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C:\Users\ccaba\Downloads\"/>
    </mc:Choice>
  </mc:AlternateContent>
  <xr:revisionPtr revIDLastSave="0" documentId="13_ncr:1_{A9048B9C-B22F-4CE1-BD03-F713AEC1A556}" xr6:coauthVersionLast="47" xr6:coauthVersionMax="47" xr10:uidLastSave="{00000000-0000-0000-0000-000000000000}"/>
  <bookViews>
    <workbookView xWindow="28680" yWindow="-120" windowWidth="29040" windowHeight="15720" activeTab="5" xr2:uid="{00000000-000D-0000-FFFF-FFFF00000000}"/>
  </bookViews>
  <sheets>
    <sheet name="Taller" sheetId="1" r:id="rId1"/>
    <sheet name="BSD" sheetId="2" r:id="rId2"/>
    <sheet name="Contexto" sheetId="3" r:id="rId3"/>
    <sheet name="Matriz cruzada" sheetId="4" r:id="rId4"/>
    <sheet name="Plan Táctico" sheetId="5" r:id="rId5"/>
    <sheet name="Plan Estrategico" sheetId="6" r:id="rId6"/>
    <sheet name="Estrategias" sheetId="7" state="hidden" r:id="rId7"/>
  </sheets>
  <definedNames>
    <definedName name="_xlnm._FilterDatabase" localSheetId="3" hidden="1">'Matriz cruzada'!$A$4:$K$44</definedName>
    <definedName name="_xlnm._FilterDatabase" localSheetId="4" hidden="1">'Plan Táctico'!$A$9:$Q$50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y+a/SYg+68nC356RzYCZw1PnN8x7zBnZwchWJOc0RPI="/>
    </ext>
  </extLst>
</workbook>
</file>

<file path=xl/calcChain.xml><?xml version="1.0" encoding="utf-8"?>
<calcChain xmlns="http://schemas.openxmlformats.org/spreadsheetml/2006/main">
  <c r="B331" i="6" l="1"/>
  <c r="B297" i="6"/>
  <c r="B237" i="6"/>
  <c r="E56" i="6"/>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10"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C6" i="5" l="1"/>
  <c r="J25" i="5"/>
  <c r="J23" i="5"/>
  <c r="J22" i="5"/>
  <c r="J21" i="5"/>
  <c r="J20" i="5"/>
  <c r="J19" i="5"/>
  <c r="J18" i="5"/>
  <c r="J17" i="5"/>
  <c r="J16" i="5"/>
  <c r="J15" i="5"/>
  <c r="J14" i="5"/>
  <c r="J13" i="5"/>
  <c r="J12" i="5"/>
  <c r="J11" i="5"/>
  <c r="J10" i="5"/>
  <c r="E5" i="4"/>
  <c r="B205" i="6" s="1"/>
  <c r="E331" i="6"/>
  <c r="D331" i="6"/>
  <c r="C331" i="6"/>
  <c r="B320" i="6"/>
  <c r="B315" i="6"/>
  <c r="E72" i="6"/>
  <c r="E70" i="6"/>
  <c r="E68" i="6"/>
  <c r="E66" i="6"/>
  <c r="E64" i="6"/>
  <c r="E62" i="6"/>
  <c r="E60" i="6"/>
  <c r="E58" i="6"/>
  <c r="E54" i="6"/>
  <c r="E52" i="6"/>
  <c r="B40" i="6"/>
  <c r="D32" i="6"/>
  <c r="B32" i="6"/>
  <c r="M49" i="5"/>
  <c r="J49" i="5"/>
  <c r="M48" i="5"/>
  <c r="J48" i="5"/>
  <c r="M47" i="5"/>
  <c r="J47" i="5"/>
  <c r="M46" i="5"/>
  <c r="J46" i="5"/>
  <c r="M45" i="5"/>
  <c r="J45" i="5"/>
  <c r="M44" i="5"/>
  <c r="J44" i="5"/>
  <c r="M43" i="5"/>
  <c r="J43" i="5"/>
  <c r="M42" i="5"/>
  <c r="J42" i="5"/>
  <c r="M41" i="5"/>
  <c r="J41" i="5"/>
  <c r="M40" i="5"/>
  <c r="J40" i="5"/>
  <c r="M39" i="5"/>
  <c r="J39" i="5"/>
  <c r="M38" i="5"/>
  <c r="J38" i="5"/>
  <c r="M37" i="5"/>
  <c r="J37" i="5"/>
  <c r="M36" i="5"/>
  <c r="J36" i="5"/>
  <c r="M35" i="5"/>
  <c r="J35" i="5"/>
  <c r="M34" i="5"/>
  <c r="J34" i="5"/>
  <c r="M33" i="5"/>
  <c r="J33" i="5"/>
  <c r="M32" i="5"/>
  <c r="J32" i="5"/>
  <c r="M31" i="5"/>
  <c r="J31" i="5"/>
  <c r="M30" i="5"/>
  <c r="J30" i="5"/>
  <c r="M29" i="5"/>
  <c r="J29" i="5"/>
  <c r="M28" i="5"/>
  <c r="J28" i="5"/>
  <c r="M27" i="5"/>
  <c r="J27" i="5"/>
  <c r="M26" i="5"/>
  <c r="J26" i="5"/>
  <c r="M25" i="5"/>
  <c r="M24" i="5"/>
  <c r="J24" i="5"/>
  <c r="M23" i="5"/>
  <c r="M22" i="5"/>
  <c r="M21" i="5"/>
  <c r="M20" i="5"/>
  <c r="M19" i="5"/>
  <c r="M18" i="5"/>
  <c r="M17" i="5"/>
  <c r="M16" i="5"/>
  <c r="M15" i="5"/>
  <c r="M14" i="5"/>
  <c r="M13" i="5"/>
  <c r="M12" i="5"/>
  <c r="M11" i="5"/>
  <c r="M10" i="5"/>
  <c r="J9" i="5"/>
  <c r="P6" i="5"/>
  <c r="F44" i="4"/>
  <c r="E44" i="4"/>
  <c r="D227" i="6" s="1"/>
  <c r="D44" i="4"/>
  <c r="B44" i="4"/>
  <c r="C44" i="4" s="1"/>
  <c r="F43" i="4"/>
  <c r="E43" i="4"/>
  <c r="D226" i="6" s="1"/>
  <c r="D43" i="4"/>
  <c r="B43" i="4"/>
  <c r="C43" i="4" s="1"/>
  <c r="F42" i="4"/>
  <c r="E42" i="4"/>
  <c r="D225" i="6" s="1"/>
  <c r="D42" i="4"/>
  <c r="B42" i="4"/>
  <c r="C42" i="4" s="1"/>
  <c r="F41" i="4"/>
  <c r="E41" i="4"/>
  <c r="D224" i="6" s="1"/>
  <c r="D41" i="4"/>
  <c r="B41" i="4"/>
  <c r="C41" i="4" s="1"/>
  <c r="F40" i="4"/>
  <c r="E40" i="4"/>
  <c r="D223" i="6" s="1"/>
  <c r="D40" i="4"/>
  <c r="B40" i="4"/>
  <c r="C40" i="4" s="1"/>
  <c r="F39" i="4"/>
  <c r="E39" i="4"/>
  <c r="D222" i="6" s="1"/>
  <c r="D39" i="4"/>
  <c r="B39" i="4"/>
  <c r="C39" i="4" s="1"/>
  <c r="F38" i="4"/>
  <c r="E38" i="4"/>
  <c r="D221" i="6" s="1"/>
  <c r="D38" i="4"/>
  <c r="B38" i="4"/>
  <c r="C38" i="4" s="1"/>
  <c r="F37" i="4"/>
  <c r="E37" i="4"/>
  <c r="D220" i="6" s="1"/>
  <c r="D37" i="4"/>
  <c r="B37" i="4"/>
  <c r="C37" i="4" s="1"/>
  <c r="F36" i="4"/>
  <c r="E36" i="4"/>
  <c r="D219" i="6" s="1"/>
  <c r="D36" i="4"/>
  <c r="B36" i="4"/>
  <c r="F35" i="4"/>
  <c r="E35" i="4"/>
  <c r="D218" i="6" s="1"/>
  <c r="D35" i="4"/>
  <c r="B35" i="4"/>
  <c r="C35" i="4" s="1"/>
  <c r="F34" i="4"/>
  <c r="E34" i="4"/>
  <c r="B227" i="6" s="1"/>
  <c r="D34" i="4"/>
  <c r="B34" i="4"/>
  <c r="C34" i="4" s="1"/>
  <c r="F33" i="4"/>
  <c r="E33" i="4"/>
  <c r="B226" i="6" s="1"/>
  <c r="D33" i="4"/>
  <c r="B33" i="4"/>
  <c r="C33" i="4" s="1"/>
  <c r="F32" i="4"/>
  <c r="E32" i="4"/>
  <c r="B225" i="6" s="1"/>
  <c r="D32" i="4"/>
  <c r="B32" i="4"/>
  <c r="C32" i="4" s="1"/>
  <c r="F31" i="4"/>
  <c r="E31" i="4"/>
  <c r="B224" i="6" s="1"/>
  <c r="D31" i="4"/>
  <c r="B31" i="4"/>
  <c r="C31" i="4" s="1"/>
  <c r="F30" i="4"/>
  <c r="E30" i="4"/>
  <c r="B223" i="6" s="1"/>
  <c r="D30" i="4"/>
  <c r="B30" i="4"/>
  <c r="C30" i="4" s="1"/>
  <c r="F29" i="4"/>
  <c r="E29" i="4"/>
  <c r="B222" i="6" s="1"/>
  <c r="D29" i="4"/>
  <c r="B29" i="4"/>
  <c r="C29" i="4" s="1"/>
  <c r="F28" i="4"/>
  <c r="E28" i="4"/>
  <c r="B221" i="6" s="1"/>
  <c r="D28" i="4"/>
  <c r="B28" i="4"/>
  <c r="C28" i="4" s="1"/>
  <c r="F27" i="4"/>
  <c r="E27" i="4"/>
  <c r="B220" i="6" s="1"/>
  <c r="D27" i="4"/>
  <c r="B27" i="4"/>
  <c r="C27" i="4" s="1"/>
  <c r="F26" i="4"/>
  <c r="E26" i="4"/>
  <c r="B219" i="6" s="1"/>
  <c r="D26" i="4"/>
  <c r="B26" i="4"/>
  <c r="F25" i="4"/>
  <c r="E25" i="4"/>
  <c r="B218" i="6" s="1"/>
  <c r="D25" i="4"/>
  <c r="B25" i="4"/>
  <c r="C25" i="4" s="1"/>
  <c r="F24" i="4"/>
  <c r="E24" i="4"/>
  <c r="D214" i="6" s="1"/>
  <c r="D24" i="4"/>
  <c r="B24" i="4"/>
  <c r="C24" i="4" s="1"/>
  <c r="F23" i="4"/>
  <c r="E23" i="4"/>
  <c r="D213" i="6" s="1"/>
  <c r="D23" i="4"/>
  <c r="B23" i="4"/>
  <c r="C23" i="4" s="1"/>
  <c r="F22" i="4"/>
  <c r="E22" i="4"/>
  <c r="D212" i="6" s="1"/>
  <c r="D22" i="4"/>
  <c r="B22" i="4"/>
  <c r="C22" i="4" s="1"/>
  <c r="F21" i="4"/>
  <c r="E21" i="4"/>
  <c r="D211" i="6" s="1"/>
  <c r="D21" i="4"/>
  <c r="B21" i="4"/>
  <c r="C21" i="4" s="1"/>
  <c r="F20" i="4"/>
  <c r="E20" i="4"/>
  <c r="D210" i="6" s="1"/>
  <c r="D20" i="4"/>
  <c r="B20" i="4"/>
  <c r="C20" i="4" s="1"/>
  <c r="F19" i="4"/>
  <c r="E19" i="4"/>
  <c r="D209" i="6" s="1"/>
  <c r="D19" i="4"/>
  <c r="B19" i="4"/>
  <c r="C19" i="4" s="1"/>
  <c r="F18" i="4"/>
  <c r="E18" i="4"/>
  <c r="D208" i="6" s="1"/>
  <c r="D18" i="4"/>
  <c r="B18" i="4"/>
  <c r="C18" i="4" s="1"/>
  <c r="F17" i="4"/>
  <c r="E17" i="4"/>
  <c r="D207" i="6" s="1"/>
  <c r="D17" i="4"/>
  <c r="B17" i="4"/>
  <c r="C17" i="4" s="1"/>
  <c r="F16" i="4"/>
  <c r="E16" i="4"/>
  <c r="D206" i="6" s="1"/>
  <c r="D16" i="4"/>
  <c r="B16" i="4"/>
  <c r="F15" i="4"/>
  <c r="E15" i="4"/>
  <c r="D205" i="6" s="1"/>
  <c r="D15" i="4"/>
  <c r="B15" i="4"/>
  <c r="F14" i="4"/>
  <c r="E14" i="4"/>
  <c r="B214" i="6" s="1"/>
  <c r="D14" i="4"/>
  <c r="B14" i="4"/>
  <c r="C14" i="4" s="1"/>
  <c r="F13" i="4"/>
  <c r="E13" i="4"/>
  <c r="B213" i="6" s="1"/>
  <c r="D13" i="4"/>
  <c r="B13" i="4"/>
  <c r="C13" i="4" s="1"/>
  <c r="F12" i="4"/>
  <c r="E12" i="4"/>
  <c r="B212" i="6" s="1"/>
  <c r="D12" i="4"/>
  <c r="B12" i="4"/>
  <c r="C12" i="4" s="1"/>
  <c r="F11" i="4"/>
  <c r="E11" i="4"/>
  <c r="B211" i="6" s="1"/>
  <c r="D11" i="4"/>
  <c r="B11" i="4"/>
  <c r="C11" i="4" s="1"/>
  <c r="F10" i="4"/>
  <c r="E10" i="4"/>
  <c r="B210" i="6" s="1"/>
  <c r="D10" i="4"/>
  <c r="B10" i="4"/>
  <c r="C10" i="4" s="1"/>
  <c r="F9" i="4"/>
  <c r="E9" i="4"/>
  <c r="B209" i="6" s="1"/>
  <c r="D9" i="4"/>
  <c r="B9" i="4"/>
  <c r="C9" i="4" s="1"/>
  <c r="F8" i="4"/>
  <c r="E8" i="4"/>
  <c r="B208" i="6" s="1"/>
  <c r="D8" i="4"/>
  <c r="B8" i="4"/>
  <c r="C8" i="4" s="1"/>
  <c r="F7" i="4"/>
  <c r="E7" i="4"/>
  <c r="B207" i="6" s="1"/>
  <c r="D7" i="4"/>
  <c r="B7" i="4"/>
  <c r="C7" i="4" s="1"/>
  <c r="F6" i="4"/>
  <c r="E6" i="4"/>
  <c r="B206" i="6" s="1"/>
  <c r="D6" i="4"/>
  <c r="B6" i="4"/>
  <c r="C6" i="4" s="1"/>
  <c r="F5" i="4"/>
  <c r="D5" i="4"/>
  <c r="B5" i="4"/>
  <c r="M5" i="3"/>
  <c r="H5" i="3"/>
  <c r="B19" i="6" s="1"/>
  <c r="C5" i="3"/>
  <c r="C15" i="4" l="1"/>
  <c r="B11" i="5"/>
  <c r="C26" i="4"/>
  <c r="B13" i="5"/>
  <c r="C5" i="4"/>
  <c r="B10" i="5"/>
  <c r="C16" i="4"/>
  <c r="B12" i="5"/>
  <c r="B336" i="6" s="1" a="1"/>
  <c r="B336" i="6" s="1"/>
  <c r="B437" i="6" a="1"/>
  <c r="B437" i="6" s="1"/>
  <c r="B402" i="6" a="1"/>
  <c r="B402" i="6" s="1"/>
  <c r="B236" i="6"/>
  <c r="B450" i="6"/>
  <c r="C36" i="4"/>
  <c r="B329" i="6"/>
  <c r="B313" i="6"/>
  <c r="B157" i="6"/>
  <c r="B118" i="6"/>
  <c r="B377" i="6"/>
  <c r="B317" i="6"/>
  <c r="B422" i="6"/>
  <c r="B399" i="6"/>
  <c r="B166" i="6"/>
  <c r="D400" i="6" l="1"/>
  <c r="B380" i="6" a="1"/>
  <c r="B380"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<sst xmlns="http://schemas.openxmlformats.org/spreadsheetml/2006/main" count="911" uniqueCount="473">
  <si>
    <t>LOGO DE LA ORGANIZACIÓN</t>
  </si>
  <si>
    <t>NOMBRE DE LA ORGANIZACIÓN</t>
  </si>
  <si>
    <t xml:space="preserve">TALLER DE LA COMPRENSIÓN DE LA ORGANIZACIÓN Y DE SU CONTEXTO                                                </t>
  </si>
  <si>
    <t>CÓDIGO:</t>
  </si>
  <si>
    <t>VERSIÓN: 02</t>
  </si>
  <si>
    <t>Objetivo</t>
  </si>
  <si>
    <t>Realizar un análisis del contexto interno y externo, identificando los factores internos, externos negativos y positivos; que conlleven a la elaboración de un plan estratégico y de negocio del Prestador de Servicios Turísticos-PST.</t>
  </si>
  <si>
    <t>Definiciones</t>
  </si>
  <si>
    <r>
      <rPr>
        <sz val="12"/>
        <color theme="1"/>
        <rFont val="Arial"/>
      </rPr>
      <t>Actividad de turismo de aventura: Actividad de aventura con fines turísticos que implica un grado de instrucción o liderazgo y un elemento de riesgo deliberadamente aceptado. (Fuente: NTC-ISO 21101)
Alta dirección. Persona o grupo de personas que dirige y controla una organización al más alto nivel. (Fuente: NTC-ISO 21101)</t>
    </r>
    <r>
      <rPr>
        <i/>
        <sz val="12"/>
        <color theme="1"/>
        <rFont val="Arial"/>
      </rPr>
      <t xml:space="preserve">
</t>
    </r>
    <r>
      <rPr>
        <sz val="12"/>
        <color theme="1"/>
        <rFont val="Arial"/>
      </rPr>
      <t>Estratégico. En un proceso regulable, conjunto de las reglas que buscan una decisión óptima en cada momento. (Fuente: Real Academia Española RAE)
Factor negativo. Elemento o causa que actúan junto con otros, determinando si este es positivo. (Fuente: Real Academia Española RAE)
Factor positivo. Elemento o causa que actúan junto con otros, determinando si este es negativo. (Fuente: Real Academia Española RAE)</t>
    </r>
    <r>
      <rPr>
        <sz val="12"/>
        <color rgb="FFFF0000"/>
        <rFont val="Arial"/>
      </rPr>
      <t xml:space="preserve">
</t>
    </r>
    <r>
      <rPr>
        <sz val="12"/>
        <color theme="1"/>
        <rFont val="Arial"/>
      </rPr>
      <t>Objetivo. Resultado a lograr. (Fuente: NTC-ISO 21101)</t>
    </r>
    <r>
      <rPr>
        <sz val="12"/>
        <color rgb="FFFF0000"/>
        <rFont val="Arial"/>
      </rPr>
      <t xml:space="preserve">
</t>
    </r>
    <r>
      <rPr>
        <sz val="12"/>
        <color theme="1"/>
        <rFont val="Arial"/>
      </rPr>
      <t xml:space="preserve">
Plan. Modelo sistemático de una actuación pública o privada, que se elabora anticipadamente para dirigirla y encauzarla.(Fuente: Real Academia Española RAE)</t>
    </r>
    <r>
      <rPr>
        <sz val="12"/>
        <color rgb="FFFF0000"/>
        <rFont val="Arial"/>
      </rPr>
      <t xml:space="preserve">
</t>
    </r>
    <r>
      <rPr>
        <sz val="12"/>
        <color theme="1"/>
        <rFont val="Arial"/>
      </rPr>
      <t>Política. Intenciones y dirección de una organización, como las expresa formalmente su alta dirección. (Fuente: NTC-ISO 21101)
Política de seguridad. Política de una organización con respecto a su desempeño en materia de seguridad.(Fuente: NTC-ISO 21101)
Proveedor de actividad de turismo de aventura: Individuo u organización que es responsable en general de todos los aspectos de la provisión de actividades de turismo de aventura.  (Fuente: NTC-ISO 21101)
Seguridad. Estado en el que el riesgo de daño  (a las personas) o perjuicio se limita a un nivel aceptable. (Fuente: NTC-ISO 21101)
Sistema de gestión. Conjunto de elementos de una organización que están interrelacionados o que interactúan para establecer políticas y objetivos y procesos para lograr estos objetivos. (Fuente: NTC-ISO 21101)</t>
    </r>
  </si>
  <si>
    <t xml:space="preserve">Metodología del Taller: </t>
  </si>
  <si>
    <t>Los pasos a seguir son:</t>
  </si>
  <si>
    <t>Diligenciamiento de datos PST</t>
  </si>
  <si>
    <t>Por favor diligenciar lo siguientes datos de identificación del PST</t>
  </si>
  <si>
    <t>Fecha de diligenciamiento contexto</t>
  </si>
  <si>
    <t>Nombre del PST</t>
  </si>
  <si>
    <t>TURISMO DE ADRENALINA</t>
  </si>
  <si>
    <t>Cargo del responsable del Plan Estratégico (PE)</t>
  </si>
  <si>
    <t>Pepito Pérez</t>
  </si>
  <si>
    <t>1. Establecer el horizonte de tiempo del Plan Estratégico</t>
  </si>
  <si>
    <t>El horizonte de tiempo del Plan Estratégico es el periodo de tiempo inicio y fin del plan estratégico; para lo cual seleccione el inicio y fin, así:</t>
  </si>
  <si>
    <t>Año de inicio</t>
  </si>
  <si>
    <t>Año Fin</t>
  </si>
  <si>
    <t>Se recomienda que el horizonte de tiempo del plan estratégico sea de 3 años.</t>
  </si>
  <si>
    <t>2. Realizar el análisis de contexto interno y externo</t>
  </si>
  <si>
    <t>2.1. Identificación de los factores internos</t>
  </si>
  <si>
    <t xml:space="preserve">Los factores internos son las debilidades y fortalezas que afectan al prestador de servicios turísticos (PST) internamente, las cuales identificamos como factores internos negativos y positivos.  </t>
  </si>
  <si>
    <t>Los factores internos son:</t>
  </si>
  <si>
    <r>
      <rPr>
        <sz val="12"/>
        <color theme="1"/>
        <rFont val="Arial"/>
      </rPr>
      <t xml:space="preserve">Para la identificación iniciamos con los </t>
    </r>
    <r>
      <rPr>
        <b/>
        <sz val="12"/>
        <color theme="1"/>
        <rFont val="Arial"/>
      </rPr>
      <t>factores internos negativos y positivos</t>
    </r>
    <r>
      <rPr>
        <sz val="12"/>
        <color theme="1"/>
        <rFont val="Arial"/>
      </rPr>
      <t>, a través de los siguientes pasos:</t>
    </r>
  </si>
  <si>
    <r>
      <rPr>
        <sz val="12"/>
        <color theme="1"/>
        <rFont val="Arial"/>
      </rPr>
      <t xml:space="preserve">2.1.1. Nos preguntamos cuales son nuestras </t>
    </r>
    <r>
      <rPr>
        <b/>
        <u/>
        <sz val="12"/>
        <color theme="1"/>
        <rFont val="Arial"/>
      </rPr>
      <t>factores internos negativos</t>
    </r>
    <r>
      <rPr>
        <sz val="12"/>
        <color theme="1"/>
        <rFont val="Arial"/>
      </rPr>
      <t xml:space="preserve"> como prestador de servicios turísticos (PST) y la registramos en la hoja </t>
    </r>
    <r>
      <rPr>
        <b/>
        <sz val="12"/>
        <color theme="1"/>
        <rFont val="Arial"/>
      </rPr>
      <t>Contexto</t>
    </r>
    <r>
      <rPr>
        <sz val="12"/>
        <color theme="1"/>
        <rFont val="Arial"/>
      </rPr>
      <t>, así:</t>
    </r>
  </si>
  <si>
    <r>
      <rPr>
        <b/>
        <sz val="12"/>
        <color theme="1"/>
        <rFont val="Arial"/>
      </rPr>
      <t xml:space="preserve">(Columna No.): </t>
    </r>
    <r>
      <rPr>
        <sz val="12"/>
        <color theme="1"/>
        <rFont val="Arial"/>
      </rPr>
      <t>Es el código de identificación del factor interno negativo; para los factores internos negativos se asigna la letra D seguida del número que contiene la cantidad de factores internos que se tengan.</t>
    </r>
    <r>
      <rPr>
        <b/>
        <sz val="12"/>
        <color theme="1"/>
        <rFont val="Arial"/>
      </rPr>
      <t xml:space="preserve"> </t>
    </r>
    <r>
      <rPr>
        <sz val="12"/>
        <color theme="1"/>
        <rFont val="Arial"/>
      </rPr>
      <t>Ejemplo: D1, D2, D3, D4 y así sucesivamente</t>
    </r>
    <r>
      <rPr>
        <b/>
        <sz val="12"/>
        <color theme="1"/>
        <rFont val="Arial"/>
      </rPr>
      <t>.
(Columna Proceso):</t>
    </r>
    <r>
      <rPr>
        <sz val="12"/>
        <color theme="1"/>
        <rFont val="Arial"/>
      </rPr>
      <t xml:space="preserve"> Se identifica el proceso donde se encuentra el factor interno negativo. 
</t>
    </r>
    <r>
      <rPr>
        <b/>
        <sz val="12"/>
        <color theme="1"/>
        <rFont val="Arial"/>
      </rPr>
      <t>(Columna Factores Internos Negativos):</t>
    </r>
    <r>
      <rPr>
        <sz val="12"/>
        <color theme="1"/>
        <rFont val="Arial"/>
      </rPr>
      <t xml:space="preserve"> Seleccione el factor interno negativo identificado. 
</t>
    </r>
    <r>
      <rPr>
        <b/>
        <sz val="12"/>
        <color theme="1"/>
        <rFont val="Arial"/>
      </rPr>
      <t>(Columna Descripción):</t>
    </r>
    <r>
      <rPr>
        <sz val="12"/>
        <color theme="1"/>
        <rFont val="Arial"/>
      </rPr>
      <t xml:space="preserve"> Describa el factor interno negativo. 
</t>
    </r>
    <r>
      <rPr>
        <b/>
        <sz val="12"/>
        <color theme="1"/>
        <rFont val="Arial"/>
      </rPr>
      <t>(Columna Prioridad Alta Dirección):</t>
    </r>
    <r>
      <rPr>
        <sz val="12"/>
        <color theme="1"/>
        <rFont val="Arial"/>
      </rPr>
      <t xml:space="preserve"> Selección la prioridad que la Alta Dirección la cual se asignan acorde con la siguiente escala, así: </t>
    </r>
  </si>
  <si>
    <t>Prioridad Alta Dirección</t>
  </si>
  <si>
    <t>Descripción</t>
  </si>
  <si>
    <t>Muy Alta</t>
  </si>
  <si>
    <t>Es significativo para el PST y requiere ejecución a corto plazo (menos de un año) dentro del Plan Estratégico</t>
  </si>
  <si>
    <t>Alta</t>
  </si>
  <si>
    <t>Es significativo para el PST y requiere ejecución  a mediano (entre uno y dos años) plazo dentro del Plan Estratégico</t>
  </si>
  <si>
    <t>Media</t>
  </si>
  <si>
    <t>Es significativo para el PST y requiere ejecución  a largo plazo (mas de 2 años y hasta 3 años) dentro del Plan Estratégico</t>
  </si>
  <si>
    <t>Baja</t>
  </si>
  <si>
    <t>No es significativo para PST y no requiere inclusión en el Plan Estratégico o se analizará en posteriores planes estratégicos</t>
  </si>
  <si>
    <t>No.</t>
  </si>
  <si>
    <t>Proceso</t>
  </si>
  <si>
    <t>Factores Internos Negativos</t>
  </si>
  <si>
    <t>D1</t>
  </si>
  <si>
    <t>Gestión del Riesgo de turismo de aventura</t>
  </si>
  <si>
    <t>Planeación y control organizacional</t>
  </si>
  <si>
    <t>D2</t>
  </si>
  <si>
    <t>Comunicación y consulta</t>
  </si>
  <si>
    <t>Retroalimentación de las partes interesadas internas</t>
  </si>
  <si>
    <t>No cuentan con un flujo de comunicación asertiva</t>
  </si>
  <si>
    <r>
      <rPr>
        <sz val="12"/>
        <color theme="1"/>
        <rFont val="Arial"/>
      </rPr>
      <t>2.1.2.  Nos preguntamos cuales son nuestras</t>
    </r>
    <r>
      <rPr>
        <u/>
        <sz val="12"/>
        <color theme="1"/>
        <rFont val="Arial"/>
      </rPr>
      <t xml:space="preserve"> </t>
    </r>
    <r>
      <rPr>
        <b/>
        <u/>
        <sz val="12"/>
        <color theme="1"/>
        <rFont val="Arial"/>
      </rPr>
      <t>factores internos positivos</t>
    </r>
    <r>
      <rPr>
        <sz val="12"/>
        <color theme="1"/>
        <rFont val="Arial"/>
      </rPr>
      <t xml:space="preserve"> como prestador de servicios turísticos (PST) y la registramos en la hoja </t>
    </r>
    <r>
      <rPr>
        <b/>
        <sz val="12"/>
        <color theme="1"/>
        <rFont val="Arial"/>
      </rPr>
      <t>Contexto</t>
    </r>
    <r>
      <rPr>
        <sz val="12"/>
        <color theme="1"/>
        <rFont val="Arial"/>
      </rPr>
      <t>, así:</t>
    </r>
  </si>
  <si>
    <t>Factores Internos Positivos</t>
  </si>
  <si>
    <t>F1</t>
  </si>
  <si>
    <t>Administrativo y Financiero</t>
  </si>
  <si>
    <t>Talento humano (capacitación, formación, competencias del personal)</t>
  </si>
  <si>
    <t>Personal capacitado excelente para atención al cliente</t>
  </si>
  <si>
    <t>F2</t>
  </si>
  <si>
    <t>Gestión Comercial</t>
  </si>
  <si>
    <t>Gestión comercial (fuerza de ventas)</t>
  </si>
  <si>
    <t>2.2. Identificación de los factores externos</t>
  </si>
  <si>
    <t xml:space="preserve">Los factores externos son las amenazas y oportunidades que afectan al prestador de servicios turísticos (PST) a nivel externo, las cuales identificamos como factores externos negativos y positivos.  </t>
  </si>
  <si>
    <r>
      <rPr>
        <sz val="12"/>
        <color theme="1"/>
        <rFont val="Arial"/>
      </rPr>
      <t xml:space="preserve">Para la identificación iniciamos con los </t>
    </r>
    <r>
      <rPr>
        <b/>
        <sz val="12"/>
        <color theme="1"/>
        <rFont val="Arial"/>
      </rPr>
      <t>factores externos negativos y positivos</t>
    </r>
    <r>
      <rPr>
        <sz val="12"/>
        <color theme="1"/>
        <rFont val="Arial"/>
      </rPr>
      <t>, a través de los siguientes pasos:</t>
    </r>
  </si>
  <si>
    <r>
      <rPr>
        <sz val="12"/>
        <color theme="1"/>
        <rFont val="Arial"/>
      </rPr>
      <t xml:space="preserve">2.2.1. Nos preguntamos cuales son nuestras </t>
    </r>
    <r>
      <rPr>
        <b/>
        <u/>
        <sz val="12"/>
        <color theme="1"/>
        <rFont val="Arial"/>
      </rPr>
      <t>factores externos negativos</t>
    </r>
    <r>
      <rPr>
        <sz val="12"/>
        <color theme="1"/>
        <rFont val="Arial"/>
      </rPr>
      <t xml:space="preserve"> como prestador de servicios turísticos (PST) y la registramos en la hoja </t>
    </r>
    <r>
      <rPr>
        <b/>
        <sz val="12"/>
        <color theme="1"/>
        <rFont val="Arial"/>
      </rPr>
      <t>Contexto</t>
    </r>
    <r>
      <rPr>
        <sz val="12"/>
        <color theme="1"/>
        <rFont val="Arial"/>
      </rPr>
      <t>, así:</t>
    </r>
  </si>
  <si>
    <r>
      <rPr>
        <b/>
        <sz val="12"/>
        <color theme="1"/>
        <rFont val="Arial"/>
      </rPr>
      <t xml:space="preserve">(Columna No.): </t>
    </r>
    <r>
      <rPr>
        <sz val="12"/>
        <color theme="1"/>
        <rFont val="Arial"/>
      </rPr>
      <t>Es el código de identificación del factor externo negativo; para los factores externos negativos se asigna la letra A seguida del número que contiene la cantidad de factores externos que se tengan. Ejemplo: A1, A2, A3, A4 y así sucesivamente.</t>
    </r>
    <r>
      <rPr>
        <b/>
        <sz val="12"/>
        <color theme="1"/>
        <rFont val="Arial"/>
      </rPr>
      <t xml:space="preserve">
(Columna Proceso):</t>
    </r>
    <r>
      <rPr>
        <sz val="12"/>
        <color theme="1"/>
        <rFont val="Arial"/>
      </rPr>
      <t xml:space="preserve"> Se identifica el proceso donde se encuentra el factor externo negativo. 
</t>
    </r>
    <r>
      <rPr>
        <b/>
        <sz val="12"/>
        <color theme="1"/>
        <rFont val="Arial"/>
      </rPr>
      <t>(Columna Factores Externos Negativos):</t>
    </r>
    <r>
      <rPr>
        <sz val="12"/>
        <color theme="1"/>
        <rFont val="Arial"/>
      </rPr>
      <t xml:space="preserve"> Seleccione el factor externo negativo identificado. 
</t>
    </r>
    <r>
      <rPr>
        <b/>
        <sz val="12"/>
        <color theme="1"/>
        <rFont val="Arial"/>
      </rPr>
      <t>(Columna Descripción):</t>
    </r>
    <r>
      <rPr>
        <sz val="12"/>
        <color theme="1"/>
        <rFont val="Arial"/>
      </rPr>
      <t xml:space="preserve"> Describa el factor externo negativo. 
</t>
    </r>
    <r>
      <rPr>
        <b/>
        <sz val="12"/>
        <color theme="1"/>
        <rFont val="Arial"/>
      </rPr>
      <t>(Columna Prioridad Alta Dirección):</t>
    </r>
    <r>
      <rPr>
        <sz val="12"/>
        <color theme="1"/>
        <rFont val="Arial"/>
      </rPr>
      <t xml:space="preserve"> Selección la prioridad que la Alta Dirección la cual se asignan acorde con la siguiente escala, así: </t>
    </r>
  </si>
  <si>
    <t>Factores Externos Negativos</t>
  </si>
  <si>
    <t>A1</t>
  </si>
  <si>
    <t xml:space="preserve">Factores políticos </t>
  </si>
  <si>
    <t>Inseguridad y terrorismo en el país</t>
  </si>
  <si>
    <t>A2</t>
  </si>
  <si>
    <r>
      <rPr>
        <sz val="12"/>
        <color theme="1"/>
        <rFont val="Arial"/>
      </rPr>
      <t>2.2.2. Nos preguntamos cuales son nuestras</t>
    </r>
    <r>
      <rPr>
        <u/>
        <sz val="12"/>
        <color theme="1"/>
        <rFont val="Arial"/>
      </rPr>
      <t xml:space="preserve"> </t>
    </r>
    <r>
      <rPr>
        <b/>
        <u/>
        <sz val="12"/>
        <color theme="1"/>
        <rFont val="Arial"/>
      </rPr>
      <t>factores externos positivos</t>
    </r>
    <r>
      <rPr>
        <sz val="12"/>
        <color theme="1"/>
        <rFont val="Arial"/>
      </rPr>
      <t xml:space="preserve"> como prestador de servicios turísticos (PST) y la registramos en la hoja </t>
    </r>
    <r>
      <rPr>
        <b/>
        <sz val="12"/>
        <color theme="1"/>
        <rFont val="Arial"/>
      </rPr>
      <t>Contexto</t>
    </r>
    <r>
      <rPr>
        <sz val="12"/>
        <color theme="1"/>
        <rFont val="Arial"/>
      </rPr>
      <t>, así:</t>
    </r>
  </si>
  <si>
    <t>Factores Externos positivos</t>
  </si>
  <si>
    <t>O1</t>
  </si>
  <si>
    <t>Cambios normativos y legales a nivel turismo y subsidios favorables</t>
  </si>
  <si>
    <t>O2</t>
  </si>
  <si>
    <t>Plan de Nacional de Desarrollo enfoca el turismo armonía con la vida e incluyente con las comunidades</t>
  </si>
  <si>
    <t>3. Alineación con planes de desarrollo, plan sectorial de turismo y objetivos de seguridad de turismo de aventura</t>
  </si>
  <si>
    <t>Fuente: https://colaboracion.dnp.gov.co/CDT/portalDNP/PND-2023/2023-03-17-bases-plan-nacional-desarrollo-web.pdf</t>
  </si>
  <si>
    <t>El Plan Sectorial de Turismo 2022-2026 "TURISMO EN ARMONÍA CON LA VIDA", se consideraron los 4 ejes estratégicos de: 
1. Democratización del turismo como fuerza transformadora para una cultura de paz,
2. Territorios turísticos para la equidad y el bienestar,
3. Turismo: alternativa para la transición económica y protección de la naturaleza y
4. Turismo: Dinamizador de la economía para la vida y la justicia social</t>
  </si>
  <si>
    <t>Fuente: Adaptado del Plan Sectorial de Turismo 2022-2026</t>
  </si>
  <si>
    <t xml:space="preserve">El plan nacional de desarrollo "Colombia, Potencia de la Vida, plan sectorial de turismo "Turismo en armonía con la Vida" y objetivos, se articulan con la líneas estratégicas definidas para el plan estratégico del Prestador de Servicios Turísticos.
</t>
  </si>
  <si>
    <t>4. Registrar o actualizar la misión y visión</t>
  </si>
  <si>
    <t>La misión es lo que hace la organización, a continuación registre la misión:</t>
  </si>
  <si>
    <t>MISIÓN</t>
  </si>
  <si>
    <t>La visión es a donde quiere llegar su organización, a continuación registre la visión:</t>
  </si>
  <si>
    <t>VISIÓN</t>
  </si>
  <si>
    <r>
      <rPr>
        <i/>
        <sz val="12"/>
        <color theme="1"/>
        <rFont val="Arial"/>
      </rPr>
      <t>Nota: Si la organización no cuenta con misión y visión, es importante elaborarla y/o actualizarla según sea el caso, para lo cual puede consultar la siguiente información:</t>
    </r>
    <r>
      <rPr>
        <sz val="12"/>
        <color theme="1"/>
        <rFont val="Arial"/>
      </rPr>
      <t xml:space="preserve">
</t>
    </r>
    <r>
      <rPr>
        <u/>
        <sz val="12"/>
        <color theme="1"/>
        <rFont val="Arial"/>
      </rPr>
      <t>https://asana.com/es/resources/mission-statement-template</t>
    </r>
  </si>
  <si>
    <t>5. Establecer líneas estratégicas, estrategias y objetivos</t>
  </si>
  <si>
    <t>5.1. Realizar cruce de factores internos y externos</t>
  </si>
  <si>
    <t>Una vez identificado los factores internos y externos negativos y positivos, realizamos el cruce de factores con el fin de identificar las estrategias; para realizar el cruce, se debe tener en cuenta:</t>
  </si>
  <si>
    <t>a) Se pueden establecer estrategias de crecimiento, de reacción, de supervivencia internas y externas de fortalecimiento, acorde con los cruces realizados.</t>
  </si>
  <si>
    <t>Internos</t>
  </si>
  <si>
    <t>Factor interno +</t>
  </si>
  <si>
    <t>Factor interno -</t>
  </si>
  <si>
    <t>Externos</t>
  </si>
  <si>
    <t>Factor externo +</t>
  </si>
  <si>
    <t>Estrategia de crecimiento</t>
  </si>
  <si>
    <t>Estrategia de reacción</t>
  </si>
  <si>
    <t>Factor externo -</t>
  </si>
  <si>
    <t>Estrategia de supervivencia</t>
  </si>
  <si>
    <t>También se pueden establecer estrategias entre factores internos y externos, así:</t>
  </si>
  <si>
    <t>Estrategias internas de fortalecimiento</t>
  </si>
  <si>
    <t>Estrategias externas de fortalecimiento</t>
  </si>
  <si>
    <t>d) De la líneas estratégicas propuestas, seleccione la de mayor relación con cada factor o el enfoque en la columna Línea Estratégica:</t>
  </si>
  <si>
    <t>La líneas estratégicas son:</t>
  </si>
  <si>
    <r>
      <rPr>
        <u/>
        <sz val="12"/>
        <color theme="1"/>
        <rFont val="Arial"/>
      </rPr>
      <t>Enfoque al Cliente y/o Partes Interesadas</t>
    </r>
    <r>
      <rPr>
        <sz val="12"/>
        <color theme="1"/>
        <rFont val="Arial"/>
      </rPr>
      <t xml:space="preserve">
Se refiere a orientar todas las actividades de una organización hacia la satisfacción de las necesidades y expectativas de sus clientes o partes interesadas. Se busca entender sus requerimientos, mejorar la calidad del producto o servicio, y construir relaciones a largo plazo basadas en la confianza y la transparencia.
</t>
    </r>
    <r>
      <rPr>
        <u/>
        <sz val="12"/>
        <color theme="1"/>
        <rFont val="Arial"/>
      </rPr>
      <t>Gestión Financiera</t>
    </r>
    <r>
      <rPr>
        <sz val="12"/>
        <color theme="1"/>
        <rFont val="Arial"/>
      </rPr>
      <t xml:space="preserve">
Se refiere a la planificación, control y toma de decisiones relacionadas con los recursos financieros de una organización. Incluye la gestión de ingresos, costos, inversiones y financiamiento para garantizar la estabilidad financiera y el logro de los objetivos empresariales.
</t>
    </r>
    <r>
      <rPr>
        <u/>
        <sz val="12"/>
        <color theme="1"/>
        <rFont val="Arial"/>
      </rPr>
      <t>Gestión del Conocimiento</t>
    </r>
    <r>
      <rPr>
        <sz val="12"/>
        <color theme="1"/>
        <rFont val="Arial"/>
      </rPr>
      <t xml:space="preserve">
Se refiere a la creación, captura, almacenamiento, distribución y aplicación efectiva del conocimiento dentro de una organización. Busca optimizar el uso de la información y la experiencia para mejorar el rendimiento, la innovación y la toma de decisiones en todos los niveles de la organización.</t>
    </r>
  </si>
  <si>
    <t>5.2. Elaboración de los objetivos</t>
  </si>
  <si>
    <t>El objetivo se debe escribir en verbo en infinito y llevan un fin;  el cual se registrar el la Columna Objetivo, de cada estrategia pueden haber uno o varios objetivos dependiendo de las prioridades de la alta dirección de la organización.</t>
  </si>
  <si>
    <t>5.3. Elaboración de las estrategias</t>
  </si>
  <si>
    <t>La estrategia se debe escribir en verbo en infinito y registrar en la Columna Estrategia, de cada línea estrategia puede haber una o varias estrategias dependiendo del cruce y prioridades de la alta dirección de la organización.</t>
  </si>
  <si>
    <t>5.4. Priorización de estrategias basado en la asignación de recursos</t>
  </si>
  <si>
    <t>De cada estrategia se selecciona la prioridad que quiere el PST, frente a los recursos y que sea incluida en el Plan Estratégico. Los criterios de priorización son:</t>
  </si>
  <si>
    <t>Prioridad de recursos</t>
  </si>
  <si>
    <t>Capacidad ilimitada o lo que se requiera de recursos (Humano, financieros, físicos, tecnológicos entre otros)</t>
  </si>
  <si>
    <t>Capacidad limitada o mínimo de recursos (Humano, financieros, físicos, tecnológicos entre otros)</t>
  </si>
  <si>
    <t>No hay capacidad de recursos (Humano, financieros, físicos, tecnológicos entre otros)</t>
  </si>
  <si>
    <r>
      <rPr>
        <sz val="12"/>
        <color theme="1"/>
        <rFont val="Arial"/>
      </rPr>
      <t xml:space="preserve">Para que las estrategias sean incluidas en el plan táctico deben ser </t>
    </r>
    <r>
      <rPr>
        <b/>
        <sz val="12"/>
        <color theme="1"/>
        <rFont val="Arial"/>
      </rPr>
      <t>prioridad Alta.</t>
    </r>
  </si>
  <si>
    <t>6. Establecer las tácticas, tiempos y responsables</t>
  </si>
  <si>
    <t>La Táctica es “¿Cómo lo haremos para cumplir la(s) estrategia(s)?”; que son los pasos y las acciones específicas que se llevan a cabo para cumplir con las estrategias de la organización.</t>
  </si>
  <si>
    <r>
      <rPr>
        <b/>
        <i/>
        <sz val="12"/>
        <color theme="1"/>
        <rFont val="Arial"/>
      </rPr>
      <t>Nota: Las estrategias seleccionadas son las de prioridad de alta dirección</t>
    </r>
    <r>
      <rPr>
        <b/>
        <i/>
        <u/>
        <sz val="12"/>
        <color theme="1"/>
        <rFont val="Arial"/>
      </rPr>
      <t xml:space="preserve"> Muy Alta, Alta y Media</t>
    </r>
    <r>
      <rPr>
        <b/>
        <i/>
        <sz val="12"/>
        <color theme="1"/>
        <rFont val="Arial"/>
      </rPr>
      <t xml:space="preserve"> con Prioridad de recursos </t>
    </r>
    <r>
      <rPr>
        <b/>
        <i/>
        <u/>
        <sz val="12"/>
        <color theme="1"/>
        <rFont val="Arial"/>
      </rPr>
      <t>Alta</t>
    </r>
  </si>
  <si>
    <t>7. Definir presupuesto y recursos</t>
  </si>
  <si>
    <t>Se definen los recursos financieros, talento humano, tecnológico que se requieran para dar cumplimiento a las actividades y las estrategias definidas en este plan estratégico, los cuales se registran el concepto (humano, financiero, tecnológico) y el valor que esos rubros para obtener el presupuesto del plan estratégico.</t>
  </si>
  <si>
    <t>8. Definir las metas e indicadores</t>
  </si>
  <si>
    <t>De cada una de las actividades se definen los indicadores con formula, meta, frecuencia para dar cumplimiento a los objetivos definidos en las estrategias; los cuales se registran en la columna de Nombre KPI, formula, meta y frecuencia.</t>
  </si>
  <si>
    <t>9. Establecer el seguimiento al Plan Estratégico</t>
  </si>
  <si>
    <t xml:space="preserve">El seguimiento al Plan Estratégico es la actividad de revisar y analizar el cumplimento de los estrategias, objetivos, tácticas e indicadores con sus resultados y análisis que permita la toma de decisiones. </t>
  </si>
  <si>
    <t>El seguimiento del Plan Estratégico será de frecuencia:</t>
  </si>
  <si>
    <t>Bimestral</t>
  </si>
  <si>
    <t>Generación del documento Plan Estratégico</t>
  </si>
  <si>
    <t>Una vez diligenciado todos los campos de la hoja del "Plan Táctico", se traslada a la hoja "Plan Estratégico", para generar el Documento del Plan Estratégico, el cual automáticamente traslada toda la información del análisis de contexto, líneas estratégicas, estrategias, tácticas, actividades, presupuesto e indicadores y seguimiento del plan estratégico.</t>
  </si>
  <si>
    <t>Para generar el documento en PDF, se selecciona la hoja "Plan Estratégico", da clic en Archivo/Guardar como/PDF</t>
  </si>
  <si>
    <t>BSD</t>
  </si>
  <si>
    <t>VERSIÓN:</t>
  </si>
  <si>
    <t>Nombre del proceso</t>
  </si>
  <si>
    <t>INTERNOS</t>
  </si>
  <si>
    <t>EXTERNOS</t>
  </si>
  <si>
    <t xml:space="preserve">FACTORES AMBIENTALES  </t>
  </si>
  <si>
    <t xml:space="preserve">FACTORES ECONOMICOS </t>
  </si>
  <si>
    <t xml:space="preserve">FACTORES SOCIALES </t>
  </si>
  <si>
    <t xml:space="preserve">FACTORES TECNOLOGICOS </t>
  </si>
  <si>
    <t xml:space="preserve">FACTORES POLITICOS  </t>
  </si>
  <si>
    <t xml:space="preserve">Factores de seguridad </t>
  </si>
  <si>
    <t xml:space="preserve">Fenómenos Climáticos </t>
  </si>
  <si>
    <t xml:space="preserve">Disponibilidad presupuestal </t>
  </si>
  <si>
    <t xml:space="preserve">Grupos marginados o población en condición de vulnerabilidad manifiesta, </t>
  </si>
  <si>
    <t>Disponibilidad  y  Accesibilidad</t>
  </si>
  <si>
    <t>Cambio de Gobierno y Políticas Públicas que definen planes, programas, proyectos y políticas Relaciones Internacionales</t>
  </si>
  <si>
    <t xml:space="preserve">Gestión de seguridad </t>
  </si>
  <si>
    <t>Cumplimiento de requisitos (normativos, cliente)</t>
  </si>
  <si>
    <t xml:space="preserve">Cambio Climático </t>
  </si>
  <si>
    <t xml:space="preserve">Políticas económicas y monetarias. </t>
  </si>
  <si>
    <t>Enfoque Diferencial,</t>
  </si>
  <si>
    <t>Políticas sobre manejo de la información.</t>
  </si>
  <si>
    <t>Cambio en legislación aplicable</t>
  </si>
  <si>
    <t>Gestión de seguridad</t>
  </si>
  <si>
    <t xml:space="preserve">Entorno Ambiental </t>
  </si>
  <si>
    <t>Dinámica de mercados.</t>
  </si>
  <si>
    <t>Grupos sociales, étnicos y económicos.</t>
  </si>
  <si>
    <t>Tecnología Emergente</t>
  </si>
  <si>
    <t>Reservas</t>
  </si>
  <si>
    <t xml:space="preserve">Factores legales </t>
  </si>
  <si>
    <t xml:space="preserve">Fenómenos Naturales o antrópicos no intencionales </t>
  </si>
  <si>
    <t>Políticas sobre Derechos Humanos</t>
  </si>
  <si>
    <t>Nuevas tecnologías</t>
  </si>
  <si>
    <t>Gestión del riesgo de turismo de aventura</t>
  </si>
  <si>
    <t>Seguridad y Salud en el Trabajo</t>
  </si>
  <si>
    <t xml:space="preserve">Factores tecnológicos </t>
  </si>
  <si>
    <t>Desarrollo y fortalecimiento en los territorios.</t>
  </si>
  <si>
    <t xml:space="preserve">Proveedores </t>
  </si>
  <si>
    <t>Proceso 7</t>
  </si>
  <si>
    <t>Infraestructura física</t>
  </si>
  <si>
    <t>Clientes</t>
  </si>
  <si>
    <t>Proceso 8</t>
  </si>
  <si>
    <t>Infraestructura tecnológica</t>
  </si>
  <si>
    <t>Competencia</t>
  </si>
  <si>
    <t>Proceso 9</t>
  </si>
  <si>
    <t xml:space="preserve">Mercado </t>
  </si>
  <si>
    <r>
      <rPr>
        <b/>
        <sz val="12"/>
        <color theme="1"/>
        <rFont val="Arial"/>
      </rPr>
      <t xml:space="preserve">INFRAESTRUCTURA
</t>
    </r>
    <r>
      <rPr>
        <sz val="12"/>
        <color rgb="FF000000"/>
        <rFont val="Arial"/>
      </rPr>
      <t xml:space="preserve">
</t>
    </r>
  </si>
  <si>
    <t>PERSONAL</t>
  </si>
  <si>
    <t>TECNOLOGIA</t>
  </si>
  <si>
    <r>
      <rPr>
        <b/>
        <sz val="12"/>
        <color theme="1"/>
        <rFont val="Arial"/>
      </rPr>
      <t>PROCESOS</t>
    </r>
    <r>
      <rPr>
        <sz val="12"/>
        <color theme="1"/>
        <rFont val="Arial"/>
      </rPr>
      <t xml:space="preserve"> 
</t>
    </r>
  </si>
  <si>
    <r>
      <rPr>
        <b/>
        <sz val="12"/>
        <color theme="1"/>
        <rFont val="Arial"/>
      </rPr>
      <t xml:space="preserve">FINANCIERO </t>
    </r>
    <r>
      <rPr>
        <sz val="12"/>
        <color rgb="FF000000"/>
        <rFont val="Arial"/>
      </rPr>
      <t xml:space="preserve">
</t>
    </r>
  </si>
  <si>
    <t>Proceso 10</t>
  </si>
  <si>
    <t>Retroalimentación de las partes interesadas externas</t>
  </si>
  <si>
    <t>Infraestructura de operación</t>
  </si>
  <si>
    <t>Competencia, formación y experiencia del talento humano</t>
  </si>
  <si>
    <t>Integridad de Datos</t>
  </si>
  <si>
    <t>Direccionamiento Estratégico</t>
  </si>
  <si>
    <t>Disponibilidad recursos</t>
  </si>
  <si>
    <t>Proceso 11</t>
  </si>
  <si>
    <t xml:space="preserve">Gestión operacional </t>
  </si>
  <si>
    <t xml:space="preserve">Otros y cuáles </t>
  </si>
  <si>
    <t>Bienes muebles e inmuebles</t>
  </si>
  <si>
    <t xml:space="preserve">Capacitación y formación del talento humano </t>
  </si>
  <si>
    <t>Disponibilidad  y seguridad de la  Información</t>
  </si>
  <si>
    <t>Estructura Funcional y Documental</t>
  </si>
  <si>
    <t>Ingresos recibidos</t>
  </si>
  <si>
    <t>Proceso 12</t>
  </si>
  <si>
    <t>Factores relacionados con Seguridad y Salud en el Trabajo</t>
  </si>
  <si>
    <t>Desarrollo y Mantenimiento Tecnológico.</t>
  </si>
  <si>
    <t xml:space="preserve">Entradas, Planeación, Diseño, Ejecución, salidas, Proveedores, conocimiento y comunicación. </t>
  </si>
  <si>
    <t>Costos y gastos asociados</t>
  </si>
  <si>
    <t>Proceso 13</t>
  </si>
  <si>
    <t xml:space="preserve">Talento humano </t>
  </si>
  <si>
    <t>Proceso 14</t>
  </si>
  <si>
    <t>Todos los procesos</t>
  </si>
  <si>
    <t>Frecuencia</t>
  </si>
  <si>
    <t>Mensual</t>
  </si>
  <si>
    <t>Bimensual</t>
  </si>
  <si>
    <t>Trimestral</t>
  </si>
  <si>
    <t>Cuatrimestral</t>
  </si>
  <si>
    <t>Semestral</t>
  </si>
  <si>
    <t>Anual</t>
  </si>
  <si>
    <t>Líneas Estratégicas</t>
  </si>
  <si>
    <t>Prioridad de actuación</t>
  </si>
  <si>
    <t>Gestión de procesos</t>
  </si>
  <si>
    <t xml:space="preserve">Crecimiento </t>
  </si>
  <si>
    <t>Enfoque al cliente y/o partes interesadas</t>
  </si>
  <si>
    <t>Gestión financiera</t>
  </si>
  <si>
    <t>Gestión del conocimiento</t>
  </si>
  <si>
    <t>Otro y cuál?</t>
  </si>
  <si>
    <t>D3</t>
  </si>
  <si>
    <t>D4</t>
  </si>
  <si>
    <t>D5</t>
  </si>
  <si>
    <t>D6</t>
  </si>
  <si>
    <t>D7</t>
  </si>
  <si>
    <t>D8</t>
  </si>
  <si>
    <t>D9</t>
  </si>
  <si>
    <t>D10</t>
  </si>
  <si>
    <t>F3</t>
  </si>
  <si>
    <t>F4</t>
  </si>
  <si>
    <t>F5</t>
  </si>
  <si>
    <t>F6</t>
  </si>
  <si>
    <t>F7</t>
  </si>
  <si>
    <t>F8</t>
  </si>
  <si>
    <t>F9</t>
  </si>
  <si>
    <t>F10</t>
  </si>
  <si>
    <t>A3</t>
  </si>
  <si>
    <t>A4</t>
  </si>
  <si>
    <t>A5</t>
  </si>
  <si>
    <t>A6</t>
  </si>
  <si>
    <t>A7</t>
  </si>
  <si>
    <t>A8</t>
  </si>
  <si>
    <t>A9</t>
  </si>
  <si>
    <t>A10</t>
  </si>
  <si>
    <t>Factores Externos Positivos</t>
  </si>
  <si>
    <t>O3</t>
  </si>
  <si>
    <t>O4</t>
  </si>
  <si>
    <t>O5</t>
  </si>
  <si>
    <t>O6</t>
  </si>
  <si>
    <t>O7</t>
  </si>
  <si>
    <t>O8</t>
  </si>
  <si>
    <t>O9</t>
  </si>
  <si>
    <t>O10</t>
  </si>
  <si>
    <t xml:space="preserve">LOGO DE LA ORGANIZACIÓN </t>
  </si>
  <si>
    <t>ANÁLISIS CONTEXTO INTERNO Y EXTERNO</t>
  </si>
  <si>
    <t>Fecha Actualización</t>
  </si>
  <si>
    <t>Responsable</t>
  </si>
  <si>
    <t>CONTEXTO INTERNO</t>
  </si>
  <si>
    <t>CONTEXTO EXTERNO</t>
  </si>
  <si>
    <t>ESTRATEGIAS</t>
  </si>
  <si>
    <t>E1</t>
  </si>
  <si>
    <t>E2</t>
  </si>
  <si>
    <t>Estrategia</t>
  </si>
  <si>
    <t>E3</t>
  </si>
  <si>
    <t>E4</t>
  </si>
  <si>
    <t>No cuentan con canales de comunicación asertiva.</t>
  </si>
  <si>
    <t xml:space="preserve">Experiencia en turismo de aventura </t>
  </si>
  <si>
    <t>E5</t>
  </si>
  <si>
    <t>E6</t>
  </si>
  <si>
    <t>E7</t>
  </si>
  <si>
    <t>E8</t>
  </si>
  <si>
    <t>E9</t>
  </si>
  <si>
    <t>E10</t>
  </si>
  <si>
    <t>E11</t>
  </si>
  <si>
    <t>E12</t>
  </si>
  <si>
    <t>E13</t>
  </si>
  <si>
    <t>E14</t>
  </si>
  <si>
    <t>E15</t>
  </si>
  <si>
    <t>E16</t>
  </si>
  <si>
    <t>E17</t>
  </si>
  <si>
    <t>E18</t>
  </si>
  <si>
    <t>E19</t>
  </si>
  <si>
    <t>E20</t>
  </si>
  <si>
    <t>Nota: Es importante establecer la prioridad de la Alta Dirección, con el fin de dar prioridad para al implementación del Plan Estratégico del PST.
Los factores internos y externos positivos y los factores internos y externos negativos se pueden convertir en Oportunidades y Riesgos; los cuales se conectan con el mapa de riesgos y oportunidades en cual se seleccionan la fuente de análisis de contexto.</t>
  </si>
  <si>
    <t>LOGO DE LA ORGANZACIÓN</t>
  </si>
  <si>
    <t>MATRIZ CRUZADA</t>
  </si>
  <si>
    <t>VERSIÓN:02</t>
  </si>
  <si>
    <t>Tipo de Factor</t>
  </si>
  <si>
    <t>Factor</t>
  </si>
  <si>
    <t>Cruce</t>
  </si>
  <si>
    <t>Línea Estratégica</t>
  </si>
  <si>
    <t xml:space="preserve">Objetivo </t>
  </si>
  <si>
    <t>D1, F1, F2</t>
  </si>
  <si>
    <t>Aumentar la ventas en 10% con respecto al año anterior</t>
  </si>
  <si>
    <t>Documentar un proceso de comunicación y consulta con el personal y otras personas que participan en la prestación de actividades de turismo de aventura.</t>
  </si>
  <si>
    <t>Elaborar e implementar los documentos de la organización</t>
  </si>
  <si>
    <t>A1,O2</t>
  </si>
  <si>
    <t>Desarrollar o fortalecer los canales de venta de la organización, teniendo en cuenta el contexto de seguridad y planeación del país</t>
  </si>
  <si>
    <t>Desarrollar o fortalecer los canales de venta de la organización, teniendo en cuenta el plan nacional de desarrollo.</t>
  </si>
  <si>
    <t>PLAN ESTRATÉGICO Y TÁCTICO</t>
  </si>
  <si>
    <t>Año(s) de proyección</t>
  </si>
  <si>
    <t>Fecha de actualización</t>
  </si>
  <si>
    <t>Seguimiento al PE</t>
  </si>
  <si>
    <t>PROCESO O ÁREA O COMPONENTE O SECCIÓN</t>
  </si>
  <si>
    <t>LINEA ESTRATÉGICA</t>
  </si>
  <si>
    <t>OBJETIVOS 
¿QUÉ DESEAMOS LOGRAR?</t>
  </si>
  <si>
    <t>ESTRATEGIA(S)</t>
  </si>
  <si>
    <t>ACTIVIDADES A REALIZAR</t>
  </si>
  <si>
    <t>PRODUCTO</t>
  </si>
  <si>
    <t>Fecha Programada</t>
  </si>
  <si>
    <t>Nombre del indicador (KPI)</t>
  </si>
  <si>
    <t>Fórmula</t>
  </si>
  <si>
    <t>Meta</t>
  </si>
  <si>
    <t>Director Administrativo y Financiero</t>
  </si>
  <si>
    <t>Humano</t>
  </si>
  <si>
    <t>Plan de trabajo de documentación</t>
  </si>
  <si>
    <t>% Cumplimiento de plan de trabajo documentación</t>
  </si>
  <si>
    <t>(Actividades ejecutadas/Total actividades)*100%</t>
  </si>
  <si>
    <t>Participar en diferentes convocatorias del estado para obtener recursos o fortalecimiento de cada proceso o unidad de negocio</t>
  </si>
  <si>
    <t>Financiero</t>
  </si>
  <si>
    <t xml:space="preserve">Total presupuesto plan estratégico </t>
  </si>
  <si>
    <t>PLAN ESTRATÉGICO EMPRESARIAL</t>
  </si>
  <si>
    <t>-</t>
  </si>
  <si>
    <t>TABLA DE CONTENIDO</t>
  </si>
  <si>
    <t>INTRODUCCIÓN</t>
  </si>
  <si>
    <t>¿QUÉ ES LA PLANEACIÓN ESTRATÉGICA?</t>
  </si>
  <si>
    <t>ANÁLISIS DE CONTEXTO</t>
  </si>
  <si>
    <t>ARTICULACIÓN CON PLANES DE DESARROLLO Y ODS</t>
  </si>
  <si>
    <t>MISIÓN Y VISIÓN</t>
  </si>
  <si>
    <t>LÍNEAS ESTRATÉGICAS Y ESTRATEGIAS</t>
  </si>
  <si>
    <t>TÁCTICAS</t>
  </si>
  <si>
    <t>PRESUPUESTO</t>
  </si>
  <si>
    <t>INDICADORES</t>
  </si>
  <si>
    <t>SEGUIMIENTO</t>
  </si>
  <si>
    <t>BIBLIOGRAFÍA</t>
  </si>
  <si>
    <t>2. ¿QUÉ ES LA PLANEACIÓN ESTRATÉGICA?</t>
  </si>
  <si>
    <t>La Planificación Estratégica es un instrumento de gestión que permite favorecer y direccionar la toma de decisiones de las organizaciones, en torno a la operación actual y a la ruta que deben recorrer hacia el futuro. En este proceso se define el marco que guiará la filosofía, planes, actividades y recursos necesarios para el logro de las metas y propósitos en un determinado período, así como los mecanismos para su seguimiento y control, a fin de garantizar el cumplimiento.
El Plan Estratégico de una empresa es un documento que detalla la manera en que tu negocio se va a desarrollar a corto, mediano y largo plazo. Este plan se basa en proyecciones cuantitativas y cualitativas para determinar cuáles son los paradigmas que la empresa debe seguir para lograr sus objetivos y aumentar su rentabilidad.
La creación de un plan estratégico es un ejercicio que le permite a una organización saber qué quiere conseguir en el futuro y cómo lo va a lograr por medio de recursos, procedimientos y acciones. Para idear, proyectar, decidir y realizar los objetivos es necesario valerse de la experiencia y de herramientas cualitativas, como la investigación, la experiencia, el análisis de contexto, entre otras.
Por el lado cuantitativo, es vital precisar cuáles son los recursos con lo que se cuenta para cumplir los objetivos. Es importante realizar un presupuesto maestro que abarque todos los aspectos necesarios para llevar a cabo tu plan estratégico. A la vez, es imprescindible fijar los tiempos para cada etapa del desarrollo. Cuanto más específico sea, mejor.</t>
  </si>
  <si>
    <t>El valor de un plan estratégico reside en determinar el rumbo de una empresa. Es un documento que establece las medidas futuras que se van a realizar para disminuir los riesgos e incertidumbre en el mercado. Una vez que esté clara la situación actual y cuáles son los próximos objetivos será mucho más fácil conducir a la organización a un crecimiento potencial.
Además de indicar la dirección de una empresa, un plan estratégico sirve para detectar las oportunidades de negocio y aminorar considerablemente los factores negativos externos que puedan contrarrestar sus beneficios. De igual modo, este plan ayuda a impulsar las fortalezas de la organización y a reducir sus puntos débiles.</t>
  </si>
  <si>
    <t>Cada uno de los pasos se explica a continuación:</t>
  </si>
  <si>
    <t>En el análisis de contexto interno y externo se identificó:</t>
  </si>
  <si>
    <t>ANÁLISIS INTERNO</t>
  </si>
  <si>
    <t>ANÁLISIS EXTERNO</t>
  </si>
  <si>
    <t>Plan Nacional de Desarrollo 2022-2026 "COLOMBIA, POTENCIA MUNDIAL DE LA VIDA"</t>
  </si>
  <si>
    <t>Plan Sectorial de Turismo 2022-2026 "TURISMO EN ARMONÍA CON LA VIDA"</t>
  </si>
  <si>
    <t xml:space="preserve">En relación con el Plan Sector de Turismo 2022-2026 "TURISMO EN ARMONÍA CON LA VIDA", se consideraron los 4 ejes estratégicos de: 
1. Democratización del turismo como fuerza transformadora para una cultura de paz,
2. Territorios turísticos para la equidad y el bienestar,
3. Turismo: alternativa para la transición económica y protección de la naturaleza y
4. Turismo: Dinamizador de la economía para la vida y la justicia social </t>
  </si>
  <si>
    <t xml:space="preserve">OBJETIVOS </t>
  </si>
  <si>
    <t>PROCESOS</t>
  </si>
  <si>
    <t>LÍNEAS ESTRATÉGICAS</t>
  </si>
  <si>
    <t>OBJETIVOS</t>
  </si>
  <si>
    <t>ACTIVIDAD</t>
  </si>
  <si>
    <t>RESPONSABLE</t>
  </si>
  <si>
    <t>DURACIÓN</t>
  </si>
  <si>
    <t>El valor total del presupuesto es</t>
  </si>
  <si>
    <t>Actividad</t>
  </si>
  <si>
    <t>Recursos</t>
  </si>
  <si>
    <t>Valor (COP)</t>
  </si>
  <si>
    <t>Los KPI (Key Performance Indicators) o “indicadores clave de rendimiento” son métricas que sirven para medir el cumplimiento de las tácticas y estrategias, del plan estratégico de la organización.</t>
  </si>
  <si>
    <t>Indicador</t>
  </si>
  <si>
    <t>https://colaboracion.dnp.gov.co/CDT/portalDNP/PND-2023/2023-03-17-bases-plan-nacional-desarrollo-web.pdf</t>
  </si>
  <si>
    <t>https://www.mincit.gov.co/participa/consulta-ciudadana/20-12-2022-plan-sectorial-de-turismo-vfpp.aspx#page=35&amp;zoom=100,72,145</t>
  </si>
  <si>
    <t>https://colaboracion.dnp.gov.co/CDT/Desarrollo%20Territorial/PLANES%20ESTATEGICOS.pdf</t>
  </si>
  <si>
    <t>https://www.academiagerencial.com/8-pasos-para-iniciar-la-planificacion-estrategica/</t>
  </si>
  <si>
    <t>https://www.funcionpublica.gov.co/plan-estrategico-institucional</t>
  </si>
  <si>
    <t>Turismo sostenible</t>
  </si>
  <si>
    <r>
      <rPr>
        <sz val="10"/>
        <color theme="1"/>
        <rFont val="Quattrocento Sans"/>
      </rPr>
      <t>Fomentar el turismo de proximidad:</t>
    </r>
    <r>
      <rPr>
        <sz val="10"/>
        <color theme="1"/>
        <rFont val="Segoe UI"/>
      </rPr>
      <t xml:space="preserve"> Promover destinos turísticos cercanos a las comunidades locales y destacar las actividades que los viajeros pueden disfrutar sin dejar una huella significativa de carbono. Esto reduce la necesidad de viajar largas distancias y apoya a las empresas locales.</t>
    </r>
  </si>
  <si>
    <r>
      <rPr>
        <sz val="10"/>
        <color theme="1"/>
        <rFont val="Quattrocento Sans"/>
      </rPr>
      <t>Educación ambiental y cultural:</t>
    </r>
    <r>
      <rPr>
        <sz val="10"/>
        <color theme="1"/>
        <rFont val="Segoe UI"/>
      </rPr>
      <t xml:space="preserve"> Ofrecer información a los visitantes sobre la flora, fauna y cultura local, incentivando el respeto por el entorno y las tradiciones. Puedes organizar excursiones guiadas por expertos locales que compartan su conocimiento y pasión.</t>
    </r>
  </si>
  <si>
    <r>
      <rPr>
        <sz val="10"/>
        <color theme="1"/>
        <rFont val="Quattrocento Sans"/>
      </rPr>
      <t>Promoción del transporte sostenible:</t>
    </r>
    <r>
      <rPr>
        <sz val="10"/>
        <color theme="1"/>
        <rFont val="Segoe UI"/>
      </rPr>
      <t xml:space="preserve"> Fomentar el uso del transporte público, bicicletas o caminatas para moverse dentro del destino. También se pueden ofrecer incentivos, como descuentos, para quienes utilicen opciones de transporte más ecológicas.</t>
    </r>
  </si>
  <si>
    <r>
      <rPr>
        <sz val="10"/>
        <color theme="1"/>
        <rFont val="Quattrocento Sans"/>
      </rPr>
      <t>Uso eficiente de recursos:</t>
    </r>
    <r>
      <rPr>
        <sz val="10"/>
        <color theme="1"/>
        <rFont val="Segoe UI"/>
      </rPr>
      <t xml:space="preserve"> Implementar prácticas de gestión sostenible, como la reducción de desperdicio de agua y energía en las instalaciones turísticas, la separación de residuos y el fomento de la compra de productos locales y orgánicos.</t>
    </r>
  </si>
  <si>
    <r>
      <rPr>
        <sz val="10"/>
        <color theme="1"/>
        <rFont val="Quattrocento Sans"/>
      </rPr>
      <t>Apoyo a proyectos comunitarios:</t>
    </r>
    <r>
      <rPr>
        <sz val="10"/>
        <color theme="1"/>
        <rFont val="Segoe UI"/>
      </rPr>
      <t xml:space="preserve"> Colaborar con comunidades locales para desarrollar proyectos turísticos que beneficien directamente a la población local. Esto puede incluir la creación de cooperativas de artesanías, restaurantes con cocina local o actividades culturales que generen ingresos para las comunidades.</t>
    </r>
  </si>
  <si>
    <t>Estandarización de procesos</t>
  </si>
  <si>
    <r>
      <rPr>
        <sz val="10"/>
        <color theme="1"/>
        <rFont val="Quattrocento Sans"/>
      </rPr>
      <t>Documentación de procesos:</t>
    </r>
    <r>
      <rPr>
        <sz val="10"/>
        <color theme="1"/>
        <rFont val="Segoe UI"/>
      </rPr>
      <t xml:space="preserve"> Crea documentos detallados que describan cada paso de los procesos clave en tu organización. Utiliza diagramas de flujo, manuales o listas de verificación para asegurarte de que todos comprendan cómo se deben llevar a cabo las tareas.</t>
    </r>
  </si>
  <si>
    <r>
      <rPr>
        <sz val="10"/>
        <color theme="1"/>
        <rFont val="Quattrocento Sans"/>
      </rPr>
      <t>Formación y capacitación:</t>
    </r>
    <r>
      <rPr>
        <sz val="10"/>
        <color theme="1"/>
        <rFont val="Segoe UI"/>
      </rPr>
      <t xml:space="preserve"> Proporciona capacitación adecuada a los empleados sobre los procedimientos estandarizados. Asegúrate de que todos tengan acceso a la información y el entrenamiento necesarios para llevar a cabo sus funciones de manera efectiva.</t>
    </r>
  </si>
  <si>
    <r>
      <rPr>
        <sz val="10"/>
        <color theme="1"/>
        <rFont val="Quattrocento Sans"/>
      </rPr>
      <t>Comunicación clara:</t>
    </r>
    <r>
      <rPr>
        <sz val="10"/>
        <color theme="1"/>
        <rFont val="Segoe UI"/>
      </rPr>
      <t xml:space="preserve"> Establece canales de comunicación efectivos para asegurarte de que todos los miembros del equipo estén al tanto de los cambios en los procesos y las actualizaciones en la documentación. Esto incluye reuniones regulares, correos electrónicos informativos y un sistema de gestión de cambios claro.</t>
    </r>
  </si>
  <si>
    <r>
      <rPr>
        <sz val="10"/>
        <color theme="1"/>
        <rFont val="Quattrocento Sans"/>
      </rPr>
      <t>Automatización de tareas repetitivas:</t>
    </r>
    <r>
      <rPr>
        <sz val="10"/>
        <color theme="1"/>
        <rFont val="Segoe UI"/>
      </rPr>
      <t xml:space="preserve"> Identifica tareas que se repiten con frecuencia y busca soluciones tecnológicas o herramientas de software que puedan automatizarlas. Esto reduce la probabilidad de errores humanos y acelera la ejecución de procesos.</t>
    </r>
  </si>
  <si>
    <r>
      <rPr>
        <sz val="10"/>
        <color theme="1"/>
        <rFont val="Quattrocento Sans"/>
      </rPr>
      <t>Evaluación y mejora continua:</t>
    </r>
    <r>
      <rPr>
        <sz val="10"/>
        <color theme="1"/>
        <rFont val="Segoe UI"/>
      </rPr>
      <t xml:space="preserve"> Establece indicadores clave de rendimiento (KPI) para medir la eficiencia y la calidad de los procesos. Realiza evaluaciones periódicas y fomenta la retroalimentación de los empleados para identificar áreas de mejora. A partir de esto, ajusta y actualiza los procedimientos según sea necesario.</t>
    </r>
  </si>
  <si>
    <t>Transformación Digital</t>
  </si>
  <si>
    <r>
      <rPr>
        <sz val="10"/>
        <color theme="1"/>
        <rFont val="Quattrocento Sans"/>
      </rPr>
      <t>Implementación de herramientas de colaboración en línea:</t>
    </r>
    <r>
      <rPr>
        <sz val="10"/>
        <color theme="1"/>
        <rFont val="Segoe UI"/>
      </rPr>
      <t xml:space="preserve"> Utiliza herramientas como Microsoft Teams, Slack o Trello para facilitar la comunicación y colaboración entre los miembros del equipo, incluso si trabajan de forma remota. Esto mejora la eficiencia y la flexibilidad en el trabajo.</t>
    </r>
  </si>
  <si>
    <r>
      <rPr>
        <sz val="10"/>
        <color theme="1"/>
        <rFont val="Quattrocento Sans"/>
      </rPr>
      <t>Presencia en línea y redes sociales:</t>
    </r>
    <r>
      <rPr>
        <sz val="10"/>
        <color theme="1"/>
        <rFont val="Segoe UI"/>
      </rPr>
      <t xml:space="preserve"> Crea y actualiza un sitio web atractivo y optimizado para dispositivos móviles. Además, establece una presencia activa en las redes sociales relevantes para tu industria. Esto te permitirá llegar a un público más amplio y mantener a tus clientes informados.</t>
    </r>
  </si>
  <si>
    <r>
      <rPr>
        <sz val="10"/>
        <color theme="1"/>
        <rFont val="Quattrocento Sans"/>
      </rPr>
      <t>Automatización de procesos:</t>
    </r>
    <r>
      <rPr>
        <sz val="10"/>
        <color theme="1"/>
        <rFont val="Segoe UI"/>
      </rPr>
      <t xml:space="preserve"> Identifica tareas repetitivas en tu organización y busca soluciones de automatización. Por ejemplo, puedes usar herramientas de automatización de marketing para programar correos electrónicos y publicaciones en redes sociales, o implementar sistemas de gestión de relaciones con el cliente (CRM) para simplificar la administración de clientes.</t>
    </r>
  </si>
  <si>
    <r>
      <rPr>
        <sz val="10"/>
        <color theme="1"/>
        <rFont val="Quattrocento Sans"/>
      </rPr>
      <t>Recopilación y análisis de datos:</t>
    </r>
    <r>
      <rPr>
        <sz val="10"/>
        <color theme="1"/>
        <rFont val="Segoe UI"/>
      </rPr>
      <t xml:space="preserve"> Implementa herramientas de análisis de datos simples para recopilar información sobre el comportamiento de tus clientes y el rendimiento de tus operaciones. Esto te ayudará a tomar decisiones informadas y a ajustar tus estrategias en consecuencia.</t>
    </r>
  </si>
  <si>
    <r>
      <rPr>
        <sz val="10"/>
        <color theme="1"/>
        <rFont val="Quattrocento Sans"/>
      </rPr>
      <t>Capacitación y desarrollo digital:</t>
    </r>
    <r>
      <rPr>
        <sz val="10"/>
        <color theme="1"/>
        <rFont val="Segoe UI"/>
      </rPr>
      <t xml:space="preserve"> Invierte en la capacitación de tus empleados en habilidades digitales relevantes para sus roles. Esto les permitirá adaptarse mejor a las nuevas tecnologías y aprovechar al máximo las herramientas digitales disponibles.</t>
    </r>
  </si>
  <si>
    <r>
      <rPr>
        <sz val="10"/>
        <color theme="1"/>
        <rFont val="Quattrocento Sans"/>
      </rPr>
      <t>Atención al cliente excepcional:</t>
    </r>
    <r>
      <rPr>
        <sz val="10"/>
        <color theme="1"/>
        <rFont val="Segoe UI"/>
      </rPr>
      <t xml:space="preserve"> Brinda un servicio al cliente de alta calidad en todo momento. Asegúrate de que tus empleados estén bien capacitados y sean amigables, respetuosos y dispuestos a ayudar a los clientes con sus necesidades y preguntas.</t>
    </r>
  </si>
  <si>
    <r>
      <rPr>
        <sz val="10"/>
        <color theme="1"/>
        <rFont val="Quattrocento Sans"/>
      </rPr>
      <t>Programa de fidelización:</t>
    </r>
    <r>
      <rPr>
        <sz val="10"/>
        <color theme="1"/>
        <rFont val="Segoe UI"/>
      </rPr>
      <t xml:space="preserve"> Implementa un programa de recompensas o lealtad para incentivar a los clientes a seguir comprando contigo. Esto puede incluir descuentos, puntos por cada compra o regalos exclusivos para clientes habituales.</t>
    </r>
  </si>
  <si>
    <r>
      <rPr>
        <sz val="10"/>
        <color theme="1"/>
        <rFont val="Quattrocento Sans"/>
      </rPr>
      <t>Solicita retroalimentación:</t>
    </r>
    <r>
      <rPr>
        <sz val="10"/>
        <color theme="1"/>
        <rFont val="Segoe UI"/>
      </rPr>
      <t xml:space="preserve"> Pide a tus clientes que compartan sus opiniones y sugerencias. Escuchar a tus clientes te ayudará a identificar áreas de mejora y a adaptar tus productos o servicios para satisfacer mejor sus necesidades.</t>
    </r>
  </si>
  <si>
    <r>
      <rPr>
        <sz val="10"/>
        <color theme="1"/>
        <rFont val="Quattrocento Sans"/>
      </rPr>
      <t>Personalización:</t>
    </r>
    <r>
      <rPr>
        <sz val="10"/>
        <color theme="1"/>
        <rFont val="Segoe UI"/>
      </rPr>
      <t xml:space="preserve"> Utiliza la información que tengas sobre tus clientes para ofrecer experiencias personalizadas. Envía mensajes de marketing dirigidos y ofertas especiales que se adapten a sus intereses y comportamientos de compra.</t>
    </r>
  </si>
  <si>
    <r>
      <rPr>
        <sz val="10"/>
        <color theme="1"/>
        <rFont val="Quattrocento Sans"/>
      </rPr>
      <t>Comunicación proactiva:</t>
    </r>
    <r>
      <rPr>
        <sz val="10"/>
        <color theme="1"/>
        <rFont val="Segoe UI"/>
      </rPr>
      <t xml:space="preserve"> Mantén a tus clientes informados sobre novedades, promociones y eventos a través de boletines informativos por correo electrónico, redes sociales o mensajes de texto. La comunicación regular ayuda a mantener el interés y la conexión con tu marca.</t>
    </r>
  </si>
  <si>
    <r>
      <rPr>
        <sz val="10"/>
        <color theme="1"/>
        <rFont val="Quattrocento Sans"/>
      </rPr>
      <t>Diferenciación del producto o servicio:</t>
    </r>
    <r>
      <rPr>
        <sz val="10"/>
        <color theme="1"/>
        <rFont val="Segoe UI"/>
      </rPr>
      <t xml:space="preserve"> Identifica aspectos únicos o valor agregado en tus productos o servicios y comunícalos claramente a tus clientes. Esto puede incluir características especiales, calidad superior o un enfoque en la sostenibilidad.</t>
    </r>
  </si>
  <si>
    <r>
      <rPr>
        <sz val="10"/>
        <color theme="1"/>
        <rFont val="Quattrocento Sans"/>
      </rPr>
      <t>Precio competitivo:</t>
    </r>
    <r>
      <rPr>
        <sz val="10"/>
        <color theme="1"/>
        <rFont val="Segoe UI"/>
      </rPr>
      <t xml:space="preserve"> Establece precios competitivos en función del mercado y las expectativas de los clientes. Si no puedes competir en precio, enfócate en ofrecer un mayor valor o beneficios adicionales para justificar tus precios.</t>
    </r>
  </si>
  <si>
    <r>
      <rPr>
        <sz val="10"/>
        <color theme="1"/>
        <rFont val="Quattrocento Sans"/>
      </rPr>
      <t>Mejora de la calidad:</t>
    </r>
    <r>
      <rPr>
        <sz val="10"/>
        <color theme="1"/>
        <rFont val="Segoe UI"/>
      </rPr>
      <t xml:space="preserve"> Asegúrate de que la calidad de tus productos o servicios sea alta y consistente. La calidad puede ser una poderosa ventaja competitiva y fomentar la lealtad del cliente.</t>
    </r>
  </si>
  <si>
    <r>
      <rPr>
        <sz val="10"/>
        <color theme="1"/>
        <rFont val="Quattrocento Sans"/>
      </rPr>
      <t>Marketing efectivo:</t>
    </r>
    <r>
      <rPr>
        <sz val="10"/>
        <color theme="1"/>
        <rFont val="Segoe UI"/>
      </rPr>
      <t xml:space="preserve"> Desarrolla una estrategia de marketing sólida para llegar a tu público objetivo de manera efectiva. Utiliza canales adecuados, como publicidad en línea, redes sociales o marketing de contenidos, para aumentar tu visibilidad y atraer clientes.</t>
    </r>
  </si>
  <si>
    <r>
      <rPr>
        <sz val="10"/>
        <color theme="1"/>
        <rFont val="Quattrocento Sans"/>
      </rPr>
      <t>Innovación continua:</t>
    </r>
    <r>
      <rPr>
        <sz val="10"/>
        <color theme="1"/>
        <rFont val="Segoe UI"/>
      </rPr>
      <t xml:space="preserve"> Mantente al tanto de las tendencias y cambios en tu industria. La innovación constante te permitirá adaptarte a las demandas cambiantes del mercado y destacarte entre la competencia</t>
    </r>
  </si>
  <si>
    <t>Requisitos Legales</t>
  </si>
  <si>
    <r>
      <rPr>
        <sz val="10"/>
        <color theme="1"/>
        <rFont val="Quattrocento Sans"/>
      </rPr>
      <t>Conoce las leyes relevantes:</t>
    </r>
    <r>
      <rPr>
        <sz val="10"/>
        <color theme="1"/>
        <rFont val="Segoe UI"/>
      </rPr>
      <t xml:space="preserve"> Investiga y comprende las leyes y regulaciones aplicables a tu industria y ubicación geográfica. Mantente actualizado sobre los cambios en las leyes para asegurarte de que tu negocio siempre esté en cumplimiento.</t>
    </r>
  </si>
  <si>
    <r>
      <rPr>
        <sz val="10"/>
        <color theme="1"/>
        <rFont val="Quattrocento Sans"/>
      </rPr>
      <t>Crea un registro y seguimiento:</t>
    </r>
    <r>
      <rPr>
        <sz val="10"/>
        <color theme="1"/>
        <rFont val="Segoe UI"/>
      </rPr>
      <t xml:space="preserve"> Establece un sistema de registro y seguimiento de todos los requisitos legales aplicables a tu negocio. Esto puede incluir fechas de vencimiento para renovaciones de licencias, permisos y registros, y fechas límite para el cumplimiento de obligaciones fiscales y regulatorias.</t>
    </r>
  </si>
  <si>
    <r>
      <rPr>
        <sz val="10"/>
        <color theme="1"/>
        <rFont val="Quattrocento Sans"/>
      </rPr>
      <t>Capacitación del personal:</t>
    </r>
    <r>
      <rPr>
        <sz val="10"/>
        <color theme="1"/>
        <rFont val="Segoe UI"/>
      </rPr>
      <t xml:space="preserve"> Educa a tu equipo sobre las leyes y regulaciones relevantes y asegúrate de que comprendan su importancia. Esto incluye cuestiones como la privacidad de los datos, la seguridad laboral y las leyes de igualdad de oportunidades.</t>
    </r>
  </si>
  <si>
    <r>
      <rPr>
        <sz val="10"/>
        <color theme="1"/>
        <rFont val="Quattrocento Sans"/>
      </rPr>
      <t>Contratación de asesoría legal:</t>
    </r>
    <r>
      <rPr>
        <sz val="10"/>
        <color theme="1"/>
        <rFont val="Segoe UI"/>
      </rPr>
      <t xml:space="preserve"> Si tu negocio tiene recursos limitados, considera contratar asesoría legal externa o consultar a un abogado para asegurarte de que cumples con todos los requisitos legales de manera adecuada y efectiva.</t>
    </r>
  </si>
  <si>
    <r>
      <rPr>
        <sz val="10"/>
        <color theme="1"/>
        <rFont val="Quattrocento Sans"/>
      </rPr>
      <t>Mantenimiento de registros financieros:</t>
    </r>
    <r>
      <rPr>
        <sz val="10"/>
        <color theme="1"/>
        <rFont val="Segoe UI"/>
      </rPr>
      <t xml:space="preserve"> Lleva registros financieros precisos y bien organizados. Esto es fundamental para cumplir con los requisitos fiscales y contables, y facilitará la auditoría y la presentación de informes necesarios.</t>
    </r>
  </si>
  <si>
    <t>Construir la propuesta de valor corporativa e impulsarla ante clientes actuales y potenciales</t>
  </si>
  <si>
    <t>Desarrollar alianzas estratégicas con otras empresas o agremiaciones o similar</t>
  </si>
  <si>
    <t>Desarrollar nuevos servicios o unidades de negocios</t>
  </si>
  <si>
    <t>Análisis de Mercado y Monitoreo de la competencia (Benchmarking)</t>
  </si>
  <si>
    <t>Definir el nicho de mercado</t>
  </si>
  <si>
    <t>Identificar oportunidades de negocio</t>
  </si>
  <si>
    <t>Diseñar estructura comercial</t>
  </si>
  <si>
    <t>Desarrollar o fortalecer los canales de venta de la organización</t>
  </si>
  <si>
    <t>Diseñar, estructurar, desarrollar e implementar plan de marketing digital</t>
  </si>
  <si>
    <t>Internacionalización
Exportar servicios / Brindar asesoría a extranjeros que deseen invertir o crear empresa en Colombia</t>
  </si>
  <si>
    <t>Transformar la estructura de procesos (Mapa de procesos)</t>
  </si>
  <si>
    <t>Seguimiento a planes de trabajo de los procesos e indicadores</t>
  </si>
  <si>
    <t>Innovar y transformar nuestros servicios por medio del uso de plataformas de tecnología de información</t>
  </si>
  <si>
    <t>Fomentar la productividad</t>
  </si>
  <si>
    <t>Desarrollar plataforma e-learning para cursos o seminarios técnicos</t>
  </si>
  <si>
    <t xml:space="preserve">Plan de formación </t>
  </si>
  <si>
    <t xml:space="preserve">Plan de bienestar </t>
  </si>
  <si>
    <t>Contar con herramientas y equipos de TI necesarios para el logro de los objetivos</t>
  </si>
  <si>
    <t>Seguridad de la información</t>
  </si>
  <si>
    <t>Mnimizar riesgos legales</t>
  </si>
  <si>
    <r>
      <rPr>
        <u/>
        <sz val="12"/>
        <color theme="1"/>
        <rFont val="Arial"/>
      </rPr>
      <t>Seguridad y Salud en el Trabajo</t>
    </r>
    <r>
      <rPr>
        <sz val="12"/>
        <color theme="1"/>
        <rFont val="Arial"/>
      </rPr>
      <t xml:space="preserve">
Son los factores relacionados en implementación de políticas y prácticas para proteger la seguridad y la salud de los empleados, clientes, contratistas y partes interesadas en el entorno laboral.
</t>
    </r>
    <r>
      <rPr>
        <u/>
        <sz val="12"/>
        <color theme="1"/>
        <rFont val="Arial"/>
      </rPr>
      <t>Talento Humano (Capacitación, Formación, Competencias del Personal)</t>
    </r>
    <r>
      <rPr>
        <sz val="12"/>
        <color theme="1"/>
        <rFont val="Arial"/>
      </rPr>
      <t xml:space="preserve">
Son los factores relacionados con el desarrollo y gestión de las habilidades, conocimientos y competencias del personal a través de programas de capacitación y formación.
</t>
    </r>
    <r>
      <rPr>
        <u/>
        <sz val="12"/>
        <color theme="1"/>
        <rFont val="Arial"/>
      </rPr>
      <t>Infraestructura Física</t>
    </r>
    <r>
      <rPr>
        <sz val="12"/>
        <color theme="1"/>
        <rFont val="Arial"/>
      </rPr>
      <t xml:space="preserve">
Son los factores relacionados con instalaciones, activos y recursos físicos necesarios para llevar a cabo las operaciones de la organización, como herramientas, equipos y maquinaria.
</t>
    </r>
    <r>
      <rPr>
        <u/>
        <sz val="12"/>
        <color theme="1"/>
        <rFont val="Arial"/>
      </rPr>
      <t>Infraestructura Tecnológica</t>
    </r>
    <r>
      <rPr>
        <sz val="12"/>
        <color theme="1"/>
        <rFont val="Arial"/>
      </rPr>
      <t xml:space="preserve">
Son los factores relacionados con el conjunto de sistemas, software, hardware y redes que respaldan las operaciones y procesos tecnológicos de la organización.</t>
    </r>
  </si>
  <si>
    <r>
      <rPr>
        <u/>
        <sz val="12"/>
        <color theme="1"/>
        <rFont val="Arial"/>
      </rPr>
      <t>Retroalimentación de las Partes Interesadas Internas</t>
    </r>
    <r>
      <rPr>
        <sz val="12"/>
        <color theme="1"/>
        <rFont val="Arial"/>
      </rPr>
      <t xml:space="preserve">
Son los factores relacionados con obtención de comentarios, opiniones y evaluaciones de los miembros internos de la organización para mejorar la comunicación y la toma de decisiones.
</t>
    </r>
  </si>
  <si>
    <r>
      <rPr>
        <u/>
        <sz val="12"/>
        <color theme="1"/>
        <rFont val="Arial"/>
      </rPr>
      <t>Planeación y Control Organizacional</t>
    </r>
    <r>
      <rPr>
        <sz val="12"/>
        <color theme="1"/>
        <rFont val="Arial"/>
      </rPr>
      <t xml:space="preserve">
Son los factores relacionados con las metas, objetivos y estrategias, sistema de monitoreo, controles, actividades y planes establecidos de la organización.
</t>
    </r>
    <r>
      <rPr>
        <u/>
        <sz val="12"/>
        <color theme="1"/>
        <rFont val="Arial"/>
      </rPr>
      <t>Cumplimiento de Requisitos (Normativos, Cliente)</t>
    </r>
    <r>
      <rPr>
        <sz val="12"/>
        <color theme="1"/>
        <rFont val="Arial"/>
      </rPr>
      <t xml:space="preserve"> 
Son los factores relacionados con el cumplimiento de los requisitos legales, normativos y las expectativas del cliente en términos de calidad y seguridad.
</t>
    </r>
    <r>
      <rPr>
        <u/>
        <sz val="12"/>
        <color theme="1"/>
        <rFont val="Arial"/>
        <family val="2"/>
      </rPr>
      <t>Gestión de seguridad</t>
    </r>
    <r>
      <rPr>
        <sz val="12"/>
        <color theme="1"/>
        <rFont val="Arial"/>
      </rPr>
      <t xml:space="preserve">
Son los factores relacionados con la seguridad en las actividades de turismo de aventura que se desarrollen en la agencia, incluida la gestíon de riesgos. 
</t>
    </r>
    <r>
      <rPr>
        <u/>
        <sz val="12"/>
        <color theme="1"/>
        <rFont val="Arial"/>
      </rPr>
      <t>Gestión Comercial (Fuerza de Ventas)</t>
    </r>
    <r>
      <rPr>
        <sz val="12"/>
        <color theme="1"/>
        <rFont val="Arial"/>
      </rPr>
      <t xml:space="preserve">
Son los factores relacionados con la planificación, dirección y control de las actividades comerciales, incluyendo la gestión de la fuerza de ventas para lograr los objetivos de ventas y marketing.
</t>
    </r>
  </si>
  <si>
    <r>
      <t xml:space="preserve">
</t>
    </r>
    <r>
      <rPr>
        <u/>
        <sz val="12"/>
        <color theme="1"/>
        <rFont val="Arial"/>
      </rPr>
      <t>Gestión Operacional</t>
    </r>
    <r>
      <rPr>
        <sz val="12"/>
        <color theme="1"/>
        <rFont val="Arial"/>
      </rPr>
      <t xml:space="preserve">
Son los factores relacionados con la coordinación y supervisión de las operaciones diarias para garantizar la eficiencia, calidad, seguridad y cumplimiento de los objetivos organizacionales.</t>
    </r>
  </si>
  <si>
    <r>
      <rPr>
        <b/>
        <sz val="12"/>
        <color theme="1"/>
        <rFont val="Arial"/>
      </rPr>
      <t xml:space="preserve">(Columna No.): </t>
    </r>
    <r>
      <rPr>
        <sz val="12"/>
        <color theme="1"/>
        <rFont val="Arial"/>
      </rPr>
      <t>Es el código de identificación del factor interno positivo; para los factores internos positivos se asigna la letra F seguida del número que contiene la cantidad de factores internos que se tengan. Ejemplo: F1, F2, F3, F4 y así sucesivamente.</t>
    </r>
    <r>
      <rPr>
        <b/>
        <sz val="12"/>
        <color theme="1"/>
        <rFont val="Arial"/>
      </rPr>
      <t xml:space="preserve">
(Columna Proceso):</t>
    </r>
    <r>
      <rPr>
        <sz val="12"/>
        <color theme="1"/>
        <rFont val="Arial"/>
      </rPr>
      <t xml:space="preserve"> Se identifica el proceso donde se encuentra el factor interno positivo. 
</t>
    </r>
    <r>
      <rPr>
        <b/>
        <sz val="12"/>
        <color theme="1"/>
        <rFont val="Arial"/>
      </rPr>
      <t>(Columna Factores Internos Positivos):</t>
    </r>
    <r>
      <rPr>
        <sz val="12"/>
        <color theme="1"/>
        <rFont val="Arial"/>
      </rPr>
      <t xml:space="preserve"> Seleccione el factor interno positivo identificado. 
</t>
    </r>
    <r>
      <rPr>
        <b/>
        <sz val="12"/>
        <color theme="1"/>
        <rFont val="Arial"/>
      </rPr>
      <t>(Columna Descripción):</t>
    </r>
    <r>
      <rPr>
        <sz val="12"/>
        <color theme="1"/>
        <rFont val="Arial"/>
      </rPr>
      <t xml:space="preserve"> Describa el factor interno positivo. 
</t>
    </r>
    <r>
      <rPr>
        <b/>
        <sz val="12"/>
        <color theme="1"/>
        <rFont val="Arial"/>
      </rPr>
      <t>(Columna Prioridad Alta Dirección):</t>
    </r>
    <r>
      <rPr>
        <sz val="12"/>
        <color theme="1"/>
        <rFont val="Arial"/>
      </rPr>
      <t xml:space="preserve"> Selección la prioridad que la Alta Dirección la cual se asignan acorde con la siguiente escala, así: </t>
    </r>
  </si>
  <si>
    <t>Experiencia en turismo de aventura.</t>
  </si>
  <si>
    <r>
      <rPr>
        <u/>
        <sz val="12"/>
        <color theme="1"/>
        <rFont val="Arial"/>
      </rPr>
      <t>Factores de seguridad</t>
    </r>
    <r>
      <rPr>
        <sz val="12"/>
        <color theme="1"/>
        <rFont val="Arial"/>
      </rPr>
      <t xml:space="preserve">
Son los factores relacionados con elementos de riesgo, que incluya equipos, condiciones para realizar la actividad, normatividad que puedan afectar a las personas que realizan la actividad de turismo de aventura.
</t>
    </r>
    <r>
      <rPr>
        <u/>
        <sz val="12"/>
        <color theme="1"/>
        <rFont val="Arial"/>
      </rPr>
      <t>Factores Políticos</t>
    </r>
    <r>
      <rPr>
        <sz val="12"/>
        <color theme="1"/>
        <rFont val="Arial"/>
      </rPr>
      <t xml:space="preserve">
Son los factores relacionados con las condiciones y acontecimientos relacionados con el sistema político, el gobierno y las políticas públicas que pueden afectar a una organización o a la sociedad en general.
</t>
    </r>
    <r>
      <rPr>
        <u/>
        <sz val="12"/>
        <color theme="1"/>
        <rFont val="Arial"/>
      </rPr>
      <t>Factores Legales</t>
    </r>
    <r>
      <rPr>
        <sz val="12"/>
        <color theme="1"/>
        <rFont val="Arial"/>
      </rPr>
      <t xml:space="preserve">
Son los factores relacionados con los elementos vinculados a leyes y regulaciones que afectan a una organización, abarcando desde leyes laborales y fiscales hasta normativas específicas de la industria.</t>
    </r>
  </si>
  <si>
    <r>
      <rPr>
        <u/>
        <sz val="12"/>
        <color theme="1"/>
        <rFont val="Arial"/>
      </rPr>
      <t>Factores Tecnológicos</t>
    </r>
    <r>
      <rPr>
        <sz val="12"/>
        <color theme="1"/>
        <rFont val="Arial"/>
      </rPr>
      <t xml:space="preserve">
Son los factores relacionados con desarrollos y avances en tecnología que pueden afectar las operaciones y la competitividad de una organización, incluyendo innovaciones, automatización y cambios en la infraestructura tecnológica.
</t>
    </r>
    <r>
      <rPr>
        <u/>
        <sz val="12"/>
        <color theme="1"/>
        <rFont val="Arial"/>
      </rPr>
      <t>Proveedores</t>
    </r>
    <r>
      <rPr>
        <sz val="12"/>
        <color theme="1"/>
        <rFont val="Arial"/>
      </rPr>
      <t xml:space="preserve">
Son los factores relacionados con individuos o empresas que suministran bienes y servicios a otra organización. La gestión efectiva de proveedores es esencial para la cadena de suministro y las operaciones comerciales.</t>
    </r>
  </si>
  <si>
    <r>
      <rPr>
        <u/>
        <sz val="12"/>
        <color theme="1"/>
        <rFont val="Arial"/>
      </rPr>
      <t>Clientes</t>
    </r>
    <r>
      <rPr>
        <sz val="12"/>
        <color theme="1"/>
        <rFont val="Arial"/>
      </rPr>
      <t xml:space="preserve">
Son los factores relacionados con individuos, empresas u organizaciones que compran productos o servicios de una empresa. La seguridad del cliente es clave para el éxito de la operación.
</t>
    </r>
    <r>
      <rPr>
        <u/>
        <sz val="12"/>
        <color theme="1"/>
        <rFont val="Arial"/>
      </rPr>
      <t>Competencia</t>
    </r>
    <r>
      <rPr>
        <sz val="12"/>
        <color theme="1"/>
        <rFont val="Arial"/>
      </rPr>
      <t xml:space="preserve">
Son los factores relacionados con otras empresas u organizaciones que ofrecen productos o servicios similares, compitiendo por recursos y clientes en el mismo mercado.</t>
    </r>
  </si>
  <si>
    <r>
      <rPr>
        <u/>
        <sz val="12"/>
        <color theme="1"/>
        <rFont val="Arial"/>
      </rPr>
      <t>Mercado</t>
    </r>
    <r>
      <rPr>
        <sz val="12"/>
        <color theme="1"/>
        <rFont val="Arial"/>
      </rPr>
      <t xml:space="preserve">
Son los factores relacionados con el entorno general donde interactúan la oferta y la demanda de bienes y servicios. Incluye a los compradores, vendedores, competidores y otros elementos que afectan las transacciones comerciales.
</t>
    </r>
    <r>
      <rPr>
        <u/>
        <sz val="12"/>
        <color theme="1"/>
        <rFont val="Arial"/>
      </rPr>
      <t>Retroalimentación de las Partes Interesadas Externas</t>
    </r>
    <r>
      <rPr>
        <sz val="12"/>
        <color theme="1"/>
        <rFont val="Arial"/>
      </rPr>
      <t xml:space="preserve"> Son los factores relacionados con obtención de opiniones, comentarios y evaluaciones de individuos y entidades externas a la organización, como clientes, participantes, usuarios,  reguladores, para comprender y abordar sus expectativas y preocupaciones.</t>
    </r>
  </si>
  <si>
    <t>Cambios acelerados en la tecnología y herramientas de comunicación para informar a los clientes sobre el servicio</t>
  </si>
  <si>
    <r>
      <rPr>
        <b/>
        <sz val="12"/>
        <color theme="1"/>
        <rFont val="Arial"/>
      </rPr>
      <t xml:space="preserve">(Columna No.): </t>
    </r>
    <r>
      <rPr>
        <sz val="12"/>
        <color theme="1"/>
        <rFont val="Arial"/>
      </rPr>
      <t>Es el código de identificación del factor externo positivo; para los factores externos positivos se asigna la letra O seguida del número que contiene la cantidad de factores internos que se tengan. Ejemplo: O1, O2, O3, O4 y así sucesivamente.</t>
    </r>
    <r>
      <rPr>
        <b/>
        <sz val="12"/>
        <color theme="1"/>
        <rFont val="Arial"/>
      </rPr>
      <t xml:space="preserve">
(Columna Proceso):</t>
    </r>
    <r>
      <rPr>
        <sz val="12"/>
        <color theme="1"/>
        <rFont val="Arial"/>
      </rPr>
      <t xml:space="preserve"> Se identifica el proceso donde se encuentra el factor externo positivo. 
</t>
    </r>
    <r>
      <rPr>
        <b/>
        <sz val="12"/>
        <color theme="1"/>
        <rFont val="Arial"/>
      </rPr>
      <t>(Columna Factores Externos Positivos):</t>
    </r>
    <r>
      <rPr>
        <sz val="12"/>
        <color theme="1"/>
        <rFont val="Arial"/>
      </rPr>
      <t xml:space="preserve"> Seleccione el factor externo positivo identificado. 
</t>
    </r>
    <r>
      <rPr>
        <b/>
        <sz val="12"/>
        <color theme="1"/>
        <rFont val="Arial"/>
      </rPr>
      <t>(Columna Descripción):</t>
    </r>
    <r>
      <rPr>
        <sz val="12"/>
        <color theme="1"/>
        <rFont val="Arial"/>
      </rPr>
      <t xml:space="preserve"> Describa el factor externo positivo. 
</t>
    </r>
    <r>
      <rPr>
        <b/>
        <sz val="12"/>
        <color theme="1"/>
        <rFont val="Arial"/>
      </rPr>
      <t>(Columna Prioridad Alta Dirección):</t>
    </r>
    <r>
      <rPr>
        <sz val="12"/>
        <color theme="1"/>
        <rFont val="Arial"/>
      </rPr>
      <t xml:space="preserve"> Selección la prioridad que la Alta Dirección la cual se asignan acorde con la siguiente escala, así: </t>
    </r>
  </si>
  <si>
    <t>Nuestra misión es proporcionar a nuestros participantes una experiencia excepcional que combine actividades emocionantes y desafiantes brindando la mayor seguridad posible. Nos esforzamos por estimular la adrenalina y explorar lugares remotos y salvajes, que les permitan el disfrute de la vida, el entorno y la aventura.</t>
  </si>
  <si>
    <t>Nuestra visión para el 2027 es convertirnos en líderes del turismo de aventura  a nivel internacional, donde se combine la adrenalina y la belleza natural, logrando con ello desconectar al cliente de su vida cotidiana de una manera segura.</t>
  </si>
  <si>
    <r>
      <t>b) El cruce</t>
    </r>
    <r>
      <rPr>
        <sz val="12"/>
        <color rgb="FFFF0000"/>
        <rFont val="Arial"/>
      </rPr>
      <t xml:space="preserve"> </t>
    </r>
    <r>
      <rPr>
        <sz val="12"/>
        <color theme="1"/>
        <rFont val="Arial"/>
      </rPr>
      <t xml:space="preserve">se realiza en la hoja </t>
    </r>
    <r>
      <rPr>
        <b/>
        <sz val="12"/>
        <color theme="1"/>
        <rFont val="Arial"/>
        <family val="2"/>
      </rPr>
      <t>Matriz cruzada</t>
    </r>
    <r>
      <rPr>
        <sz val="12"/>
        <color theme="1"/>
        <rFont val="Arial"/>
      </rPr>
      <t xml:space="preserve">, en donde se filtran los factores por </t>
    </r>
    <r>
      <rPr>
        <b/>
        <u/>
        <sz val="12"/>
        <color theme="1"/>
        <rFont val="Arial"/>
      </rPr>
      <t>prioridad Muy Alta, Alta y Media</t>
    </r>
    <r>
      <rPr>
        <sz val="12"/>
        <color theme="1"/>
        <rFont val="Arial"/>
      </rPr>
      <t xml:space="preserve"> según criterio de la Alta Dirección, los cuales son los que se van a establecer para las estrategias.</t>
    </r>
  </si>
  <si>
    <t>c) Se relacionan las factores con más similitud y relación, los cuales se registran los códigos de los factores. Ejemplo: Los factores se identifican con el No., como D1, F1, A1 y O1; una vez identificado la similitud se registra en la Columna Cruce, el número del factor o factores que se relacionan, en este ejemplo D1, F1 y F2.</t>
  </si>
  <si>
    <t>Seguridad</t>
  </si>
  <si>
    <t>Mala planeación para la realización de las actividades de turismo de aventura.</t>
  </si>
  <si>
    <t>Mala planeación para la realización de las actividades de turismo de  aventura.</t>
  </si>
  <si>
    <t xml:space="preserve">Documentar los procesos del sistema de gestión de turismo de aventura, para garantizar una buena planificación y gestión de las actividades de la agencia. </t>
  </si>
  <si>
    <t>Fortalecer la gestión comercial a través de la consecución de los recursos para las actividades de turismo y condiciones de talento humano.</t>
  </si>
  <si>
    <t>Fortalecer la gestión comercial en turismo a través de la consecución de los recursos para las actividades de turismo y condiciones de talento humano.</t>
  </si>
  <si>
    <t>Innovar y transformar nuestros servicios por medio del uso de plataformas de tecnología y canales digitales para ofertar los servicios.</t>
  </si>
  <si>
    <t xml:space="preserve">Diseñar un nuevo servicio enfocado en los temas según cambios normativos. </t>
  </si>
  <si>
    <r>
      <t xml:space="preserve">Se definen los objetivos los cuales son una meta o resultado específico que se desea alcanzar en el futuro. Es una declaración clara y concreta de lo que se pretende lograr.
Los objetivos son medibles, alcanzables, relevantes y con un plazo de tiempo determinado. Suelen responder a preguntas como "¿Qué queremos lograr?" o "¿Cuál es nuestro destino final?".
</t>
    </r>
    <r>
      <rPr>
        <b/>
        <sz val="12"/>
        <color theme="1"/>
        <rFont val="Arial"/>
      </rPr>
      <t>Ejemplo:</t>
    </r>
    <r>
      <rPr>
        <sz val="12"/>
        <color theme="1"/>
        <rFont val="Arial"/>
      </rPr>
      <t xml:space="preserve"> </t>
    </r>
    <r>
      <rPr>
        <u/>
        <sz val="12"/>
        <color theme="1"/>
        <rFont val="Arial"/>
      </rPr>
      <t>Objetivo:</t>
    </r>
    <r>
      <rPr>
        <sz val="12"/>
        <color theme="1"/>
        <rFont val="Arial"/>
      </rPr>
      <t xml:space="preserve"> Mejorar la gestión de los procesos, aumentando la seguridad en nuestras operaciones al 95%. </t>
    </r>
  </si>
  <si>
    <t xml:space="preserve">Implementar un plan de TI que contenga innovación durante el próximo año. </t>
  </si>
  <si>
    <t>Aumentar la ventas en 10% con respecto al año anterior.</t>
  </si>
  <si>
    <t xml:space="preserve">Mejorar la gestión de los procesos, aumentando la seguridad en nuestras operaciones al 95%. </t>
  </si>
  <si>
    <r>
      <t>Una vez definido los objetivos, s</t>
    </r>
    <r>
      <rPr>
        <b/>
        <sz val="12"/>
        <color theme="1"/>
        <rFont val="Arial"/>
      </rPr>
      <t>e elabora la estrategia</t>
    </r>
    <r>
      <rPr>
        <sz val="12"/>
        <color theme="1"/>
        <rFont val="Arial"/>
      </rPr>
      <t xml:space="preserve">, la cual es un plan o conjunto de acciones diseñado para lograr un objetivo específico. Representa la manera en que se abordará la consecución de un objetivo.
Las estrategias son más amplias y a menudo implican decisiones sobre cómo asignar recursos, aprovechar ventajas competitivas y superar obstáculos para alcanzar los objetivos.
</t>
    </r>
    <r>
      <rPr>
        <b/>
        <sz val="12"/>
        <color theme="1"/>
        <rFont val="Arial"/>
      </rPr>
      <t>Ejemplo:</t>
    </r>
    <r>
      <rPr>
        <sz val="12"/>
        <color theme="1"/>
        <rFont val="Arial"/>
      </rPr>
      <t xml:space="preserve"> </t>
    </r>
    <r>
      <rPr>
        <u/>
        <sz val="12"/>
        <color theme="1"/>
        <rFont val="Arial"/>
      </rPr>
      <t>Línea Estratégica</t>
    </r>
    <r>
      <rPr>
        <sz val="12"/>
        <color theme="1"/>
        <rFont val="Arial"/>
      </rPr>
      <t xml:space="preserve">: Gestión de procesos
</t>
    </r>
    <r>
      <rPr>
        <u/>
        <sz val="12"/>
        <color theme="1"/>
        <rFont val="Arial"/>
      </rPr>
      <t>Objetivo:</t>
    </r>
    <r>
      <rPr>
        <sz val="12"/>
        <color theme="1"/>
        <rFont val="Arial"/>
      </rPr>
      <t xml:space="preserve"> Mejorar la gestión de los procesos, aumentando la seguridad en nuestras operaciones al 95%. 
</t>
    </r>
    <r>
      <rPr>
        <u/>
        <sz val="12"/>
        <color theme="1"/>
        <rFont val="Arial"/>
      </rPr>
      <t>Estrategia:</t>
    </r>
    <r>
      <rPr>
        <sz val="12"/>
        <color theme="1"/>
        <rFont val="Arial"/>
      </rPr>
      <t xml:space="preserve"> Documentar los procesos del sistema de gestión de turismo de aventura, para garantizar una buena planificación y gestión de las actividades de la agencia. </t>
    </r>
  </si>
  <si>
    <r>
      <t xml:space="preserve">Para elaborar las tácticas, seleccionamos la columna </t>
    </r>
    <r>
      <rPr>
        <b/>
        <sz val="12"/>
        <color theme="1"/>
        <rFont val="Arial"/>
      </rPr>
      <t>No. de la hoja "Matriz cruzada", damos copiar y la pegamos en la hoja " Plan Táctico" en la columna No</t>
    </r>
    <r>
      <rPr>
        <sz val="12"/>
        <color theme="1"/>
        <rFont val="Arial"/>
      </rPr>
      <t>.; una vez copiada la información de cada estrategia, establecemos las actividades a realizar para dar cumplimento a esas estrategias y objetivos, para lo cual registramos el producto de esa actividad, responsables y la fecha de ejecución.</t>
    </r>
  </si>
  <si>
    <t>Elaborar plan de trabajo para la documentación de los procesos.</t>
  </si>
  <si>
    <t>% Cumplimiento de plan de formación</t>
  </si>
  <si>
    <t xml:space="preserve">Variación en ventas </t>
  </si>
  <si>
    <t xml:space="preserve">Anual </t>
  </si>
  <si>
    <t>(Ventas presente año - Ventas año anterior) / Ventas año anterior ) * 100</t>
  </si>
  <si>
    <t>Implementar marketing digital, aprovechando las redes sociales, email marketing y otros canales digitales para llegar a nuevos clientes y fomentar las ventas.</t>
  </si>
  <si>
    <t xml:space="preserve">Nuevos leads en clientes </t>
  </si>
  <si>
    <t>Nuevos lead / red social</t>
  </si>
  <si>
    <t xml:space="preserve">Cantidad de leads por cada una de las redes sociales </t>
  </si>
  <si>
    <t>Líder del sistema de gestión de seguridad de turismo de aventura</t>
  </si>
  <si>
    <t>Capacitar al equipo comercial, brindando entrenamiento y recursos adecuados para que puedan ofrecer una experiencia excepcional al  cliente.</t>
  </si>
  <si>
    <t>(Actividades de formación ejecutadas/Total actividades de formación)*100%</t>
  </si>
  <si>
    <t xml:space="preserve">Desarrollar una propuesta de valor única, encontrando diferenciadores de la competencia destacando los beneficios y ventajas de los servicios de turismo de aventura, para lograr nuevas negociaciones. </t>
  </si>
  <si>
    <r>
      <t xml:space="preserve">TÁCTICA(S) A REALIZAR (PHVA) PARA CUMPLIR LA (S) ESTRATEGIA (S)
</t>
    </r>
    <r>
      <rPr>
        <b/>
        <sz val="12"/>
        <color theme="7"/>
        <rFont val="Arial"/>
        <family val="2"/>
      </rPr>
      <t>¿CÓMO LO HAREMOS PARA CUMPLIR LA(S) ESTRATEGIA(S)?</t>
    </r>
  </si>
  <si>
    <r>
      <t xml:space="preserve">DURACIÓN
</t>
    </r>
    <r>
      <rPr>
        <b/>
        <sz val="12"/>
        <color theme="7"/>
        <rFont val="Arial"/>
        <family val="2"/>
      </rPr>
      <t>¿CUÁNTO DURA?</t>
    </r>
  </si>
  <si>
    <r>
      <t xml:space="preserve">PRESUPUESTO (Recursos necesarios)
</t>
    </r>
    <r>
      <rPr>
        <b/>
        <sz val="12"/>
        <color theme="7"/>
        <rFont val="Arial"/>
        <family val="2"/>
      </rPr>
      <t>¿CUÁNTO CUESTA?</t>
    </r>
  </si>
  <si>
    <r>
      <t xml:space="preserve">RESPONSABLE (S) DE LA(S) TÁCTICA(S)
</t>
    </r>
    <r>
      <rPr>
        <b/>
        <sz val="12"/>
        <color theme="7"/>
        <rFont val="Arial"/>
        <family val="2"/>
      </rPr>
      <t>¿QUIÉN LO HARÁ?</t>
    </r>
  </si>
  <si>
    <r>
      <t>CONCEPTO</t>
    </r>
    <r>
      <rPr>
        <b/>
        <sz val="12"/>
        <color rgb="FF8064A2"/>
        <rFont val="Arial"/>
        <family val="2"/>
      </rPr>
      <t xml:space="preserve"> </t>
    </r>
    <r>
      <rPr>
        <b/>
        <sz val="12"/>
        <color theme="0"/>
        <rFont val="Arial"/>
        <family val="2"/>
      </rPr>
      <t>DEL RECURSO</t>
    </r>
    <r>
      <rPr>
        <b/>
        <sz val="12"/>
        <color rgb="FF8064A2"/>
        <rFont val="Arial"/>
        <family val="2"/>
      </rPr>
      <t xml:space="preserve">
(Ejemplo: Recurso humano, financiero, papelería, tecnológico, etc.)</t>
    </r>
  </si>
  <si>
    <r>
      <t xml:space="preserve">RUBRO PRESUPUESTO
 </t>
    </r>
    <r>
      <rPr>
        <b/>
        <sz val="12"/>
        <color theme="7"/>
        <rFont val="Arial"/>
        <family val="2"/>
      </rPr>
      <t>(Valor en pesos aprox)</t>
    </r>
  </si>
  <si>
    <r>
      <t xml:space="preserve">KPIS (Medición de la estrategia y/o tácticas)
</t>
    </r>
    <r>
      <rPr>
        <b/>
        <sz val="12"/>
        <color theme="7"/>
        <rFont val="Arial"/>
        <family val="2"/>
      </rPr>
      <t>¿CÓMO MEDIMOS LA ESTRATEGIA?</t>
    </r>
  </si>
  <si>
    <t xml:space="preserve">Nuevas ventas </t>
  </si>
  <si>
    <r>
      <rPr>
        <u/>
        <sz val="12"/>
        <color theme="1"/>
        <rFont val="Arial"/>
      </rPr>
      <t>Seguridad</t>
    </r>
    <r>
      <rPr>
        <sz val="12"/>
        <color theme="1"/>
        <rFont val="Arial"/>
        <family val="2"/>
      </rPr>
      <t xml:space="preserve">
Se refiere a la gestión del riesgo, para mejorar el cumplimiento de la seguridad; satisfacer las expectativas de seguridad de los participantes y el personal; demostrar prácticas seguras; demostrar el cumplimiento de requisitos legales aplicables.
</t>
    </r>
    <r>
      <rPr>
        <sz val="12"/>
        <color theme="1"/>
        <rFont val="Arial"/>
      </rPr>
      <t xml:space="preserve">
</t>
    </r>
    <r>
      <rPr>
        <u/>
        <sz val="12"/>
        <color theme="1"/>
        <rFont val="Arial"/>
      </rPr>
      <t>Gestión de Procesos</t>
    </r>
    <r>
      <rPr>
        <sz val="12"/>
        <color theme="1"/>
        <rFont val="Arial"/>
      </rPr>
      <t xml:space="preserve">
Se refiere al diseño, monitoreo y mejora constante de las actividades y tareas dentro de una organización para lograr eficiencia, calidad y eficacia. Este enfoque busca optimizar las operaciones identificando y eliminando posibles ineficiencias, redundancias o cuellos de botella en los procesos empresariales.
</t>
    </r>
    <r>
      <rPr>
        <u/>
        <sz val="12"/>
        <color theme="1"/>
        <rFont val="Arial"/>
      </rPr>
      <t>Crecimiento</t>
    </r>
    <r>
      <rPr>
        <sz val="12"/>
        <color theme="1"/>
        <rFont val="Arial"/>
      </rPr>
      <t xml:space="preserve">
Se refiere al aumento sostenido de las dimensiones, alcance o rentabilidad de una organización. Puede manifestarse a través de la expansión de productos o servicios, la entrada en nuevos mercados, la adquisición de empresas o el desarrollo de capacidades internas.</t>
    </r>
  </si>
  <si>
    <t>Es importante tener en cuenta el Plan Nacional de Desarrollo 2022-2026 "COLOMBIA, POTENCIA MUNDIAL DE LA VIDA", en las transformaciones de:</t>
  </si>
  <si>
    <t>La industria del turismo en Colombia ha experimentado un crecimiento significativo en los últimos años, convirtiéndose en un motor clave para el desarrollo económico y la promoción de la belleza de nuestro país. En este contexto de crecimiento y transformación, es esencial que los prestadores de servicios turísticos estén preparados para enfrentar los desafíos y aprovechar las oportunidades que se presentan.
Este Plan Estratégico para los Prestadores de Servicios Turísticos en Colombia es un documento que busca proporcionar una guía clara y efectiva para elevar la calidad y seguridad en los servicios de turismo de aventura, fortalecer la competitividad y contribuir al posicionamiento de Colombia como un destino turístico de clase mundial. En este plan, se abordarán aspectos clave, como la mejora de la seguridad, la capacitación del personal y la adaptación a las cambiantes tendencias del mercado.
A lo largo de este documento, se delinean objetivos específicos, estrategias y acciones concretas que permitirán a los prestadores de servicios turísticos en Colombia responder de manera efectiva a las demandas de los visitantes y brindar experiencias memorables. Este plan representa un compromiso con la excelencia en el servicio y la seguridad en el servicio. Juntos, trabajaremos para consolidar a Colombia como un destino turístico de renombre internacional, enriqueciendo la experiencia de quienes nos visitan y generando oportunidades para el desarrollo de nuestras regiones.</t>
  </si>
  <si>
    <t>Certificaciones</t>
  </si>
  <si>
    <t>Turismo en armonía con la vida.
Consolidación del desarrollo sostenible y responsable del turismo incluyente con las comunidades.
Lineamientos para mejorar la infraestructura vial, turística y de servicios de los destinos turísticos.
Modelos de bioeconomía basada en el conocimiento y la innovación.
Lineamientos para mejorar la infraestructura vial, turística y de servicios de los destinos turísticos.
Modernización de la institucionalidad ambiental y de gestión del riesgo de desastres.
NOTA: "O aquellos documentos  que los modifiquen o sustituyan"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</si>
</sst>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F800]dddd\,\ mmmm\ dd\,\ yyyy"/>
    <numFmt numFmtId="165" formatCode="d/m/yyyy"/>
    <numFmt numFmtId="166" formatCode="_-&quot;$&quot;\ * #,##0_-;\-&quot;$&quot;\ * #,##0_-;_-&quot;$&quot;\ * &quot;-&quot;_-;_-@"/>
    <numFmt numFmtId="167" formatCode="[$-240A]d&quot; de &quot;mmmm&quot; de &quot;yyyy"/>
    <numFmt numFmtId="168" formatCode="&quot;$&quot;\ #,##0.00"/>
    <numFmt numFmtId="169" formatCode="_-&quot;$&quot;\ * #,##0_-;\-&quot;$&quot;\ * #,##0_-;_-&quot;$&quot;\ * &quot;-&quot;??_-;_-@"/>
    <numFmt numFmtId="170" formatCode="_-&quot;$&quot;\ * #,##0.00_-;\-&quot;$&quot;\ * #,##0.00_-;_-&quot;$&quot;\ * &quot;-&quot;??_-;_-@"/>
    <numFmt numFmtId="171" formatCode="_-* #,##0_-;\-* #,##0_-;_-* &quot;-&quot;??_-;_-@_-"/>
  </numFmts>
  <fonts count="75">
    <font>
      <sz val="11"/>
      <color theme="1"/>
      <name val="Calibri"/>
      <scheme val="minor"/>
    </font>
    <font>
      <sz val="11"/>
      <color theme="1"/>
      <name val="Calibri"/>
      <family val="2"/>
      <scheme val="minor"/>
    </font>
    <font>
      <b/>
      <sz val="12"/>
      <color rgb="FFA5A5A5"/>
      <name val="Arial"/>
    </font>
    <font>
      <sz val="11"/>
      <name val="Calibri"/>
    </font>
    <font>
      <sz val="12"/>
      <color rgb="FFA5A5A5"/>
      <name val="Arial"/>
    </font>
    <font>
      <b/>
      <sz val="12"/>
      <color theme="1"/>
      <name val="Arial"/>
    </font>
    <font>
      <b/>
      <sz val="12"/>
      <color rgb="FF000000"/>
      <name val="Arial"/>
    </font>
    <font>
      <sz val="12"/>
      <color theme="1"/>
      <name val="Arial"/>
    </font>
    <font>
      <b/>
      <sz val="12"/>
      <color theme="0"/>
      <name val="Arial"/>
    </font>
    <font>
      <b/>
      <sz val="12"/>
      <color rgb="FFFFFFFF"/>
      <name val="Arial"/>
    </font>
    <font>
      <i/>
      <sz val="12"/>
      <color theme="1"/>
      <name val="Arial"/>
    </font>
    <font>
      <sz val="11"/>
      <color theme="1"/>
      <name val="Calibri"/>
    </font>
    <font>
      <b/>
      <sz val="10"/>
      <color theme="1"/>
      <name val="Arial"/>
    </font>
    <font>
      <sz val="10"/>
      <color theme="1"/>
      <name val="Arial"/>
    </font>
    <font>
      <b/>
      <sz val="12"/>
      <color rgb="FF17365D"/>
      <name val="Arial"/>
    </font>
    <font>
      <b/>
      <sz val="11"/>
      <color theme="1"/>
      <name val="Arial"/>
    </font>
    <font>
      <sz val="11"/>
      <color theme="1"/>
      <name val="Arial"/>
    </font>
    <font>
      <b/>
      <i/>
      <sz val="12"/>
      <color theme="1"/>
      <name val="Arial"/>
    </font>
    <font>
      <b/>
      <sz val="12"/>
      <color rgb="FF000000"/>
      <name val="Calibri"/>
    </font>
    <font>
      <sz val="12"/>
      <color theme="1"/>
      <name val="Calibri"/>
    </font>
    <font>
      <sz val="12"/>
      <color rgb="FF000000"/>
      <name val="Calibri"/>
    </font>
    <font>
      <sz val="12"/>
      <color rgb="FFBFBFBF"/>
      <name val="Arial"/>
    </font>
    <font>
      <b/>
      <sz val="16"/>
      <color rgb="FFFF0000"/>
      <name val="Calibri"/>
    </font>
    <font>
      <sz val="12"/>
      <color rgb="FF000000"/>
      <name val="Arial"/>
    </font>
    <font>
      <sz val="10"/>
      <color rgb="FF000000"/>
      <name val="Arial"/>
    </font>
    <font>
      <b/>
      <sz val="12"/>
      <color theme="7"/>
      <name val="Arial"/>
    </font>
    <font>
      <b/>
      <sz val="11"/>
      <color rgb="FF000000"/>
      <name val="Arial"/>
    </font>
    <font>
      <b/>
      <sz val="48"/>
      <color theme="1"/>
      <name val="Arial"/>
    </font>
    <font>
      <b/>
      <sz val="18"/>
      <color theme="1"/>
      <name val="Arial"/>
    </font>
    <font>
      <b/>
      <u/>
      <sz val="11"/>
      <color rgb="FF0000FF"/>
      <name val="Arial"/>
    </font>
    <font>
      <u/>
      <sz val="11"/>
      <color theme="10"/>
      <name val="Calibri"/>
    </font>
    <font>
      <b/>
      <u/>
      <sz val="11"/>
      <color rgb="FF0000FF"/>
      <name val="Arial"/>
    </font>
    <font>
      <b/>
      <u/>
      <sz val="11"/>
      <color theme="10"/>
      <name val="Arial"/>
    </font>
    <font>
      <sz val="11"/>
      <color theme="0"/>
      <name val="Calibri"/>
    </font>
    <font>
      <b/>
      <sz val="12"/>
      <color rgb="FF974806"/>
      <name val="Arial"/>
    </font>
    <font>
      <b/>
      <sz val="12"/>
      <color rgb="FF1F497D"/>
      <name val="Arial"/>
    </font>
    <font>
      <sz val="10"/>
      <color rgb="FF974806"/>
      <name val="Arial"/>
    </font>
    <font>
      <sz val="10"/>
      <color rgb="FF1F497D"/>
      <name val="Arial"/>
    </font>
    <font>
      <b/>
      <sz val="12"/>
      <color rgb="FF006600"/>
      <name val="Arial"/>
    </font>
    <font>
      <sz val="10"/>
      <color rgb="FF006600"/>
      <name val="Arial"/>
    </font>
    <font>
      <b/>
      <sz val="11"/>
      <color theme="0"/>
      <name val="Arial"/>
    </font>
    <font>
      <sz val="24"/>
      <color theme="0"/>
      <name val="Arial"/>
    </font>
    <font>
      <b/>
      <sz val="10"/>
      <color theme="0"/>
      <name val="Arial"/>
    </font>
    <font>
      <sz val="10"/>
      <color theme="1"/>
      <name val="Calibri"/>
    </font>
    <font>
      <sz val="8"/>
      <color theme="1"/>
      <name val="Calibri"/>
    </font>
    <font>
      <sz val="9"/>
      <color theme="1"/>
      <name val="Arial"/>
    </font>
    <font>
      <sz val="9"/>
      <color theme="1"/>
      <name val="Calibri"/>
    </font>
    <font>
      <u/>
      <sz val="11"/>
      <color theme="10"/>
      <name val="Calibri"/>
    </font>
    <font>
      <b/>
      <sz val="11"/>
      <color theme="1"/>
      <name val="Calibri"/>
    </font>
    <font>
      <sz val="10"/>
      <color theme="1"/>
      <name val="Quattrocento Sans"/>
    </font>
    <font>
      <sz val="12"/>
      <color rgb="FFFF0000"/>
      <name val="Arial"/>
    </font>
    <font>
      <u/>
      <sz val="12"/>
      <color theme="1"/>
      <name val="Arial"/>
    </font>
    <font>
      <b/>
      <u/>
      <sz val="12"/>
      <color theme="1"/>
      <name val="Arial"/>
    </font>
    <font>
      <b/>
      <i/>
      <u/>
      <sz val="12"/>
      <color theme="1"/>
      <name val="Arial"/>
    </font>
    <font>
      <sz val="10"/>
      <color theme="1"/>
      <name val="Segoe UI"/>
    </font>
    <font>
      <sz val="11"/>
      <color theme="1"/>
      <name val="Calibri"/>
      <scheme val="minor"/>
    </font>
    <font>
      <u/>
      <sz val="12"/>
      <color theme="1"/>
      <name val="Arial"/>
      <family val="2"/>
    </font>
    <font>
      <sz val="12"/>
      <color theme="1"/>
      <name val="Arial"/>
      <family val="2"/>
    </font>
    <font>
      <b/>
      <sz val="12"/>
      <color theme="1"/>
      <name val="Arial"/>
      <family val="2"/>
    </font>
    <font>
      <sz val="10"/>
      <color theme="1"/>
      <name val="Arial"/>
      <family val="2"/>
    </font>
    <font>
      <sz val="11"/>
      <color theme="1"/>
      <name val="Arial"/>
      <family val="2"/>
    </font>
    <font>
      <b/>
      <sz val="12"/>
      <color theme="0"/>
      <name val="Arial"/>
      <family val="2"/>
    </font>
    <font>
      <b/>
      <sz val="11"/>
      <color theme="1"/>
      <name val="Arial"/>
      <family val="2"/>
    </font>
    <font>
      <b/>
      <sz val="11"/>
      <color theme="0"/>
      <name val="Arial"/>
      <family val="2"/>
    </font>
    <font>
      <b/>
      <sz val="12"/>
      <color theme="7"/>
      <name val="Arial"/>
      <family val="2"/>
    </font>
    <font>
      <sz val="12"/>
      <color rgb="FF000000"/>
      <name val="Arial"/>
      <family val="2"/>
    </font>
    <font>
      <b/>
      <sz val="12"/>
      <color rgb="FFBFBFBF"/>
      <name val="Arial"/>
      <family val="2"/>
    </font>
    <font>
      <b/>
      <sz val="12"/>
      <color rgb="FF000000"/>
      <name val="Arial"/>
      <family val="2"/>
    </font>
    <font>
      <b/>
      <sz val="12"/>
      <color rgb="FF17365D"/>
      <name val="Arial"/>
      <family val="2"/>
    </font>
    <font>
      <b/>
      <sz val="12"/>
      <color rgb="FFFFFFFF"/>
      <name val="Arial"/>
      <family val="2"/>
    </font>
    <font>
      <b/>
      <sz val="12"/>
      <color rgb="FF8064A2"/>
      <name val="Arial"/>
      <family val="2"/>
    </font>
    <font>
      <sz val="12"/>
      <name val="Arial"/>
      <family val="2"/>
    </font>
    <font>
      <sz val="11"/>
      <color theme="0"/>
      <name val="Calibri"/>
      <family val="2"/>
      <scheme val="minor"/>
    </font>
    <font>
      <b/>
      <sz val="12"/>
      <color rgb="FFA5A5A5"/>
      <name val="Arial"/>
      <family val="2"/>
    </font>
    <font>
      <b/>
      <sz val="11"/>
      <name val="Calibri"/>
      <family val="2"/>
    </font>
  </fonts>
  <fills count="18">
    <fill>
      <patternFill patternType="none"/>
    </fill>
    <fill>
      <patternFill patternType="gray125"/>
    </fill>
    <fill>
      <patternFill patternType="solid">
        <fgColor rgb="FF002060"/>
        <bgColor rgb="FF002060"/>
      </patternFill>
    </fill>
    <fill>
      <patternFill patternType="solid">
        <fgColor rgb="FFB8CCE4"/>
        <bgColor rgb="FFB8CCE4"/>
      </patternFill>
    </fill>
    <fill>
      <patternFill patternType="solid">
        <fgColor rgb="FF0070C0"/>
        <bgColor rgb="FF0070C0"/>
      </patternFill>
    </fill>
    <fill>
      <patternFill patternType="solid">
        <fgColor rgb="FFC2D69B"/>
        <bgColor rgb="FFC2D69B"/>
      </patternFill>
    </fill>
    <fill>
      <patternFill patternType="solid">
        <fgColor rgb="FF006600"/>
        <bgColor rgb="FF006600"/>
      </patternFill>
    </fill>
    <fill>
      <patternFill patternType="solid">
        <fgColor rgb="FFC00000"/>
        <bgColor rgb="FFC00000"/>
      </patternFill>
    </fill>
    <fill>
      <patternFill patternType="solid">
        <fgColor rgb="FF205867"/>
        <bgColor rgb="FF205867"/>
      </patternFill>
    </fill>
    <fill>
      <patternFill patternType="solid">
        <fgColor theme="1"/>
        <bgColor theme="1"/>
      </patternFill>
    </fill>
    <fill>
      <patternFill patternType="solid">
        <fgColor rgb="FF1F497D"/>
        <bgColor rgb="FF1F497D"/>
      </patternFill>
    </fill>
    <fill>
      <patternFill patternType="solid">
        <fgColor rgb="FFFDE9D9"/>
        <bgColor rgb="FFFDE9D9"/>
      </patternFill>
    </fill>
    <fill>
      <patternFill patternType="solid">
        <fgColor rgb="FFDBE5F1"/>
        <bgColor rgb="FFDBE5F1"/>
      </patternFill>
    </fill>
    <fill>
      <patternFill patternType="solid">
        <fgColor rgb="FFFFFF66"/>
        <bgColor rgb="FFFFFF66"/>
      </patternFill>
    </fill>
    <fill>
      <patternFill patternType="solid">
        <fgColor rgb="FF31859B"/>
        <bgColor rgb="FF31859B"/>
      </patternFill>
    </fill>
    <fill>
      <patternFill patternType="solid">
        <fgColor rgb="FF3F3151"/>
        <bgColor rgb="FF3F3151"/>
      </patternFill>
    </fill>
    <fill>
      <patternFill patternType="solid">
        <fgColor rgb="FF974806"/>
        <bgColor rgb="FF974806"/>
      </patternFill>
    </fill>
    <fill>
      <patternFill patternType="solid">
        <fgColor rgb="FF244061"/>
        <bgColor rgb="FF244061"/>
      </patternFill>
    </fill>
  </fills>
  <borders count="53">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diagonal/>
    </border>
    <border>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right/>
      <top/>
      <bottom/>
      <diagonal/>
    </border>
    <border>
      <left/>
      <right/>
      <top/>
      <bottom/>
      <diagonal/>
    </border>
    <border>
      <left/>
      <right/>
      <top style="thin">
        <color rgb="FF000000"/>
      </top>
      <bottom style="thin">
        <color rgb="FF000000"/>
      </bottom>
      <diagonal/>
    </border>
    <border>
      <left/>
      <right/>
      <top style="thin">
        <color rgb="FFA5A5A5"/>
      </top>
      <bottom style="thin">
        <color rgb="FFA5A5A5"/>
      </bottom>
      <diagonal/>
    </border>
    <border>
      <left/>
      <right style="thin">
        <color rgb="FFA5A5A5"/>
      </right>
      <top style="thin">
        <color rgb="FFA5A5A5"/>
      </top>
      <bottom style="thin">
        <color rgb="FFA5A5A5"/>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top style="thin">
        <color rgb="FF000000"/>
      </top>
      <bottom/>
      <diagonal/>
    </border>
    <border>
      <left style="thin">
        <color rgb="FF000000"/>
      </left>
      <right style="thin">
        <color rgb="FF000000"/>
      </right>
      <top/>
      <bottom/>
      <diagonal/>
    </border>
    <border>
      <left/>
      <right/>
      <top/>
      <bottom/>
      <diagonal/>
    </border>
    <border>
      <left/>
      <right/>
      <top/>
      <bottom/>
      <diagonal/>
    </border>
    <border>
      <left/>
      <right/>
      <top/>
      <bottom style="thin">
        <color rgb="FF000000"/>
      </bottom>
      <diagonal/>
    </border>
  </borders>
  <cellStyleXfs count="3">
    <xf numFmtId="0" fontId="0" fillId="0" borderId="0"/>
    <xf numFmtId="43" fontId="55" fillId="0" borderId="0" applyFont="0" applyFill="0" applyBorder="0" applyAlignment="0" applyProtection="0"/>
    <xf numFmtId="9" fontId="55" fillId="0" borderId="0" applyFont="0" applyFill="0" applyBorder="0" applyAlignment="0" applyProtection="0"/>
  </cellStyleXfs>
  <cellXfs count="348">
    <xf numFmtId="0" fontId="0" fillId="0" borderId="0" xfId="0"/>
    <xf numFmtId="0" fontId="5" fillId="0" borderId="1" xfId="0" applyFont="1" applyBorder="1" applyAlignment="1">
      <alignment horizontal="center" vertical="center" wrapText="1"/>
    </xf>
    <xf numFmtId="0" fontId="6" fillId="0" borderId="5" xfId="0" applyFont="1" applyBorder="1" applyAlignment="1">
      <alignment horizontal="center" vertical="center"/>
    </xf>
    <xf numFmtId="0" fontId="7" fillId="0" borderId="0" xfId="0" applyFont="1"/>
    <xf numFmtId="0" fontId="7" fillId="0" borderId="1" xfId="0" applyFont="1" applyBorder="1"/>
    <xf numFmtId="0" fontId="7" fillId="0" borderId="4" xfId="0" applyFont="1" applyBorder="1"/>
    <xf numFmtId="0" fontId="7" fillId="0" borderId="2" xfId="0" applyFont="1" applyBorder="1"/>
    <xf numFmtId="0" fontId="7" fillId="0" borderId="10" xfId="0" applyFont="1" applyBorder="1"/>
    <xf numFmtId="0" fontId="5" fillId="0" borderId="0" xfId="0" applyFont="1" applyAlignment="1">
      <alignment horizontal="left" vertical="center" wrapText="1"/>
    </xf>
    <xf numFmtId="0" fontId="7" fillId="0" borderId="0" xfId="0" applyFont="1" applyAlignment="1">
      <alignment horizontal="left" vertical="center" wrapText="1"/>
    </xf>
    <xf numFmtId="0" fontId="7" fillId="0" borderId="6" xfId="0" applyFont="1" applyBorder="1"/>
    <xf numFmtId="0" fontId="5" fillId="0" borderId="0" xfId="0" applyFont="1"/>
    <xf numFmtId="0" fontId="7" fillId="0" borderId="11" xfId="0" applyFont="1" applyBorder="1"/>
    <xf numFmtId="0" fontId="5" fillId="0" borderId="0" xfId="0" applyFont="1" applyAlignment="1">
      <alignment horizontal="center" vertical="center" wrapText="1"/>
    </xf>
    <xf numFmtId="0" fontId="5" fillId="0" borderId="5" xfId="0" applyFont="1" applyBorder="1" applyAlignment="1">
      <alignment horizontal="center" vertical="center" wrapText="1"/>
    </xf>
    <xf numFmtId="0" fontId="11" fillId="0" borderId="0" xfId="0" applyFont="1"/>
    <xf numFmtId="0" fontId="7" fillId="0" borderId="0" xfId="0" applyFont="1" applyAlignment="1">
      <alignment horizontal="center"/>
    </xf>
    <xf numFmtId="0" fontId="7" fillId="0" borderId="0" xfId="0" applyFont="1" applyAlignment="1">
      <alignment horizontal="left" wrapText="1"/>
    </xf>
    <xf numFmtId="0" fontId="8" fillId="2" borderId="5" xfId="0" applyFont="1" applyFill="1" applyBorder="1" applyAlignment="1">
      <alignment horizontal="center" vertical="center" wrapText="1"/>
    </xf>
    <xf numFmtId="0" fontId="7" fillId="0" borderId="5" xfId="0" applyFont="1" applyBorder="1" applyAlignment="1">
      <alignment horizontal="center" vertical="center"/>
    </xf>
    <xf numFmtId="0" fontId="7" fillId="0" borderId="12" xfId="0" applyFont="1" applyBorder="1" applyAlignment="1">
      <alignment horizontal="left" vertical="center" wrapText="1"/>
    </xf>
    <xf numFmtId="0" fontId="7" fillId="0" borderId="0" xfId="0" applyFont="1" applyAlignment="1">
      <alignment horizontal="center" vertical="center"/>
    </xf>
    <xf numFmtId="0" fontId="8" fillId="2" borderId="5" xfId="0" applyFont="1" applyFill="1" applyBorder="1" applyAlignment="1">
      <alignment horizontal="center" vertical="center"/>
    </xf>
    <xf numFmtId="0" fontId="12" fillId="0" borderId="5" xfId="0" applyFont="1" applyBorder="1" applyAlignment="1">
      <alignment horizontal="center" vertical="center" wrapText="1"/>
    </xf>
    <xf numFmtId="0" fontId="13" fillId="0" borderId="5" xfId="0" applyFont="1" applyBorder="1" applyAlignment="1">
      <alignment horizontal="center" vertical="center" wrapText="1"/>
    </xf>
    <xf numFmtId="0" fontId="7" fillId="0" borderId="5" xfId="0" applyFont="1" applyBorder="1" applyAlignment="1">
      <alignment horizontal="center" vertical="center" wrapText="1"/>
    </xf>
    <xf numFmtId="0" fontId="8" fillId="2" borderId="15" xfId="0" applyFont="1" applyFill="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vertical="center" wrapText="1"/>
    </xf>
    <xf numFmtId="0" fontId="7" fillId="0" borderId="0" xfId="0" applyFont="1" applyAlignment="1">
      <alignment horizontal="left" vertical="center"/>
    </xf>
    <xf numFmtId="0" fontId="6" fillId="0" borderId="0" xfId="0" applyFont="1" applyAlignment="1">
      <alignment horizontal="center" vertical="center"/>
    </xf>
    <xf numFmtId="0" fontId="19" fillId="0" borderId="0" xfId="0" applyFont="1"/>
    <xf numFmtId="0" fontId="5" fillId="5" borderId="28" xfId="0" applyFont="1" applyFill="1" applyBorder="1" applyAlignment="1">
      <alignment horizontal="center" vertical="center"/>
    </xf>
    <xf numFmtId="0" fontId="20" fillId="0" borderId="0" xfId="0" applyFont="1"/>
    <xf numFmtId="0" fontId="8" fillId="2" borderId="28" xfId="0" applyFont="1" applyFill="1" applyBorder="1" applyAlignment="1">
      <alignment horizontal="center" vertical="center"/>
    </xf>
    <xf numFmtId="0" fontId="5" fillId="5" borderId="5" xfId="0" applyFont="1" applyFill="1" applyBorder="1" applyAlignment="1">
      <alignment horizontal="center" vertical="center"/>
    </xf>
    <xf numFmtId="0" fontId="5" fillId="5" borderId="15" xfId="0" applyFont="1" applyFill="1" applyBorder="1" applyAlignment="1">
      <alignment horizontal="center" vertical="center"/>
    </xf>
    <xf numFmtId="0" fontId="7" fillId="0" borderId="5" xfId="0" applyFont="1" applyBorder="1" applyAlignment="1">
      <alignment horizontal="left" vertical="center"/>
    </xf>
    <xf numFmtId="0" fontId="7" fillId="0" borderId="5" xfId="0" applyFont="1" applyBorder="1" applyAlignment="1">
      <alignment wrapText="1"/>
    </xf>
    <xf numFmtId="0" fontId="7" fillId="0" borderId="5" xfId="0" applyFont="1" applyBorder="1" applyAlignment="1">
      <alignment horizontal="left" vertical="center" wrapText="1"/>
    </xf>
    <xf numFmtId="0" fontId="19" fillId="0" borderId="0" xfId="0" applyFont="1" applyAlignment="1">
      <alignment horizontal="center" vertical="center" wrapText="1"/>
    </xf>
    <xf numFmtId="0" fontId="5" fillId="5" borderId="5" xfId="0" applyFont="1" applyFill="1" applyBorder="1" applyAlignment="1">
      <alignment horizontal="center" vertical="center" wrapText="1"/>
    </xf>
    <xf numFmtId="0" fontId="5" fillId="5" borderId="15" xfId="0" applyFont="1" applyFill="1" applyBorder="1" applyAlignment="1">
      <alignment horizontal="center" vertical="center" wrapText="1"/>
    </xf>
    <xf numFmtId="0" fontId="7" fillId="0" borderId="5" xfId="0" applyFont="1" applyBorder="1" applyAlignment="1">
      <alignment vertical="center"/>
    </xf>
    <xf numFmtId="0" fontId="7" fillId="0" borderId="5" xfId="0" applyFont="1" applyBorder="1"/>
    <xf numFmtId="0" fontId="8" fillId="2" borderId="30" xfId="0" applyFont="1" applyFill="1" applyBorder="1" applyAlignment="1">
      <alignment horizontal="center" vertical="center" wrapText="1"/>
    </xf>
    <xf numFmtId="0" fontId="19" fillId="0" borderId="0" xfId="0" applyFont="1" applyAlignment="1">
      <alignment horizontal="center" vertical="center"/>
    </xf>
    <xf numFmtId="0" fontId="7" fillId="0" borderId="5" xfId="0" applyFont="1" applyBorder="1" applyAlignment="1">
      <alignment horizontal="center"/>
    </xf>
    <xf numFmtId="0" fontId="19" fillId="0" borderId="0" xfId="0" applyFont="1" applyAlignment="1">
      <alignment horizontal="center"/>
    </xf>
    <xf numFmtId="0" fontId="5" fillId="0" borderId="0" xfId="0" applyFont="1" applyAlignment="1">
      <alignment horizontal="center" vertical="center"/>
    </xf>
    <xf numFmtId="0" fontId="8" fillId="0" borderId="0" xfId="0" applyFont="1" applyAlignment="1">
      <alignment horizontal="center" vertical="center"/>
    </xf>
    <xf numFmtId="0" fontId="14" fillId="0" borderId="0" xfId="0" applyFont="1" applyAlignment="1">
      <alignment horizontal="center" vertical="center"/>
    </xf>
    <xf numFmtId="165" fontId="7" fillId="0" borderId="5" xfId="0" applyNumberFormat="1" applyFont="1" applyBorder="1" applyAlignment="1">
      <alignment horizontal="center" vertical="center"/>
    </xf>
    <xf numFmtId="0" fontId="19" fillId="0" borderId="0" xfId="0" applyFont="1" applyAlignment="1">
      <alignment vertical="center"/>
    </xf>
    <xf numFmtId="0" fontId="8" fillId="2" borderId="30" xfId="0" applyFont="1" applyFill="1" applyBorder="1" applyAlignment="1">
      <alignment horizontal="center" vertical="center"/>
    </xf>
    <xf numFmtId="0" fontId="8" fillId="2" borderId="31" xfId="0" applyFont="1" applyFill="1" applyBorder="1" applyAlignment="1">
      <alignment horizontal="center" vertical="center" wrapText="1"/>
    </xf>
    <xf numFmtId="0" fontId="8" fillId="9" borderId="15" xfId="0" applyFont="1" applyFill="1" applyBorder="1" applyAlignment="1">
      <alignment horizontal="center" vertical="center"/>
    </xf>
    <xf numFmtId="0" fontId="8" fillId="2" borderId="32" xfId="0" applyFont="1" applyFill="1" applyBorder="1" applyAlignment="1">
      <alignment horizontal="center" vertical="center"/>
    </xf>
    <xf numFmtId="0" fontId="8" fillId="4" borderId="5" xfId="0" applyFont="1" applyFill="1" applyBorder="1" applyAlignment="1">
      <alignment horizontal="center" vertical="center"/>
    </xf>
    <xf numFmtId="0" fontId="8" fillId="4" borderId="15" xfId="0" applyFont="1" applyFill="1" applyBorder="1" applyAlignment="1">
      <alignment horizontal="center" vertical="center"/>
    </xf>
    <xf numFmtId="0" fontId="8" fillId="4" borderId="15" xfId="0" applyFont="1" applyFill="1" applyBorder="1" applyAlignment="1">
      <alignment horizontal="center" vertical="center" wrapText="1"/>
    </xf>
    <xf numFmtId="0" fontId="8" fillId="4" borderId="31" xfId="0" applyFont="1" applyFill="1" applyBorder="1" applyAlignment="1">
      <alignment horizontal="center" vertical="center" wrapText="1"/>
    </xf>
    <xf numFmtId="0" fontId="8" fillId="4" borderId="33" xfId="0" applyFont="1" applyFill="1" applyBorder="1" applyAlignment="1">
      <alignment horizontal="center" vertical="center"/>
    </xf>
    <xf numFmtId="0" fontId="8" fillId="8" borderId="15" xfId="0" applyFont="1" applyFill="1" applyBorder="1" applyAlignment="1">
      <alignment horizontal="center" vertical="center"/>
    </xf>
    <xf numFmtId="0" fontId="5"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6" xfId="0" applyFont="1" applyBorder="1" applyAlignment="1">
      <alignment horizontal="left" vertical="center" wrapText="1"/>
    </xf>
    <xf numFmtId="0" fontId="7" fillId="0" borderId="6" xfId="0" applyFont="1" applyBorder="1" applyAlignment="1">
      <alignment horizontal="center" vertical="center" wrapText="1"/>
    </xf>
    <xf numFmtId="0" fontId="8" fillId="9" borderId="34" xfId="0" applyFont="1" applyFill="1" applyBorder="1" applyAlignment="1">
      <alignment horizontal="center" vertical="center"/>
    </xf>
    <xf numFmtId="0" fontId="5" fillId="0" borderId="14" xfId="0" applyFont="1" applyBorder="1" applyAlignment="1">
      <alignment horizontal="center" vertical="center" wrapText="1"/>
    </xf>
    <xf numFmtId="0" fontId="15" fillId="0" borderId="14" xfId="0" applyFont="1" applyBorder="1" applyAlignment="1">
      <alignment horizontal="center" vertical="center" wrapText="1"/>
    </xf>
    <xf numFmtId="0" fontId="16" fillId="0" borderId="5" xfId="0" applyFont="1" applyBorder="1" applyAlignment="1">
      <alignment horizontal="left" vertical="center" wrapText="1"/>
    </xf>
    <xf numFmtId="0" fontId="19" fillId="0" borderId="5" xfId="0" applyFont="1" applyBorder="1"/>
    <xf numFmtId="0" fontId="16" fillId="0" borderId="5" xfId="0" applyFont="1" applyBorder="1"/>
    <xf numFmtId="0" fontId="8" fillId="9" borderId="35" xfId="0" applyFont="1" applyFill="1" applyBorder="1" applyAlignment="1">
      <alignment horizontal="center" vertical="center"/>
    </xf>
    <xf numFmtId="0" fontId="5" fillId="0" borderId="12" xfId="0" applyFont="1" applyBorder="1" applyAlignment="1">
      <alignment horizontal="left" vertical="center" wrapText="1"/>
    </xf>
    <xf numFmtId="0" fontId="5" fillId="0" borderId="14" xfId="0" applyFont="1" applyBorder="1" applyAlignment="1">
      <alignment horizontal="left" vertical="center" wrapText="1"/>
    </xf>
    <xf numFmtId="0" fontId="5" fillId="0" borderId="3" xfId="0" applyFont="1" applyBorder="1" applyAlignment="1">
      <alignment horizontal="center" vertical="center" wrapText="1"/>
    </xf>
    <xf numFmtId="0" fontId="5" fillId="0" borderId="10" xfId="0" applyFont="1" applyBorder="1" applyAlignment="1">
      <alignment horizontal="center" vertical="center" wrapText="1"/>
    </xf>
    <xf numFmtId="0" fontId="15" fillId="0" borderId="5"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5" xfId="0" applyFont="1" applyBorder="1" applyAlignment="1">
      <alignment vertical="center" wrapText="1"/>
    </xf>
    <xf numFmtId="0" fontId="16" fillId="0" borderId="5" xfId="0" applyFont="1" applyBorder="1" applyAlignment="1">
      <alignment wrapText="1"/>
    </xf>
    <xf numFmtId="0" fontId="6" fillId="0" borderId="0" xfId="0" applyFont="1" applyAlignment="1">
      <alignment vertical="center" wrapText="1"/>
    </xf>
    <xf numFmtId="0" fontId="23" fillId="0" borderId="0" xfId="0" applyFont="1" applyAlignment="1">
      <alignment horizontal="center" vertical="center"/>
    </xf>
    <xf numFmtId="0" fontId="24" fillId="0" borderId="0" xfId="0" applyFont="1" applyAlignment="1">
      <alignment horizontal="center" vertical="center"/>
    </xf>
    <xf numFmtId="0" fontId="25" fillId="0" borderId="0" xfId="0" applyFont="1" applyAlignment="1">
      <alignment vertical="center" wrapText="1"/>
    </xf>
    <xf numFmtId="0" fontId="6" fillId="0" borderId="0" xfId="0" applyFont="1" applyAlignment="1">
      <alignment horizontal="center" vertical="center" wrapText="1"/>
    </xf>
    <xf numFmtId="0" fontId="7" fillId="0" borderId="9" xfId="0" applyFont="1" applyBorder="1"/>
    <xf numFmtId="0" fontId="8" fillId="8" borderId="40" xfId="0" applyFont="1" applyFill="1" applyBorder="1" applyAlignment="1">
      <alignment horizontal="center" vertical="center" wrapText="1"/>
    </xf>
    <xf numFmtId="0" fontId="23" fillId="0" borderId="0" xfId="0" applyFont="1" applyAlignment="1">
      <alignment horizontal="center" vertical="center" wrapText="1"/>
    </xf>
    <xf numFmtId="0" fontId="8" fillId="8" borderId="32" xfId="0" applyFont="1" applyFill="1" applyBorder="1" applyAlignment="1">
      <alignment horizontal="center" vertical="center" wrapText="1"/>
    </xf>
    <xf numFmtId="165" fontId="7" fillId="0" borderId="5" xfId="0" applyNumberFormat="1" applyFont="1" applyBorder="1" applyAlignment="1">
      <alignment horizontal="center" vertical="center" wrapText="1"/>
    </xf>
    <xf numFmtId="166" fontId="7" fillId="0" borderId="14" xfId="0" applyNumberFormat="1" applyFont="1" applyBorder="1" applyAlignment="1">
      <alignment horizontal="center" vertical="center" wrapText="1"/>
    </xf>
    <xf numFmtId="0" fontId="23" fillId="0" borderId="5" xfId="0" applyFont="1" applyBorder="1" applyAlignment="1">
      <alignment horizontal="center" vertical="center" wrapText="1"/>
    </xf>
    <xf numFmtId="9" fontId="6" fillId="0" borderId="5" xfId="0" applyNumberFormat="1" applyFont="1" applyBorder="1" applyAlignment="1">
      <alignment horizontal="center" vertical="center" wrapText="1"/>
    </xf>
    <xf numFmtId="0" fontId="13" fillId="0" borderId="0" xfId="0" applyFont="1" applyAlignment="1">
      <alignment horizontal="center" vertical="center"/>
    </xf>
    <xf numFmtId="0" fontId="5" fillId="0" borderId="8" xfId="0" applyFont="1" applyBorder="1" applyAlignment="1">
      <alignment horizontal="center" vertical="center" wrapText="1"/>
    </xf>
    <xf numFmtId="0" fontId="7" fillId="0" borderId="5" xfId="0" applyFont="1" applyBorder="1" applyAlignment="1">
      <alignment horizontal="left" vertical="center" wrapText="1" readingOrder="1"/>
    </xf>
    <xf numFmtId="0" fontId="23" fillId="0" borderId="0" xfId="0" applyFont="1" applyAlignment="1">
      <alignment horizontal="left" vertical="center" wrapText="1"/>
    </xf>
    <xf numFmtId="0" fontId="27" fillId="0" borderId="0" xfId="0" applyFont="1" applyAlignment="1">
      <alignment horizontal="center" vertical="center" wrapText="1"/>
    </xf>
    <xf numFmtId="0" fontId="27" fillId="0" borderId="0" xfId="0" applyFont="1" applyAlignment="1">
      <alignment vertical="center" wrapText="1"/>
    </xf>
    <xf numFmtId="0" fontId="5" fillId="0" borderId="0" xfId="0" applyFont="1" applyAlignment="1">
      <alignment horizontal="center"/>
    </xf>
    <xf numFmtId="0" fontId="29" fillId="0" borderId="0" xfId="0" applyFont="1"/>
    <xf numFmtId="0" fontId="30" fillId="0" borderId="0" xfId="0" applyFont="1" applyAlignment="1">
      <alignment vertical="center"/>
    </xf>
    <xf numFmtId="0" fontId="31" fillId="0" borderId="0" xfId="0" applyFont="1" applyAlignment="1">
      <alignment vertical="center"/>
    </xf>
    <xf numFmtId="0" fontId="5" fillId="0" borderId="0" xfId="0" applyFont="1" applyAlignment="1">
      <alignment vertical="center"/>
    </xf>
    <xf numFmtId="0" fontId="15" fillId="0" borderId="0" xfId="0" applyFont="1"/>
    <xf numFmtId="0" fontId="26" fillId="0" borderId="0" xfId="0" applyFont="1" applyAlignment="1">
      <alignment horizontal="left" vertical="center"/>
    </xf>
    <xf numFmtId="0" fontId="32" fillId="0" borderId="0" xfId="0" applyFont="1" applyAlignment="1">
      <alignment vertical="center"/>
    </xf>
    <xf numFmtId="0" fontId="11" fillId="0" borderId="0" xfId="0" applyFont="1" applyAlignment="1">
      <alignment horizontal="center"/>
    </xf>
    <xf numFmtId="0" fontId="23" fillId="0" borderId="0" xfId="0" applyFont="1" applyAlignment="1">
      <alignment vertical="center"/>
    </xf>
    <xf numFmtId="0" fontId="6" fillId="0" borderId="0" xfId="0" applyFont="1" applyAlignment="1">
      <alignment vertical="center"/>
    </xf>
    <xf numFmtId="0" fontId="33" fillId="0" borderId="0" xfId="0" applyFont="1"/>
    <xf numFmtId="0" fontId="11" fillId="0" borderId="0" xfId="0" applyFont="1" applyAlignment="1">
      <alignment horizontal="left"/>
    </xf>
    <xf numFmtId="0" fontId="33" fillId="0" borderId="0" xfId="0" applyFont="1" applyAlignment="1">
      <alignment horizontal="left"/>
    </xf>
    <xf numFmtId="0" fontId="11" fillId="0" borderId="0" xfId="0" applyFont="1" applyAlignment="1">
      <alignment vertical="center"/>
    </xf>
    <xf numFmtId="0" fontId="40" fillId="2" borderId="15" xfId="0" applyFont="1" applyFill="1" applyBorder="1" applyAlignment="1">
      <alignment horizontal="center" vertical="center" wrapText="1"/>
    </xf>
    <xf numFmtId="0" fontId="40" fillId="14" borderId="48" xfId="0" applyFont="1" applyFill="1" applyBorder="1" applyAlignment="1">
      <alignment horizontal="center" vertical="center" wrapText="1"/>
    </xf>
    <xf numFmtId="0" fontId="40" fillId="15" borderId="15" xfId="0" applyFont="1" applyFill="1" applyBorder="1" applyAlignment="1">
      <alignment horizontal="center" vertical="center" wrapText="1"/>
    </xf>
    <xf numFmtId="0" fontId="40" fillId="16" borderId="33" xfId="0" applyFont="1" applyFill="1" applyBorder="1" applyAlignment="1">
      <alignment horizontal="center"/>
    </xf>
    <xf numFmtId="0" fontId="42" fillId="2" borderId="15" xfId="0" applyFont="1" applyFill="1" applyBorder="1" applyAlignment="1">
      <alignment horizontal="center" vertical="center" wrapText="1"/>
    </xf>
    <xf numFmtId="0" fontId="42" fillId="14" borderId="48" xfId="0" applyFont="1" applyFill="1" applyBorder="1" applyAlignment="1">
      <alignment horizontal="center" vertical="center" wrapText="1"/>
    </xf>
    <xf numFmtId="0" fontId="42" fillId="15" borderId="15" xfId="0" applyFont="1" applyFill="1" applyBorder="1" applyAlignment="1">
      <alignment horizontal="center" vertical="center" wrapText="1"/>
    </xf>
    <xf numFmtId="0" fontId="42" fillId="16" borderId="33" xfId="0" applyFont="1" applyFill="1" applyBorder="1" applyAlignment="1">
      <alignment horizontal="center" vertical="center"/>
    </xf>
    <xf numFmtId="0" fontId="43" fillId="0" borderId="5" xfId="0" applyFont="1" applyBorder="1" applyAlignment="1">
      <alignment horizontal="center" vertical="center" wrapText="1"/>
    </xf>
    <xf numFmtId="0" fontId="44" fillId="0" borderId="5" xfId="0" applyFont="1" applyBorder="1" applyAlignment="1">
      <alignment horizontal="left" vertical="center" wrapText="1"/>
    </xf>
    <xf numFmtId="0" fontId="33" fillId="0" borderId="0" xfId="0" applyFont="1" applyAlignment="1">
      <alignment wrapText="1"/>
    </xf>
    <xf numFmtId="0" fontId="43" fillId="0" borderId="5" xfId="0" applyFont="1" applyBorder="1" applyAlignment="1">
      <alignment horizontal="center"/>
    </xf>
    <xf numFmtId="0" fontId="11" fillId="0" borderId="5" xfId="0" applyFont="1" applyBorder="1" applyAlignment="1">
      <alignment horizontal="left"/>
    </xf>
    <xf numFmtId="0" fontId="11" fillId="0" borderId="5" xfId="0" applyFont="1" applyBorder="1"/>
    <xf numFmtId="0" fontId="42" fillId="17" borderId="5" xfId="0" applyFont="1" applyFill="1" applyBorder="1" applyAlignment="1">
      <alignment horizontal="center" vertical="center" wrapText="1"/>
    </xf>
    <xf numFmtId="0" fontId="42" fillId="17" borderId="5" xfId="0" applyFont="1" applyFill="1" applyBorder="1" applyAlignment="1">
      <alignment horizontal="center" vertical="center"/>
    </xf>
    <xf numFmtId="0" fontId="45" fillId="0" borderId="5" xfId="0" applyFont="1" applyBorder="1" applyAlignment="1">
      <alignment vertical="center" wrapText="1"/>
    </xf>
    <xf numFmtId="165" fontId="45" fillId="0" borderId="5" xfId="0" applyNumberFormat="1" applyFont="1" applyBorder="1" applyAlignment="1">
      <alignment horizontal="center" vertical="center" wrapText="1"/>
    </xf>
    <xf numFmtId="0" fontId="33" fillId="0" borderId="0" xfId="0" applyFont="1" applyAlignment="1">
      <alignment vertical="center" wrapText="1"/>
    </xf>
    <xf numFmtId="168" fontId="5" fillId="0" borderId="0" xfId="0" applyNumberFormat="1" applyFont="1" applyAlignment="1">
      <alignment horizontal="left" vertical="center" wrapText="1"/>
    </xf>
    <xf numFmtId="0" fontId="5" fillId="0" borderId="0" xfId="0" applyFont="1" applyAlignment="1">
      <alignment vertical="center" wrapText="1"/>
    </xf>
    <xf numFmtId="169" fontId="15" fillId="0" borderId="0" xfId="0" applyNumberFormat="1" applyFont="1" applyAlignment="1">
      <alignment horizontal="center" vertical="center"/>
    </xf>
    <xf numFmtId="0" fontId="45" fillId="0" borderId="5" xfId="0" applyFont="1" applyBorder="1" applyAlignment="1">
      <alignment horizontal="left" vertical="center" wrapText="1"/>
    </xf>
    <xf numFmtId="0" fontId="46" fillId="0" borderId="5" xfId="0" applyFont="1" applyBorder="1" applyAlignment="1">
      <alignment vertical="center" wrapText="1"/>
    </xf>
    <xf numFmtId="170" fontId="46" fillId="0" borderId="5" xfId="0" applyNumberFormat="1" applyFont="1" applyBorder="1" applyAlignment="1">
      <alignment vertical="center" wrapText="1"/>
    </xf>
    <xf numFmtId="0" fontId="8" fillId="0" borderId="0" xfId="0" applyFont="1" applyAlignment="1">
      <alignment horizontal="center" vertical="center" wrapText="1"/>
    </xf>
    <xf numFmtId="0" fontId="42" fillId="17" borderId="15" xfId="0" applyFont="1" applyFill="1" applyBorder="1" applyAlignment="1">
      <alignment horizontal="center" vertical="center" wrapText="1"/>
    </xf>
    <xf numFmtId="9" fontId="45" fillId="0" borderId="5" xfId="0" applyNumberFormat="1" applyFont="1" applyBorder="1" applyAlignment="1">
      <alignment horizontal="center" vertical="center" wrapText="1"/>
    </xf>
    <xf numFmtId="0" fontId="11" fillId="0" borderId="0" xfId="0" applyFont="1" applyAlignment="1">
      <alignment wrapText="1"/>
    </xf>
    <xf numFmtId="0" fontId="47" fillId="0" borderId="0" xfId="0" applyFont="1" applyAlignment="1">
      <alignment horizontal="left" vertical="center" wrapText="1"/>
    </xf>
    <xf numFmtId="0" fontId="48" fillId="0" borderId="0" xfId="0" applyFont="1" applyAlignment="1">
      <alignment vertical="center"/>
    </xf>
    <xf numFmtId="0" fontId="49" fillId="0" borderId="0" xfId="0" applyFont="1" applyAlignment="1">
      <alignment horizontal="left" vertical="center" wrapText="1"/>
    </xf>
    <xf numFmtId="0" fontId="48" fillId="0" borderId="0" xfId="0" applyFont="1" applyAlignment="1">
      <alignment vertical="center" wrapText="1"/>
    </xf>
    <xf numFmtId="0" fontId="57" fillId="0" borderId="6" xfId="0" applyFont="1" applyBorder="1" applyAlignment="1">
      <alignment horizontal="left" vertical="center" wrapText="1"/>
    </xf>
    <xf numFmtId="0" fontId="57" fillId="0" borderId="5" xfId="0" applyFont="1" applyBorder="1" applyAlignment="1">
      <alignment horizontal="left" vertical="center" wrapText="1"/>
    </xf>
    <xf numFmtId="0" fontId="60" fillId="0" borderId="5" xfId="0" applyFont="1" applyBorder="1" applyAlignment="1">
      <alignment horizontal="center" vertical="center" wrapText="1"/>
    </xf>
    <xf numFmtId="0" fontId="57" fillId="0" borderId="5" xfId="0" applyFont="1" applyBorder="1" applyAlignment="1">
      <alignment horizontal="center" vertical="center" wrapText="1"/>
    </xf>
    <xf numFmtId="0" fontId="57" fillId="0" borderId="5" xfId="0" applyFont="1" applyBorder="1" applyAlignment="1">
      <alignment horizontal="left" vertical="center"/>
    </xf>
    <xf numFmtId="0" fontId="60" fillId="0" borderId="5" xfId="0" applyFont="1" applyBorder="1" applyAlignment="1">
      <alignment vertical="center" wrapText="1"/>
    </xf>
    <xf numFmtId="0" fontId="58" fillId="0" borderId="5" xfId="0" applyFont="1" applyBorder="1" applyAlignment="1">
      <alignment horizontal="center" vertical="center" wrapText="1"/>
    </xf>
    <xf numFmtId="0" fontId="62" fillId="0" borderId="5" xfId="0" applyFont="1" applyBorder="1" applyAlignment="1">
      <alignment horizontal="center" vertical="center" wrapText="1"/>
    </xf>
    <xf numFmtId="0" fontId="60" fillId="0" borderId="5" xfId="0" applyFont="1" applyBorder="1" applyAlignment="1">
      <alignment horizontal="left" vertical="center" wrapText="1"/>
    </xf>
    <xf numFmtId="0" fontId="63" fillId="2" borderId="15" xfId="0" applyFont="1" applyFill="1" applyBorder="1" applyAlignment="1">
      <alignment horizontal="center" vertical="center" wrapText="1"/>
    </xf>
    <xf numFmtId="0" fontId="63" fillId="2" borderId="31" xfId="0" applyFont="1" applyFill="1" applyBorder="1" applyAlignment="1">
      <alignment horizontal="center" vertical="center" wrapText="1"/>
    </xf>
    <xf numFmtId="0" fontId="63" fillId="2" borderId="36" xfId="0" applyFont="1" applyFill="1" applyBorder="1" applyAlignment="1">
      <alignment horizontal="center" vertical="center" wrapText="1"/>
    </xf>
    <xf numFmtId="0" fontId="65" fillId="0" borderId="5" xfId="0" applyFont="1" applyBorder="1" applyAlignment="1">
      <alignment horizontal="center" vertical="center" wrapText="1"/>
    </xf>
    <xf numFmtId="0" fontId="65" fillId="0" borderId="0" xfId="0" applyFont="1" applyAlignment="1">
      <alignment horizontal="center" vertical="center"/>
    </xf>
    <xf numFmtId="9" fontId="65" fillId="0" borderId="0" xfId="2" applyFont="1" applyAlignment="1">
      <alignment horizontal="center" vertical="center"/>
    </xf>
    <xf numFmtId="0" fontId="57" fillId="0" borderId="0" xfId="0" applyFont="1"/>
    <xf numFmtId="0" fontId="67" fillId="0" borderId="0" xfId="0" applyFont="1" applyAlignment="1">
      <alignment vertical="center" wrapText="1"/>
    </xf>
    <xf numFmtId="0" fontId="64" fillId="0" borderId="0" xfId="0" applyFont="1" applyAlignment="1">
      <alignment vertical="center" wrapText="1"/>
    </xf>
    <xf numFmtId="0" fontId="66" fillId="0" borderId="0" xfId="0" applyFont="1" applyAlignment="1">
      <alignment horizontal="center" vertical="center" wrapText="1"/>
    </xf>
    <xf numFmtId="0" fontId="67" fillId="0" borderId="0" xfId="0" applyFont="1" applyAlignment="1">
      <alignment horizontal="center" vertical="center" wrapText="1"/>
    </xf>
    <xf numFmtId="0" fontId="61" fillId="8" borderId="40" xfId="0" applyFont="1" applyFill="1" applyBorder="1" applyAlignment="1">
      <alignment horizontal="center" vertical="center"/>
    </xf>
    <xf numFmtId="164" fontId="68" fillId="0" borderId="5" xfId="0" applyNumberFormat="1" applyFont="1" applyBorder="1" applyAlignment="1">
      <alignment horizontal="center" vertical="center"/>
    </xf>
    <xf numFmtId="0" fontId="57" fillId="0" borderId="0" xfId="0" applyFont="1" applyAlignment="1">
      <alignment horizontal="center" vertical="center"/>
    </xf>
    <xf numFmtId="0" fontId="58" fillId="0" borderId="12" xfId="0" applyFont="1" applyBorder="1" applyAlignment="1">
      <alignment vertical="center" wrapText="1"/>
    </xf>
    <xf numFmtId="0" fontId="57" fillId="0" borderId="9" xfId="0" applyFont="1" applyBorder="1"/>
    <xf numFmtId="0" fontId="61" fillId="8" borderId="15" xfId="0" applyFont="1" applyFill="1" applyBorder="1" applyAlignment="1">
      <alignment vertical="center" wrapText="1"/>
    </xf>
    <xf numFmtId="0" fontId="61" fillId="8" borderId="31" xfId="0" applyFont="1" applyFill="1" applyBorder="1" applyAlignment="1">
      <alignment vertical="center" wrapText="1"/>
    </xf>
    <xf numFmtId="0" fontId="61" fillId="8" borderId="15" xfId="0" applyFont="1" applyFill="1" applyBorder="1" applyAlignment="1">
      <alignment horizontal="center" vertical="center" wrapText="1"/>
    </xf>
    <xf numFmtId="0" fontId="61" fillId="8" borderId="31" xfId="0" applyFont="1" applyFill="1" applyBorder="1" applyAlignment="1">
      <alignment horizontal="center" vertical="center" wrapText="1"/>
    </xf>
    <xf numFmtId="0" fontId="61" fillId="8" borderId="33" xfId="0" applyFont="1" applyFill="1" applyBorder="1" applyAlignment="1">
      <alignment vertical="center" wrapText="1"/>
    </xf>
    <xf numFmtId="0" fontId="61" fillId="8" borderId="30" xfId="0" applyFont="1" applyFill="1" applyBorder="1" applyAlignment="1">
      <alignment horizontal="center" vertical="center" wrapText="1"/>
    </xf>
    <xf numFmtId="0" fontId="61" fillId="8" borderId="40" xfId="0" applyFont="1" applyFill="1" applyBorder="1" applyAlignment="1">
      <alignment horizontal="center" vertical="center" wrapText="1"/>
    </xf>
    <xf numFmtId="0" fontId="61" fillId="8" borderId="35" xfId="0" applyFont="1" applyFill="1" applyBorder="1" applyAlignment="1">
      <alignment horizontal="center" vertical="center" wrapText="1"/>
    </xf>
    <xf numFmtId="0" fontId="61" fillId="8" borderId="44" xfId="0" applyFont="1" applyFill="1" applyBorder="1" applyAlignment="1">
      <alignment horizontal="center" vertical="center" wrapText="1"/>
    </xf>
    <xf numFmtId="0" fontId="69" fillId="8" borderId="35" xfId="0" applyFont="1" applyFill="1" applyBorder="1" applyAlignment="1">
      <alignment horizontal="center" vertical="center" wrapText="1"/>
    </xf>
    <xf numFmtId="0" fontId="69" fillId="8" borderId="44" xfId="0" applyFont="1" applyFill="1" applyBorder="1" applyAlignment="1">
      <alignment horizontal="center" vertical="center" wrapText="1"/>
    </xf>
    <xf numFmtId="0" fontId="61" fillId="8" borderId="5" xfId="0" applyFont="1" applyFill="1" applyBorder="1" applyAlignment="1">
      <alignment horizontal="center" vertical="center" wrapText="1"/>
    </xf>
    <xf numFmtId="0" fontId="61" fillId="8" borderId="45" xfId="0" applyFont="1" applyFill="1" applyBorder="1" applyAlignment="1">
      <alignment horizontal="center" vertical="center" wrapText="1"/>
    </xf>
    <xf numFmtId="0" fontId="61" fillId="8" borderId="32" xfId="0" applyFont="1" applyFill="1" applyBorder="1" applyAlignment="1">
      <alignment horizontal="center" vertical="center" wrapText="1"/>
    </xf>
    <xf numFmtId="0" fontId="57" fillId="0" borderId="8" xfId="0" applyFont="1" applyBorder="1" applyAlignment="1">
      <alignment vertical="center" wrapText="1"/>
    </xf>
    <xf numFmtId="0" fontId="57" fillId="0" borderId="8" xfId="0" applyFont="1" applyBorder="1" applyAlignment="1">
      <alignment horizontal="left" vertical="center" wrapText="1"/>
    </xf>
    <xf numFmtId="165" fontId="57" fillId="0" borderId="5" xfId="0" applyNumberFormat="1" applyFont="1" applyBorder="1" applyAlignment="1">
      <alignment horizontal="center" vertical="center" wrapText="1"/>
    </xf>
    <xf numFmtId="166" fontId="57" fillId="0" borderId="14" xfId="0" applyNumberFormat="1" applyFont="1" applyBorder="1" applyAlignment="1">
      <alignment horizontal="center" vertical="center" wrapText="1"/>
    </xf>
    <xf numFmtId="0" fontId="57" fillId="0" borderId="8" xfId="0" applyFont="1" applyBorder="1" applyAlignment="1">
      <alignment horizontal="center" vertical="center" wrapText="1"/>
    </xf>
    <xf numFmtId="0" fontId="57" fillId="0" borderId="13" xfId="0" applyFont="1" applyBorder="1"/>
    <xf numFmtId="0" fontId="65" fillId="0" borderId="0" xfId="0" applyFont="1" applyAlignment="1">
      <alignment horizontal="center" vertical="center" wrapText="1"/>
    </xf>
    <xf numFmtId="0" fontId="69" fillId="8" borderId="5" xfId="0" applyFont="1" applyFill="1" applyBorder="1" applyAlignment="1">
      <alignment horizontal="center" vertical="center" wrapText="1"/>
    </xf>
    <xf numFmtId="9" fontId="67" fillId="0" borderId="5" xfId="0" applyNumberFormat="1" applyFont="1" applyBorder="1" applyAlignment="1">
      <alignment horizontal="center" vertical="center" wrapText="1"/>
    </xf>
    <xf numFmtId="171" fontId="67" fillId="0" borderId="5" xfId="1" applyNumberFormat="1" applyFont="1" applyBorder="1" applyAlignment="1">
      <alignment vertical="center" wrapText="1"/>
    </xf>
    <xf numFmtId="0" fontId="65" fillId="0" borderId="0" xfId="0" applyFont="1" applyAlignment="1">
      <alignment horizontal="left" vertical="center" wrapText="1"/>
    </xf>
    <xf numFmtId="0" fontId="0" fillId="0" borderId="0" xfId="0" applyAlignment="1">
      <alignment horizontal="justify"/>
    </xf>
    <xf numFmtId="0" fontId="72" fillId="0" borderId="0" xfId="0" applyFont="1"/>
    <xf numFmtId="0" fontId="5" fillId="0" borderId="0" xfId="0" applyFont="1" applyAlignment="1">
      <alignment horizontal="left" vertical="center" wrapText="1"/>
    </xf>
    <xf numFmtId="0" fontId="0" fillId="0" borderId="0" xfId="0"/>
    <xf numFmtId="0" fontId="7" fillId="0" borderId="9" xfId="0" applyFont="1" applyBorder="1" applyAlignment="1">
      <alignment horizontal="left" vertical="center" wrapText="1"/>
    </xf>
    <xf numFmtId="0" fontId="3" fillId="0" borderId="9" xfId="0" applyFont="1" applyBorder="1"/>
    <xf numFmtId="0" fontId="8" fillId="2" borderId="12" xfId="0" applyFont="1" applyFill="1" applyBorder="1" applyAlignment="1">
      <alignment horizontal="center" vertical="center" wrapText="1"/>
    </xf>
    <xf numFmtId="0" fontId="3" fillId="0" borderId="13" xfId="0" applyFont="1" applyBorder="1"/>
    <xf numFmtId="0" fontId="3" fillId="0" borderId="14" xfId="0" applyFont="1" applyBorder="1"/>
    <xf numFmtId="0" fontId="7" fillId="0" borderId="12" xfId="0" applyFont="1" applyBorder="1" applyAlignment="1">
      <alignment horizontal="left" vertical="center" wrapText="1"/>
    </xf>
    <xf numFmtId="0" fontId="7" fillId="0" borderId="0" xfId="0" applyFont="1" applyAlignment="1">
      <alignment horizontal="left" vertical="center" wrapText="1"/>
    </xf>
    <xf numFmtId="0" fontId="8" fillId="2" borderId="12" xfId="0" applyFont="1" applyFill="1" applyBorder="1" applyAlignment="1">
      <alignment horizontal="center" vertical="center"/>
    </xf>
    <xf numFmtId="0" fontId="2" fillId="0" borderId="1" xfId="0" applyFont="1" applyBorder="1" applyAlignment="1">
      <alignment horizontal="center" vertical="center" wrapText="1"/>
    </xf>
    <xf numFmtId="0" fontId="3" fillId="0" borderId="2" xfId="0" applyFont="1" applyBorder="1"/>
    <xf numFmtId="0" fontId="3" fillId="0" borderId="6" xfId="0" applyFont="1" applyBorder="1"/>
    <xf numFmtId="0" fontId="3" fillId="0" borderId="7" xfId="0" applyFont="1" applyBorder="1"/>
    <xf numFmtId="0" fontId="73" fillId="0" borderId="3" xfId="0" applyFont="1" applyBorder="1" applyAlignment="1">
      <alignment horizontal="center" vertical="center" wrapText="1"/>
    </xf>
    <xf numFmtId="0" fontId="74" fillId="0" borderId="8" xfId="0" applyFont="1" applyBorder="1"/>
    <xf numFmtId="0" fontId="5" fillId="0" borderId="1" xfId="0" applyFont="1" applyBorder="1" applyAlignment="1">
      <alignment horizontal="center" vertical="center" wrapText="1"/>
    </xf>
    <xf numFmtId="0" fontId="3" fillId="0" borderId="4" xfId="0" applyFont="1" applyBorder="1"/>
    <xf numFmtId="0" fontId="3" fillId="0" borderId="11" xfId="0" applyFont="1" applyBorder="1"/>
    <xf numFmtId="0" fontId="9" fillId="2" borderId="12" xfId="0" applyFont="1" applyFill="1" applyBorder="1" applyAlignment="1">
      <alignment horizontal="center" vertical="center" wrapText="1"/>
    </xf>
    <xf numFmtId="164" fontId="7" fillId="0" borderId="12" xfId="0" applyNumberFormat="1" applyFont="1" applyBorder="1" applyAlignment="1">
      <alignment horizontal="center" vertical="center"/>
    </xf>
    <xf numFmtId="0" fontId="10" fillId="0" borderId="4" xfId="0" applyFont="1" applyBorder="1" applyAlignment="1">
      <alignment horizontal="center" vertical="center" wrapText="1"/>
    </xf>
    <xf numFmtId="0" fontId="57" fillId="0" borderId="0" xfId="0" applyFont="1" applyAlignment="1">
      <alignment horizontal="left" vertical="center" wrapText="1"/>
    </xf>
    <xf numFmtId="0" fontId="57" fillId="0" borderId="0" xfId="0" applyFont="1" applyAlignment="1">
      <alignment horizontal="left" vertical="top" wrapText="1"/>
    </xf>
    <xf numFmtId="0" fontId="0" fillId="0" borderId="0" xfId="0" applyAlignment="1">
      <alignment vertical="top"/>
    </xf>
    <xf numFmtId="0" fontId="7" fillId="0" borderId="12" xfId="0" applyFont="1" applyBorder="1" applyAlignment="1">
      <alignment horizontal="center" vertical="center" wrapText="1"/>
    </xf>
    <xf numFmtId="0" fontId="13" fillId="0" borderId="12" xfId="0" applyFont="1" applyBorder="1" applyAlignment="1">
      <alignment horizontal="center" vertical="center" wrapText="1"/>
    </xf>
    <xf numFmtId="0" fontId="59" fillId="0" borderId="12" xfId="0" applyFont="1" applyBorder="1" applyAlignment="1">
      <alignment horizontal="left" vertical="center" wrapText="1"/>
    </xf>
    <xf numFmtId="0" fontId="13" fillId="0" borderId="12" xfId="0" applyFont="1" applyBorder="1" applyAlignment="1">
      <alignment horizontal="left" vertical="center" wrapText="1"/>
    </xf>
    <xf numFmtId="0" fontId="57" fillId="0" borderId="12" xfId="0" applyFont="1" applyBorder="1" applyAlignment="1">
      <alignment horizontal="center" vertical="center" wrapText="1"/>
    </xf>
    <xf numFmtId="0" fontId="8" fillId="2" borderId="16" xfId="0" applyFont="1" applyFill="1" applyBorder="1" applyAlignment="1">
      <alignment horizontal="center" vertical="center" wrapText="1"/>
    </xf>
    <xf numFmtId="0" fontId="3" fillId="0" borderId="17" xfId="0" applyFont="1" applyBorder="1"/>
    <xf numFmtId="0" fontId="3" fillId="0" borderId="18" xfId="0" applyFont="1" applyBorder="1"/>
    <xf numFmtId="0" fontId="57" fillId="0" borderId="12" xfId="0" applyFont="1" applyBorder="1" applyAlignment="1">
      <alignment horizontal="left" vertical="center" wrapText="1"/>
    </xf>
    <xf numFmtId="0" fontId="8" fillId="2" borderId="19" xfId="0" applyFont="1" applyFill="1" applyBorder="1" applyAlignment="1">
      <alignment horizontal="center" vertical="center" wrapText="1"/>
    </xf>
    <xf numFmtId="0" fontId="3" fillId="0" borderId="20" xfId="0" applyFont="1" applyBorder="1"/>
    <xf numFmtId="0" fontId="3" fillId="0" borderId="21" xfId="0" applyFont="1" applyBorder="1"/>
    <xf numFmtId="0" fontId="5" fillId="0" borderId="0" xfId="0" applyFont="1" applyAlignment="1">
      <alignment horizontal="center" vertical="center" wrapText="1"/>
    </xf>
    <xf numFmtId="0" fontId="14" fillId="3" borderId="16" xfId="0" applyFont="1" applyFill="1" applyBorder="1" applyAlignment="1">
      <alignment horizontal="right" wrapText="1"/>
    </xf>
    <xf numFmtId="0" fontId="8" fillId="2" borderId="1" xfId="0" applyFont="1" applyFill="1" applyBorder="1" applyAlignment="1">
      <alignment horizontal="center" vertical="center"/>
    </xf>
    <xf numFmtId="0" fontId="3" fillId="0" borderId="22" xfId="0" applyFont="1" applyBorder="1"/>
    <xf numFmtId="0" fontId="3" fillId="0" borderId="26" xfId="0" applyFont="1" applyBorder="1"/>
    <xf numFmtId="0" fontId="8" fillId="2" borderId="23" xfId="0" applyFont="1" applyFill="1" applyBorder="1" applyAlignment="1">
      <alignment horizontal="center" vertical="center"/>
    </xf>
    <xf numFmtId="0" fontId="3" fillId="0" borderId="27" xfId="0" applyFont="1" applyBorder="1"/>
    <xf numFmtId="0" fontId="14" fillId="3" borderId="24" xfId="0" applyFont="1" applyFill="1" applyBorder="1" applyAlignment="1">
      <alignment horizontal="left" wrapText="1"/>
    </xf>
    <xf numFmtId="0" fontId="3" fillId="0" borderId="25" xfId="0" applyFont="1" applyBorder="1"/>
    <xf numFmtId="0" fontId="7" fillId="0" borderId="0" xfId="0" applyFont="1" applyAlignment="1">
      <alignment horizontal="center" vertical="center" wrapText="1"/>
    </xf>
    <xf numFmtId="0" fontId="8" fillId="4" borderId="24" xfId="0" applyFont="1" applyFill="1" applyBorder="1" applyAlignment="1">
      <alignment horizontal="center" vertical="center"/>
    </xf>
    <xf numFmtId="0" fontId="14" fillId="3" borderId="12" xfId="0" applyFont="1" applyFill="1" applyBorder="1" applyAlignment="1">
      <alignment horizontal="center" vertical="center"/>
    </xf>
    <xf numFmtId="0" fontId="15" fillId="0" borderId="0" xfId="0" applyFont="1" applyAlignment="1">
      <alignment horizontal="left" vertical="center"/>
    </xf>
    <xf numFmtId="0" fontId="16" fillId="0" borderId="0" xfId="0" applyFont="1" applyAlignment="1">
      <alignment horizontal="left" vertical="center" wrapText="1"/>
    </xf>
    <xf numFmtId="0" fontId="8" fillId="4" borderId="12" xfId="0" applyFont="1" applyFill="1" applyBorder="1" applyAlignment="1">
      <alignment horizontal="center" vertical="center"/>
    </xf>
    <xf numFmtId="0" fontId="7" fillId="0" borderId="0" xfId="0" applyFont="1" applyAlignment="1">
      <alignment horizontal="left" vertical="center"/>
    </xf>
    <xf numFmtId="0" fontId="17" fillId="0" borderId="0" xfId="0" applyFont="1" applyAlignment="1">
      <alignment horizontal="left" vertical="center" wrapText="1"/>
    </xf>
    <xf numFmtId="0" fontId="5" fillId="0" borderId="0" xfId="0" applyFont="1" applyAlignment="1">
      <alignment horizontal="left" vertical="center"/>
    </xf>
    <xf numFmtId="0" fontId="5" fillId="0" borderId="12" xfId="0" applyFont="1" applyBorder="1" applyAlignment="1">
      <alignment horizontal="center"/>
    </xf>
    <xf numFmtId="0" fontId="7" fillId="0" borderId="0" xfId="0" applyFont="1" applyAlignment="1">
      <alignment horizontal="left" vertical="top" wrapText="1"/>
    </xf>
    <xf numFmtId="0" fontId="8" fillId="2" borderId="12" xfId="0" applyFont="1" applyFill="1" applyBorder="1" applyAlignment="1">
      <alignment horizontal="center"/>
    </xf>
    <xf numFmtId="0" fontId="8" fillId="6" borderId="29" xfId="0" applyFont="1" applyFill="1" applyBorder="1" applyAlignment="1">
      <alignment horizontal="center" vertical="center" wrapText="1"/>
    </xf>
    <xf numFmtId="0" fontId="8" fillId="7" borderId="29" xfId="0" applyFont="1" applyFill="1" applyBorder="1" applyAlignment="1">
      <alignment horizontal="center" vertical="center" wrapText="1"/>
    </xf>
    <xf numFmtId="0" fontId="2" fillId="0" borderId="3" xfId="0" applyFont="1" applyBorder="1" applyAlignment="1">
      <alignment horizontal="center" vertical="center" wrapText="1"/>
    </xf>
    <xf numFmtId="0" fontId="3" fillId="0" borderId="8" xfId="0" applyFont="1" applyBorder="1"/>
    <xf numFmtId="0" fontId="18" fillId="0" borderId="1" xfId="0" applyFont="1" applyBorder="1" applyAlignment="1">
      <alignment horizontal="center" vertical="center" wrapText="1"/>
    </xf>
    <xf numFmtId="0" fontId="18" fillId="0" borderId="12" xfId="0" applyFont="1" applyBorder="1" applyAlignment="1">
      <alignment horizontal="center" vertical="center" wrapText="1"/>
    </xf>
    <xf numFmtId="0" fontId="22" fillId="0" borderId="0" xfId="0" applyFont="1" applyAlignment="1">
      <alignment horizontal="center" wrapText="1"/>
    </xf>
    <xf numFmtId="0" fontId="8" fillId="7" borderId="12" xfId="0" applyFont="1" applyFill="1" applyBorder="1" applyAlignment="1">
      <alignment horizontal="center" vertical="center"/>
    </xf>
    <xf numFmtId="0" fontId="17" fillId="0" borderId="10" xfId="0" applyFont="1" applyBorder="1" applyAlignment="1">
      <alignment horizontal="center" vertical="center" wrapText="1"/>
    </xf>
    <xf numFmtId="0" fontId="3" fillId="0" borderId="10" xfId="0" applyFont="1" applyBorder="1"/>
    <xf numFmtId="0" fontId="8" fillId="8" borderId="12" xfId="0" applyFont="1" applyFill="1" applyBorder="1" applyAlignment="1">
      <alignment horizontal="center" vertical="center"/>
    </xf>
    <xf numFmtId="0" fontId="21" fillId="0" borderId="1" xfId="0" applyFont="1" applyBorder="1" applyAlignment="1">
      <alignment horizontal="center" vertical="center" wrapText="1"/>
    </xf>
    <xf numFmtId="0" fontId="21"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12" xfId="0" applyFont="1" applyBorder="1" applyAlignment="1">
      <alignment horizontal="center" vertical="center" wrapText="1"/>
    </xf>
    <xf numFmtId="0" fontId="14" fillId="0" borderId="0" xfId="0" applyFont="1" applyAlignment="1">
      <alignment horizontal="center" vertical="center"/>
    </xf>
    <xf numFmtId="0" fontId="11" fillId="0" borderId="0" xfId="0" applyFont="1" applyAlignment="1">
      <alignment horizontal="center" wrapText="1"/>
    </xf>
    <xf numFmtId="0" fontId="4" fillId="0" borderId="1" xfId="0" applyFont="1" applyBorder="1" applyAlignment="1">
      <alignment horizontal="center" vertical="center" wrapText="1"/>
    </xf>
    <xf numFmtId="0" fontId="4" fillId="0" borderId="3" xfId="0" applyFont="1" applyBorder="1" applyAlignment="1">
      <alignment horizontal="center" vertical="center" wrapText="1"/>
    </xf>
    <xf numFmtId="0" fontId="5" fillId="0" borderId="12" xfId="0" applyFont="1" applyBorder="1" applyAlignment="1">
      <alignment horizontal="left" vertical="center" wrapText="1"/>
    </xf>
    <xf numFmtId="0" fontId="65" fillId="0" borderId="0" xfId="0" applyFont="1" applyAlignment="1">
      <alignment horizontal="center" vertical="center"/>
    </xf>
    <xf numFmtId="0" fontId="57" fillId="0" borderId="0" xfId="0" applyFont="1"/>
    <xf numFmtId="0" fontId="67" fillId="0" borderId="3" xfId="0" applyFont="1" applyBorder="1" applyAlignment="1">
      <alignment horizontal="center" vertical="center" wrapText="1"/>
    </xf>
    <xf numFmtId="0" fontId="71" fillId="0" borderId="8" xfId="0" applyFont="1" applyBorder="1"/>
    <xf numFmtId="0" fontId="61" fillId="8" borderId="12" xfId="0" applyFont="1" applyFill="1" applyBorder="1" applyAlignment="1">
      <alignment horizontal="center" vertical="center"/>
    </xf>
    <xf numFmtId="0" fontId="71" fillId="0" borderId="14" xfId="0" applyFont="1" applyBorder="1"/>
    <xf numFmtId="0" fontId="65" fillId="0" borderId="41" xfId="0" applyFont="1" applyBorder="1" applyAlignment="1">
      <alignment horizontal="center" vertical="center"/>
    </xf>
    <xf numFmtId="0" fontId="71" fillId="0" borderId="42" xfId="0" applyFont="1" applyBorder="1"/>
    <xf numFmtId="0" fontId="61" fillId="8" borderId="12" xfId="0" applyFont="1" applyFill="1" applyBorder="1" applyAlignment="1">
      <alignment horizontal="center" vertical="center" wrapText="1"/>
    </xf>
    <xf numFmtId="0" fontId="61" fillId="8" borderId="43" xfId="0" applyFont="1" applyFill="1" applyBorder="1" applyAlignment="1">
      <alignment horizontal="center" vertical="center" wrapText="1"/>
    </xf>
    <xf numFmtId="0" fontId="71" fillId="0" borderId="13" xfId="0" applyFont="1" applyBorder="1"/>
    <xf numFmtId="0" fontId="61" fillId="8" borderId="38" xfId="0" applyFont="1" applyFill="1" applyBorder="1" applyAlignment="1">
      <alignment horizontal="center" vertical="center" wrapText="1"/>
    </xf>
    <xf numFmtId="0" fontId="71" fillId="0" borderId="39" xfId="0" applyFont="1" applyBorder="1"/>
    <xf numFmtId="0" fontId="66" fillId="0" borderId="1" xfId="0" applyFont="1" applyBorder="1" applyAlignment="1">
      <alignment horizontal="center" vertical="center" wrapText="1"/>
    </xf>
    <xf numFmtId="0" fontId="71" fillId="0" borderId="2" xfId="0" applyFont="1" applyBorder="1"/>
    <xf numFmtId="0" fontId="71" fillId="0" borderId="10" xfId="0" applyFont="1" applyBorder="1"/>
    <xf numFmtId="0" fontId="71" fillId="0" borderId="11" xfId="0" applyFont="1" applyBorder="1"/>
    <xf numFmtId="0" fontId="71" fillId="0" borderId="6" xfId="0" applyFont="1" applyBorder="1"/>
    <xf numFmtId="0" fontId="71" fillId="0" borderId="7" xfId="0" applyFont="1" applyBorder="1"/>
    <xf numFmtId="0" fontId="66" fillId="0" borderId="3" xfId="0" applyFont="1" applyBorder="1" applyAlignment="1">
      <alignment horizontal="center" vertical="center" wrapText="1"/>
    </xf>
    <xf numFmtId="0" fontId="71" fillId="0" borderId="37" xfId="0" applyFont="1" applyBorder="1"/>
    <xf numFmtId="0" fontId="67" fillId="0" borderId="1" xfId="0" applyFont="1" applyBorder="1" applyAlignment="1">
      <alignment horizontal="center" vertical="center" wrapText="1"/>
    </xf>
    <xf numFmtId="0" fontId="36" fillId="13" borderId="46" xfId="0" applyFont="1" applyFill="1" applyBorder="1" applyAlignment="1">
      <alignment horizontal="left" vertical="center" wrapText="1"/>
    </xf>
    <xf numFmtId="0" fontId="3" fillId="0" borderId="39" xfId="0" applyFont="1" applyBorder="1"/>
    <xf numFmtId="0" fontId="34" fillId="13" borderId="46" xfId="0" applyFont="1" applyFill="1" applyBorder="1" applyAlignment="1">
      <alignment horizontal="center" vertical="center"/>
    </xf>
    <xf numFmtId="0" fontId="39" fillId="5" borderId="38" xfId="0" applyFont="1" applyFill="1" applyBorder="1" applyAlignment="1">
      <alignment horizontal="left" vertical="center" wrapText="1"/>
    </xf>
    <xf numFmtId="0" fontId="3" fillId="0" borderId="47" xfId="0" applyFont="1" applyBorder="1"/>
    <xf numFmtId="0" fontId="5" fillId="0" borderId="0" xfId="0" applyFont="1" applyAlignment="1">
      <alignment horizontal="center" vertical="center"/>
    </xf>
    <xf numFmtId="0" fontId="39" fillId="5" borderId="19" xfId="0" applyFont="1" applyFill="1" applyBorder="1" applyAlignment="1">
      <alignment horizontal="left" vertical="center" wrapText="1"/>
    </xf>
    <xf numFmtId="0" fontId="36" fillId="13" borderId="24" xfId="0" applyFont="1" applyFill="1" applyBorder="1" applyAlignment="1">
      <alignment horizontal="left" vertical="center" wrapText="1"/>
    </xf>
    <xf numFmtId="0" fontId="7" fillId="0" borderId="0" xfId="0" applyFont="1" applyAlignment="1">
      <alignment horizontal="justify" vertical="center" wrapText="1"/>
    </xf>
    <xf numFmtId="0" fontId="0" fillId="0" borderId="0" xfId="0" applyAlignment="1">
      <alignment horizontal="justify"/>
    </xf>
    <xf numFmtId="0" fontId="5" fillId="0" borderId="0" xfId="0" applyFont="1" applyAlignment="1">
      <alignment horizontal="center" wrapText="1"/>
    </xf>
    <xf numFmtId="0" fontId="0" fillId="0" borderId="0" xfId="0" applyAlignment="1">
      <alignment wrapText="1"/>
    </xf>
    <xf numFmtId="0" fontId="7" fillId="0" borderId="0" xfId="0" applyFont="1" applyAlignment="1">
      <alignment horizontal="justify" vertical="justify" wrapText="1"/>
    </xf>
    <xf numFmtId="0" fontId="0" fillId="0" borderId="0" xfId="0" applyAlignment="1">
      <alignment horizontal="justify" vertical="justify"/>
    </xf>
    <xf numFmtId="167" fontId="28" fillId="0" borderId="0" xfId="0" applyNumberFormat="1" applyFont="1" applyAlignment="1">
      <alignment horizontal="center" vertical="center" wrapText="1"/>
    </xf>
    <xf numFmtId="0" fontId="5" fillId="0" borderId="0" xfId="0" applyFont="1" applyAlignment="1">
      <alignment horizontal="center"/>
    </xf>
    <xf numFmtId="0" fontId="27" fillId="0" borderId="0" xfId="0" applyFont="1" applyAlignment="1">
      <alignment horizontal="center" vertical="center" wrapText="1"/>
    </xf>
    <xf numFmtId="164" fontId="27" fillId="0" borderId="0" xfId="0" applyNumberFormat="1" applyFont="1" applyAlignment="1">
      <alignment horizontal="center" vertical="center" wrapText="1"/>
    </xf>
    <xf numFmtId="0" fontId="36" fillId="11" borderId="46" xfId="0" applyFont="1" applyFill="1" applyBorder="1" applyAlignment="1">
      <alignment horizontal="left" vertical="center" wrapText="1"/>
    </xf>
    <xf numFmtId="0" fontId="7" fillId="0" borderId="0" xfId="0" applyFont="1" applyAlignment="1">
      <alignment horizontal="left"/>
    </xf>
    <xf numFmtId="0" fontId="8" fillId="10" borderId="16" xfId="0" applyFont="1" applyFill="1" applyBorder="1" applyAlignment="1">
      <alignment horizontal="center" vertical="center"/>
    </xf>
    <xf numFmtId="0" fontId="34" fillId="11" borderId="46" xfId="0" applyFont="1" applyFill="1" applyBorder="1" applyAlignment="1">
      <alignment horizontal="center" vertical="center"/>
    </xf>
    <xf numFmtId="0" fontId="35" fillId="12" borderId="38" xfId="0" applyFont="1" applyFill="1" applyBorder="1" applyAlignment="1">
      <alignment horizontal="center" vertical="center"/>
    </xf>
    <xf numFmtId="0" fontId="37" fillId="12" borderId="38" xfId="0" applyFont="1" applyFill="1" applyBorder="1" applyAlignment="1">
      <alignment horizontal="left" vertical="center" wrapText="1"/>
    </xf>
    <xf numFmtId="0" fontId="36" fillId="11" borderId="24" xfId="0" applyFont="1" applyFill="1" applyBorder="1" applyAlignment="1">
      <alignment horizontal="left" vertical="center" wrapText="1"/>
    </xf>
    <xf numFmtId="0" fontId="37" fillId="12" borderId="19" xfId="0" applyFont="1" applyFill="1" applyBorder="1" applyAlignment="1">
      <alignment horizontal="left" vertical="center" wrapText="1"/>
    </xf>
    <xf numFmtId="0" fontId="8" fillId="6" borderId="16" xfId="0" applyFont="1" applyFill="1" applyBorder="1" applyAlignment="1">
      <alignment horizontal="center" vertical="center"/>
    </xf>
    <xf numFmtId="0" fontId="38" fillId="5" borderId="38" xfId="0" applyFont="1" applyFill="1" applyBorder="1" applyAlignment="1">
      <alignment horizontal="center" vertical="center"/>
    </xf>
    <xf numFmtId="0" fontId="16" fillId="0" borderId="12" xfId="0" applyFont="1" applyBorder="1" applyAlignment="1">
      <alignment horizontal="left" vertical="center" wrapText="1"/>
    </xf>
    <xf numFmtId="0" fontId="41" fillId="2" borderId="49" xfId="0" applyFont="1" applyFill="1" applyBorder="1" applyAlignment="1">
      <alignment horizontal="center" vertical="center"/>
    </xf>
    <xf numFmtId="0" fontId="3" fillId="0" borderId="37" xfId="0" applyFont="1" applyBorder="1"/>
    <xf numFmtId="0" fontId="41" fillId="14" borderId="50" xfId="0" applyFont="1" applyFill="1" applyBorder="1" applyAlignment="1">
      <alignment horizontal="center" vertical="center"/>
    </xf>
    <xf numFmtId="0" fontId="3" fillId="0" borderId="51" xfId="0" applyFont="1" applyBorder="1"/>
    <xf numFmtId="0" fontId="3" fillId="0" borderId="52" xfId="0" applyFont="1" applyBorder="1"/>
    <xf numFmtId="0" fontId="41" fillId="15" borderId="49" xfId="0" applyFont="1" applyFill="1" applyBorder="1" applyAlignment="1">
      <alignment horizontal="center" vertical="center"/>
    </xf>
    <xf numFmtId="0" fontId="41" fillId="16" borderId="49" xfId="0" applyFont="1" applyFill="1" applyBorder="1" applyAlignment="1">
      <alignment horizontal="center" vertical="center"/>
    </xf>
    <xf numFmtId="0" fontId="5" fillId="0" borderId="9" xfId="0" applyFont="1" applyBorder="1" applyAlignment="1">
      <alignment horizontal="right" vertical="center" wrapText="1"/>
    </xf>
    <xf numFmtId="0" fontId="58" fillId="0" borderId="0" xfId="0" applyFont="1" applyAlignment="1">
      <alignment horizontal="center" vertical="center" wrapText="1"/>
    </xf>
    <xf numFmtId="0" fontId="7" fillId="0" borderId="0" xfId="0" applyFont="1" applyAlignment="1">
      <alignment horizontal="justify" vertical="top" wrapText="1"/>
    </xf>
    <xf numFmtId="0" fontId="0" fillId="0" borderId="0" xfId="0" applyAlignment="1">
      <alignment horizontal="justify" vertical="top"/>
    </xf>
    <xf numFmtId="0" fontId="1" fillId="0" borderId="0" xfId="0" applyFont="1" applyAlignment="1">
      <alignment horizontal="left"/>
    </xf>
    <xf numFmtId="0" fontId="57" fillId="0" borderId="0" xfId="0" applyFont="1" applyAlignment="1">
      <alignment horizontal="justify" vertical="center" wrapText="1"/>
    </xf>
    <xf numFmtId="0" fontId="27" fillId="0" borderId="0" xfId="0" applyFont="1" applyAlignment="1">
      <alignment horizontal="left" vertical="center" wrapText="1"/>
    </xf>
    <xf numFmtId="0" fontId="0" fillId="0" borderId="0" xfId="0" applyAlignment="1">
      <alignment horizontal="left"/>
    </xf>
    <xf numFmtId="0" fontId="27" fillId="0" borderId="0" xfId="0" applyFont="1" applyAlignment="1">
      <alignment vertical="center" wrapText="1"/>
    </xf>
    <xf numFmtId="0" fontId="0" fillId="0" borderId="0" xfId="0" applyAlignment="1"/>
  </cellXfs>
  <cellStyles count="3">
    <cellStyle name="Millares" xfId="1" builtinId="3"/>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9.png"/><Relationship Id="rId13" Type="http://schemas.openxmlformats.org/officeDocument/2006/relationships/image" Target="../media/image3.png"/><Relationship Id="rId3" Type="http://schemas.openxmlformats.org/officeDocument/2006/relationships/image" Target="../media/image14.png"/><Relationship Id="rId7" Type="http://schemas.openxmlformats.org/officeDocument/2006/relationships/image" Target="../media/image18.png"/><Relationship Id="rId12" Type="http://schemas.openxmlformats.org/officeDocument/2006/relationships/image" Target="../media/image23.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11" Type="http://schemas.openxmlformats.org/officeDocument/2006/relationships/image" Target="../media/image22.png"/><Relationship Id="rId5" Type="http://schemas.openxmlformats.org/officeDocument/2006/relationships/image" Target="../media/image16.png"/><Relationship Id="rId15" Type="http://schemas.openxmlformats.org/officeDocument/2006/relationships/image" Target="../media/image25.png"/><Relationship Id="rId10" Type="http://schemas.openxmlformats.org/officeDocument/2006/relationships/image" Target="../media/image21.png"/><Relationship Id="rId4" Type="http://schemas.openxmlformats.org/officeDocument/2006/relationships/image" Target="../media/image15.png"/><Relationship Id="rId9" Type="http://schemas.openxmlformats.org/officeDocument/2006/relationships/image" Target="../media/image20.png"/><Relationship Id="rId1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oneCellAnchor>
    <xdr:from>
      <xdr:col>1</xdr:col>
      <xdr:colOff>0</xdr:colOff>
      <xdr:row>184</xdr:row>
      <xdr:rowOff>0</xdr:rowOff>
    </xdr:from>
    <xdr:ext cx="1562100" cy="381000"/>
    <xdr:grpSp>
      <xdr:nvGrpSpPr>
        <xdr:cNvPr id="2" name="Shape 2">
          <a:extLst>
            <a:ext uri="{FF2B5EF4-FFF2-40B4-BE49-F238E27FC236}">
              <a16:creationId xmlns:a16="http://schemas.microsoft.com/office/drawing/2014/main" id="{00000000-0008-0000-0000-000002000000}"/>
            </a:ext>
          </a:extLst>
        </xdr:cNvPr>
        <xdr:cNvGrpSpPr/>
      </xdr:nvGrpSpPr>
      <xdr:grpSpPr>
        <a:xfrm>
          <a:off x="200025" y="88191975"/>
          <a:ext cx="1562100" cy="381000"/>
          <a:chOff x="4564950" y="3589500"/>
          <a:chExt cx="1562100" cy="381000"/>
        </a:xfrm>
      </xdr:grpSpPr>
      <xdr:grpSp>
        <xdr:nvGrpSpPr>
          <xdr:cNvPr id="3" name="Shape 3">
            <a:extLst>
              <a:ext uri="{FF2B5EF4-FFF2-40B4-BE49-F238E27FC236}">
                <a16:creationId xmlns:a16="http://schemas.microsoft.com/office/drawing/2014/main" id="{00000000-0008-0000-0000-000003000000}"/>
              </a:ext>
            </a:extLst>
          </xdr:cNvPr>
          <xdr:cNvGrpSpPr/>
        </xdr:nvGrpSpPr>
        <xdr:grpSpPr>
          <a:xfrm>
            <a:off x="4564950" y="3589500"/>
            <a:ext cx="1562100" cy="381000"/>
            <a:chOff x="4564950" y="3589500"/>
            <a:chExt cx="1562100" cy="381000"/>
          </a:xfrm>
        </xdr:grpSpPr>
        <xdr:sp macro="" textlink="">
          <xdr:nvSpPr>
            <xdr:cNvPr id="4" name="Shape 4">
              <a:extLst>
                <a:ext uri="{FF2B5EF4-FFF2-40B4-BE49-F238E27FC236}">
                  <a16:creationId xmlns:a16="http://schemas.microsoft.com/office/drawing/2014/main" id="{00000000-0008-0000-0000-000004000000}"/>
                </a:ext>
              </a:extLst>
            </xdr:cNvPr>
            <xdr:cNvSpPr/>
          </xdr:nvSpPr>
          <xdr:spPr>
            <a:xfrm>
              <a:off x="4564950" y="3589500"/>
              <a:ext cx="1562100" cy="381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5">
              <a:extLst>
                <a:ext uri="{FF2B5EF4-FFF2-40B4-BE49-F238E27FC236}">
                  <a16:creationId xmlns:a16="http://schemas.microsoft.com/office/drawing/2014/main" id="{00000000-0008-0000-0000-000005000000}"/>
                </a:ext>
              </a:extLst>
            </xdr:cNvPr>
            <xdr:cNvGrpSpPr/>
          </xdr:nvGrpSpPr>
          <xdr:grpSpPr>
            <a:xfrm>
              <a:off x="4564950" y="3589500"/>
              <a:ext cx="1562100" cy="381000"/>
              <a:chOff x="4564950" y="3589500"/>
              <a:chExt cx="1562100" cy="381000"/>
            </a:xfrm>
          </xdr:grpSpPr>
          <xdr:sp macro="" textlink="">
            <xdr:nvSpPr>
              <xdr:cNvPr id="6" name="Shape 6">
                <a:extLst>
                  <a:ext uri="{FF2B5EF4-FFF2-40B4-BE49-F238E27FC236}">
                    <a16:creationId xmlns:a16="http://schemas.microsoft.com/office/drawing/2014/main" id="{00000000-0008-0000-0000-000006000000}"/>
                  </a:ext>
                </a:extLst>
              </xdr:cNvPr>
              <xdr:cNvSpPr/>
            </xdr:nvSpPr>
            <xdr:spPr>
              <a:xfrm>
                <a:off x="4564950" y="3589500"/>
                <a:ext cx="1562100" cy="381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7">
                <a:extLst>
                  <a:ext uri="{FF2B5EF4-FFF2-40B4-BE49-F238E27FC236}">
                    <a16:creationId xmlns:a16="http://schemas.microsoft.com/office/drawing/2014/main" id="{00000000-0008-0000-0000-000007000000}"/>
                  </a:ext>
                </a:extLst>
              </xdr:cNvPr>
              <xdr:cNvGrpSpPr/>
            </xdr:nvGrpSpPr>
            <xdr:grpSpPr>
              <a:xfrm>
                <a:off x="4564950" y="3589500"/>
                <a:ext cx="1562100" cy="381000"/>
                <a:chOff x="4564950" y="3589500"/>
                <a:chExt cx="1562100" cy="381000"/>
              </a:xfrm>
            </xdr:grpSpPr>
            <xdr:sp macro="" textlink="">
              <xdr:nvSpPr>
                <xdr:cNvPr id="8" name="Shape 8">
                  <a:extLst>
                    <a:ext uri="{FF2B5EF4-FFF2-40B4-BE49-F238E27FC236}">
                      <a16:creationId xmlns:a16="http://schemas.microsoft.com/office/drawing/2014/main" id="{00000000-0008-0000-0000-000008000000}"/>
                    </a:ext>
                  </a:extLst>
                </xdr:cNvPr>
                <xdr:cNvSpPr/>
              </xdr:nvSpPr>
              <xdr:spPr>
                <a:xfrm>
                  <a:off x="4564950" y="3589500"/>
                  <a:ext cx="1562100" cy="381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9">
                  <a:extLst>
                    <a:ext uri="{FF2B5EF4-FFF2-40B4-BE49-F238E27FC236}">
                      <a16:creationId xmlns:a16="http://schemas.microsoft.com/office/drawing/2014/main" id="{00000000-0008-0000-0000-000009000000}"/>
                    </a:ext>
                  </a:extLst>
                </xdr:cNvPr>
                <xdr:cNvGrpSpPr/>
              </xdr:nvGrpSpPr>
              <xdr:grpSpPr>
                <a:xfrm>
                  <a:off x="4564950" y="3589500"/>
                  <a:ext cx="1562100" cy="381000"/>
                  <a:chOff x="4564950" y="3589500"/>
                  <a:chExt cx="1562100" cy="381000"/>
                </a:xfrm>
              </xdr:grpSpPr>
              <xdr:sp macro="" textlink="">
                <xdr:nvSpPr>
                  <xdr:cNvPr id="10" name="Shape 10">
                    <a:extLst>
                      <a:ext uri="{FF2B5EF4-FFF2-40B4-BE49-F238E27FC236}">
                        <a16:creationId xmlns:a16="http://schemas.microsoft.com/office/drawing/2014/main" id="{00000000-0008-0000-0000-00000A000000}"/>
                      </a:ext>
                    </a:extLst>
                  </xdr:cNvPr>
                  <xdr:cNvSpPr/>
                </xdr:nvSpPr>
                <xdr:spPr>
                  <a:xfrm>
                    <a:off x="4564950" y="3589500"/>
                    <a:ext cx="1562100" cy="381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1" name="Shape 11">
                    <a:extLst>
                      <a:ext uri="{FF2B5EF4-FFF2-40B4-BE49-F238E27FC236}">
                        <a16:creationId xmlns:a16="http://schemas.microsoft.com/office/drawing/2014/main" id="{00000000-0008-0000-0000-00000B000000}"/>
                      </a:ext>
                    </a:extLst>
                  </xdr:cNvPr>
                  <xdr:cNvGrpSpPr/>
                </xdr:nvGrpSpPr>
                <xdr:grpSpPr>
                  <a:xfrm>
                    <a:off x="4564950" y="3589500"/>
                    <a:ext cx="1562100" cy="381000"/>
                    <a:chOff x="4569713" y="3594263"/>
                    <a:chExt cx="1552575" cy="371475"/>
                  </a:xfrm>
                </xdr:grpSpPr>
                <xdr:sp macro="" textlink="">
                  <xdr:nvSpPr>
                    <xdr:cNvPr id="12" name="Shape 12">
                      <a:extLst>
                        <a:ext uri="{FF2B5EF4-FFF2-40B4-BE49-F238E27FC236}">
                          <a16:creationId xmlns:a16="http://schemas.microsoft.com/office/drawing/2014/main" id="{00000000-0008-0000-0000-00000C000000}"/>
                        </a:ext>
                      </a:extLst>
                    </xdr:cNvPr>
                    <xdr:cNvSpPr/>
                  </xdr:nvSpPr>
                  <xdr:spPr>
                    <a:xfrm>
                      <a:off x="4569713" y="3594263"/>
                      <a:ext cx="1552575" cy="3714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xnSp macro="">
                  <xdr:nvCxnSpPr>
                    <xdr:cNvPr id="13" name="Shape 13">
                      <a:extLst>
                        <a:ext uri="{FF2B5EF4-FFF2-40B4-BE49-F238E27FC236}">
                          <a16:creationId xmlns:a16="http://schemas.microsoft.com/office/drawing/2014/main" id="{00000000-0008-0000-0000-00000D000000}"/>
                        </a:ext>
                      </a:extLst>
                    </xdr:cNvPr>
                    <xdr:cNvCxnSpPr/>
                  </xdr:nvCxnSpPr>
                  <xdr:spPr>
                    <a:xfrm>
                      <a:off x="4569713" y="3594263"/>
                      <a:ext cx="1552575" cy="371475"/>
                    </a:xfrm>
                    <a:prstGeom prst="straightConnector1">
                      <a:avLst/>
                    </a:prstGeom>
                    <a:noFill/>
                    <a:ln w="9525" cap="flat" cmpd="sng">
                      <a:solidFill>
                        <a:schemeClr val="accent1"/>
                      </a:solidFill>
                      <a:prstDash val="solid"/>
                      <a:miter lim="800000"/>
                      <a:headEnd type="none" w="sm" len="sm"/>
                      <a:tailEnd type="none" w="sm" len="sm"/>
                    </a:ln>
                  </xdr:spPr>
                </xdr:cxnSp>
              </xdr:grpSp>
            </xdr:grpSp>
          </xdr:grpSp>
        </xdr:grpSp>
      </xdr:grpSp>
    </xdr:grpSp>
    <xdr:clientData fLocksWithSheet="0"/>
  </xdr:oneCellAnchor>
  <xdr:oneCellAnchor>
    <xdr:from>
      <xdr:col>5</xdr:col>
      <xdr:colOff>285750</xdr:colOff>
      <xdr:row>313</xdr:row>
      <xdr:rowOff>152400</xdr:rowOff>
    </xdr:from>
    <xdr:ext cx="1495425" cy="2133600"/>
    <xdr:pic>
      <xdr:nvPicPr>
        <xdr:cNvPr id="21" name="image15.png">
          <a:extLst>
            <a:ext uri="{FF2B5EF4-FFF2-40B4-BE49-F238E27FC236}">
              <a16:creationId xmlns:a16="http://schemas.microsoft.com/office/drawing/2014/main" id="{00000000-0008-0000-0000-00001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323850</xdr:colOff>
      <xdr:row>117</xdr:row>
      <xdr:rowOff>85725</xdr:rowOff>
    </xdr:from>
    <xdr:ext cx="5657850" cy="3876675"/>
    <xdr:pic>
      <xdr:nvPicPr>
        <xdr:cNvPr id="22" name="image13.png">
          <a:extLst>
            <a:ext uri="{FF2B5EF4-FFF2-40B4-BE49-F238E27FC236}">
              <a16:creationId xmlns:a16="http://schemas.microsoft.com/office/drawing/2014/main" id="{00000000-0008-0000-0000-00001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76200</xdr:colOff>
      <xdr:row>141</xdr:row>
      <xdr:rowOff>0</xdr:rowOff>
    </xdr:from>
    <xdr:ext cx="4533900" cy="3181350"/>
    <xdr:pic>
      <xdr:nvPicPr>
        <xdr:cNvPr id="23" name="image7.png">
          <a:extLst>
            <a:ext uri="{FF2B5EF4-FFF2-40B4-BE49-F238E27FC236}">
              <a16:creationId xmlns:a16="http://schemas.microsoft.com/office/drawing/2014/main" id="{00000000-0008-0000-0000-000017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twoCellAnchor editAs="oneCell">
    <xdr:from>
      <xdr:col>1</xdr:col>
      <xdr:colOff>76201</xdr:colOff>
      <xdr:row>204</xdr:row>
      <xdr:rowOff>4972049</xdr:rowOff>
    </xdr:from>
    <xdr:to>
      <xdr:col>8</xdr:col>
      <xdr:colOff>139700</xdr:colOff>
      <xdr:row>217</xdr:row>
      <xdr:rowOff>27710</xdr:rowOff>
    </xdr:to>
    <xdr:pic>
      <xdr:nvPicPr>
        <xdr:cNvPr id="30" name="Imagen 29">
          <a:extLst>
            <a:ext uri="{FF2B5EF4-FFF2-40B4-BE49-F238E27FC236}">
              <a16:creationId xmlns:a16="http://schemas.microsoft.com/office/drawing/2014/main" id="{0C93D8E3-0FA7-A1A6-705D-60EAB9206887}"/>
            </a:ext>
          </a:extLst>
        </xdr:cNvPr>
        <xdr:cNvPicPr>
          <a:picLocks noChangeAspect="1"/>
        </xdr:cNvPicPr>
      </xdr:nvPicPr>
      <xdr:blipFill>
        <a:blip xmlns:r="http://schemas.openxmlformats.org/officeDocument/2006/relationships" r:embed="rId4"/>
        <a:stretch>
          <a:fillRect/>
        </a:stretch>
      </xdr:blipFill>
      <xdr:spPr>
        <a:xfrm>
          <a:off x="276226" y="97755074"/>
          <a:ext cx="6476999" cy="2431186"/>
        </a:xfrm>
        <a:prstGeom prst="rect">
          <a:avLst/>
        </a:prstGeom>
        <a:ln>
          <a:solidFill>
            <a:schemeClr val="tx1"/>
          </a:solidFill>
        </a:ln>
      </xdr:spPr>
    </xdr:pic>
    <xdr:clientData/>
  </xdr:twoCellAnchor>
  <xdr:twoCellAnchor editAs="oneCell">
    <xdr:from>
      <xdr:col>1</xdr:col>
      <xdr:colOff>28575</xdr:colOff>
      <xdr:row>223</xdr:row>
      <xdr:rowOff>38101</xdr:rowOff>
    </xdr:from>
    <xdr:to>
      <xdr:col>8</xdr:col>
      <xdr:colOff>739775</xdr:colOff>
      <xdr:row>230</xdr:row>
      <xdr:rowOff>1355475</xdr:rowOff>
    </xdr:to>
    <xdr:pic>
      <xdr:nvPicPr>
        <xdr:cNvPr id="33" name="Imagen 32">
          <a:extLst>
            <a:ext uri="{FF2B5EF4-FFF2-40B4-BE49-F238E27FC236}">
              <a16:creationId xmlns:a16="http://schemas.microsoft.com/office/drawing/2014/main" id="{272702A5-3551-A182-2C9D-C855DAFD400F}"/>
            </a:ext>
          </a:extLst>
        </xdr:cNvPr>
        <xdr:cNvPicPr>
          <a:picLocks noChangeAspect="1"/>
        </xdr:cNvPicPr>
      </xdr:nvPicPr>
      <xdr:blipFill>
        <a:blip xmlns:r="http://schemas.openxmlformats.org/officeDocument/2006/relationships" r:embed="rId5"/>
        <a:stretch>
          <a:fillRect/>
        </a:stretch>
      </xdr:blipFill>
      <xdr:spPr>
        <a:xfrm>
          <a:off x="228600" y="103127176"/>
          <a:ext cx="7121525" cy="2746124"/>
        </a:xfrm>
        <a:prstGeom prst="rect">
          <a:avLst/>
        </a:prstGeom>
        <a:ln>
          <a:solidFill>
            <a:sysClr val="windowText" lastClr="000000"/>
          </a:solidFill>
        </a:ln>
      </xdr:spPr>
    </xdr:pic>
    <xdr:clientData/>
  </xdr:twoCellAnchor>
  <xdr:twoCellAnchor editAs="oneCell">
    <xdr:from>
      <xdr:col>1</xdr:col>
      <xdr:colOff>19050</xdr:colOff>
      <xdr:row>235</xdr:row>
      <xdr:rowOff>19051</xdr:rowOff>
    </xdr:from>
    <xdr:to>
      <xdr:col>8</xdr:col>
      <xdr:colOff>790575</xdr:colOff>
      <xdr:row>240</xdr:row>
      <xdr:rowOff>1922872</xdr:rowOff>
    </xdr:to>
    <xdr:pic>
      <xdr:nvPicPr>
        <xdr:cNvPr id="34" name="Imagen 33">
          <a:extLst>
            <a:ext uri="{FF2B5EF4-FFF2-40B4-BE49-F238E27FC236}">
              <a16:creationId xmlns:a16="http://schemas.microsoft.com/office/drawing/2014/main" id="{B6683FA4-E56A-F16D-8D86-E503BDB86561}"/>
            </a:ext>
          </a:extLst>
        </xdr:cNvPr>
        <xdr:cNvPicPr>
          <a:picLocks noChangeAspect="1"/>
        </xdr:cNvPicPr>
      </xdr:nvPicPr>
      <xdr:blipFill>
        <a:blip xmlns:r="http://schemas.openxmlformats.org/officeDocument/2006/relationships" r:embed="rId6"/>
        <a:stretch>
          <a:fillRect/>
        </a:stretch>
      </xdr:blipFill>
      <xdr:spPr>
        <a:xfrm>
          <a:off x="219075" y="109975651"/>
          <a:ext cx="7210425" cy="3380196"/>
        </a:xfrm>
        <a:prstGeom prst="rect">
          <a:avLst/>
        </a:prstGeom>
      </xdr:spPr>
    </xdr:pic>
    <xdr:clientData/>
  </xdr:twoCellAnchor>
  <xdr:twoCellAnchor editAs="oneCell">
    <xdr:from>
      <xdr:col>1</xdr:col>
      <xdr:colOff>971550</xdr:colOff>
      <xdr:row>251</xdr:row>
      <xdr:rowOff>200025</xdr:rowOff>
    </xdr:from>
    <xdr:to>
      <xdr:col>6</xdr:col>
      <xdr:colOff>511781</xdr:colOff>
      <xdr:row>258</xdr:row>
      <xdr:rowOff>2492981</xdr:rowOff>
    </xdr:to>
    <xdr:pic>
      <xdr:nvPicPr>
        <xdr:cNvPr id="35" name="Imagen 34">
          <a:extLst>
            <a:ext uri="{FF2B5EF4-FFF2-40B4-BE49-F238E27FC236}">
              <a16:creationId xmlns:a16="http://schemas.microsoft.com/office/drawing/2014/main" id="{DBB7A831-E225-BB31-4B77-87AB50583501}"/>
            </a:ext>
          </a:extLst>
        </xdr:cNvPr>
        <xdr:cNvPicPr>
          <a:picLocks noChangeAspect="1"/>
        </xdr:cNvPicPr>
      </xdr:nvPicPr>
      <xdr:blipFill>
        <a:blip xmlns:r="http://schemas.openxmlformats.org/officeDocument/2006/relationships" r:embed="rId7"/>
        <a:stretch>
          <a:fillRect/>
        </a:stretch>
      </xdr:blipFill>
      <xdr:spPr>
        <a:xfrm>
          <a:off x="1171575" y="117367050"/>
          <a:ext cx="4340831" cy="4340831"/>
        </a:xfrm>
        <a:prstGeom prst="rect">
          <a:avLst/>
        </a:prstGeom>
        <a:ln>
          <a:solidFill>
            <a:schemeClr val="tx1"/>
          </a:solidFill>
        </a:ln>
      </xdr:spPr>
    </xdr:pic>
    <xdr:clientData/>
  </xdr:twoCellAnchor>
  <xdr:twoCellAnchor editAs="oneCell">
    <xdr:from>
      <xdr:col>1</xdr:col>
      <xdr:colOff>876300</xdr:colOff>
      <xdr:row>313</xdr:row>
      <xdr:rowOff>76201</xdr:rowOff>
    </xdr:from>
    <xdr:to>
      <xdr:col>3</xdr:col>
      <xdr:colOff>560705</xdr:colOff>
      <xdr:row>326</xdr:row>
      <xdr:rowOff>84719</xdr:rowOff>
    </xdr:to>
    <xdr:pic>
      <xdr:nvPicPr>
        <xdr:cNvPr id="36" name="Imagen 35">
          <a:extLst>
            <a:ext uri="{FF2B5EF4-FFF2-40B4-BE49-F238E27FC236}">
              <a16:creationId xmlns:a16="http://schemas.microsoft.com/office/drawing/2014/main" id="{830DB58F-1058-DDD5-2D25-924168C7221A}"/>
            </a:ext>
          </a:extLst>
        </xdr:cNvPr>
        <xdr:cNvPicPr>
          <a:picLocks noChangeAspect="1"/>
        </xdr:cNvPicPr>
      </xdr:nvPicPr>
      <xdr:blipFill rotWithShape="1">
        <a:blip xmlns:r="http://schemas.openxmlformats.org/officeDocument/2006/relationships" r:embed="rId8"/>
        <a:srcRect t="2546"/>
        <a:stretch/>
      </xdr:blipFill>
      <xdr:spPr>
        <a:xfrm>
          <a:off x="1076325" y="136598026"/>
          <a:ext cx="2066925" cy="2364368"/>
        </a:xfrm>
        <a:prstGeom prst="rect">
          <a:avLst/>
        </a:prstGeom>
      </xdr:spPr>
    </xdr:pic>
    <xdr:clientData/>
  </xdr:twoCellAnchor>
  <xdr:twoCellAnchor editAs="oneCell">
    <xdr:from>
      <xdr:col>1</xdr:col>
      <xdr:colOff>28575</xdr:colOff>
      <xdr:row>264</xdr:row>
      <xdr:rowOff>28575</xdr:rowOff>
    </xdr:from>
    <xdr:to>
      <xdr:col>8</xdr:col>
      <xdr:colOff>387350</xdr:colOff>
      <xdr:row>271</xdr:row>
      <xdr:rowOff>1321972</xdr:rowOff>
    </xdr:to>
    <xdr:pic>
      <xdr:nvPicPr>
        <xdr:cNvPr id="39" name="Imagen 38">
          <a:extLst>
            <a:ext uri="{FF2B5EF4-FFF2-40B4-BE49-F238E27FC236}">
              <a16:creationId xmlns:a16="http://schemas.microsoft.com/office/drawing/2014/main" id="{2C5297C5-9BDC-3AEB-1F8A-69A4E4AC5780}"/>
            </a:ext>
          </a:extLst>
        </xdr:cNvPr>
        <xdr:cNvPicPr>
          <a:picLocks noChangeAspect="1"/>
        </xdr:cNvPicPr>
      </xdr:nvPicPr>
      <xdr:blipFill>
        <a:blip xmlns:r="http://schemas.openxmlformats.org/officeDocument/2006/relationships" r:embed="rId9"/>
        <a:stretch>
          <a:fillRect/>
        </a:stretch>
      </xdr:blipFill>
      <xdr:spPr>
        <a:xfrm>
          <a:off x="228600" y="124234575"/>
          <a:ext cx="6772275" cy="2563397"/>
        </a:xfrm>
        <a:prstGeom prst="rect">
          <a:avLst/>
        </a:prstGeom>
      </xdr:spPr>
    </xdr:pic>
    <xdr:clientData/>
  </xdr:twoCellAnchor>
  <xdr:twoCellAnchor editAs="oneCell">
    <xdr:from>
      <xdr:col>1</xdr:col>
      <xdr:colOff>492125</xdr:colOff>
      <xdr:row>276</xdr:row>
      <xdr:rowOff>104775</xdr:rowOff>
    </xdr:from>
    <xdr:to>
      <xdr:col>7</xdr:col>
      <xdr:colOff>459884</xdr:colOff>
      <xdr:row>287</xdr:row>
      <xdr:rowOff>248460</xdr:rowOff>
    </xdr:to>
    <xdr:pic>
      <xdr:nvPicPr>
        <xdr:cNvPr id="40" name="Imagen 39">
          <a:extLst>
            <a:ext uri="{FF2B5EF4-FFF2-40B4-BE49-F238E27FC236}">
              <a16:creationId xmlns:a16="http://schemas.microsoft.com/office/drawing/2014/main" id="{6E7B42C8-17F5-8731-6062-47DB9718EC39}"/>
            </a:ext>
          </a:extLst>
        </xdr:cNvPr>
        <xdr:cNvPicPr>
          <a:picLocks noChangeAspect="1"/>
        </xdr:cNvPicPr>
      </xdr:nvPicPr>
      <xdr:blipFill>
        <a:blip xmlns:r="http://schemas.openxmlformats.org/officeDocument/2006/relationships" r:embed="rId10"/>
        <a:stretch>
          <a:fillRect/>
        </a:stretch>
      </xdr:blipFill>
      <xdr:spPr>
        <a:xfrm>
          <a:off x="692150" y="128539875"/>
          <a:ext cx="5585604" cy="5801535"/>
        </a:xfrm>
        <a:prstGeom prst="rect">
          <a:avLst/>
        </a:prstGeom>
        <a:ln>
          <a:solidFill>
            <a:schemeClr val="bg1">
              <a:lumMod val="50000"/>
            </a:schemeClr>
          </a:solidFill>
        </a:ln>
      </xdr:spPr>
    </xdr:pic>
    <xdr:clientData/>
  </xdr:twoCellAnchor>
  <xdr:twoCellAnchor editAs="oneCell">
    <xdr:from>
      <xdr:col>2</xdr:col>
      <xdr:colOff>358775</xdr:colOff>
      <xdr:row>291</xdr:row>
      <xdr:rowOff>53976</xdr:rowOff>
    </xdr:from>
    <xdr:to>
      <xdr:col>7</xdr:col>
      <xdr:colOff>102056</xdr:colOff>
      <xdr:row>301</xdr:row>
      <xdr:rowOff>114301</xdr:rowOff>
    </xdr:to>
    <xdr:pic>
      <xdr:nvPicPr>
        <xdr:cNvPr id="41" name="Imagen 40">
          <a:extLst>
            <a:ext uri="{FF2B5EF4-FFF2-40B4-BE49-F238E27FC236}">
              <a16:creationId xmlns:a16="http://schemas.microsoft.com/office/drawing/2014/main" id="{DCC999A9-1AA5-176A-DDB8-B68F1D7C3330}"/>
            </a:ext>
          </a:extLst>
        </xdr:cNvPr>
        <xdr:cNvPicPr>
          <a:picLocks noChangeAspect="1"/>
        </xdr:cNvPicPr>
      </xdr:nvPicPr>
      <xdr:blipFill>
        <a:blip xmlns:r="http://schemas.openxmlformats.org/officeDocument/2006/relationships" r:embed="rId11"/>
        <a:stretch>
          <a:fillRect/>
        </a:stretch>
      </xdr:blipFill>
      <xdr:spPr>
        <a:xfrm>
          <a:off x="1539875" y="135594726"/>
          <a:ext cx="4259401" cy="38798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185304</xdr:colOff>
      <xdr:row>119</xdr:row>
      <xdr:rowOff>164522</xdr:rowOff>
    </xdr:from>
    <xdr:ext cx="6286500" cy="3810000"/>
    <xdr:grpSp>
      <xdr:nvGrpSpPr>
        <xdr:cNvPr id="2" name="Shape 2">
          <a:extLst>
            <a:ext uri="{FF2B5EF4-FFF2-40B4-BE49-F238E27FC236}">
              <a16:creationId xmlns:a16="http://schemas.microsoft.com/office/drawing/2014/main" id="{00000000-0008-0000-0500-000002000000}"/>
            </a:ext>
          </a:extLst>
        </xdr:cNvPr>
        <xdr:cNvGrpSpPr/>
      </xdr:nvGrpSpPr>
      <xdr:grpSpPr>
        <a:xfrm>
          <a:off x="382154" y="33336922"/>
          <a:ext cx="6286500" cy="3810000"/>
          <a:chOff x="2202750" y="1875000"/>
          <a:chExt cx="6286500" cy="3810000"/>
        </a:xfrm>
      </xdr:grpSpPr>
      <xdr:grpSp>
        <xdr:nvGrpSpPr>
          <xdr:cNvPr id="15" name="Shape 15">
            <a:extLst>
              <a:ext uri="{FF2B5EF4-FFF2-40B4-BE49-F238E27FC236}">
                <a16:creationId xmlns:a16="http://schemas.microsoft.com/office/drawing/2014/main" id="{00000000-0008-0000-0500-00000F000000}"/>
              </a:ext>
            </a:extLst>
          </xdr:cNvPr>
          <xdr:cNvGrpSpPr/>
        </xdr:nvGrpSpPr>
        <xdr:grpSpPr>
          <a:xfrm>
            <a:off x="2202750" y="1875000"/>
            <a:ext cx="6286500" cy="3810000"/>
            <a:chOff x="2202750" y="1875000"/>
            <a:chExt cx="6286500" cy="3810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2202750" y="1875000"/>
              <a:ext cx="6286500" cy="3810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6" name="Shape 16">
              <a:extLst>
                <a:ext uri="{FF2B5EF4-FFF2-40B4-BE49-F238E27FC236}">
                  <a16:creationId xmlns:a16="http://schemas.microsoft.com/office/drawing/2014/main" id="{00000000-0008-0000-0500-000010000000}"/>
                </a:ext>
              </a:extLst>
            </xdr:cNvPr>
            <xdr:cNvGrpSpPr/>
          </xdr:nvGrpSpPr>
          <xdr:grpSpPr>
            <a:xfrm>
              <a:off x="2202750" y="1875000"/>
              <a:ext cx="6286500" cy="3810000"/>
              <a:chOff x="2202750" y="1875000"/>
              <a:chExt cx="6286500" cy="3810000"/>
            </a:xfrm>
          </xdr:grpSpPr>
          <xdr:sp macro="" textlink="">
            <xdr:nvSpPr>
              <xdr:cNvPr id="17" name="Shape 17">
                <a:extLst>
                  <a:ext uri="{FF2B5EF4-FFF2-40B4-BE49-F238E27FC236}">
                    <a16:creationId xmlns:a16="http://schemas.microsoft.com/office/drawing/2014/main" id="{00000000-0008-0000-0500-000011000000}"/>
                  </a:ext>
                </a:extLst>
              </xdr:cNvPr>
              <xdr:cNvSpPr/>
            </xdr:nvSpPr>
            <xdr:spPr>
              <a:xfrm>
                <a:off x="2202750" y="1875000"/>
                <a:ext cx="6286500" cy="3810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8" name="Shape 18">
                <a:extLst>
                  <a:ext uri="{FF2B5EF4-FFF2-40B4-BE49-F238E27FC236}">
                    <a16:creationId xmlns:a16="http://schemas.microsoft.com/office/drawing/2014/main" id="{00000000-0008-0000-0500-000012000000}"/>
                  </a:ext>
                </a:extLst>
              </xdr:cNvPr>
              <xdr:cNvGrpSpPr/>
            </xdr:nvGrpSpPr>
            <xdr:grpSpPr>
              <a:xfrm>
                <a:off x="2202750" y="1875000"/>
                <a:ext cx="6286500" cy="3810000"/>
                <a:chOff x="2202750" y="1875000"/>
                <a:chExt cx="6286500" cy="3810000"/>
              </a:xfrm>
            </xdr:grpSpPr>
            <xdr:sp macro="" textlink="">
              <xdr:nvSpPr>
                <xdr:cNvPr id="19" name="Shape 19">
                  <a:extLst>
                    <a:ext uri="{FF2B5EF4-FFF2-40B4-BE49-F238E27FC236}">
                      <a16:creationId xmlns:a16="http://schemas.microsoft.com/office/drawing/2014/main" id="{00000000-0008-0000-0500-000013000000}"/>
                    </a:ext>
                  </a:extLst>
                </xdr:cNvPr>
                <xdr:cNvSpPr/>
              </xdr:nvSpPr>
              <xdr:spPr>
                <a:xfrm>
                  <a:off x="2202750" y="1875000"/>
                  <a:ext cx="6286500" cy="3810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0" name="Shape 20">
                  <a:extLst>
                    <a:ext uri="{FF2B5EF4-FFF2-40B4-BE49-F238E27FC236}">
                      <a16:creationId xmlns:a16="http://schemas.microsoft.com/office/drawing/2014/main" id="{00000000-0008-0000-0500-000014000000}"/>
                    </a:ext>
                  </a:extLst>
                </xdr:cNvPr>
                <xdr:cNvGrpSpPr/>
              </xdr:nvGrpSpPr>
              <xdr:grpSpPr>
                <a:xfrm>
                  <a:off x="2202750" y="1875000"/>
                  <a:ext cx="6286500" cy="3810000"/>
                  <a:chOff x="2202750" y="1875000"/>
                  <a:chExt cx="6286500" cy="3810000"/>
                </a:xfrm>
              </xdr:grpSpPr>
              <xdr:sp macro="" textlink="">
                <xdr:nvSpPr>
                  <xdr:cNvPr id="21" name="Shape 21">
                    <a:extLst>
                      <a:ext uri="{FF2B5EF4-FFF2-40B4-BE49-F238E27FC236}">
                        <a16:creationId xmlns:a16="http://schemas.microsoft.com/office/drawing/2014/main" id="{00000000-0008-0000-0500-000015000000}"/>
                      </a:ext>
                    </a:extLst>
                  </xdr:cNvPr>
                  <xdr:cNvSpPr/>
                </xdr:nvSpPr>
                <xdr:spPr>
                  <a:xfrm>
                    <a:off x="2202750" y="1875000"/>
                    <a:ext cx="6286500" cy="3810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2" name="Shape 22">
                    <a:extLst>
                      <a:ext uri="{FF2B5EF4-FFF2-40B4-BE49-F238E27FC236}">
                        <a16:creationId xmlns:a16="http://schemas.microsoft.com/office/drawing/2014/main" id="{00000000-0008-0000-0500-000016000000}"/>
                      </a:ext>
                    </a:extLst>
                  </xdr:cNvPr>
                  <xdr:cNvGrpSpPr/>
                </xdr:nvGrpSpPr>
                <xdr:grpSpPr>
                  <a:xfrm>
                    <a:off x="2202750" y="1875000"/>
                    <a:ext cx="6286500" cy="3810000"/>
                    <a:chOff x="2202750" y="1875000"/>
                    <a:chExt cx="6286500" cy="3810000"/>
                  </a:xfrm>
                </xdr:grpSpPr>
                <xdr:sp macro="" textlink="">
                  <xdr:nvSpPr>
                    <xdr:cNvPr id="23" name="Shape 23">
                      <a:extLst>
                        <a:ext uri="{FF2B5EF4-FFF2-40B4-BE49-F238E27FC236}">
                          <a16:creationId xmlns:a16="http://schemas.microsoft.com/office/drawing/2014/main" id="{00000000-0008-0000-0500-000017000000}"/>
                        </a:ext>
                      </a:extLst>
                    </xdr:cNvPr>
                    <xdr:cNvSpPr/>
                  </xdr:nvSpPr>
                  <xdr:spPr>
                    <a:xfrm>
                      <a:off x="2202750" y="1875000"/>
                      <a:ext cx="6286500" cy="3810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4" name="Shape 24">
                      <a:extLst>
                        <a:ext uri="{FF2B5EF4-FFF2-40B4-BE49-F238E27FC236}">
                          <a16:creationId xmlns:a16="http://schemas.microsoft.com/office/drawing/2014/main" id="{00000000-0008-0000-0500-000018000000}"/>
                        </a:ext>
                      </a:extLst>
                    </xdr:cNvPr>
                    <xdr:cNvGrpSpPr/>
                  </xdr:nvGrpSpPr>
                  <xdr:grpSpPr>
                    <a:xfrm>
                      <a:off x="2202750" y="1875000"/>
                      <a:ext cx="6286500" cy="3810000"/>
                      <a:chOff x="0" y="0"/>
                      <a:chExt cx="6118850" cy="3863325"/>
                    </a:xfrm>
                  </xdr:grpSpPr>
                  <xdr:sp macro="" textlink="">
                    <xdr:nvSpPr>
                      <xdr:cNvPr id="25" name="Shape 25">
                        <a:extLst>
                          <a:ext uri="{FF2B5EF4-FFF2-40B4-BE49-F238E27FC236}">
                            <a16:creationId xmlns:a16="http://schemas.microsoft.com/office/drawing/2014/main" id="{00000000-0008-0000-0500-000019000000}"/>
                          </a:ext>
                        </a:extLst>
                      </xdr:cNvPr>
                      <xdr:cNvSpPr/>
                    </xdr:nvSpPr>
                    <xdr:spPr>
                      <a:xfrm>
                        <a:off x="0" y="0"/>
                        <a:ext cx="6118850" cy="38633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6" name="Shape 26">
                        <a:extLst>
                          <a:ext uri="{FF2B5EF4-FFF2-40B4-BE49-F238E27FC236}">
                            <a16:creationId xmlns:a16="http://schemas.microsoft.com/office/drawing/2014/main" id="{00000000-0008-0000-0500-00001A000000}"/>
                          </a:ext>
                        </a:extLst>
                      </xdr:cNvPr>
                      <xdr:cNvGrpSpPr/>
                    </xdr:nvGrpSpPr>
                    <xdr:grpSpPr>
                      <a:xfrm>
                        <a:off x="0" y="0"/>
                        <a:ext cx="6118850" cy="3863325"/>
                        <a:chOff x="0" y="0"/>
                        <a:chExt cx="6118850" cy="3863325"/>
                      </a:xfrm>
                    </xdr:grpSpPr>
                    <xdr:sp macro="" textlink="">
                      <xdr:nvSpPr>
                        <xdr:cNvPr id="27" name="Shape 27">
                          <a:extLst>
                            <a:ext uri="{FF2B5EF4-FFF2-40B4-BE49-F238E27FC236}">
                              <a16:creationId xmlns:a16="http://schemas.microsoft.com/office/drawing/2014/main" id="{00000000-0008-0000-0500-00001B000000}"/>
                            </a:ext>
                          </a:extLst>
                        </xdr:cNvPr>
                        <xdr:cNvSpPr/>
                      </xdr:nvSpPr>
                      <xdr:spPr>
                        <a:xfrm>
                          <a:off x="0" y="0"/>
                          <a:ext cx="6118850" cy="3863325"/>
                        </a:xfrm>
                        <a:prstGeom prst="rect">
                          <a:avLst/>
                        </a:prstGeom>
                        <a:noFill/>
                        <a:ln>
                          <a:noFill/>
                        </a:ln>
                      </xdr:spPr>
                      <xdr:txBody>
                        <a:bodyPr spcFirstLastPara="1" wrap="square" lIns="91425" tIns="91425" rIns="91425" bIns="91425" anchor="ctr" anchorCtr="0">
                          <a:noAutofit/>
                        </a:bodyPr>
                        <a:lstStyle/>
                        <a:p>
                          <a:pPr marL="0" lvl="0" indent="0" algn="l" rtl="0">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macro="" textlink="">
                      <xdr:nvSpPr>
                        <xdr:cNvPr id="28" name="Shape 28">
                          <a:extLst>
                            <a:ext uri="{FF2B5EF4-FFF2-40B4-BE49-F238E27FC236}">
                              <a16:creationId xmlns:a16="http://schemas.microsoft.com/office/drawing/2014/main" id="{00000000-0008-0000-0500-00001C000000}"/>
                            </a:ext>
                          </a:extLst>
                        </xdr:cNvPr>
                        <xdr:cNvSpPr/>
                      </xdr:nvSpPr>
                      <xdr:spPr>
                        <a:xfrm>
                          <a:off x="238121" y="1301"/>
                          <a:ext cx="1484899" cy="890939"/>
                        </a:xfrm>
                        <a:prstGeom prst="roundRect">
                          <a:avLst>
                            <a:gd name="adj" fmla="val 10000"/>
                          </a:avLst>
                        </a:prstGeom>
                        <a:gradFill>
                          <a:gsLst>
                            <a:gs pos="0">
                              <a:srgbClr val="F08B54"/>
                            </a:gs>
                            <a:gs pos="50000">
                              <a:srgbClr val="F67A26"/>
                            </a:gs>
                            <a:gs pos="100000">
                              <a:srgbClr val="E36A18"/>
                            </a:gs>
                          </a:gsLst>
                          <a:lin ang="5400000" scaled="0"/>
                        </a:gradFill>
                        <a:ln>
                          <a:noFill/>
                        </a:ln>
                        <a:effectLst>
                          <a:outerShdw blurRad="57150" dist="19050" dir="5400000" algn="ctr" rotWithShape="0">
                            <a:srgbClr val="000000">
                              <a:alpha val="60392"/>
                            </a:srgbClr>
                          </a:outerShdw>
                        </a:effectLst>
                      </xdr:spPr>
                      <xdr:txBody>
                        <a:bodyPr spcFirstLastPara="1" wrap="square" lIns="91425" tIns="91425" rIns="91425" bIns="91425" anchor="ctr" anchorCtr="0">
                          <a:noAutofit/>
                        </a:bodyPr>
                        <a:lstStyle/>
                        <a:p>
                          <a:pPr marL="0" lvl="0" indent="0" algn="l" rtl="0">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macro="" textlink="">
                      <xdr:nvSpPr>
                        <xdr:cNvPr id="29" name="Shape 29">
                          <a:extLst>
                            <a:ext uri="{FF2B5EF4-FFF2-40B4-BE49-F238E27FC236}">
                              <a16:creationId xmlns:a16="http://schemas.microsoft.com/office/drawing/2014/main" id="{00000000-0008-0000-0500-00001D000000}"/>
                            </a:ext>
                          </a:extLst>
                        </xdr:cNvPr>
                        <xdr:cNvSpPr txBox="1"/>
                      </xdr:nvSpPr>
                      <xdr:spPr>
                        <a:xfrm>
                          <a:off x="264216" y="27396"/>
                          <a:ext cx="1432709" cy="838749"/>
                        </a:xfrm>
                        <a:prstGeom prst="rect">
                          <a:avLst/>
                        </a:prstGeom>
                        <a:noFill/>
                        <a:ln>
                          <a:noFill/>
                        </a:ln>
                      </xdr:spPr>
                      <xdr:txBody>
                        <a:bodyPr spcFirstLastPara="1" wrap="square" lIns="41900" tIns="41900" rIns="41900" bIns="41900" anchor="ctr" anchorCtr="0">
                          <a:noAutofit/>
                        </a:bodyPr>
                        <a:lstStyle/>
                        <a:p>
                          <a:pPr marL="0" lvl="0" indent="0" algn="ctr" rtl="0">
                            <a:lnSpc>
                              <a:spcPct val="89000"/>
                            </a:lnSpc>
                            <a:spcBef>
                              <a:spcPts val="0"/>
                            </a:spcBef>
                            <a:spcAft>
                              <a:spcPts val="800"/>
                            </a:spcAft>
                            <a:buClr>
                              <a:srgbClr val="000000"/>
                            </a:buClr>
                            <a:buSzPts val="1200"/>
                            <a:buFont typeface="Calibri"/>
                            <a:buNone/>
                          </a:pPr>
                          <a:r>
                            <a:rPr lang="en-US" sz="1200">
                              <a:solidFill>
                                <a:srgbClr val="000000"/>
                              </a:solidFill>
                              <a:latin typeface="Calibri"/>
                              <a:ea typeface="Calibri"/>
                              <a:cs typeface="Calibri"/>
                              <a:sym typeface="Calibri"/>
                            </a:rPr>
                            <a:t>1. Establecer el horizonte de tiempo PE</a:t>
                          </a:r>
                          <a:endParaRPr sz="1200">
                            <a:latin typeface="Calibri"/>
                            <a:ea typeface="Calibri"/>
                            <a:cs typeface="Calibri"/>
                            <a:sym typeface="Calibri"/>
                          </a:endParaRPr>
                        </a:p>
                      </xdr:txBody>
                    </xdr:sp>
                    <xdr:sp macro="" textlink="">
                      <xdr:nvSpPr>
                        <xdr:cNvPr id="30" name="Shape 30">
                          <a:extLst>
                            <a:ext uri="{FF2B5EF4-FFF2-40B4-BE49-F238E27FC236}">
                              <a16:creationId xmlns:a16="http://schemas.microsoft.com/office/drawing/2014/main" id="{00000000-0008-0000-0500-00001E000000}"/>
                            </a:ext>
                          </a:extLst>
                        </xdr:cNvPr>
                        <xdr:cNvSpPr/>
                      </xdr:nvSpPr>
                      <xdr:spPr>
                        <a:xfrm>
                          <a:off x="1853691" y="262643"/>
                          <a:ext cx="314798" cy="368254"/>
                        </a:xfrm>
                        <a:prstGeom prst="rightArrow">
                          <a:avLst>
                            <a:gd name="adj1" fmla="val 60000"/>
                            <a:gd name="adj2" fmla="val 50000"/>
                          </a:avLst>
                        </a:prstGeom>
                        <a:gradFill>
                          <a:gsLst>
                            <a:gs pos="0">
                              <a:srgbClr val="F08B54"/>
                            </a:gs>
                            <a:gs pos="50000">
                              <a:srgbClr val="F67A26"/>
                            </a:gs>
                            <a:gs pos="100000">
                              <a:srgbClr val="E36A18"/>
                            </a:gs>
                          </a:gsLst>
                          <a:lin ang="5400000" scaled="0"/>
                        </a:gradFill>
                        <a:ln>
                          <a:noFill/>
                        </a:ln>
                        <a:effectLst>
                          <a:outerShdw blurRad="57150" dist="19050" dir="5400000" algn="ctr" rotWithShape="0">
                            <a:srgbClr val="000000">
                              <a:alpha val="60392"/>
                            </a:srgbClr>
                          </a:outerShdw>
                        </a:effectLst>
                      </xdr:spPr>
                      <xdr:txBody>
                        <a:bodyPr spcFirstLastPara="1" wrap="square" lIns="91425" tIns="91425" rIns="91425" bIns="91425" anchor="ctr" anchorCtr="0">
                          <a:noAutofit/>
                        </a:bodyPr>
                        <a:lstStyle/>
                        <a:p>
                          <a:pPr marL="0" lvl="0" indent="0" algn="l" rtl="0">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macro="" textlink="">
                      <xdr:nvSpPr>
                        <xdr:cNvPr id="31" name="Shape 31">
                          <a:extLst>
                            <a:ext uri="{FF2B5EF4-FFF2-40B4-BE49-F238E27FC236}">
                              <a16:creationId xmlns:a16="http://schemas.microsoft.com/office/drawing/2014/main" id="{00000000-0008-0000-0500-00001F000000}"/>
                            </a:ext>
                          </a:extLst>
                        </xdr:cNvPr>
                        <xdr:cNvSpPr txBox="1"/>
                      </xdr:nvSpPr>
                      <xdr:spPr>
                        <a:xfrm>
                          <a:off x="1853691" y="336294"/>
                          <a:ext cx="220359" cy="220952"/>
                        </a:xfrm>
                        <a:prstGeom prst="rect">
                          <a:avLst/>
                        </a:prstGeom>
                        <a:noFill/>
                        <a:ln>
                          <a:noFill/>
                        </a:ln>
                      </xdr:spPr>
                      <xdr:txBody>
                        <a:bodyPr spcFirstLastPara="1" wrap="square" lIns="0" tIns="0" rIns="0" bIns="0" anchor="ctr" anchorCtr="0">
                          <a:noAutofit/>
                        </a:bodyPr>
                        <a:lstStyle/>
                        <a:p>
                          <a:pPr marL="0" lvl="0" indent="0" algn="ctr" rtl="0">
                            <a:lnSpc>
                              <a:spcPct val="89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macro="" textlink="">
                      <xdr:nvSpPr>
                        <xdr:cNvPr id="32" name="Shape 32">
                          <a:extLst>
                            <a:ext uri="{FF2B5EF4-FFF2-40B4-BE49-F238E27FC236}">
                              <a16:creationId xmlns:a16="http://schemas.microsoft.com/office/drawing/2014/main" id="{00000000-0008-0000-0500-000020000000}"/>
                            </a:ext>
                          </a:extLst>
                        </xdr:cNvPr>
                        <xdr:cNvSpPr/>
                      </xdr:nvSpPr>
                      <xdr:spPr>
                        <a:xfrm>
                          <a:off x="2316980" y="1301"/>
                          <a:ext cx="1484899" cy="890939"/>
                        </a:xfrm>
                        <a:prstGeom prst="roundRect">
                          <a:avLst>
                            <a:gd name="adj" fmla="val 10000"/>
                          </a:avLst>
                        </a:prstGeom>
                        <a:gradFill>
                          <a:gsLst>
                            <a:gs pos="0">
                              <a:srgbClr val="AFAFAF"/>
                            </a:gs>
                            <a:gs pos="50000">
                              <a:schemeClr val="accent3"/>
                            </a:gs>
                            <a:gs pos="100000">
                              <a:srgbClr val="919191"/>
                            </a:gs>
                          </a:gsLst>
                          <a:lin ang="5400000" scaled="0"/>
                        </a:gradFill>
                        <a:ln>
                          <a:noFill/>
                        </a:ln>
                        <a:effectLst>
                          <a:outerShdw blurRad="57150" dist="19050" dir="5400000" algn="ctr" rotWithShape="0">
                            <a:srgbClr val="000000">
                              <a:alpha val="60392"/>
                            </a:srgbClr>
                          </a:outerShdw>
                        </a:effectLst>
                      </xdr:spPr>
                      <xdr:txBody>
                        <a:bodyPr spcFirstLastPara="1" wrap="square" lIns="91425" tIns="91425" rIns="91425" bIns="91425" anchor="ctr" anchorCtr="0">
                          <a:noAutofit/>
                        </a:bodyPr>
                        <a:lstStyle/>
                        <a:p>
                          <a:pPr marL="0" lvl="0" indent="0" algn="l" rtl="0">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macro="" textlink="">
                      <xdr:nvSpPr>
                        <xdr:cNvPr id="33" name="Shape 33">
                          <a:extLst>
                            <a:ext uri="{FF2B5EF4-FFF2-40B4-BE49-F238E27FC236}">
                              <a16:creationId xmlns:a16="http://schemas.microsoft.com/office/drawing/2014/main" id="{00000000-0008-0000-0500-000021000000}"/>
                            </a:ext>
                          </a:extLst>
                        </xdr:cNvPr>
                        <xdr:cNvSpPr txBox="1"/>
                      </xdr:nvSpPr>
                      <xdr:spPr>
                        <a:xfrm>
                          <a:off x="2343075" y="27396"/>
                          <a:ext cx="1432709" cy="838749"/>
                        </a:xfrm>
                        <a:prstGeom prst="rect">
                          <a:avLst/>
                        </a:prstGeom>
                        <a:noFill/>
                        <a:ln>
                          <a:noFill/>
                        </a:ln>
                      </xdr:spPr>
                      <xdr:txBody>
                        <a:bodyPr spcFirstLastPara="1" wrap="square" lIns="41900" tIns="41900" rIns="41900" bIns="41900" anchor="ctr" anchorCtr="0">
                          <a:noAutofit/>
                        </a:bodyPr>
                        <a:lstStyle/>
                        <a:p>
                          <a:pPr marL="0" lvl="0" indent="0" algn="ctr" rtl="0">
                            <a:lnSpc>
                              <a:spcPct val="89000"/>
                            </a:lnSpc>
                            <a:spcBef>
                              <a:spcPts val="0"/>
                            </a:spcBef>
                            <a:spcAft>
                              <a:spcPts val="800"/>
                            </a:spcAft>
                            <a:buSzPts val="1200"/>
                            <a:buFont typeface="Calibri"/>
                            <a:buNone/>
                          </a:pPr>
                          <a:r>
                            <a:rPr lang="en-US" sz="1200">
                              <a:latin typeface="Calibri"/>
                              <a:ea typeface="Calibri"/>
                              <a:cs typeface="Calibri"/>
                              <a:sym typeface="Calibri"/>
                            </a:rPr>
                            <a:t>2. Realizar el análisis de contexto interno y externo</a:t>
                          </a:r>
                          <a:endParaRPr sz="1200">
                            <a:latin typeface="Calibri"/>
                            <a:ea typeface="Calibri"/>
                            <a:cs typeface="Calibri"/>
                            <a:sym typeface="Calibri"/>
                          </a:endParaRPr>
                        </a:p>
                      </xdr:txBody>
                    </xdr:sp>
                    <xdr:sp macro="" textlink="">
                      <xdr:nvSpPr>
                        <xdr:cNvPr id="34" name="Shape 34">
                          <a:extLst>
                            <a:ext uri="{FF2B5EF4-FFF2-40B4-BE49-F238E27FC236}">
                              <a16:creationId xmlns:a16="http://schemas.microsoft.com/office/drawing/2014/main" id="{00000000-0008-0000-0500-000022000000}"/>
                            </a:ext>
                          </a:extLst>
                        </xdr:cNvPr>
                        <xdr:cNvSpPr/>
                      </xdr:nvSpPr>
                      <xdr:spPr>
                        <a:xfrm>
                          <a:off x="3932550" y="262643"/>
                          <a:ext cx="314798" cy="368254"/>
                        </a:xfrm>
                        <a:prstGeom prst="rightArrow">
                          <a:avLst>
                            <a:gd name="adj1" fmla="val 60000"/>
                            <a:gd name="adj2" fmla="val 50000"/>
                          </a:avLst>
                        </a:prstGeom>
                        <a:gradFill>
                          <a:gsLst>
                            <a:gs pos="0">
                              <a:srgbClr val="AFAFAF"/>
                            </a:gs>
                            <a:gs pos="50000">
                              <a:schemeClr val="accent3"/>
                            </a:gs>
                            <a:gs pos="100000">
                              <a:srgbClr val="919191"/>
                            </a:gs>
                          </a:gsLst>
                          <a:lin ang="5400000" scaled="0"/>
                        </a:gradFill>
                        <a:ln>
                          <a:noFill/>
                        </a:ln>
                        <a:effectLst>
                          <a:outerShdw blurRad="57150" dist="19050" dir="5400000" algn="ctr" rotWithShape="0">
                            <a:srgbClr val="000000">
                              <a:alpha val="60392"/>
                            </a:srgbClr>
                          </a:outerShdw>
                        </a:effectLst>
                      </xdr:spPr>
                      <xdr:txBody>
                        <a:bodyPr spcFirstLastPara="1" wrap="square" lIns="91425" tIns="91425" rIns="91425" bIns="91425" anchor="ctr" anchorCtr="0">
                          <a:noAutofit/>
                        </a:bodyPr>
                        <a:lstStyle/>
                        <a:p>
                          <a:pPr marL="0" lvl="0" indent="0" algn="l" rtl="0">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macro="" textlink="">
                      <xdr:nvSpPr>
                        <xdr:cNvPr id="35" name="Shape 35">
                          <a:extLst>
                            <a:ext uri="{FF2B5EF4-FFF2-40B4-BE49-F238E27FC236}">
                              <a16:creationId xmlns:a16="http://schemas.microsoft.com/office/drawing/2014/main" id="{00000000-0008-0000-0500-000023000000}"/>
                            </a:ext>
                          </a:extLst>
                        </xdr:cNvPr>
                        <xdr:cNvSpPr txBox="1"/>
                      </xdr:nvSpPr>
                      <xdr:spPr>
                        <a:xfrm>
                          <a:off x="3932550" y="336294"/>
                          <a:ext cx="220359" cy="220952"/>
                        </a:xfrm>
                        <a:prstGeom prst="rect">
                          <a:avLst/>
                        </a:prstGeom>
                        <a:noFill/>
                        <a:ln>
                          <a:noFill/>
                        </a:ln>
                      </xdr:spPr>
                      <xdr:txBody>
                        <a:bodyPr spcFirstLastPara="1" wrap="square" lIns="0" tIns="0" rIns="0" bIns="0" anchor="ctr" anchorCtr="0">
                          <a:noAutofit/>
                        </a:bodyPr>
                        <a:lstStyle/>
                        <a:p>
                          <a:pPr marL="0" lvl="0" indent="0" algn="ctr" rtl="0">
                            <a:lnSpc>
                              <a:spcPct val="89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macro="" textlink="">
                      <xdr:nvSpPr>
                        <xdr:cNvPr id="36" name="Shape 36">
                          <a:extLst>
                            <a:ext uri="{FF2B5EF4-FFF2-40B4-BE49-F238E27FC236}">
                              <a16:creationId xmlns:a16="http://schemas.microsoft.com/office/drawing/2014/main" id="{00000000-0008-0000-0500-000024000000}"/>
                            </a:ext>
                          </a:extLst>
                        </xdr:cNvPr>
                        <xdr:cNvSpPr/>
                      </xdr:nvSpPr>
                      <xdr:spPr>
                        <a:xfrm>
                          <a:off x="4395839" y="1301"/>
                          <a:ext cx="1484899" cy="890939"/>
                        </a:xfrm>
                        <a:prstGeom prst="roundRect">
                          <a:avLst>
                            <a:gd name="adj" fmla="val 10000"/>
                          </a:avLst>
                        </a:prstGeom>
                        <a:gradFill>
                          <a:gsLst>
                            <a:gs pos="0">
                              <a:srgbClr val="FFC647"/>
                            </a:gs>
                            <a:gs pos="50000">
                              <a:srgbClr val="FFC600"/>
                            </a:gs>
                            <a:gs pos="100000">
                              <a:srgbClr val="E3B400"/>
                            </a:gs>
                          </a:gsLst>
                          <a:lin ang="5400000" scaled="0"/>
                        </a:gradFill>
                        <a:ln>
                          <a:noFill/>
                        </a:ln>
                        <a:effectLst>
                          <a:outerShdw blurRad="57150" dist="19050" dir="5400000" algn="ctr" rotWithShape="0">
                            <a:srgbClr val="000000">
                              <a:alpha val="60392"/>
                            </a:srgbClr>
                          </a:outerShdw>
                        </a:effectLst>
                      </xdr:spPr>
                      <xdr:txBody>
                        <a:bodyPr spcFirstLastPara="1" wrap="square" lIns="91425" tIns="91425" rIns="91425" bIns="91425" anchor="ctr" anchorCtr="0">
                          <a:noAutofit/>
                        </a:bodyPr>
                        <a:lstStyle/>
                        <a:p>
                          <a:pPr marL="0" lvl="0" indent="0" algn="l" rtl="0">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macro="" textlink="">
                      <xdr:nvSpPr>
                        <xdr:cNvPr id="37" name="Shape 37">
                          <a:extLst>
                            <a:ext uri="{FF2B5EF4-FFF2-40B4-BE49-F238E27FC236}">
                              <a16:creationId xmlns:a16="http://schemas.microsoft.com/office/drawing/2014/main" id="{00000000-0008-0000-0500-000025000000}"/>
                            </a:ext>
                          </a:extLst>
                        </xdr:cNvPr>
                        <xdr:cNvSpPr txBox="1"/>
                      </xdr:nvSpPr>
                      <xdr:spPr>
                        <a:xfrm>
                          <a:off x="4421934" y="27396"/>
                          <a:ext cx="1432709" cy="838749"/>
                        </a:xfrm>
                        <a:prstGeom prst="rect">
                          <a:avLst/>
                        </a:prstGeom>
                        <a:noFill/>
                        <a:ln>
                          <a:noFill/>
                        </a:ln>
                      </xdr:spPr>
                      <xdr:txBody>
                        <a:bodyPr spcFirstLastPara="1" wrap="square" lIns="41900" tIns="41900" rIns="41900" bIns="41900" anchor="ctr" anchorCtr="0">
                          <a:noAutofit/>
                        </a:bodyPr>
                        <a:lstStyle/>
                        <a:p>
                          <a:pPr marL="0" lvl="0" indent="0" algn="ctr" rtl="0">
                            <a:lnSpc>
                              <a:spcPct val="89000"/>
                            </a:lnSpc>
                            <a:spcBef>
                              <a:spcPts val="0"/>
                            </a:spcBef>
                            <a:spcAft>
                              <a:spcPts val="800"/>
                            </a:spcAft>
                            <a:buSzPts val="1200"/>
                            <a:buFont typeface="Calibri"/>
                            <a:buNone/>
                          </a:pPr>
                          <a:r>
                            <a:rPr lang="en-US" sz="1200">
                              <a:latin typeface="Calibri"/>
                              <a:ea typeface="Calibri"/>
                              <a:cs typeface="Calibri"/>
                              <a:sym typeface="Calibri"/>
                            </a:rPr>
                            <a:t>3. Revisar y alinear con planes de desarrollo, país, planes sectoriales y ODS</a:t>
                          </a:r>
                          <a:endParaRPr sz="1200">
                            <a:latin typeface="Calibri"/>
                            <a:ea typeface="Calibri"/>
                            <a:cs typeface="Calibri"/>
                            <a:sym typeface="Calibri"/>
                          </a:endParaRPr>
                        </a:p>
                      </xdr:txBody>
                    </xdr:sp>
                    <xdr:sp macro="" textlink="">
                      <xdr:nvSpPr>
                        <xdr:cNvPr id="38" name="Shape 38">
                          <a:extLst>
                            <a:ext uri="{FF2B5EF4-FFF2-40B4-BE49-F238E27FC236}">
                              <a16:creationId xmlns:a16="http://schemas.microsoft.com/office/drawing/2014/main" id="{00000000-0008-0000-0500-000026000000}"/>
                            </a:ext>
                          </a:extLst>
                        </xdr:cNvPr>
                        <xdr:cNvSpPr/>
                      </xdr:nvSpPr>
                      <xdr:spPr>
                        <a:xfrm rot="5400000">
                          <a:off x="4980889" y="996183"/>
                          <a:ext cx="314798" cy="368254"/>
                        </a:xfrm>
                        <a:prstGeom prst="rightArrow">
                          <a:avLst>
                            <a:gd name="adj1" fmla="val 60000"/>
                            <a:gd name="adj2" fmla="val 50000"/>
                          </a:avLst>
                        </a:prstGeom>
                        <a:gradFill>
                          <a:gsLst>
                            <a:gs pos="0">
                              <a:srgbClr val="FFC647"/>
                            </a:gs>
                            <a:gs pos="50000">
                              <a:srgbClr val="FFC600"/>
                            </a:gs>
                            <a:gs pos="100000">
                              <a:srgbClr val="E3B400"/>
                            </a:gs>
                          </a:gsLst>
                          <a:lin ang="5400000" scaled="0"/>
                        </a:gradFill>
                        <a:ln>
                          <a:noFill/>
                        </a:ln>
                        <a:effectLst>
                          <a:outerShdw blurRad="57150" dist="19050" dir="5400000" algn="ctr" rotWithShape="0">
                            <a:srgbClr val="000000">
                              <a:alpha val="60392"/>
                            </a:srgbClr>
                          </a:outerShdw>
                        </a:effectLst>
                      </xdr:spPr>
                      <xdr:txBody>
                        <a:bodyPr spcFirstLastPara="1" wrap="square" lIns="91425" tIns="91425" rIns="91425" bIns="91425" anchor="ctr" anchorCtr="0">
                          <a:noAutofit/>
                        </a:bodyPr>
                        <a:lstStyle/>
                        <a:p>
                          <a:pPr marL="0" lvl="0" indent="0" algn="l" rtl="0">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macro="" textlink="">
                      <xdr:nvSpPr>
                        <xdr:cNvPr id="39" name="Shape 39">
                          <a:extLst>
                            <a:ext uri="{FF2B5EF4-FFF2-40B4-BE49-F238E27FC236}">
                              <a16:creationId xmlns:a16="http://schemas.microsoft.com/office/drawing/2014/main" id="{00000000-0008-0000-0500-000027000000}"/>
                            </a:ext>
                          </a:extLst>
                        </xdr:cNvPr>
                        <xdr:cNvSpPr txBox="1"/>
                      </xdr:nvSpPr>
                      <xdr:spPr>
                        <a:xfrm>
                          <a:off x="5027813" y="1022911"/>
                          <a:ext cx="220952" cy="220359"/>
                        </a:xfrm>
                        <a:prstGeom prst="rect">
                          <a:avLst/>
                        </a:prstGeom>
                        <a:noFill/>
                        <a:ln>
                          <a:noFill/>
                        </a:ln>
                      </xdr:spPr>
                      <xdr:txBody>
                        <a:bodyPr spcFirstLastPara="1" wrap="square" lIns="0" tIns="0" rIns="0" bIns="0" anchor="ctr" anchorCtr="0">
                          <a:noAutofit/>
                        </a:bodyPr>
                        <a:lstStyle/>
                        <a:p>
                          <a:pPr marL="0" lvl="0" indent="0" algn="ctr" rtl="0">
                            <a:lnSpc>
                              <a:spcPct val="89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macro="" textlink="">
                      <xdr:nvSpPr>
                        <xdr:cNvPr id="40" name="Shape 40">
                          <a:extLst>
                            <a:ext uri="{FF2B5EF4-FFF2-40B4-BE49-F238E27FC236}">
                              <a16:creationId xmlns:a16="http://schemas.microsoft.com/office/drawing/2014/main" id="{00000000-0008-0000-0500-000028000000}"/>
                            </a:ext>
                          </a:extLst>
                        </xdr:cNvPr>
                        <xdr:cNvSpPr/>
                      </xdr:nvSpPr>
                      <xdr:spPr>
                        <a:xfrm>
                          <a:off x="4395839" y="1486200"/>
                          <a:ext cx="1484899" cy="890939"/>
                        </a:xfrm>
                        <a:prstGeom prst="roundRect">
                          <a:avLst>
                            <a:gd name="adj" fmla="val 10000"/>
                          </a:avLst>
                        </a:prstGeom>
                        <a:gradFill>
                          <a:gsLst>
                            <a:gs pos="0">
                              <a:srgbClr val="6EA5DA"/>
                            </a:gs>
                            <a:gs pos="50000">
                              <a:srgbClr val="529BDA"/>
                            </a:gs>
                            <a:gs pos="100000">
                              <a:srgbClr val="4188C8"/>
                            </a:gs>
                          </a:gsLst>
                          <a:lin ang="5400000" scaled="0"/>
                        </a:gradFill>
                        <a:ln>
                          <a:noFill/>
                        </a:ln>
                        <a:effectLst>
                          <a:outerShdw blurRad="57150" dist="19050" dir="5400000" algn="ctr" rotWithShape="0">
                            <a:srgbClr val="000000">
                              <a:alpha val="60392"/>
                            </a:srgbClr>
                          </a:outerShdw>
                        </a:effectLst>
                      </xdr:spPr>
                      <xdr:txBody>
                        <a:bodyPr spcFirstLastPara="1" wrap="square" lIns="91425" tIns="91425" rIns="91425" bIns="91425" anchor="ctr" anchorCtr="0">
                          <a:noAutofit/>
                        </a:bodyPr>
                        <a:lstStyle/>
                        <a:p>
                          <a:pPr marL="0" lvl="0" indent="0" algn="l" rtl="0">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macro="" textlink="">
                      <xdr:nvSpPr>
                        <xdr:cNvPr id="41" name="Shape 41">
                          <a:extLst>
                            <a:ext uri="{FF2B5EF4-FFF2-40B4-BE49-F238E27FC236}">
                              <a16:creationId xmlns:a16="http://schemas.microsoft.com/office/drawing/2014/main" id="{00000000-0008-0000-0500-000029000000}"/>
                            </a:ext>
                          </a:extLst>
                        </xdr:cNvPr>
                        <xdr:cNvSpPr txBox="1"/>
                      </xdr:nvSpPr>
                      <xdr:spPr>
                        <a:xfrm>
                          <a:off x="4421934" y="1512295"/>
                          <a:ext cx="1432709" cy="838749"/>
                        </a:xfrm>
                        <a:prstGeom prst="rect">
                          <a:avLst/>
                        </a:prstGeom>
                        <a:noFill/>
                        <a:ln>
                          <a:noFill/>
                        </a:ln>
                      </xdr:spPr>
                      <xdr:txBody>
                        <a:bodyPr spcFirstLastPara="1" wrap="square" lIns="41900" tIns="41900" rIns="41900" bIns="41900" anchor="ctr" anchorCtr="0">
                          <a:noAutofit/>
                        </a:bodyPr>
                        <a:lstStyle/>
                        <a:p>
                          <a:pPr marL="0" lvl="0" indent="0" algn="ctr" rtl="0">
                            <a:lnSpc>
                              <a:spcPct val="89000"/>
                            </a:lnSpc>
                            <a:spcBef>
                              <a:spcPts val="0"/>
                            </a:spcBef>
                            <a:spcAft>
                              <a:spcPts val="800"/>
                            </a:spcAft>
                            <a:buClr>
                              <a:srgbClr val="000000"/>
                            </a:buClr>
                            <a:buSzPts val="1200"/>
                            <a:buFont typeface="Calibri"/>
                            <a:buNone/>
                          </a:pPr>
                          <a:r>
                            <a:rPr lang="en-US" sz="1200">
                              <a:solidFill>
                                <a:srgbClr val="000000"/>
                              </a:solidFill>
                              <a:latin typeface="Calibri"/>
                              <a:ea typeface="Calibri"/>
                              <a:cs typeface="Calibri"/>
                              <a:sym typeface="Calibri"/>
                            </a:rPr>
                            <a:t>4. Registrar o actualizar misión y visión</a:t>
                          </a:r>
                          <a:endParaRPr sz="1200">
                            <a:latin typeface="Calibri"/>
                            <a:ea typeface="Calibri"/>
                            <a:cs typeface="Calibri"/>
                            <a:sym typeface="Calibri"/>
                          </a:endParaRPr>
                        </a:p>
                      </xdr:txBody>
                    </xdr:sp>
                    <xdr:sp macro="" textlink="">
                      <xdr:nvSpPr>
                        <xdr:cNvPr id="42" name="Shape 42">
                          <a:extLst>
                            <a:ext uri="{FF2B5EF4-FFF2-40B4-BE49-F238E27FC236}">
                              <a16:creationId xmlns:a16="http://schemas.microsoft.com/office/drawing/2014/main" id="{00000000-0008-0000-0500-00002A000000}"/>
                            </a:ext>
                          </a:extLst>
                        </xdr:cNvPr>
                        <xdr:cNvSpPr/>
                      </xdr:nvSpPr>
                      <xdr:spPr>
                        <a:xfrm rot="10800000">
                          <a:off x="3950369" y="1747542"/>
                          <a:ext cx="314798" cy="368254"/>
                        </a:xfrm>
                        <a:prstGeom prst="rightArrow">
                          <a:avLst>
                            <a:gd name="adj1" fmla="val 60000"/>
                            <a:gd name="adj2" fmla="val 50000"/>
                          </a:avLst>
                        </a:prstGeom>
                        <a:gradFill>
                          <a:gsLst>
                            <a:gs pos="0">
                              <a:srgbClr val="6EA5DA"/>
                            </a:gs>
                            <a:gs pos="50000">
                              <a:srgbClr val="529BDA"/>
                            </a:gs>
                            <a:gs pos="100000">
                              <a:srgbClr val="4188C8"/>
                            </a:gs>
                          </a:gsLst>
                          <a:lin ang="5400000" scaled="0"/>
                        </a:gradFill>
                        <a:ln>
                          <a:noFill/>
                        </a:ln>
                        <a:effectLst>
                          <a:outerShdw blurRad="57150" dist="19050" dir="5400000" algn="ctr" rotWithShape="0">
                            <a:srgbClr val="000000">
                              <a:alpha val="60392"/>
                            </a:srgbClr>
                          </a:outerShdw>
                        </a:effectLst>
                      </xdr:spPr>
                      <xdr:txBody>
                        <a:bodyPr spcFirstLastPara="1" wrap="square" lIns="91425" tIns="91425" rIns="91425" bIns="91425" anchor="ctr" anchorCtr="0">
                          <a:noAutofit/>
                        </a:bodyPr>
                        <a:lstStyle/>
                        <a:p>
                          <a:pPr marL="0" lvl="0" indent="0" algn="l" rtl="0">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macro="" textlink="">
                      <xdr:nvSpPr>
                        <xdr:cNvPr id="43" name="Shape 43">
                          <a:extLst>
                            <a:ext uri="{FF2B5EF4-FFF2-40B4-BE49-F238E27FC236}">
                              <a16:creationId xmlns:a16="http://schemas.microsoft.com/office/drawing/2014/main" id="{00000000-0008-0000-0500-00002B000000}"/>
                            </a:ext>
                          </a:extLst>
                        </xdr:cNvPr>
                        <xdr:cNvSpPr txBox="1"/>
                      </xdr:nvSpPr>
                      <xdr:spPr>
                        <a:xfrm>
                          <a:off x="4044808" y="1821193"/>
                          <a:ext cx="220359" cy="220952"/>
                        </a:xfrm>
                        <a:prstGeom prst="rect">
                          <a:avLst/>
                        </a:prstGeom>
                        <a:noFill/>
                        <a:ln>
                          <a:noFill/>
                        </a:ln>
                      </xdr:spPr>
                      <xdr:txBody>
                        <a:bodyPr spcFirstLastPara="1" wrap="square" lIns="0" tIns="0" rIns="0" bIns="0" anchor="ctr" anchorCtr="0">
                          <a:noAutofit/>
                        </a:bodyPr>
                        <a:lstStyle/>
                        <a:p>
                          <a:pPr marL="0" lvl="0" indent="0" algn="ctr" rtl="0">
                            <a:lnSpc>
                              <a:spcPct val="89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macro="" textlink="">
                      <xdr:nvSpPr>
                        <xdr:cNvPr id="44" name="Shape 44">
                          <a:extLst>
                            <a:ext uri="{FF2B5EF4-FFF2-40B4-BE49-F238E27FC236}">
                              <a16:creationId xmlns:a16="http://schemas.microsoft.com/office/drawing/2014/main" id="{00000000-0008-0000-0500-00002C000000}"/>
                            </a:ext>
                          </a:extLst>
                        </xdr:cNvPr>
                        <xdr:cNvSpPr/>
                      </xdr:nvSpPr>
                      <xdr:spPr>
                        <a:xfrm>
                          <a:off x="2316980" y="1486200"/>
                          <a:ext cx="1484899" cy="890939"/>
                        </a:xfrm>
                        <a:prstGeom prst="roundRect">
                          <a:avLst>
                            <a:gd name="adj" fmla="val 10000"/>
                          </a:avLst>
                        </a:prstGeom>
                        <a:gradFill>
                          <a:gsLst>
                            <a:gs pos="0">
                              <a:srgbClr val="7FB75F"/>
                            </a:gs>
                            <a:gs pos="50000">
                              <a:srgbClr val="6EB141"/>
                            </a:gs>
                            <a:gs pos="100000">
                              <a:srgbClr val="5FA134"/>
                            </a:gs>
                          </a:gsLst>
                          <a:lin ang="5400000" scaled="0"/>
                        </a:gradFill>
                        <a:ln>
                          <a:noFill/>
                        </a:ln>
                        <a:effectLst>
                          <a:outerShdw blurRad="57150" dist="19050" dir="5400000" algn="ctr" rotWithShape="0">
                            <a:srgbClr val="000000">
                              <a:alpha val="60392"/>
                            </a:srgbClr>
                          </a:outerShdw>
                        </a:effectLst>
                      </xdr:spPr>
                      <xdr:txBody>
                        <a:bodyPr spcFirstLastPara="1" wrap="square" lIns="91425" tIns="91425" rIns="91425" bIns="91425" anchor="ctr" anchorCtr="0">
                          <a:noAutofit/>
                        </a:bodyPr>
                        <a:lstStyle/>
                        <a:p>
                          <a:pPr marL="0" lvl="0" indent="0" algn="l" rtl="0">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macro="" textlink="">
                      <xdr:nvSpPr>
                        <xdr:cNvPr id="45" name="Shape 45">
                          <a:extLst>
                            <a:ext uri="{FF2B5EF4-FFF2-40B4-BE49-F238E27FC236}">
                              <a16:creationId xmlns:a16="http://schemas.microsoft.com/office/drawing/2014/main" id="{00000000-0008-0000-0500-00002D000000}"/>
                            </a:ext>
                          </a:extLst>
                        </xdr:cNvPr>
                        <xdr:cNvSpPr txBox="1"/>
                      </xdr:nvSpPr>
                      <xdr:spPr>
                        <a:xfrm>
                          <a:off x="2343075" y="1512295"/>
                          <a:ext cx="1432709" cy="838749"/>
                        </a:xfrm>
                        <a:prstGeom prst="rect">
                          <a:avLst/>
                        </a:prstGeom>
                        <a:noFill/>
                        <a:ln>
                          <a:noFill/>
                        </a:ln>
                      </xdr:spPr>
                      <xdr:txBody>
                        <a:bodyPr spcFirstLastPara="1" wrap="square" lIns="41900" tIns="41900" rIns="41900" bIns="41900" anchor="ctr" anchorCtr="0">
                          <a:noAutofit/>
                        </a:bodyPr>
                        <a:lstStyle/>
                        <a:p>
                          <a:pPr marL="0" lvl="0" indent="0" algn="ctr" rtl="0">
                            <a:lnSpc>
                              <a:spcPct val="89000"/>
                            </a:lnSpc>
                            <a:spcBef>
                              <a:spcPts val="0"/>
                            </a:spcBef>
                            <a:spcAft>
                              <a:spcPts val="800"/>
                            </a:spcAft>
                            <a:buSzPts val="1200"/>
                            <a:buFont typeface="Calibri"/>
                            <a:buNone/>
                          </a:pPr>
                          <a:r>
                            <a:rPr lang="en-US" sz="1200">
                              <a:latin typeface="Calibri"/>
                              <a:ea typeface="Calibri"/>
                              <a:cs typeface="Calibri"/>
                              <a:sym typeface="Calibri"/>
                            </a:rPr>
                            <a:t>5. Establecer líneas estratégicas, estrategias y objetivos</a:t>
                          </a:r>
                          <a:endParaRPr sz="1200">
                            <a:latin typeface="Calibri"/>
                            <a:ea typeface="Calibri"/>
                            <a:cs typeface="Calibri"/>
                            <a:sym typeface="Calibri"/>
                          </a:endParaRPr>
                        </a:p>
                      </xdr:txBody>
                    </xdr:sp>
                    <xdr:sp macro="" textlink="">
                      <xdr:nvSpPr>
                        <xdr:cNvPr id="46" name="Shape 46">
                          <a:extLst>
                            <a:ext uri="{FF2B5EF4-FFF2-40B4-BE49-F238E27FC236}">
                              <a16:creationId xmlns:a16="http://schemas.microsoft.com/office/drawing/2014/main" id="{00000000-0008-0000-0500-00002E000000}"/>
                            </a:ext>
                          </a:extLst>
                        </xdr:cNvPr>
                        <xdr:cNvSpPr/>
                      </xdr:nvSpPr>
                      <xdr:spPr>
                        <a:xfrm rot="10800000">
                          <a:off x="1871510" y="1747542"/>
                          <a:ext cx="314798" cy="368254"/>
                        </a:xfrm>
                        <a:prstGeom prst="rightArrow">
                          <a:avLst>
                            <a:gd name="adj1" fmla="val 60000"/>
                            <a:gd name="adj2" fmla="val 50000"/>
                          </a:avLst>
                        </a:prstGeom>
                        <a:gradFill>
                          <a:gsLst>
                            <a:gs pos="0">
                              <a:srgbClr val="7FB75F"/>
                            </a:gs>
                            <a:gs pos="50000">
                              <a:srgbClr val="6EB141"/>
                            </a:gs>
                            <a:gs pos="100000">
                              <a:srgbClr val="5FA134"/>
                            </a:gs>
                          </a:gsLst>
                          <a:lin ang="5400000" scaled="0"/>
                        </a:gradFill>
                        <a:ln>
                          <a:noFill/>
                        </a:ln>
                        <a:effectLst>
                          <a:outerShdw blurRad="57150" dist="19050" dir="5400000" algn="ctr" rotWithShape="0">
                            <a:srgbClr val="000000">
                              <a:alpha val="60392"/>
                            </a:srgbClr>
                          </a:outerShdw>
                        </a:effectLst>
                      </xdr:spPr>
                      <xdr:txBody>
                        <a:bodyPr spcFirstLastPara="1" wrap="square" lIns="91425" tIns="91425" rIns="91425" bIns="91425" anchor="ctr" anchorCtr="0">
                          <a:noAutofit/>
                        </a:bodyPr>
                        <a:lstStyle/>
                        <a:p>
                          <a:pPr marL="0" lvl="0" indent="0" algn="l" rtl="0">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macro="" textlink="">
                      <xdr:nvSpPr>
                        <xdr:cNvPr id="47" name="Shape 47">
                          <a:extLst>
                            <a:ext uri="{FF2B5EF4-FFF2-40B4-BE49-F238E27FC236}">
                              <a16:creationId xmlns:a16="http://schemas.microsoft.com/office/drawing/2014/main" id="{00000000-0008-0000-0500-00002F000000}"/>
                            </a:ext>
                          </a:extLst>
                        </xdr:cNvPr>
                        <xdr:cNvSpPr txBox="1"/>
                      </xdr:nvSpPr>
                      <xdr:spPr>
                        <a:xfrm>
                          <a:off x="1965949" y="1821193"/>
                          <a:ext cx="220359" cy="220952"/>
                        </a:xfrm>
                        <a:prstGeom prst="rect">
                          <a:avLst/>
                        </a:prstGeom>
                        <a:noFill/>
                        <a:ln>
                          <a:noFill/>
                        </a:ln>
                      </xdr:spPr>
                      <xdr:txBody>
                        <a:bodyPr spcFirstLastPara="1" wrap="square" lIns="0" tIns="0" rIns="0" bIns="0" anchor="ctr" anchorCtr="0">
                          <a:noAutofit/>
                        </a:bodyPr>
                        <a:lstStyle/>
                        <a:p>
                          <a:pPr marL="0" lvl="0" indent="0" algn="ctr" rtl="0">
                            <a:lnSpc>
                              <a:spcPct val="89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macro="" textlink="">
                      <xdr:nvSpPr>
                        <xdr:cNvPr id="48" name="Shape 48">
                          <a:extLst>
                            <a:ext uri="{FF2B5EF4-FFF2-40B4-BE49-F238E27FC236}">
                              <a16:creationId xmlns:a16="http://schemas.microsoft.com/office/drawing/2014/main" id="{00000000-0008-0000-0500-000030000000}"/>
                            </a:ext>
                          </a:extLst>
                        </xdr:cNvPr>
                        <xdr:cNvSpPr/>
                      </xdr:nvSpPr>
                      <xdr:spPr>
                        <a:xfrm>
                          <a:off x="238121" y="1486200"/>
                          <a:ext cx="1484899" cy="890939"/>
                        </a:xfrm>
                        <a:prstGeom prst="roundRect">
                          <a:avLst>
                            <a:gd name="adj" fmla="val 10000"/>
                          </a:avLst>
                        </a:prstGeom>
                        <a:gradFill>
                          <a:gsLst>
                            <a:gs pos="0">
                              <a:srgbClr val="F08B54"/>
                            </a:gs>
                            <a:gs pos="50000">
                              <a:srgbClr val="F67A26"/>
                            </a:gs>
                            <a:gs pos="100000">
                              <a:srgbClr val="E36A18"/>
                            </a:gs>
                          </a:gsLst>
                          <a:lin ang="5400000" scaled="0"/>
                        </a:gradFill>
                        <a:ln>
                          <a:noFill/>
                        </a:ln>
                        <a:effectLst>
                          <a:outerShdw blurRad="57150" dist="19050" dir="5400000" algn="ctr" rotWithShape="0">
                            <a:srgbClr val="000000">
                              <a:alpha val="60392"/>
                            </a:srgbClr>
                          </a:outerShdw>
                        </a:effectLst>
                      </xdr:spPr>
                      <xdr:txBody>
                        <a:bodyPr spcFirstLastPara="1" wrap="square" lIns="91425" tIns="91425" rIns="91425" bIns="91425" anchor="ctr" anchorCtr="0">
                          <a:noAutofit/>
                        </a:bodyPr>
                        <a:lstStyle/>
                        <a:p>
                          <a:pPr marL="0" lvl="0" indent="0" algn="l" rtl="0">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macro="" textlink="">
                      <xdr:nvSpPr>
                        <xdr:cNvPr id="49" name="Shape 49">
                          <a:extLst>
                            <a:ext uri="{FF2B5EF4-FFF2-40B4-BE49-F238E27FC236}">
                              <a16:creationId xmlns:a16="http://schemas.microsoft.com/office/drawing/2014/main" id="{00000000-0008-0000-0500-000031000000}"/>
                            </a:ext>
                          </a:extLst>
                        </xdr:cNvPr>
                        <xdr:cNvSpPr txBox="1"/>
                      </xdr:nvSpPr>
                      <xdr:spPr>
                        <a:xfrm>
                          <a:off x="264216" y="1512295"/>
                          <a:ext cx="1432709" cy="838749"/>
                        </a:xfrm>
                        <a:prstGeom prst="rect">
                          <a:avLst/>
                        </a:prstGeom>
                        <a:noFill/>
                        <a:ln>
                          <a:noFill/>
                        </a:ln>
                      </xdr:spPr>
                      <xdr:txBody>
                        <a:bodyPr spcFirstLastPara="1" wrap="square" lIns="41900" tIns="41900" rIns="41900" bIns="41900" anchor="ctr" anchorCtr="0">
                          <a:noAutofit/>
                        </a:bodyPr>
                        <a:lstStyle/>
                        <a:p>
                          <a:pPr marL="0" lvl="0" indent="0" algn="ctr" rtl="0">
                            <a:lnSpc>
                              <a:spcPct val="89000"/>
                            </a:lnSpc>
                            <a:spcBef>
                              <a:spcPts val="0"/>
                            </a:spcBef>
                            <a:spcAft>
                              <a:spcPts val="800"/>
                            </a:spcAft>
                            <a:buSzPts val="1200"/>
                            <a:buFont typeface="Calibri"/>
                            <a:buNone/>
                          </a:pPr>
                          <a:r>
                            <a:rPr lang="en-US" sz="1200">
                              <a:latin typeface="Calibri"/>
                              <a:ea typeface="Calibri"/>
                              <a:cs typeface="Calibri"/>
                              <a:sym typeface="Calibri"/>
                            </a:rPr>
                            <a:t>6. Establecer las tácticas, tiempos y responsables</a:t>
                          </a:r>
                          <a:endParaRPr sz="1200">
                            <a:latin typeface="Calibri"/>
                            <a:ea typeface="Calibri"/>
                            <a:cs typeface="Calibri"/>
                            <a:sym typeface="Calibri"/>
                          </a:endParaRPr>
                        </a:p>
                      </xdr:txBody>
                    </xdr:sp>
                    <xdr:sp macro="" textlink="">
                      <xdr:nvSpPr>
                        <xdr:cNvPr id="50" name="Shape 50">
                          <a:extLst>
                            <a:ext uri="{FF2B5EF4-FFF2-40B4-BE49-F238E27FC236}">
                              <a16:creationId xmlns:a16="http://schemas.microsoft.com/office/drawing/2014/main" id="{00000000-0008-0000-0500-000032000000}"/>
                            </a:ext>
                          </a:extLst>
                        </xdr:cNvPr>
                        <xdr:cNvSpPr/>
                      </xdr:nvSpPr>
                      <xdr:spPr>
                        <a:xfrm rot="5400000">
                          <a:off x="823171" y="2481082"/>
                          <a:ext cx="314798" cy="368254"/>
                        </a:xfrm>
                        <a:prstGeom prst="rightArrow">
                          <a:avLst>
                            <a:gd name="adj1" fmla="val 60000"/>
                            <a:gd name="adj2" fmla="val 50000"/>
                          </a:avLst>
                        </a:prstGeom>
                        <a:gradFill>
                          <a:gsLst>
                            <a:gs pos="0">
                              <a:srgbClr val="F08B54"/>
                            </a:gs>
                            <a:gs pos="50000">
                              <a:srgbClr val="F67A26"/>
                            </a:gs>
                            <a:gs pos="100000">
                              <a:srgbClr val="E36A18"/>
                            </a:gs>
                          </a:gsLst>
                          <a:lin ang="5400000" scaled="0"/>
                        </a:gradFill>
                        <a:ln>
                          <a:noFill/>
                        </a:ln>
                        <a:effectLst>
                          <a:outerShdw blurRad="57150" dist="19050" dir="5400000" algn="ctr" rotWithShape="0">
                            <a:srgbClr val="000000">
                              <a:alpha val="60392"/>
                            </a:srgbClr>
                          </a:outerShdw>
                        </a:effectLst>
                      </xdr:spPr>
                      <xdr:txBody>
                        <a:bodyPr spcFirstLastPara="1" wrap="square" lIns="91425" tIns="91425" rIns="91425" bIns="91425" anchor="ctr" anchorCtr="0">
                          <a:noAutofit/>
                        </a:bodyPr>
                        <a:lstStyle/>
                        <a:p>
                          <a:pPr marL="0" lvl="0" indent="0" algn="l" rtl="0">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macro="" textlink="">
                      <xdr:nvSpPr>
                        <xdr:cNvPr id="51" name="Shape 51">
                          <a:extLst>
                            <a:ext uri="{FF2B5EF4-FFF2-40B4-BE49-F238E27FC236}">
                              <a16:creationId xmlns:a16="http://schemas.microsoft.com/office/drawing/2014/main" id="{00000000-0008-0000-0500-000033000000}"/>
                            </a:ext>
                          </a:extLst>
                        </xdr:cNvPr>
                        <xdr:cNvSpPr txBox="1"/>
                      </xdr:nvSpPr>
                      <xdr:spPr>
                        <a:xfrm>
                          <a:off x="870095" y="2507810"/>
                          <a:ext cx="220952" cy="220359"/>
                        </a:xfrm>
                        <a:prstGeom prst="rect">
                          <a:avLst/>
                        </a:prstGeom>
                        <a:noFill/>
                        <a:ln>
                          <a:noFill/>
                        </a:ln>
                      </xdr:spPr>
                      <xdr:txBody>
                        <a:bodyPr spcFirstLastPara="1" wrap="square" lIns="0" tIns="0" rIns="0" bIns="0" anchor="ctr" anchorCtr="0">
                          <a:noAutofit/>
                        </a:bodyPr>
                        <a:lstStyle/>
                        <a:p>
                          <a:pPr marL="0" lvl="0" indent="0" algn="ctr" rtl="0">
                            <a:lnSpc>
                              <a:spcPct val="89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macro="" textlink="">
                      <xdr:nvSpPr>
                        <xdr:cNvPr id="52" name="Shape 52">
                          <a:extLst>
                            <a:ext uri="{FF2B5EF4-FFF2-40B4-BE49-F238E27FC236}">
                              <a16:creationId xmlns:a16="http://schemas.microsoft.com/office/drawing/2014/main" id="{00000000-0008-0000-0500-000034000000}"/>
                            </a:ext>
                          </a:extLst>
                        </xdr:cNvPr>
                        <xdr:cNvSpPr/>
                      </xdr:nvSpPr>
                      <xdr:spPr>
                        <a:xfrm>
                          <a:off x="238121" y="2971099"/>
                          <a:ext cx="1484899" cy="890939"/>
                        </a:xfrm>
                        <a:prstGeom prst="roundRect">
                          <a:avLst>
                            <a:gd name="adj" fmla="val 10000"/>
                          </a:avLst>
                        </a:prstGeom>
                        <a:gradFill>
                          <a:gsLst>
                            <a:gs pos="0">
                              <a:srgbClr val="AFAFAF"/>
                            </a:gs>
                            <a:gs pos="50000">
                              <a:schemeClr val="accent3"/>
                            </a:gs>
                            <a:gs pos="100000">
                              <a:srgbClr val="919191"/>
                            </a:gs>
                          </a:gsLst>
                          <a:lin ang="5400000" scaled="0"/>
                        </a:gradFill>
                        <a:ln>
                          <a:noFill/>
                        </a:ln>
                        <a:effectLst>
                          <a:outerShdw blurRad="57150" dist="19050" dir="5400000" algn="ctr" rotWithShape="0">
                            <a:srgbClr val="000000">
                              <a:alpha val="60392"/>
                            </a:srgbClr>
                          </a:outerShdw>
                        </a:effectLst>
                      </xdr:spPr>
                      <xdr:txBody>
                        <a:bodyPr spcFirstLastPara="1" wrap="square" lIns="91425" tIns="91425" rIns="91425" bIns="91425" anchor="ctr" anchorCtr="0">
                          <a:noAutofit/>
                        </a:bodyPr>
                        <a:lstStyle/>
                        <a:p>
                          <a:pPr marL="0" lvl="0" indent="0" algn="l" rtl="0">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macro="" textlink="">
                      <xdr:nvSpPr>
                        <xdr:cNvPr id="53" name="Shape 53">
                          <a:extLst>
                            <a:ext uri="{FF2B5EF4-FFF2-40B4-BE49-F238E27FC236}">
                              <a16:creationId xmlns:a16="http://schemas.microsoft.com/office/drawing/2014/main" id="{00000000-0008-0000-0500-000035000000}"/>
                            </a:ext>
                          </a:extLst>
                        </xdr:cNvPr>
                        <xdr:cNvSpPr txBox="1"/>
                      </xdr:nvSpPr>
                      <xdr:spPr>
                        <a:xfrm>
                          <a:off x="264216" y="2997194"/>
                          <a:ext cx="1432709" cy="838749"/>
                        </a:xfrm>
                        <a:prstGeom prst="rect">
                          <a:avLst/>
                        </a:prstGeom>
                        <a:noFill/>
                        <a:ln>
                          <a:noFill/>
                        </a:ln>
                      </xdr:spPr>
                      <xdr:txBody>
                        <a:bodyPr spcFirstLastPara="1" wrap="square" lIns="41900" tIns="41900" rIns="41900" bIns="41900" anchor="ctr" anchorCtr="0">
                          <a:noAutofit/>
                        </a:bodyPr>
                        <a:lstStyle/>
                        <a:p>
                          <a:pPr marL="0" lvl="0" indent="0" algn="ctr" rtl="0">
                            <a:lnSpc>
                              <a:spcPct val="89000"/>
                            </a:lnSpc>
                            <a:spcBef>
                              <a:spcPts val="0"/>
                            </a:spcBef>
                            <a:spcAft>
                              <a:spcPts val="800"/>
                            </a:spcAft>
                            <a:buClr>
                              <a:srgbClr val="000000"/>
                            </a:buClr>
                            <a:buSzPts val="1200"/>
                            <a:buFont typeface="Calibri"/>
                            <a:buNone/>
                          </a:pPr>
                          <a:r>
                            <a:rPr lang="en-US" sz="1200">
                              <a:solidFill>
                                <a:srgbClr val="000000"/>
                              </a:solidFill>
                              <a:latin typeface="Calibri"/>
                              <a:ea typeface="Calibri"/>
                              <a:cs typeface="Calibri"/>
                              <a:sym typeface="Calibri"/>
                            </a:rPr>
                            <a:t>7. Definir presupuesto y recursos</a:t>
                          </a:r>
                          <a:endParaRPr sz="1200">
                            <a:latin typeface="Calibri"/>
                            <a:ea typeface="Calibri"/>
                            <a:cs typeface="Calibri"/>
                            <a:sym typeface="Calibri"/>
                          </a:endParaRPr>
                        </a:p>
                      </xdr:txBody>
                    </xdr:sp>
                    <xdr:sp macro="" textlink="">
                      <xdr:nvSpPr>
                        <xdr:cNvPr id="54" name="Shape 54">
                          <a:extLst>
                            <a:ext uri="{FF2B5EF4-FFF2-40B4-BE49-F238E27FC236}">
                              <a16:creationId xmlns:a16="http://schemas.microsoft.com/office/drawing/2014/main" id="{00000000-0008-0000-0500-000036000000}"/>
                            </a:ext>
                          </a:extLst>
                        </xdr:cNvPr>
                        <xdr:cNvSpPr/>
                      </xdr:nvSpPr>
                      <xdr:spPr>
                        <a:xfrm>
                          <a:off x="1853691" y="3232441"/>
                          <a:ext cx="314798" cy="368254"/>
                        </a:xfrm>
                        <a:prstGeom prst="rightArrow">
                          <a:avLst>
                            <a:gd name="adj1" fmla="val 60000"/>
                            <a:gd name="adj2" fmla="val 50000"/>
                          </a:avLst>
                        </a:prstGeom>
                        <a:gradFill>
                          <a:gsLst>
                            <a:gs pos="0">
                              <a:srgbClr val="AFAFAF"/>
                            </a:gs>
                            <a:gs pos="50000">
                              <a:schemeClr val="accent3"/>
                            </a:gs>
                            <a:gs pos="100000">
                              <a:srgbClr val="919191"/>
                            </a:gs>
                          </a:gsLst>
                          <a:lin ang="5400000" scaled="0"/>
                        </a:gradFill>
                        <a:ln>
                          <a:noFill/>
                        </a:ln>
                        <a:effectLst>
                          <a:outerShdw blurRad="57150" dist="19050" dir="5400000" algn="ctr" rotWithShape="0">
                            <a:srgbClr val="000000">
                              <a:alpha val="60392"/>
                            </a:srgbClr>
                          </a:outerShdw>
                        </a:effectLst>
                      </xdr:spPr>
                      <xdr:txBody>
                        <a:bodyPr spcFirstLastPara="1" wrap="square" lIns="91425" tIns="91425" rIns="91425" bIns="91425" anchor="ctr" anchorCtr="0">
                          <a:noAutofit/>
                        </a:bodyPr>
                        <a:lstStyle/>
                        <a:p>
                          <a:pPr marL="0" lvl="0" indent="0" algn="l" rtl="0">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macro="" textlink="">
                      <xdr:nvSpPr>
                        <xdr:cNvPr id="55" name="Shape 55">
                          <a:extLst>
                            <a:ext uri="{FF2B5EF4-FFF2-40B4-BE49-F238E27FC236}">
                              <a16:creationId xmlns:a16="http://schemas.microsoft.com/office/drawing/2014/main" id="{00000000-0008-0000-0500-000037000000}"/>
                            </a:ext>
                          </a:extLst>
                        </xdr:cNvPr>
                        <xdr:cNvSpPr txBox="1"/>
                      </xdr:nvSpPr>
                      <xdr:spPr>
                        <a:xfrm>
                          <a:off x="1853691" y="3306092"/>
                          <a:ext cx="220359" cy="220952"/>
                        </a:xfrm>
                        <a:prstGeom prst="rect">
                          <a:avLst/>
                        </a:prstGeom>
                        <a:noFill/>
                        <a:ln>
                          <a:noFill/>
                        </a:ln>
                      </xdr:spPr>
                      <xdr:txBody>
                        <a:bodyPr spcFirstLastPara="1" wrap="square" lIns="0" tIns="0" rIns="0" bIns="0" anchor="ctr" anchorCtr="0">
                          <a:noAutofit/>
                        </a:bodyPr>
                        <a:lstStyle/>
                        <a:p>
                          <a:pPr marL="0" lvl="0" indent="0" algn="ctr" rtl="0">
                            <a:lnSpc>
                              <a:spcPct val="89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macro="" textlink="">
                      <xdr:nvSpPr>
                        <xdr:cNvPr id="56" name="Shape 56">
                          <a:extLst>
                            <a:ext uri="{FF2B5EF4-FFF2-40B4-BE49-F238E27FC236}">
                              <a16:creationId xmlns:a16="http://schemas.microsoft.com/office/drawing/2014/main" id="{00000000-0008-0000-0500-000038000000}"/>
                            </a:ext>
                          </a:extLst>
                        </xdr:cNvPr>
                        <xdr:cNvSpPr/>
                      </xdr:nvSpPr>
                      <xdr:spPr>
                        <a:xfrm>
                          <a:off x="2316980" y="2971099"/>
                          <a:ext cx="1484899" cy="890939"/>
                        </a:xfrm>
                        <a:prstGeom prst="roundRect">
                          <a:avLst>
                            <a:gd name="adj" fmla="val 10000"/>
                          </a:avLst>
                        </a:prstGeom>
                        <a:gradFill>
                          <a:gsLst>
                            <a:gs pos="0">
                              <a:srgbClr val="FFC647"/>
                            </a:gs>
                            <a:gs pos="50000">
                              <a:srgbClr val="FFC600"/>
                            </a:gs>
                            <a:gs pos="100000">
                              <a:srgbClr val="E3B400"/>
                            </a:gs>
                          </a:gsLst>
                          <a:lin ang="5400000" scaled="0"/>
                        </a:gradFill>
                        <a:ln>
                          <a:noFill/>
                        </a:ln>
                        <a:effectLst>
                          <a:outerShdw blurRad="57150" dist="19050" dir="5400000" algn="ctr" rotWithShape="0">
                            <a:srgbClr val="000000">
                              <a:alpha val="60392"/>
                            </a:srgbClr>
                          </a:outerShdw>
                        </a:effectLst>
                      </xdr:spPr>
                      <xdr:txBody>
                        <a:bodyPr spcFirstLastPara="1" wrap="square" lIns="91425" tIns="91425" rIns="91425" bIns="91425" anchor="ctr" anchorCtr="0">
                          <a:noAutofit/>
                        </a:bodyPr>
                        <a:lstStyle/>
                        <a:p>
                          <a:pPr marL="0" lvl="0" indent="0" algn="l" rtl="0">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macro="" textlink="">
                      <xdr:nvSpPr>
                        <xdr:cNvPr id="57" name="Shape 57">
                          <a:extLst>
                            <a:ext uri="{FF2B5EF4-FFF2-40B4-BE49-F238E27FC236}">
                              <a16:creationId xmlns:a16="http://schemas.microsoft.com/office/drawing/2014/main" id="{00000000-0008-0000-0500-000039000000}"/>
                            </a:ext>
                          </a:extLst>
                        </xdr:cNvPr>
                        <xdr:cNvSpPr txBox="1"/>
                      </xdr:nvSpPr>
                      <xdr:spPr>
                        <a:xfrm>
                          <a:off x="2343075" y="2997194"/>
                          <a:ext cx="1432709" cy="838749"/>
                        </a:xfrm>
                        <a:prstGeom prst="rect">
                          <a:avLst/>
                        </a:prstGeom>
                        <a:noFill/>
                        <a:ln>
                          <a:noFill/>
                        </a:ln>
                      </xdr:spPr>
                      <xdr:txBody>
                        <a:bodyPr spcFirstLastPara="1" wrap="square" lIns="41900" tIns="41900" rIns="41900" bIns="41900" anchor="ctr" anchorCtr="0">
                          <a:noAutofit/>
                        </a:bodyPr>
                        <a:lstStyle/>
                        <a:p>
                          <a:pPr marL="0" lvl="0" indent="0" algn="ctr" rtl="0">
                            <a:lnSpc>
                              <a:spcPct val="89000"/>
                            </a:lnSpc>
                            <a:spcBef>
                              <a:spcPts val="0"/>
                            </a:spcBef>
                            <a:spcAft>
                              <a:spcPts val="800"/>
                            </a:spcAft>
                            <a:buClr>
                              <a:srgbClr val="000000"/>
                            </a:buClr>
                            <a:buSzPts val="1200"/>
                            <a:buFont typeface="Calibri"/>
                            <a:buNone/>
                          </a:pPr>
                          <a:r>
                            <a:rPr lang="en-US" sz="1200">
                              <a:solidFill>
                                <a:srgbClr val="000000"/>
                              </a:solidFill>
                              <a:latin typeface="Calibri"/>
                              <a:ea typeface="Calibri"/>
                              <a:cs typeface="Calibri"/>
                              <a:sym typeface="Calibri"/>
                            </a:rPr>
                            <a:t>8. Definir las metas e indicadores</a:t>
                          </a:r>
                          <a:endParaRPr sz="1200">
                            <a:latin typeface="Calibri"/>
                            <a:ea typeface="Calibri"/>
                            <a:cs typeface="Calibri"/>
                            <a:sym typeface="Calibri"/>
                          </a:endParaRPr>
                        </a:p>
                      </xdr:txBody>
                    </xdr:sp>
                    <xdr:sp macro="" textlink="">
                      <xdr:nvSpPr>
                        <xdr:cNvPr id="58" name="Shape 58">
                          <a:extLst>
                            <a:ext uri="{FF2B5EF4-FFF2-40B4-BE49-F238E27FC236}">
                              <a16:creationId xmlns:a16="http://schemas.microsoft.com/office/drawing/2014/main" id="{00000000-0008-0000-0500-00003A000000}"/>
                            </a:ext>
                          </a:extLst>
                        </xdr:cNvPr>
                        <xdr:cNvSpPr/>
                      </xdr:nvSpPr>
                      <xdr:spPr>
                        <a:xfrm>
                          <a:off x="3932550" y="3232441"/>
                          <a:ext cx="314798" cy="368254"/>
                        </a:xfrm>
                        <a:prstGeom prst="rightArrow">
                          <a:avLst>
                            <a:gd name="adj1" fmla="val 60000"/>
                            <a:gd name="adj2" fmla="val 50000"/>
                          </a:avLst>
                        </a:prstGeom>
                        <a:gradFill>
                          <a:gsLst>
                            <a:gs pos="0">
                              <a:srgbClr val="FFC647"/>
                            </a:gs>
                            <a:gs pos="50000">
                              <a:srgbClr val="FFC600"/>
                            </a:gs>
                            <a:gs pos="100000">
                              <a:srgbClr val="E3B400"/>
                            </a:gs>
                          </a:gsLst>
                          <a:lin ang="5400000" scaled="0"/>
                        </a:gradFill>
                        <a:ln>
                          <a:noFill/>
                        </a:ln>
                        <a:effectLst>
                          <a:outerShdw blurRad="57150" dist="19050" dir="5400000" algn="ctr" rotWithShape="0">
                            <a:srgbClr val="000000">
                              <a:alpha val="60392"/>
                            </a:srgbClr>
                          </a:outerShdw>
                        </a:effectLst>
                      </xdr:spPr>
                      <xdr:txBody>
                        <a:bodyPr spcFirstLastPara="1" wrap="square" lIns="91425" tIns="91425" rIns="91425" bIns="91425" anchor="ctr" anchorCtr="0">
                          <a:noAutofit/>
                        </a:bodyPr>
                        <a:lstStyle/>
                        <a:p>
                          <a:pPr marL="0" lvl="0" indent="0" algn="l" rtl="0">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macro="" textlink="">
                      <xdr:nvSpPr>
                        <xdr:cNvPr id="59" name="Shape 59">
                          <a:extLst>
                            <a:ext uri="{FF2B5EF4-FFF2-40B4-BE49-F238E27FC236}">
                              <a16:creationId xmlns:a16="http://schemas.microsoft.com/office/drawing/2014/main" id="{00000000-0008-0000-0500-00003B000000}"/>
                            </a:ext>
                          </a:extLst>
                        </xdr:cNvPr>
                        <xdr:cNvSpPr txBox="1"/>
                      </xdr:nvSpPr>
                      <xdr:spPr>
                        <a:xfrm>
                          <a:off x="3932550" y="3306092"/>
                          <a:ext cx="220359" cy="220952"/>
                        </a:xfrm>
                        <a:prstGeom prst="rect">
                          <a:avLst/>
                        </a:prstGeom>
                        <a:noFill/>
                        <a:ln>
                          <a:noFill/>
                        </a:ln>
                      </xdr:spPr>
                      <xdr:txBody>
                        <a:bodyPr spcFirstLastPara="1" wrap="square" lIns="0" tIns="0" rIns="0" bIns="0" anchor="ctr" anchorCtr="0">
                          <a:noAutofit/>
                        </a:bodyPr>
                        <a:lstStyle/>
                        <a:p>
                          <a:pPr marL="0" lvl="0" indent="0" algn="ctr" rtl="0">
                            <a:lnSpc>
                              <a:spcPct val="89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macro="" textlink="">
                      <xdr:nvSpPr>
                        <xdr:cNvPr id="60" name="Shape 60">
                          <a:extLst>
                            <a:ext uri="{FF2B5EF4-FFF2-40B4-BE49-F238E27FC236}">
                              <a16:creationId xmlns:a16="http://schemas.microsoft.com/office/drawing/2014/main" id="{00000000-0008-0000-0500-00003C000000}"/>
                            </a:ext>
                          </a:extLst>
                        </xdr:cNvPr>
                        <xdr:cNvSpPr/>
                      </xdr:nvSpPr>
                      <xdr:spPr>
                        <a:xfrm>
                          <a:off x="4395839" y="2971099"/>
                          <a:ext cx="1484899" cy="890939"/>
                        </a:xfrm>
                        <a:prstGeom prst="roundRect">
                          <a:avLst>
                            <a:gd name="adj" fmla="val 10000"/>
                          </a:avLst>
                        </a:prstGeom>
                        <a:gradFill>
                          <a:gsLst>
                            <a:gs pos="0">
                              <a:srgbClr val="6EA5DA"/>
                            </a:gs>
                            <a:gs pos="50000">
                              <a:srgbClr val="529BDA"/>
                            </a:gs>
                            <a:gs pos="100000">
                              <a:srgbClr val="4188C8"/>
                            </a:gs>
                          </a:gsLst>
                          <a:lin ang="5400000" scaled="0"/>
                        </a:gradFill>
                        <a:ln>
                          <a:noFill/>
                        </a:ln>
                        <a:effectLst>
                          <a:outerShdw blurRad="57150" dist="19050" dir="5400000" algn="ctr" rotWithShape="0">
                            <a:srgbClr val="000000">
                              <a:alpha val="60392"/>
                            </a:srgbClr>
                          </a:outerShdw>
                        </a:effectLst>
                      </xdr:spPr>
                      <xdr:txBody>
                        <a:bodyPr spcFirstLastPara="1" wrap="square" lIns="91425" tIns="91425" rIns="91425" bIns="91425" anchor="ctr" anchorCtr="0">
                          <a:noAutofit/>
                        </a:bodyPr>
                        <a:lstStyle/>
                        <a:p>
                          <a:pPr marL="0" lvl="0" indent="0" algn="l" rtl="0">
                            <a:lnSpc>
                              <a:spcPct val="107000"/>
                            </a:lnSpc>
                            <a:spcBef>
                              <a:spcPts val="0"/>
                            </a:spcBef>
                            <a:spcAft>
                              <a:spcPts val="800"/>
                            </a:spcAft>
                            <a:buSzPts val="1200"/>
                            <a:buFont typeface="Calibri"/>
                            <a:buNone/>
                          </a:pPr>
                          <a:r>
                            <a:rPr lang="en-US" sz="1200">
                              <a:latin typeface="Calibri"/>
                              <a:ea typeface="Calibri"/>
                              <a:cs typeface="Calibri"/>
                              <a:sym typeface="Calibri"/>
                            </a:rPr>
                            <a:t> </a:t>
                          </a:r>
                          <a:endParaRPr sz="1200">
                            <a:latin typeface="Calibri"/>
                            <a:ea typeface="Calibri"/>
                            <a:cs typeface="Calibri"/>
                            <a:sym typeface="Calibri"/>
                          </a:endParaRPr>
                        </a:p>
                      </xdr:txBody>
                    </xdr:sp>
                    <xdr:sp macro="" textlink="">
                      <xdr:nvSpPr>
                        <xdr:cNvPr id="61" name="Shape 61">
                          <a:extLst>
                            <a:ext uri="{FF2B5EF4-FFF2-40B4-BE49-F238E27FC236}">
                              <a16:creationId xmlns:a16="http://schemas.microsoft.com/office/drawing/2014/main" id="{00000000-0008-0000-0500-00003D000000}"/>
                            </a:ext>
                          </a:extLst>
                        </xdr:cNvPr>
                        <xdr:cNvSpPr txBox="1"/>
                      </xdr:nvSpPr>
                      <xdr:spPr>
                        <a:xfrm>
                          <a:off x="4421934" y="2997194"/>
                          <a:ext cx="1432709" cy="838749"/>
                        </a:xfrm>
                        <a:prstGeom prst="rect">
                          <a:avLst/>
                        </a:prstGeom>
                        <a:noFill/>
                        <a:ln>
                          <a:noFill/>
                        </a:ln>
                      </xdr:spPr>
                      <xdr:txBody>
                        <a:bodyPr spcFirstLastPara="1" wrap="square" lIns="41900" tIns="41900" rIns="41900" bIns="41900" anchor="ctr" anchorCtr="0">
                          <a:noAutofit/>
                        </a:bodyPr>
                        <a:lstStyle/>
                        <a:p>
                          <a:pPr marL="0" lvl="0" indent="0" algn="ctr" rtl="0">
                            <a:lnSpc>
                              <a:spcPct val="89000"/>
                            </a:lnSpc>
                            <a:spcBef>
                              <a:spcPts val="0"/>
                            </a:spcBef>
                            <a:spcAft>
                              <a:spcPts val="800"/>
                            </a:spcAft>
                            <a:buSzPts val="1200"/>
                            <a:buFont typeface="Calibri"/>
                            <a:buNone/>
                          </a:pPr>
                          <a:r>
                            <a:rPr lang="en-US" sz="1200">
                              <a:latin typeface="Calibri"/>
                              <a:ea typeface="Calibri"/>
                              <a:cs typeface="Calibri"/>
                              <a:sym typeface="Calibri"/>
                            </a:rPr>
                            <a:t>9. Establecer el seguimiento al PE</a:t>
                          </a:r>
                          <a:endParaRPr sz="1200">
                            <a:latin typeface="Calibri"/>
                            <a:ea typeface="Calibri"/>
                            <a:cs typeface="Calibri"/>
                            <a:sym typeface="Calibri"/>
                          </a:endParaRPr>
                        </a:p>
                      </xdr:txBody>
                    </xdr:sp>
                  </xdr:grpSp>
                </xdr:grpSp>
              </xdr:grpSp>
            </xdr:grpSp>
          </xdr:grpSp>
        </xdr:grpSp>
      </xdr:grpSp>
    </xdr:grpSp>
    <xdr:clientData fLocksWithSheet="0"/>
  </xdr:oneCellAnchor>
  <xdr:oneCellAnchor>
    <xdr:from>
      <xdr:col>1</xdr:col>
      <xdr:colOff>266700</xdr:colOff>
      <xdr:row>148</xdr:row>
      <xdr:rowOff>38100</xdr:rowOff>
    </xdr:from>
    <xdr:ext cx="6057900" cy="1047750"/>
    <xdr:pic>
      <xdr:nvPicPr>
        <xdr:cNvPr id="3" name="image25.pn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193098</xdr:colOff>
      <xdr:row>158</xdr:row>
      <xdr:rowOff>27709</xdr:rowOff>
    </xdr:from>
    <xdr:ext cx="5991225" cy="1057275"/>
    <xdr:pic>
      <xdr:nvPicPr>
        <xdr:cNvPr id="5" name="image24.png">
          <a:extLst>
            <a:ext uri="{FF2B5EF4-FFF2-40B4-BE49-F238E27FC236}">
              <a16:creationId xmlns:a16="http://schemas.microsoft.com/office/drawing/2014/main" id="{00000000-0008-0000-0500-000005000000}"/>
            </a:ext>
          </a:extLst>
        </xdr:cNvPr>
        <xdr:cNvPicPr preferRelativeResize="0"/>
      </xdr:nvPicPr>
      <xdr:blipFill>
        <a:blip xmlns:r="http://schemas.openxmlformats.org/officeDocument/2006/relationships" r:embed="rId2" cstate="print"/>
        <a:stretch>
          <a:fillRect/>
        </a:stretch>
      </xdr:blipFill>
      <xdr:spPr>
        <a:xfrm>
          <a:off x="387062" y="40912473"/>
          <a:ext cx="5991225" cy="1057275"/>
        </a:xfrm>
        <a:prstGeom prst="rect">
          <a:avLst/>
        </a:prstGeom>
        <a:noFill/>
      </xdr:spPr>
    </xdr:pic>
    <xdr:clientData fLocksWithSheet="0"/>
  </xdr:oneCellAnchor>
  <xdr:oneCellAnchor>
    <xdr:from>
      <xdr:col>0</xdr:col>
      <xdr:colOff>152400</xdr:colOff>
      <xdr:row>166</xdr:row>
      <xdr:rowOff>9525</xdr:rowOff>
    </xdr:from>
    <xdr:ext cx="6343650" cy="5734050"/>
    <xdr:pic>
      <xdr:nvPicPr>
        <xdr:cNvPr id="6" name="image28.png">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3" cstate="print"/>
        <a:stretch>
          <a:fillRect/>
        </a:stretch>
      </xdr:blipFill>
      <xdr:spPr>
        <a:xfrm>
          <a:off x="152400" y="44370625"/>
          <a:ext cx="6343650" cy="5734050"/>
        </a:xfrm>
        <a:prstGeom prst="rect">
          <a:avLst/>
        </a:prstGeom>
        <a:noFill/>
      </xdr:spPr>
    </xdr:pic>
    <xdr:clientData fLocksWithSheet="0"/>
  </xdr:oneCellAnchor>
  <xdr:oneCellAnchor>
    <xdr:from>
      <xdr:col>1</xdr:col>
      <xdr:colOff>123825</xdr:colOff>
      <xdr:row>238</xdr:row>
      <xdr:rowOff>104775</xdr:rowOff>
    </xdr:from>
    <xdr:ext cx="6048375" cy="3781425"/>
    <xdr:pic>
      <xdr:nvPicPr>
        <xdr:cNvPr id="7" name="image27.png">
          <a:extLst>
            <a:ext uri="{FF2B5EF4-FFF2-40B4-BE49-F238E27FC236}">
              <a16:creationId xmlns:a16="http://schemas.microsoft.com/office/drawing/2014/main" id="{00000000-0008-0000-0500-000007000000}"/>
            </a:ext>
          </a:extLst>
        </xdr:cNvPr>
        <xdr:cNvPicPr preferRelativeResize="0"/>
      </xdr:nvPicPr>
      <xdr:blipFill>
        <a:blip xmlns:r="http://schemas.openxmlformats.org/officeDocument/2006/relationships" r:embed="rId4" cstate="print"/>
        <a:stretch>
          <a:fillRect/>
        </a:stretch>
      </xdr:blipFill>
      <xdr:spPr>
        <a:xfrm>
          <a:off x="314325" y="64227075"/>
          <a:ext cx="6048375" cy="3781425"/>
        </a:xfrm>
        <a:prstGeom prst="rect">
          <a:avLst/>
        </a:prstGeom>
        <a:noFill/>
      </xdr:spPr>
    </xdr:pic>
    <xdr:clientData fLocksWithSheet="0"/>
  </xdr:oneCellAnchor>
  <xdr:oneCellAnchor>
    <xdr:from>
      <xdr:col>1</xdr:col>
      <xdr:colOff>295275</xdr:colOff>
      <xdr:row>322</xdr:row>
      <xdr:rowOff>123825</xdr:rowOff>
    </xdr:from>
    <xdr:ext cx="6000750" cy="1076325"/>
    <xdr:pic>
      <xdr:nvPicPr>
        <xdr:cNvPr id="8" name="image21.png">
          <a:extLst>
            <a:ext uri="{FF2B5EF4-FFF2-40B4-BE49-F238E27FC236}">
              <a16:creationId xmlns:a16="http://schemas.microsoft.com/office/drawing/2014/main" id="{00000000-0008-0000-0500-000008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257175</xdr:colOff>
      <xdr:row>352</xdr:row>
      <xdr:rowOff>69273</xdr:rowOff>
    </xdr:from>
    <xdr:ext cx="6248400" cy="1076325"/>
    <xdr:pic>
      <xdr:nvPicPr>
        <xdr:cNvPr id="9" name="image22.png">
          <a:extLst>
            <a:ext uri="{FF2B5EF4-FFF2-40B4-BE49-F238E27FC236}">
              <a16:creationId xmlns:a16="http://schemas.microsoft.com/office/drawing/2014/main" id="{00000000-0008-0000-0500-000009000000}"/>
            </a:ext>
          </a:extLst>
        </xdr:cNvPr>
        <xdr:cNvPicPr preferRelativeResize="0"/>
      </xdr:nvPicPr>
      <xdr:blipFill>
        <a:blip xmlns:r="http://schemas.openxmlformats.org/officeDocument/2006/relationships" r:embed="rId6" cstate="print"/>
        <a:stretch>
          <a:fillRect/>
        </a:stretch>
      </xdr:blipFill>
      <xdr:spPr>
        <a:xfrm>
          <a:off x="451139" y="101983309"/>
          <a:ext cx="6248400" cy="1076325"/>
        </a:xfrm>
        <a:prstGeom prst="rect">
          <a:avLst/>
        </a:prstGeom>
        <a:noFill/>
      </xdr:spPr>
    </xdr:pic>
    <xdr:clientData fLocksWithSheet="0"/>
  </xdr:oneCellAnchor>
  <xdr:oneCellAnchor>
    <xdr:from>
      <xdr:col>1</xdr:col>
      <xdr:colOff>857250</xdr:colOff>
      <xdr:row>360</xdr:row>
      <xdr:rowOff>514350</xdr:rowOff>
    </xdr:from>
    <xdr:ext cx="5410200" cy="2581275"/>
    <xdr:pic>
      <xdr:nvPicPr>
        <xdr:cNvPr id="10" name="image23.png" descr="Interfaz de usuario gráfica, Aplicación&#10;&#10;Descripción generada automáticamente">
          <a:extLst>
            <a:ext uri="{FF2B5EF4-FFF2-40B4-BE49-F238E27FC236}">
              <a16:creationId xmlns:a16="http://schemas.microsoft.com/office/drawing/2014/main" id="{00000000-0008-0000-0500-00000A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xdr:col>
      <xdr:colOff>321253</xdr:colOff>
      <xdr:row>392</xdr:row>
      <xdr:rowOff>133350</xdr:rowOff>
    </xdr:from>
    <xdr:ext cx="6257925" cy="1095375"/>
    <xdr:pic>
      <xdr:nvPicPr>
        <xdr:cNvPr id="11" name="image16.png">
          <a:extLst>
            <a:ext uri="{FF2B5EF4-FFF2-40B4-BE49-F238E27FC236}">
              <a16:creationId xmlns:a16="http://schemas.microsoft.com/office/drawing/2014/main" id="{00000000-0008-0000-0500-00000B000000}"/>
            </a:ext>
          </a:extLst>
        </xdr:cNvPr>
        <xdr:cNvPicPr preferRelativeResize="0"/>
      </xdr:nvPicPr>
      <xdr:blipFill>
        <a:blip xmlns:r="http://schemas.openxmlformats.org/officeDocument/2006/relationships" r:embed="rId8" cstate="print"/>
        <a:stretch>
          <a:fillRect/>
        </a:stretch>
      </xdr:blipFill>
      <xdr:spPr>
        <a:xfrm>
          <a:off x="515217" y="119351714"/>
          <a:ext cx="6257925" cy="1095375"/>
        </a:xfrm>
        <a:prstGeom prst="rect">
          <a:avLst/>
        </a:prstGeom>
        <a:noFill/>
      </xdr:spPr>
    </xdr:pic>
    <xdr:clientData fLocksWithSheet="0"/>
  </xdr:oneCellAnchor>
  <xdr:oneCellAnchor>
    <xdr:from>
      <xdr:col>1</xdr:col>
      <xdr:colOff>336840</xdr:colOff>
      <xdr:row>418</xdr:row>
      <xdr:rowOff>187902</xdr:rowOff>
    </xdr:from>
    <xdr:ext cx="6257925" cy="1085850"/>
    <xdr:pic>
      <xdr:nvPicPr>
        <xdr:cNvPr id="12" name="image20.png">
          <a:extLst>
            <a:ext uri="{FF2B5EF4-FFF2-40B4-BE49-F238E27FC236}">
              <a16:creationId xmlns:a16="http://schemas.microsoft.com/office/drawing/2014/main" id="{00000000-0008-0000-0500-00000C000000}"/>
            </a:ext>
          </a:extLst>
        </xdr:cNvPr>
        <xdr:cNvPicPr preferRelativeResize="0"/>
      </xdr:nvPicPr>
      <xdr:blipFill>
        <a:blip xmlns:r="http://schemas.openxmlformats.org/officeDocument/2006/relationships" r:embed="rId9" cstate="print"/>
        <a:stretch>
          <a:fillRect/>
        </a:stretch>
      </xdr:blipFill>
      <xdr:spPr>
        <a:xfrm>
          <a:off x="530804" y="137292484"/>
          <a:ext cx="6257925" cy="1085850"/>
        </a:xfrm>
        <a:prstGeom prst="rect">
          <a:avLst/>
        </a:prstGeom>
        <a:noFill/>
      </xdr:spPr>
    </xdr:pic>
    <xdr:clientData fLocksWithSheet="0"/>
  </xdr:oneCellAnchor>
  <xdr:oneCellAnchor>
    <xdr:from>
      <xdr:col>1</xdr:col>
      <xdr:colOff>962025</xdr:colOff>
      <xdr:row>422</xdr:row>
      <xdr:rowOff>123825</xdr:rowOff>
    </xdr:from>
    <xdr:ext cx="4505325" cy="1990725"/>
    <xdr:pic>
      <xdr:nvPicPr>
        <xdr:cNvPr id="13" name="image19.png">
          <a:extLst>
            <a:ext uri="{FF2B5EF4-FFF2-40B4-BE49-F238E27FC236}">
              <a16:creationId xmlns:a16="http://schemas.microsoft.com/office/drawing/2014/main" id="{00000000-0008-0000-0500-00000D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1</xdr:col>
      <xdr:colOff>268432</xdr:colOff>
      <xdr:row>448</xdr:row>
      <xdr:rowOff>221673</xdr:rowOff>
    </xdr:from>
    <xdr:ext cx="6257925" cy="1085850"/>
    <xdr:pic>
      <xdr:nvPicPr>
        <xdr:cNvPr id="14" name="image29.png">
          <a:extLst>
            <a:ext uri="{FF2B5EF4-FFF2-40B4-BE49-F238E27FC236}">
              <a16:creationId xmlns:a16="http://schemas.microsoft.com/office/drawing/2014/main" id="{00000000-0008-0000-0500-00000E000000}"/>
            </a:ext>
          </a:extLst>
        </xdr:cNvPr>
        <xdr:cNvPicPr preferRelativeResize="0"/>
      </xdr:nvPicPr>
      <xdr:blipFill>
        <a:blip xmlns:r="http://schemas.openxmlformats.org/officeDocument/2006/relationships" r:embed="rId11" cstate="print"/>
        <a:stretch>
          <a:fillRect/>
        </a:stretch>
      </xdr:blipFill>
      <xdr:spPr>
        <a:xfrm>
          <a:off x="462396" y="154090255"/>
          <a:ext cx="6257925" cy="1085850"/>
        </a:xfrm>
        <a:prstGeom prst="rect">
          <a:avLst/>
        </a:prstGeom>
        <a:noFill/>
      </xdr:spPr>
    </xdr:pic>
    <xdr:clientData fLocksWithSheet="0"/>
  </xdr:oneCellAnchor>
  <xdr:oneCellAnchor>
    <xdr:from>
      <xdr:col>1</xdr:col>
      <xdr:colOff>282286</xdr:colOff>
      <xdr:row>450</xdr:row>
      <xdr:rowOff>106507</xdr:rowOff>
    </xdr:from>
    <xdr:ext cx="6257925" cy="1085850"/>
    <xdr:pic>
      <xdr:nvPicPr>
        <xdr:cNvPr id="62" name="image18.png">
          <a:extLst>
            <a:ext uri="{FF2B5EF4-FFF2-40B4-BE49-F238E27FC236}">
              <a16:creationId xmlns:a16="http://schemas.microsoft.com/office/drawing/2014/main" id="{00000000-0008-0000-0500-00003E000000}"/>
            </a:ext>
          </a:extLst>
        </xdr:cNvPr>
        <xdr:cNvPicPr preferRelativeResize="0"/>
      </xdr:nvPicPr>
      <xdr:blipFill>
        <a:blip xmlns:r="http://schemas.openxmlformats.org/officeDocument/2006/relationships" r:embed="rId12" cstate="print"/>
        <a:stretch>
          <a:fillRect/>
        </a:stretch>
      </xdr:blipFill>
      <xdr:spPr>
        <a:xfrm>
          <a:off x="476250" y="156787562"/>
          <a:ext cx="6257925" cy="1085850"/>
        </a:xfrm>
        <a:prstGeom prst="rect">
          <a:avLst/>
        </a:prstGeom>
        <a:noFill/>
      </xdr:spPr>
    </xdr:pic>
    <xdr:clientData fLocksWithSheet="0"/>
  </xdr:oneCellAnchor>
  <xdr:oneCellAnchor>
    <xdr:from>
      <xdr:col>1</xdr:col>
      <xdr:colOff>44450</xdr:colOff>
      <xdr:row>268</xdr:row>
      <xdr:rowOff>120650</xdr:rowOff>
    </xdr:from>
    <xdr:ext cx="6134100" cy="4410075"/>
    <xdr:pic>
      <xdr:nvPicPr>
        <xdr:cNvPr id="63" name="image7.png">
          <a:extLst>
            <a:ext uri="{FF2B5EF4-FFF2-40B4-BE49-F238E27FC236}">
              <a16:creationId xmlns:a16="http://schemas.microsoft.com/office/drawing/2014/main" id="{00000000-0008-0000-0500-00003F000000}"/>
            </a:ext>
          </a:extLst>
        </xdr:cNvPr>
        <xdr:cNvPicPr preferRelativeResize="0"/>
      </xdr:nvPicPr>
      <xdr:blipFill>
        <a:blip xmlns:r="http://schemas.openxmlformats.org/officeDocument/2006/relationships" r:embed="rId13" cstate="print"/>
        <a:stretch>
          <a:fillRect/>
        </a:stretch>
      </xdr:blipFill>
      <xdr:spPr>
        <a:xfrm>
          <a:off x="234950" y="71494650"/>
          <a:ext cx="6134100" cy="4410075"/>
        </a:xfrm>
        <a:prstGeom prst="rect">
          <a:avLst/>
        </a:prstGeom>
        <a:noFill/>
      </xdr:spPr>
    </xdr:pic>
    <xdr:clientData fLocksWithSheet="0"/>
  </xdr:oneCellAnchor>
  <xdr:oneCellAnchor>
    <xdr:from>
      <xdr:col>1</xdr:col>
      <xdr:colOff>42141</xdr:colOff>
      <xdr:row>305</xdr:row>
      <xdr:rowOff>46470</xdr:rowOff>
    </xdr:from>
    <xdr:ext cx="6191250" cy="990600"/>
    <xdr:pic>
      <xdr:nvPicPr>
        <xdr:cNvPr id="64" name="image26.png">
          <a:extLst>
            <a:ext uri="{FF2B5EF4-FFF2-40B4-BE49-F238E27FC236}">
              <a16:creationId xmlns:a16="http://schemas.microsoft.com/office/drawing/2014/main" id="{00000000-0008-0000-0500-000040000000}"/>
            </a:ext>
          </a:extLst>
        </xdr:cNvPr>
        <xdr:cNvPicPr preferRelativeResize="0"/>
      </xdr:nvPicPr>
      <xdr:blipFill>
        <a:blip xmlns:r="http://schemas.openxmlformats.org/officeDocument/2006/relationships" r:embed="rId14" cstate="print"/>
        <a:stretch>
          <a:fillRect/>
        </a:stretch>
      </xdr:blipFill>
      <xdr:spPr>
        <a:xfrm>
          <a:off x="236105" y="77645779"/>
          <a:ext cx="6191250" cy="990600"/>
        </a:xfrm>
        <a:prstGeom prst="rect">
          <a:avLst/>
        </a:prstGeom>
        <a:noFill/>
      </xdr:spPr>
    </xdr:pic>
    <xdr:clientData fLocksWithSheet="0"/>
  </xdr:oneCellAnchor>
  <xdr:oneCellAnchor>
    <xdr:from>
      <xdr:col>1</xdr:col>
      <xdr:colOff>36368</xdr:colOff>
      <xdr:row>228</xdr:row>
      <xdr:rowOff>13855</xdr:rowOff>
    </xdr:from>
    <xdr:ext cx="6257925" cy="1104900"/>
    <xdr:pic>
      <xdr:nvPicPr>
        <xdr:cNvPr id="65" name="image17.png">
          <a:extLst>
            <a:ext uri="{FF2B5EF4-FFF2-40B4-BE49-F238E27FC236}">
              <a16:creationId xmlns:a16="http://schemas.microsoft.com/office/drawing/2014/main" id="{00000000-0008-0000-0500-000041000000}"/>
            </a:ext>
          </a:extLst>
        </xdr:cNvPr>
        <xdr:cNvPicPr preferRelativeResize="0"/>
      </xdr:nvPicPr>
      <xdr:blipFill>
        <a:blip xmlns:r="http://schemas.openxmlformats.org/officeDocument/2006/relationships" r:embed="rId15" cstate="print"/>
        <a:stretch>
          <a:fillRect/>
        </a:stretch>
      </xdr:blipFill>
      <xdr:spPr>
        <a:xfrm>
          <a:off x="230332" y="59297455"/>
          <a:ext cx="6257925" cy="11049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84"/>
  <sheetViews>
    <sheetView showGridLines="0" topLeftCell="A312" workbookViewId="0">
      <selection activeCell="G342" sqref="G342"/>
    </sheetView>
  </sheetViews>
  <sheetFormatPr baseColWidth="10" defaultColWidth="14.453125" defaultRowHeight="15" customHeight="1"/>
  <cols>
    <col min="1" max="1" width="2.81640625" customWidth="1"/>
    <col min="2" max="2" width="15.6328125" customWidth="1"/>
    <col min="3" max="3" width="18.36328125" customWidth="1"/>
    <col min="4" max="8" width="11.54296875" customWidth="1"/>
    <col min="9" max="9" width="19.453125" customWidth="1"/>
    <col min="10" max="10" width="2.54296875" customWidth="1"/>
    <col min="11" max="26" width="10.54296875" customWidth="1"/>
  </cols>
  <sheetData>
    <row r="1" spans="1:10" ht="34.5" customHeight="1">
      <c r="A1" s="212" t="s">
        <v>0</v>
      </c>
      <c r="B1" s="213"/>
      <c r="C1" s="216" t="s">
        <v>1</v>
      </c>
      <c r="D1" s="218" t="s">
        <v>2</v>
      </c>
      <c r="E1" s="219"/>
      <c r="F1" s="219"/>
      <c r="G1" s="219"/>
      <c r="H1" s="213"/>
      <c r="I1" s="2" t="s">
        <v>3</v>
      </c>
      <c r="J1" s="3"/>
    </row>
    <row r="2" spans="1:10" ht="34.5" customHeight="1">
      <c r="A2" s="214"/>
      <c r="B2" s="215"/>
      <c r="C2" s="217"/>
      <c r="D2" s="214"/>
      <c r="E2" s="205"/>
      <c r="F2" s="205"/>
      <c r="G2" s="205"/>
      <c r="H2" s="215"/>
      <c r="I2" s="2" t="s">
        <v>4</v>
      </c>
      <c r="J2" s="3"/>
    </row>
    <row r="3" spans="1:10" ht="6" customHeight="1">
      <c r="A3" s="4"/>
      <c r="B3" s="5"/>
      <c r="C3" s="5"/>
      <c r="D3" s="5"/>
      <c r="E3" s="5"/>
      <c r="F3" s="5"/>
      <c r="G3" s="5"/>
      <c r="H3" s="5"/>
      <c r="I3" s="6"/>
      <c r="J3" s="3"/>
    </row>
    <row r="4" spans="1:10" ht="14.25" customHeight="1">
      <c r="A4" s="7"/>
      <c r="B4" s="202" t="s">
        <v>5</v>
      </c>
      <c r="C4" s="203"/>
      <c r="D4" s="203"/>
      <c r="E4" s="203"/>
      <c r="F4" s="203"/>
      <c r="G4" s="203"/>
      <c r="H4" s="203"/>
      <c r="I4" s="220"/>
      <c r="J4" s="3"/>
    </row>
    <row r="5" spans="1:10" ht="54.75" customHeight="1">
      <c r="A5" s="7"/>
      <c r="B5" s="210" t="s">
        <v>6</v>
      </c>
      <c r="C5" s="203"/>
      <c r="D5" s="203"/>
      <c r="E5" s="203"/>
      <c r="F5" s="203"/>
      <c r="G5" s="203"/>
      <c r="H5" s="203"/>
      <c r="I5" s="220"/>
      <c r="J5" s="3"/>
    </row>
    <row r="6" spans="1:10" ht="19.25" customHeight="1">
      <c r="A6" s="7"/>
      <c r="B6" s="202" t="s">
        <v>7</v>
      </c>
      <c r="C6" s="203"/>
      <c r="D6" s="203"/>
      <c r="E6" s="203"/>
      <c r="F6" s="203"/>
      <c r="G6" s="203"/>
      <c r="H6" s="203"/>
      <c r="I6" s="220"/>
      <c r="J6" s="3"/>
    </row>
    <row r="7" spans="1:10" ht="409.6" customHeight="1">
      <c r="A7" s="10"/>
      <c r="B7" s="204" t="s">
        <v>8</v>
      </c>
      <c r="C7" s="205"/>
      <c r="D7" s="205"/>
      <c r="E7" s="205"/>
      <c r="F7" s="205"/>
      <c r="G7" s="205"/>
      <c r="H7" s="205"/>
      <c r="I7" s="215"/>
      <c r="J7" s="3"/>
    </row>
    <row r="8" spans="1:10" ht="40.5" customHeight="1">
      <c r="A8" s="7"/>
      <c r="B8" s="11"/>
      <c r="C8" s="3"/>
      <c r="D8" s="3"/>
      <c r="E8" s="3"/>
      <c r="F8" s="3"/>
      <c r="G8" s="3"/>
      <c r="H8" s="3"/>
      <c r="I8" s="12"/>
      <c r="J8" s="3"/>
    </row>
    <row r="9" spans="1:10" ht="14.25" customHeight="1">
      <c r="A9" s="7"/>
      <c r="B9" s="202" t="s">
        <v>9</v>
      </c>
      <c r="C9" s="203"/>
      <c r="D9" s="203"/>
      <c r="E9" s="203"/>
      <c r="F9" s="203"/>
      <c r="G9" s="203"/>
      <c r="H9" s="203"/>
      <c r="I9" s="220"/>
      <c r="J9" s="3"/>
    </row>
    <row r="10" spans="1:10" ht="14.25" customHeight="1">
      <c r="A10" s="7"/>
      <c r="B10" s="210" t="s">
        <v>10</v>
      </c>
      <c r="C10" s="203"/>
      <c r="D10" s="203"/>
      <c r="E10" s="203"/>
      <c r="F10" s="203"/>
      <c r="G10" s="203"/>
      <c r="H10" s="203"/>
      <c r="I10" s="220"/>
      <c r="J10" s="3"/>
    </row>
    <row r="11" spans="1:10" ht="13.5" customHeight="1">
      <c r="A11" s="7"/>
      <c r="B11" s="3"/>
      <c r="C11" s="3"/>
      <c r="D11" s="3"/>
      <c r="E11" s="3"/>
      <c r="F11" s="3"/>
      <c r="G11" s="3"/>
      <c r="H11" s="3"/>
      <c r="I11" s="12"/>
      <c r="J11" s="3"/>
    </row>
    <row r="12" spans="1:10" ht="13.5" customHeight="1">
      <c r="A12" s="7"/>
      <c r="B12" s="202" t="s">
        <v>11</v>
      </c>
      <c r="C12" s="203"/>
      <c r="D12" s="203"/>
      <c r="E12" s="203"/>
      <c r="F12" s="203"/>
      <c r="G12" s="203"/>
      <c r="H12" s="203"/>
      <c r="I12" s="220"/>
      <c r="J12" s="3"/>
    </row>
    <row r="13" spans="1:10" ht="6.75" customHeight="1">
      <c r="A13" s="7"/>
      <c r="B13" s="13"/>
      <c r="C13" s="3"/>
      <c r="D13" s="3"/>
      <c r="E13" s="3"/>
      <c r="F13" s="3"/>
      <c r="G13" s="3"/>
      <c r="H13" s="3"/>
      <c r="I13" s="12"/>
      <c r="J13" s="3"/>
    </row>
    <row r="14" spans="1:10" ht="13.5" customHeight="1">
      <c r="A14" s="10"/>
      <c r="B14" s="204" t="s">
        <v>12</v>
      </c>
      <c r="C14" s="205"/>
      <c r="D14" s="205"/>
      <c r="E14" s="205"/>
      <c r="F14" s="205"/>
      <c r="G14" s="205"/>
      <c r="H14" s="205"/>
      <c r="I14" s="215"/>
      <c r="J14" s="3"/>
    </row>
    <row r="15" spans="1:10" ht="13.5" customHeight="1">
      <c r="A15" s="3"/>
      <c r="B15" s="9"/>
      <c r="C15" s="9"/>
      <c r="D15" s="9"/>
      <c r="E15" s="9"/>
      <c r="F15" s="9"/>
      <c r="G15" s="9"/>
      <c r="H15" s="9"/>
      <c r="I15" s="9"/>
      <c r="J15" s="3"/>
    </row>
    <row r="16" spans="1:10" ht="20.25" customHeight="1">
      <c r="A16" s="3"/>
      <c r="B16" s="206" t="s">
        <v>13</v>
      </c>
      <c r="C16" s="207"/>
      <c r="D16" s="207"/>
      <c r="E16" s="208"/>
      <c r="F16" s="222">
        <v>45504</v>
      </c>
      <c r="G16" s="207"/>
      <c r="H16" s="207"/>
      <c r="I16" s="208"/>
      <c r="J16" s="3"/>
    </row>
    <row r="17" spans="1:11" ht="21.75" customHeight="1">
      <c r="A17" s="3"/>
      <c r="B17" s="206" t="s">
        <v>14</v>
      </c>
      <c r="C17" s="207"/>
      <c r="D17" s="207"/>
      <c r="E17" s="208"/>
      <c r="F17" s="222" t="s">
        <v>15</v>
      </c>
      <c r="G17" s="207"/>
      <c r="H17" s="207"/>
      <c r="I17" s="208"/>
      <c r="J17" s="3"/>
    </row>
    <row r="18" spans="1:11" ht="24" customHeight="1">
      <c r="A18" s="3"/>
      <c r="B18" s="221" t="s">
        <v>16</v>
      </c>
      <c r="C18" s="207"/>
      <c r="D18" s="207"/>
      <c r="E18" s="208"/>
      <c r="F18" s="222" t="s">
        <v>17</v>
      </c>
      <c r="G18" s="207"/>
      <c r="H18" s="207"/>
      <c r="I18" s="208"/>
      <c r="J18" s="3"/>
    </row>
    <row r="19" spans="1:11" ht="15.5">
      <c r="A19" s="3"/>
      <c r="B19" s="3"/>
      <c r="C19" s="3"/>
      <c r="D19" s="3"/>
      <c r="E19" s="3"/>
      <c r="F19" s="3"/>
      <c r="G19" s="3"/>
      <c r="H19" s="3"/>
      <c r="I19" s="3"/>
      <c r="J19" s="3"/>
    </row>
    <row r="20" spans="1:11" ht="15.5">
      <c r="A20" s="3"/>
      <c r="B20" s="202" t="s">
        <v>18</v>
      </c>
      <c r="C20" s="203"/>
      <c r="D20" s="203"/>
      <c r="E20" s="203"/>
      <c r="F20" s="203"/>
      <c r="G20" s="203"/>
      <c r="H20" s="203"/>
      <c r="I20" s="203"/>
      <c r="J20" s="3"/>
    </row>
    <row r="21" spans="1:11" ht="6" customHeight="1">
      <c r="A21" s="3"/>
      <c r="B21" s="8"/>
      <c r="C21" s="8"/>
      <c r="D21" s="8"/>
      <c r="E21" s="8"/>
      <c r="F21" s="8"/>
      <c r="G21" s="8"/>
      <c r="H21" s="8"/>
      <c r="I21" s="8"/>
      <c r="J21" s="3"/>
    </row>
    <row r="22" spans="1:11" ht="45" customHeight="1">
      <c r="A22" s="3"/>
      <c r="B22" s="204" t="s">
        <v>19</v>
      </c>
      <c r="C22" s="205"/>
      <c r="D22" s="205"/>
      <c r="E22" s="205"/>
      <c r="F22" s="205"/>
      <c r="G22" s="205"/>
      <c r="H22" s="205"/>
      <c r="I22" s="205"/>
      <c r="J22" s="3"/>
    </row>
    <row r="23" spans="1:11" ht="20.25" customHeight="1">
      <c r="A23" s="3"/>
      <c r="B23" s="206" t="s">
        <v>20</v>
      </c>
      <c r="C23" s="207"/>
      <c r="D23" s="208"/>
      <c r="E23" s="14">
        <v>2024</v>
      </c>
      <c r="F23" s="206" t="s">
        <v>21</v>
      </c>
      <c r="G23" s="207"/>
      <c r="H23" s="208"/>
      <c r="I23" s="14">
        <v>2027</v>
      </c>
      <c r="J23" s="3"/>
    </row>
    <row r="24" spans="1:11" ht="25.5" customHeight="1">
      <c r="A24" s="3"/>
      <c r="B24" s="223" t="s">
        <v>22</v>
      </c>
      <c r="C24" s="219"/>
      <c r="D24" s="219"/>
      <c r="E24" s="219"/>
      <c r="F24" s="219"/>
      <c r="G24" s="219"/>
      <c r="H24" s="219"/>
      <c r="I24" s="219"/>
      <c r="J24" s="3"/>
    </row>
    <row r="25" spans="1:11" ht="15.5">
      <c r="A25" s="3"/>
      <c r="B25" s="3"/>
      <c r="C25" s="3"/>
      <c r="D25" s="3"/>
      <c r="E25" s="3"/>
      <c r="F25" s="3"/>
      <c r="G25" s="3"/>
      <c r="H25" s="3"/>
      <c r="I25" s="3"/>
      <c r="J25" s="3"/>
    </row>
    <row r="26" spans="1:11" ht="15.5">
      <c r="A26" s="3"/>
      <c r="B26" s="202" t="s">
        <v>23</v>
      </c>
      <c r="C26" s="203"/>
      <c r="D26" s="203"/>
      <c r="E26" s="203"/>
      <c r="F26" s="203"/>
      <c r="G26" s="203"/>
      <c r="H26" s="203"/>
      <c r="I26" s="203"/>
      <c r="J26" s="3"/>
    </row>
    <row r="27" spans="1:11" ht="6.75" customHeight="1">
      <c r="A27" s="3"/>
      <c r="B27" s="3"/>
      <c r="C27" s="3"/>
      <c r="D27" s="3"/>
      <c r="E27" s="3"/>
      <c r="F27" s="3"/>
      <c r="G27" s="3"/>
      <c r="H27" s="3"/>
      <c r="I27" s="3"/>
      <c r="J27" s="3"/>
    </row>
    <row r="28" spans="1:11" ht="15" customHeight="1">
      <c r="A28" s="3"/>
      <c r="B28" s="202" t="s">
        <v>24</v>
      </c>
      <c r="C28" s="203"/>
      <c r="D28" s="203"/>
      <c r="E28" s="203"/>
      <c r="F28" s="203"/>
      <c r="G28" s="203"/>
      <c r="H28" s="203"/>
      <c r="I28" s="203"/>
      <c r="J28" s="3"/>
    </row>
    <row r="29" spans="1:11" ht="6.75" customHeight="1">
      <c r="A29" s="3"/>
      <c r="B29" s="3"/>
      <c r="C29" s="3"/>
      <c r="D29" s="3"/>
      <c r="E29" s="3"/>
      <c r="F29" s="3"/>
      <c r="G29" s="3"/>
      <c r="H29" s="3"/>
      <c r="I29" s="3"/>
      <c r="J29" s="3"/>
    </row>
    <row r="30" spans="1:11" ht="56.25" customHeight="1">
      <c r="A30" s="3"/>
      <c r="B30" s="210" t="s">
        <v>25</v>
      </c>
      <c r="C30" s="203"/>
      <c r="D30" s="203"/>
      <c r="E30" s="203"/>
      <c r="F30" s="203"/>
      <c r="G30" s="203"/>
      <c r="H30" s="203"/>
      <c r="I30" s="203"/>
      <c r="J30" s="3"/>
    </row>
    <row r="31" spans="1:11" ht="17.25" customHeight="1">
      <c r="A31" s="3"/>
      <c r="B31" s="210" t="s">
        <v>26</v>
      </c>
      <c r="C31" s="203"/>
      <c r="D31" s="203"/>
      <c r="E31" s="203"/>
      <c r="F31" s="203"/>
      <c r="G31" s="203"/>
      <c r="H31" s="203"/>
      <c r="I31" s="203"/>
      <c r="J31" s="3"/>
    </row>
    <row r="32" spans="1:11" ht="409.5" customHeight="1">
      <c r="A32" s="3"/>
      <c r="B32" s="224" t="s">
        <v>419</v>
      </c>
      <c r="C32" s="203"/>
      <c r="D32" s="203"/>
      <c r="E32" s="203"/>
      <c r="F32" s="224" t="s">
        <v>417</v>
      </c>
      <c r="G32" s="203"/>
      <c r="H32" s="203"/>
      <c r="I32" s="203"/>
      <c r="J32" s="3"/>
      <c r="K32" s="15"/>
    </row>
    <row r="33" spans="1:10" ht="355.5" customHeight="1">
      <c r="A33" s="3"/>
      <c r="B33" s="225" t="s">
        <v>418</v>
      </c>
      <c r="C33" s="226"/>
      <c r="D33" s="226"/>
      <c r="E33" s="226"/>
      <c r="F33" s="225" t="s">
        <v>420</v>
      </c>
      <c r="G33" s="203"/>
      <c r="H33" s="203"/>
      <c r="I33" s="203"/>
      <c r="J33" s="3"/>
    </row>
    <row r="34" spans="1:10" ht="7.5" customHeight="1">
      <c r="A34" s="3"/>
      <c r="B34" s="9"/>
      <c r="C34" s="9"/>
      <c r="D34" s="9"/>
      <c r="E34" s="9"/>
      <c r="F34" s="16"/>
      <c r="G34" s="16"/>
      <c r="H34" s="16"/>
      <c r="I34" s="16"/>
      <c r="J34" s="3"/>
    </row>
    <row r="35" spans="1:10" ht="36" customHeight="1">
      <c r="A35" s="3"/>
      <c r="B35" s="210" t="s">
        <v>27</v>
      </c>
      <c r="C35" s="203"/>
      <c r="D35" s="203"/>
      <c r="E35" s="203"/>
      <c r="F35" s="203"/>
      <c r="G35" s="203"/>
      <c r="H35" s="203"/>
      <c r="I35" s="203"/>
      <c r="J35" s="3"/>
    </row>
    <row r="36" spans="1:10" ht="9.75" customHeight="1">
      <c r="A36" s="3"/>
      <c r="B36" s="17"/>
      <c r="C36" s="17"/>
      <c r="D36" s="17"/>
      <c r="E36" s="17"/>
      <c r="F36" s="17"/>
      <c r="G36" s="17"/>
      <c r="H36" s="17"/>
      <c r="I36" s="17"/>
      <c r="J36" s="3"/>
    </row>
    <row r="37" spans="1:10" ht="30" customHeight="1">
      <c r="A37" s="3"/>
      <c r="B37" s="210" t="s">
        <v>28</v>
      </c>
      <c r="C37" s="203"/>
      <c r="D37" s="203"/>
      <c r="E37" s="203"/>
      <c r="F37" s="203"/>
      <c r="G37" s="203"/>
      <c r="H37" s="203"/>
      <c r="I37" s="203"/>
      <c r="J37" s="3"/>
    </row>
    <row r="38" spans="1:10" ht="3.75" customHeight="1">
      <c r="A38" s="3"/>
      <c r="B38" s="17"/>
      <c r="C38" s="17"/>
      <c r="D38" s="17"/>
      <c r="E38" s="17"/>
      <c r="F38" s="17"/>
      <c r="G38" s="17"/>
      <c r="H38" s="17"/>
      <c r="I38" s="17"/>
      <c r="J38" s="3"/>
    </row>
    <row r="39" spans="1:10" ht="139.5" customHeight="1">
      <c r="A39" s="3"/>
      <c r="B39" s="210" t="s">
        <v>29</v>
      </c>
      <c r="C39" s="203"/>
      <c r="D39" s="203"/>
      <c r="E39" s="203"/>
      <c r="F39" s="203"/>
      <c r="G39" s="203"/>
      <c r="H39" s="203"/>
      <c r="I39" s="203"/>
      <c r="J39" s="3"/>
    </row>
    <row r="40" spans="1:10" ht="8.25" customHeight="1">
      <c r="A40" s="3"/>
      <c r="B40" s="3"/>
      <c r="C40" s="3"/>
      <c r="D40" s="3"/>
      <c r="E40" s="3"/>
      <c r="F40" s="3"/>
      <c r="G40" s="3"/>
      <c r="H40" s="3"/>
      <c r="I40" s="3"/>
      <c r="J40" s="3"/>
    </row>
    <row r="41" spans="1:10" ht="31">
      <c r="A41" s="3"/>
      <c r="B41" s="3"/>
      <c r="C41" s="18" t="s">
        <v>30</v>
      </c>
      <c r="D41" s="206" t="s">
        <v>31</v>
      </c>
      <c r="E41" s="207"/>
      <c r="F41" s="207"/>
      <c r="G41" s="207"/>
      <c r="H41" s="208"/>
      <c r="I41" s="3"/>
      <c r="J41" s="3"/>
    </row>
    <row r="42" spans="1:10" ht="57.75" customHeight="1">
      <c r="A42" s="3"/>
      <c r="B42" s="3"/>
      <c r="C42" s="19" t="s">
        <v>32</v>
      </c>
      <c r="D42" s="209" t="s">
        <v>33</v>
      </c>
      <c r="E42" s="207"/>
      <c r="F42" s="207"/>
      <c r="G42" s="207"/>
      <c r="H42" s="208"/>
      <c r="I42" s="3"/>
      <c r="J42" s="3"/>
    </row>
    <row r="43" spans="1:10" ht="57.75" customHeight="1">
      <c r="A43" s="3"/>
      <c r="B43" s="3"/>
      <c r="C43" s="19" t="s">
        <v>34</v>
      </c>
      <c r="D43" s="209" t="s">
        <v>35</v>
      </c>
      <c r="E43" s="207"/>
      <c r="F43" s="207"/>
      <c r="G43" s="207"/>
      <c r="H43" s="208"/>
      <c r="I43" s="3"/>
      <c r="J43" s="3"/>
    </row>
    <row r="44" spans="1:10" ht="57.75" customHeight="1">
      <c r="A44" s="3"/>
      <c r="B44" s="3"/>
      <c r="C44" s="19" t="s">
        <v>36</v>
      </c>
      <c r="D44" s="209" t="s">
        <v>37</v>
      </c>
      <c r="E44" s="207"/>
      <c r="F44" s="207"/>
      <c r="G44" s="207"/>
      <c r="H44" s="208"/>
      <c r="I44" s="3"/>
      <c r="J44" s="3"/>
    </row>
    <row r="45" spans="1:10" ht="57.75" customHeight="1">
      <c r="A45" s="3"/>
      <c r="B45" s="3"/>
      <c r="C45" s="19" t="s">
        <v>38</v>
      </c>
      <c r="D45" s="209" t="s">
        <v>39</v>
      </c>
      <c r="E45" s="207"/>
      <c r="F45" s="207"/>
      <c r="G45" s="207"/>
      <c r="H45" s="208"/>
      <c r="I45" s="3"/>
      <c r="J45" s="3"/>
    </row>
    <row r="46" spans="1:10" ht="6.75" customHeight="1">
      <c r="A46" s="3"/>
      <c r="B46" s="3"/>
      <c r="C46" s="21"/>
      <c r="D46" s="210"/>
      <c r="E46" s="203"/>
      <c r="F46" s="203"/>
      <c r="G46" s="203"/>
      <c r="H46" s="203"/>
      <c r="I46" s="3"/>
      <c r="J46" s="3"/>
    </row>
    <row r="47" spans="1:10" ht="6.75" customHeight="1">
      <c r="A47" s="3"/>
      <c r="B47" s="3"/>
      <c r="C47" s="3"/>
      <c r="D47" s="3"/>
      <c r="E47" s="3"/>
      <c r="F47" s="3"/>
      <c r="G47" s="3"/>
      <c r="H47" s="3"/>
      <c r="I47" s="3"/>
      <c r="J47" s="3"/>
    </row>
    <row r="48" spans="1:10" ht="63" customHeight="1">
      <c r="A48" s="3"/>
      <c r="B48" s="22" t="s">
        <v>40</v>
      </c>
      <c r="C48" s="211" t="s">
        <v>41</v>
      </c>
      <c r="D48" s="208"/>
      <c r="E48" s="206" t="s">
        <v>42</v>
      </c>
      <c r="F48" s="208"/>
      <c r="G48" s="211" t="s">
        <v>31</v>
      </c>
      <c r="H48" s="208"/>
      <c r="I48" s="18" t="s">
        <v>30</v>
      </c>
      <c r="J48" s="3"/>
    </row>
    <row r="49" spans="1:10" ht="60" customHeight="1">
      <c r="A49" s="3"/>
      <c r="B49" s="23" t="s">
        <v>43</v>
      </c>
      <c r="C49" s="228" t="s">
        <v>44</v>
      </c>
      <c r="D49" s="208"/>
      <c r="E49" s="228" t="s">
        <v>45</v>
      </c>
      <c r="F49" s="208"/>
      <c r="G49" s="229" t="s">
        <v>435</v>
      </c>
      <c r="H49" s="208"/>
      <c r="I49" s="24" t="s">
        <v>32</v>
      </c>
      <c r="J49" s="3"/>
    </row>
    <row r="50" spans="1:10" ht="60" customHeight="1">
      <c r="A50" s="3"/>
      <c r="B50" s="23" t="s">
        <v>46</v>
      </c>
      <c r="C50" s="228" t="s">
        <v>47</v>
      </c>
      <c r="D50" s="208"/>
      <c r="E50" s="228" t="s">
        <v>48</v>
      </c>
      <c r="F50" s="208"/>
      <c r="G50" s="230" t="s">
        <v>49</v>
      </c>
      <c r="H50" s="208"/>
      <c r="I50" s="24" t="s">
        <v>38</v>
      </c>
      <c r="J50" s="3"/>
    </row>
    <row r="51" spans="1:10" ht="15.5">
      <c r="A51" s="3"/>
      <c r="B51" s="14"/>
      <c r="C51" s="227"/>
      <c r="D51" s="208"/>
      <c r="E51" s="227"/>
      <c r="F51" s="208"/>
      <c r="G51" s="227"/>
      <c r="H51" s="208"/>
      <c r="I51" s="25"/>
      <c r="J51" s="3"/>
    </row>
    <row r="52" spans="1:10" ht="14.25" customHeight="1">
      <c r="A52" s="3"/>
      <c r="B52" s="14"/>
      <c r="C52" s="227"/>
      <c r="D52" s="208"/>
      <c r="E52" s="227"/>
      <c r="F52" s="208"/>
      <c r="G52" s="227"/>
      <c r="H52" s="208"/>
      <c r="I52" s="25"/>
      <c r="J52" s="3"/>
    </row>
    <row r="53" spans="1:10" ht="14.25" customHeight="1">
      <c r="A53" s="3"/>
      <c r="B53" s="3"/>
      <c r="C53" s="3"/>
      <c r="D53" s="3"/>
      <c r="E53" s="3"/>
      <c r="F53" s="3"/>
      <c r="G53" s="3"/>
      <c r="H53" s="3"/>
      <c r="I53" s="3"/>
      <c r="J53" s="3"/>
    </row>
    <row r="54" spans="1:10" ht="7.5" customHeight="1">
      <c r="A54" s="3"/>
      <c r="B54" s="202"/>
      <c r="C54" s="203"/>
      <c r="D54" s="203"/>
      <c r="E54" s="203"/>
      <c r="F54" s="203"/>
      <c r="G54" s="203"/>
      <c r="H54" s="203"/>
      <c r="I54" s="203"/>
      <c r="J54" s="3"/>
    </row>
    <row r="55" spans="1:10" ht="33.75" customHeight="1">
      <c r="A55" s="3"/>
      <c r="B55" s="210" t="s">
        <v>50</v>
      </c>
      <c r="C55" s="203"/>
      <c r="D55" s="203"/>
      <c r="E55" s="203"/>
      <c r="F55" s="203"/>
      <c r="G55" s="203"/>
      <c r="H55" s="203"/>
      <c r="I55" s="203"/>
      <c r="J55" s="3"/>
    </row>
    <row r="56" spans="1:10" ht="6" customHeight="1">
      <c r="A56" s="3"/>
      <c r="B56" s="17"/>
      <c r="C56" s="17"/>
      <c r="D56" s="17"/>
      <c r="E56" s="17"/>
      <c r="F56" s="17"/>
      <c r="G56" s="17"/>
      <c r="H56" s="17"/>
      <c r="I56" s="17"/>
      <c r="J56" s="3"/>
    </row>
    <row r="57" spans="1:10" ht="143.25" customHeight="1">
      <c r="A57" s="3"/>
      <c r="B57" s="224" t="s">
        <v>421</v>
      </c>
      <c r="C57" s="203"/>
      <c r="D57" s="203"/>
      <c r="E57" s="203"/>
      <c r="F57" s="203"/>
      <c r="G57" s="203"/>
      <c r="H57" s="203"/>
      <c r="I57" s="203"/>
      <c r="J57" s="3"/>
    </row>
    <row r="58" spans="1:10" ht="14.25" customHeight="1">
      <c r="A58" s="3"/>
      <c r="B58" s="3"/>
      <c r="C58" s="3"/>
      <c r="D58" s="3"/>
      <c r="E58" s="3"/>
      <c r="F58" s="3"/>
      <c r="G58" s="3"/>
      <c r="H58" s="3"/>
      <c r="I58" s="3"/>
      <c r="J58" s="3"/>
    </row>
    <row r="59" spans="1:10" ht="61.5" customHeight="1">
      <c r="A59" s="3"/>
      <c r="B59" s="3"/>
      <c r="C59" s="18" t="s">
        <v>30</v>
      </c>
      <c r="D59" s="206" t="s">
        <v>31</v>
      </c>
      <c r="E59" s="207"/>
      <c r="F59" s="207"/>
      <c r="G59" s="207"/>
      <c r="H59" s="208"/>
      <c r="I59" s="3"/>
      <c r="J59" s="3"/>
    </row>
    <row r="60" spans="1:10" ht="55.5" customHeight="1">
      <c r="A60" s="3"/>
      <c r="B60" s="3"/>
      <c r="C60" s="19" t="s">
        <v>32</v>
      </c>
      <c r="D60" s="209" t="s">
        <v>33</v>
      </c>
      <c r="E60" s="207"/>
      <c r="F60" s="207"/>
      <c r="G60" s="207"/>
      <c r="H60" s="208"/>
      <c r="I60" s="3"/>
      <c r="J60" s="3"/>
    </row>
    <row r="61" spans="1:10" ht="55.5" customHeight="1">
      <c r="A61" s="3"/>
      <c r="B61" s="3"/>
      <c r="C61" s="19" t="s">
        <v>34</v>
      </c>
      <c r="D61" s="209" t="s">
        <v>35</v>
      </c>
      <c r="E61" s="207"/>
      <c r="F61" s="207"/>
      <c r="G61" s="207"/>
      <c r="H61" s="208"/>
      <c r="I61" s="3"/>
      <c r="J61" s="3"/>
    </row>
    <row r="62" spans="1:10" ht="55.5" customHeight="1">
      <c r="A62" s="3"/>
      <c r="B62" s="3"/>
      <c r="C62" s="19" t="s">
        <v>36</v>
      </c>
      <c r="D62" s="209" t="s">
        <v>37</v>
      </c>
      <c r="E62" s="207"/>
      <c r="F62" s="207"/>
      <c r="G62" s="207"/>
      <c r="H62" s="208"/>
      <c r="I62" s="3"/>
      <c r="J62" s="3"/>
    </row>
    <row r="63" spans="1:10" ht="55.5" customHeight="1">
      <c r="A63" s="3"/>
      <c r="B63" s="3"/>
      <c r="C63" s="19" t="s">
        <v>38</v>
      </c>
      <c r="D63" s="209" t="s">
        <v>39</v>
      </c>
      <c r="E63" s="207"/>
      <c r="F63" s="207"/>
      <c r="G63" s="207"/>
      <c r="H63" s="208"/>
      <c r="I63" s="3"/>
      <c r="J63" s="3"/>
    </row>
    <row r="64" spans="1:10" ht="9" customHeight="1">
      <c r="A64" s="3"/>
      <c r="B64" s="3"/>
      <c r="C64" s="21"/>
      <c r="D64" s="210"/>
      <c r="E64" s="203"/>
      <c r="F64" s="203"/>
      <c r="G64" s="203"/>
      <c r="H64" s="203"/>
      <c r="I64" s="3"/>
      <c r="J64" s="3"/>
    </row>
    <row r="65" spans="1:10" ht="9.75" customHeight="1">
      <c r="A65" s="3"/>
      <c r="B65" s="3"/>
      <c r="C65" s="3"/>
      <c r="D65" s="3"/>
      <c r="E65" s="3"/>
      <c r="F65" s="3"/>
      <c r="G65" s="3"/>
      <c r="H65" s="3"/>
      <c r="I65" s="3"/>
      <c r="J65" s="3"/>
    </row>
    <row r="66" spans="1:10" ht="38.25" customHeight="1">
      <c r="A66" s="3"/>
      <c r="B66" s="22" t="s">
        <v>40</v>
      </c>
      <c r="C66" s="211" t="s">
        <v>41</v>
      </c>
      <c r="D66" s="208"/>
      <c r="E66" s="206" t="s">
        <v>51</v>
      </c>
      <c r="F66" s="208"/>
      <c r="G66" s="211" t="s">
        <v>31</v>
      </c>
      <c r="H66" s="208"/>
      <c r="I66" s="18" t="s">
        <v>30</v>
      </c>
      <c r="J66" s="3"/>
    </row>
    <row r="67" spans="1:10" ht="82.5" customHeight="1">
      <c r="A67" s="3"/>
      <c r="B67" s="14" t="s">
        <v>52</v>
      </c>
      <c r="C67" s="227" t="s">
        <v>53</v>
      </c>
      <c r="D67" s="208"/>
      <c r="E67" s="227" t="s">
        <v>54</v>
      </c>
      <c r="F67" s="208"/>
      <c r="G67" s="209" t="s">
        <v>55</v>
      </c>
      <c r="H67" s="208"/>
      <c r="I67" s="25" t="s">
        <v>34</v>
      </c>
      <c r="J67" s="3"/>
    </row>
    <row r="68" spans="1:10" ht="69" customHeight="1">
      <c r="A68" s="3"/>
      <c r="B68" s="14" t="s">
        <v>56</v>
      </c>
      <c r="C68" s="227" t="s">
        <v>57</v>
      </c>
      <c r="D68" s="208"/>
      <c r="E68" s="227" t="s">
        <v>58</v>
      </c>
      <c r="F68" s="208"/>
      <c r="G68" s="235" t="s">
        <v>422</v>
      </c>
      <c r="H68" s="208"/>
      <c r="I68" s="25" t="s">
        <v>32</v>
      </c>
      <c r="J68" s="3"/>
    </row>
    <row r="69" spans="1:10" ht="14.25" customHeight="1">
      <c r="A69" s="3"/>
      <c r="B69" s="14"/>
      <c r="C69" s="209"/>
      <c r="D69" s="208"/>
      <c r="E69" s="209"/>
      <c r="F69" s="208"/>
      <c r="G69" s="227"/>
      <c r="H69" s="208"/>
      <c r="I69" s="25"/>
      <c r="J69" s="3"/>
    </row>
    <row r="70" spans="1:10" ht="14.25" customHeight="1">
      <c r="A70" s="3"/>
      <c r="B70" s="14"/>
      <c r="C70" s="209"/>
      <c r="D70" s="208"/>
      <c r="E70" s="209"/>
      <c r="F70" s="208"/>
      <c r="G70" s="227"/>
      <c r="H70" s="208"/>
      <c r="I70" s="25"/>
      <c r="J70" s="3"/>
    </row>
    <row r="71" spans="1:10" ht="10.5" customHeight="1">
      <c r="A71" s="3"/>
      <c r="B71" s="3"/>
      <c r="C71" s="3"/>
      <c r="D71" s="3"/>
      <c r="E71" s="3"/>
      <c r="F71" s="3"/>
      <c r="G71" s="3"/>
      <c r="H71" s="3"/>
      <c r="I71" s="3"/>
      <c r="J71" s="3"/>
    </row>
    <row r="72" spans="1:10" ht="14.25" customHeight="1">
      <c r="A72" s="3"/>
      <c r="B72" s="202" t="s">
        <v>59</v>
      </c>
      <c r="C72" s="203"/>
      <c r="D72" s="203"/>
      <c r="E72" s="203"/>
      <c r="F72" s="203"/>
      <c r="G72" s="203"/>
      <c r="H72" s="203"/>
      <c r="I72" s="203"/>
      <c r="J72" s="3"/>
    </row>
    <row r="73" spans="1:10" ht="7.5" customHeight="1">
      <c r="A73" s="3"/>
      <c r="B73" s="3"/>
      <c r="C73" s="3"/>
      <c r="D73" s="3"/>
      <c r="E73" s="3"/>
      <c r="F73" s="3"/>
      <c r="G73" s="3"/>
      <c r="H73" s="3"/>
      <c r="I73" s="3"/>
      <c r="J73" s="3"/>
    </row>
    <row r="74" spans="1:10" ht="50.25" customHeight="1">
      <c r="A74" s="3"/>
      <c r="B74" s="210" t="s">
        <v>60</v>
      </c>
      <c r="C74" s="203"/>
      <c r="D74" s="203"/>
      <c r="E74" s="203"/>
      <c r="F74" s="203"/>
      <c r="G74" s="203"/>
      <c r="H74" s="203"/>
      <c r="I74" s="203"/>
      <c r="J74" s="3"/>
    </row>
    <row r="75" spans="1:10" ht="325.5" customHeight="1">
      <c r="A75" s="3"/>
      <c r="B75" s="225" t="s">
        <v>423</v>
      </c>
      <c r="C75" s="226"/>
      <c r="D75" s="226"/>
      <c r="E75" s="226"/>
      <c r="F75" s="225" t="s">
        <v>424</v>
      </c>
      <c r="G75" s="226"/>
      <c r="H75" s="226"/>
      <c r="I75" s="226"/>
      <c r="J75" s="3"/>
    </row>
    <row r="76" spans="1:10" ht="271" customHeight="1">
      <c r="A76" s="3"/>
      <c r="B76" s="225" t="s">
        <v>425</v>
      </c>
      <c r="C76" s="203"/>
      <c r="D76" s="203"/>
      <c r="E76" s="203"/>
      <c r="F76" s="225" t="s">
        <v>426</v>
      </c>
      <c r="G76" s="203"/>
      <c r="H76" s="203"/>
      <c r="I76" s="203"/>
      <c r="J76" s="3"/>
    </row>
    <row r="77" spans="1:10" ht="30" customHeight="1">
      <c r="A77" s="3"/>
      <c r="B77" s="210" t="s">
        <v>61</v>
      </c>
      <c r="C77" s="203"/>
      <c r="D77" s="203"/>
      <c r="E77" s="203"/>
      <c r="F77" s="203"/>
      <c r="G77" s="203"/>
      <c r="H77" s="203"/>
      <c r="I77" s="203"/>
      <c r="J77" s="3"/>
    </row>
    <row r="78" spans="1:10" ht="8.25" customHeight="1">
      <c r="A78" s="3"/>
      <c r="B78" s="17"/>
      <c r="C78" s="17"/>
      <c r="D78" s="17"/>
      <c r="E78" s="17"/>
      <c r="F78" s="17"/>
      <c r="G78" s="17"/>
      <c r="H78" s="17"/>
      <c r="I78" s="17"/>
      <c r="J78" s="3"/>
    </row>
    <row r="79" spans="1:10" ht="30.75" customHeight="1">
      <c r="A79" s="3"/>
      <c r="B79" s="210" t="s">
        <v>62</v>
      </c>
      <c r="C79" s="203"/>
      <c r="D79" s="203"/>
      <c r="E79" s="203"/>
      <c r="F79" s="203"/>
      <c r="G79" s="203"/>
      <c r="H79" s="203"/>
      <c r="I79" s="203"/>
      <c r="J79" s="3"/>
    </row>
    <row r="80" spans="1:10" ht="8.25" customHeight="1">
      <c r="A80" s="3"/>
      <c r="B80" s="17"/>
      <c r="C80" s="17"/>
      <c r="D80" s="17"/>
      <c r="E80" s="17"/>
      <c r="F80" s="17"/>
      <c r="G80" s="17"/>
      <c r="H80" s="17"/>
      <c r="I80" s="17"/>
      <c r="J80" s="3"/>
    </row>
    <row r="81" spans="1:10" ht="132" customHeight="1">
      <c r="A81" s="3"/>
      <c r="B81" s="210" t="s">
        <v>63</v>
      </c>
      <c r="C81" s="203"/>
      <c r="D81" s="203"/>
      <c r="E81" s="203"/>
      <c r="F81" s="203"/>
      <c r="G81" s="203"/>
      <c r="H81" s="203"/>
      <c r="I81" s="203"/>
      <c r="J81" s="3"/>
    </row>
    <row r="82" spans="1:10" ht="3.75" customHeight="1">
      <c r="A82" s="3"/>
      <c r="B82" s="3"/>
      <c r="C82" s="3"/>
      <c r="D82" s="3"/>
      <c r="E82" s="3"/>
      <c r="F82" s="3"/>
      <c r="G82" s="3"/>
      <c r="H82" s="3"/>
      <c r="I82" s="3"/>
      <c r="J82" s="3"/>
    </row>
    <row r="83" spans="1:10" ht="63.75" customHeight="1">
      <c r="A83" s="3"/>
      <c r="B83" s="3"/>
      <c r="C83" s="26" t="s">
        <v>30</v>
      </c>
      <c r="D83" s="232" t="s">
        <v>31</v>
      </c>
      <c r="E83" s="233"/>
      <c r="F83" s="233"/>
      <c r="G83" s="233"/>
      <c r="H83" s="234"/>
      <c r="I83" s="3"/>
      <c r="J83" s="3"/>
    </row>
    <row r="84" spans="1:10" ht="48.75" customHeight="1">
      <c r="A84" s="3"/>
      <c r="B84" s="3"/>
      <c r="C84" s="19" t="s">
        <v>32</v>
      </c>
      <c r="D84" s="209" t="s">
        <v>33</v>
      </c>
      <c r="E84" s="207"/>
      <c r="F84" s="207"/>
      <c r="G84" s="207"/>
      <c r="H84" s="208"/>
      <c r="I84" s="3"/>
      <c r="J84" s="3"/>
    </row>
    <row r="85" spans="1:10" ht="48.75" customHeight="1">
      <c r="A85" s="3"/>
      <c r="B85" s="3"/>
      <c r="C85" s="19" t="s">
        <v>34</v>
      </c>
      <c r="D85" s="209" t="s">
        <v>35</v>
      </c>
      <c r="E85" s="207"/>
      <c r="F85" s="207"/>
      <c r="G85" s="207"/>
      <c r="H85" s="208"/>
      <c r="I85" s="3"/>
      <c r="J85" s="3"/>
    </row>
    <row r="86" spans="1:10" ht="48.75" customHeight="1">
      <c r="A86" s="3"/>
      <c r="B86" s="3"/>
      <c r="C86" s="19" t="s">
        <v>36</v>
      </c>
      <c r="D86" s="209" t="s">
        <v>37</v>
      </c>
      <c r="E86" s="207"/>
      <c r="F86" s="207"/>
      <c r="G86" s="207"/>
      <c r="H86" s="208"/>
      <c r="I86" s="3"/>
      <c r="J86" s="3"/>
    </row>
    <row r="87" spans="1:10" ht="48.75" customHeight="1">
      <c r="A87" s="3"/>
      <c r="B87" s="3"/>
      <c r="C87" s="19" t="s">
        <v>38</v>
      </c>
      <c r="D87" s="209" t="s">
        <v>39</v>
      </c>
      <c r="E87" s="207"/>
      <c r="F87" s="207"/>
      <c r="G87" s="207"/>
      <c r="H87" s="208"/>
      <c r="I87" s="3"/>
      <c r="J87" s="3"/>
    </row>
    <row r="88" spans="1:10" ht="9" customHeight="1">
      <c r="A88" s="3"/>
      <c r="B88" s="3"/>
      <c r="C88" s="21"/>
      <c r="D88" s="210"/>
      <c r="E88" s="203"/>
      <c r="F88" s="203"/>
      <c r="G88" s="203"/>
      <c r="H88" s="203"/>
      <c r="I88" s="3"/>
      <c r="J88" s="3"/>
    </row>
    <row r="89" spans="1:10" ht="4.5" customHeight="1">
      <c r="A89" s="3"/>
      <c r="B89" s="3"/>
      <c r="C89" s="3"/>
      <c r="D89" s="3"/>
      <c r="E89" s="3"/>
      <c r="F89" s="3"/>
      <c r="G89" s="3"/>
      <c r="H89" s="3"/>
      <c r="I89" s="3"/>
      <c r="J89" s="3"/>
    </row>
    <row r="90" spans="1:10" ht="60.75" customHeight="1">
      <c r="A90" s="3"/>
      <c r="B90" s="22" t="s">
        <v>40</v>
      </c>
      <c r="C90" s="211" t="s">
        <v>41</v>
      </c>
      <c r="D90" s="208"/>
      <c r="E90" s="206" t="s">
        <v>64</v>
      </c>
      <c r="F90" s="208"/>
      <c r="G90" s="211" t="s">
        <v>31</v>
      </c>
      <c r="H90" s="208"/>
      <c r="I90" s="18" t="s">
        <v>30</v>
      </c>
      <c r="J90" s="3"/>
    </row>
    <row r="91" spans="1:10" ht="42" customHeight="1">
      <c r="A91" s="3"/>
      <c r="B91" s="14" t="s">
        <v>65</v>
      </c>
      <c r="C91" s="227" t="s">
        <v>44</v>
      </c>
      <c r="D91" s="208"/>
      <c r="E91" s="227" t="s">
        <v>140</v>
      </c>
      <c r="F91" s="208"/>
      <c r="G91" s="227" t="s">
        <v>67</v>
      </c>
      <c r="H91" s="208"/>
      <c r="I91" s="25" t="s">
        <v>38</v>
      </c>
      <c r="J91" s="3"/>
    </row>
    <row r="92" spans="1:10" ht="75" customHeight="1">
      <c r="A92" s="3"/>
      <c r="B92" s="14" t="s">
        <v>68</v>
      </c>
      <c r="C92" s="227" t="s">
        <v>47</v>
      </c>
      <c r="D92" s="208"/>
      <c r="E92" s="227" t="s">
        <v>165</v>
      </c>
      <c r="F92" s="208"/>
      <c r="G92" s="231" t="s">
        <v>427</v>
      </c>
      <c r="H92" s="208"/>
      <c r="I92" s="25" t="s">
        <v>36</v>
      </c>
      <c r="J92" s="3"/>
    </row>
    <row r="93" spans="1:10" ht="14.25" customHeight="1">
      <c r="A93" s="3"/>
      <c r="B93" s="14"/>
      <c r="C93" s="209"/>
      <c r="D93" s="208"/>
      <c r="E93" s="209"/>
      <c r="F93" s="208"/>
      <c r="G93" s="227"/>
      <c r="H93" s="208"/>
      <c r="I93" s="25"/>
      <c r="J93" s="3"/>
    </row>
    <row r="94" spans="1:10" ht="14.25" customHeight="1">
      <c r="A94" s="3"/>
      <c r="B94" s="14"/>
      <c r="C94" s="209"/>
      <c r="D94" s="208"/>
      <c r="E94" s="209"/>
      <c r="F94" s="208"/>
      <c r="G94" s="227"/>
      <c r="H94" s="208"/>
      <c r="I94" s="25"/>
      <c r="J94" s="3"/>
    </row>
    <row r="95" spans="1:10" ht="9.75" customHeight="1">
      <c r="A95" s="3"/>
      <c r="B95" s="3"/>
      <c r="C95" s="3"/>
      <c r="D95" s="3"/>
      <c r="E95" s="3"/>
      <c r="F95" s="3"/>
      <c r="G95" s="3"/>
      <c r="H95" s="3"/>
      <c r="I95" s="3"/>
      <c r="J95" s="3"/>
    </row>
    <row r="96" spans="1:10" ht="30.75" customHeight="1">
      <c r="A96" s="3"/>
      <c r="B96" s="210" t="s">
        <v>69</v>
      </c>
      <c r="C96" s="203"/>
      <c r="D96" s="203"/>
      <c r="E96" s="203"/>
      <c r="F96" s="203"/>
      <c r="G96" s="203"/>
      <c r="H96" s="203"/>
      <c r="I96" s="203"/>
      <c r="J96" s="3"/>
    </row>
    <row r="97" spans="1:10" ht="9" customHeight="1">
      <c r="A97" s="3"/>
      <c r="B97" s="17"/>
      <c r="C97" s="17"/>
      <c r="D97" s="17"/>
      <c r="E97" s="17"/>
      <c r="F97" s="17"/>
      <c r="G97" s="17"/>
      <c r="H97" s="17"/>
      <c r="I97" s="17"/>
      <c r="J97" s="3"/>
    </row>
    <row r="98" spans="1:10" ht="141.75" customHeight="1">
      <c r="A98" s="3"/>
      <c r="B98" s="224" t="s">
        <v>428</v>
      </c>
      <c r="C98" s="203"/>
      <c r="D98" s="203"/>
      <c r="E98" s="203"/>
      <c r="F98" s="203"/>
      <c r="G98" s="203"/>
      <c r="H98" s="203"/>
      <c r="I98" s="203"/>
      <c r="J98" s="3"/>
    </row>
    <row r="99" spans="1:10" ht="73.5" customHeight="1">
      <c r="A99" s="3"/>
      <c r="B99" s="3"/>
      <c r="C99" s="18" t="s">
        <v>30</v>
      </c>
      <c r="D99" s="206" t="s">
        <v>31</v>
      </c>
      <c r="E99" s="207"/>
      <c r="F99" s="207"/>
      <c r="G99" s="207"/>
      <c r="H99" s="208"/>
      <c r="I99" s="3"/>
      <c r="J99" s="3"/>
    </row>
    <row r="100" spans="1:10" ht="49.5" customHeight="1">
      <c r="A100" s="3"/>
      <c r="B100" s="3"/>
      <c r="C100" s="19" t="s">
        <v>32</v>
      </c>
      <c r="D100" s="209" t="s">
        <v>33</v>
      </c>
      <c r="E100" s="207"/>
      <c r="F100" s="207"/>
      <c r="G100" s="207"/>
      <c r="H100" s="208"/>
      <c r="I100" s="3"/>
      <c r="J100" s="3"/>
    </row>
    <row r="101" spans="1:10" ht="49.5" customHeight="1">
      <c r="A101" s="3"/>
      <c r="B101" s="3"/>
      <c r="C101" s="19" t="s">
        <v>34</v>
      </c>
      <c r="D101" s="209" t="s">
        <v>35</v>
      </c>
      <c r="E101" s="207"/>
      <c r="F101" s="207"/>
      <c r="G101" s="207"/>
      <c r="H101" s="208"/>
      <c r="I101" s="3"/>
      <c r="J101" s="3"/>
    </row>
    <row r="102" spans="1:10" ht="49.5" customHeight="1">
      <c r="A102" s="3"/>
      <c r="B102" s="3"/>
      <c r="C102" s="19" t="s">
        <v>36</v>
      </c>
      <c r="D102" s="209" t="s">
        <v>37</v>
      </c>
      <c r="E102" s="207"/>
      <c r="F102" s="207"/>
      <c r="G102" s="207"/>
      <c r="H102" s="208"/>
      <c r="I102" s="3"/>
      <c r="J102" s="3"/>
    </row>
    <row r="103" spans="1:10" ht="49.5" customHeight="1">
      <c r="A103" s="3"/>
      <c r="B103" s="3"/>
      <c r="C103" s="19" t="s">
        <v>38</v>
      </c>
      <c r="D103" s="209" t="s">
        <v>39</v>
      </c>
      <c r="E103" s="207"/>
      <c r="F103" s="207"/>
      <c r="G103" s="207"/>
      <c r="H103" s="208"/>
      <c r="I103" s="3"/>
      <c r="J103" s="3"/>
    </row>
    <row r="104" spans="1:10" ht="7.5" customHeight="1">
      <c r="A104" s="3"/>
      <c r="B104" s="3"/>
      <c r="C104" s="21"/>
      <c r="D104" s="210"/>
      <c r="E104" s="203"/>
      <c r="F104" s="203"/>
      <c r="G104" s="203"/>
      <c r="H104" s="203"/>
      <c r="I104" s="3"/>
      <c r="J104" s="3"/>
    </row>
    <row r="105" spans="1:10" ht="14.25" customHeight="1">
      <c r="A105" s="3"/>
      <c r="B105" s="3"/>
      <c r="C105" s="3"/>
      <c r="D105" s="3"/>
      <c r="E105" s="3"/>
      <c r="F105" s="3"/>
      <c r="G105" s="3"/>
      <c r="H105" s="3"/>
      <c r="I105" s="3"/>
      <c r="J105" s="3"/>
    </row>
    <row r="106" spans="1:10" ht="42.75" customHeight="1">
      <c r="A106" s="3"/>
      <c r="B106" s="18" t="s">
        <v>40</v>
      </c>
      <c r="C106" s="206" t="s">
        <v>41</v>
      </c>
      <c r="D106" s="208"/>
      <c r="E106" s="206" t="s">
        <v>70</v>
      </c>
      <c r="F106" s="208"/>
      <c r="G106" s="206" t="s">
        <v>31</v>
      </c>
      <c r="H106" s="208"/>
      <c r="I106" s="18" t="s">
        <v>30</v>
      </c>
      <c r="J106" s="3"/>
    </row>
    <row r="107" spans="1:10" ht="81" customHeight="1">
      <c r="A107" s="3"/>
      <c r="B107" s="14" t="s">
        <v>71</v>
      </c>
      <c r="C107" s="227" t="s">
        <v>44</v>
      </c>
      <c r="D107" s="208"/>
      <c r="E107" s="227" t="s">
        <v>66</v>
      </c>
      <c r="F107" s="208"/>
      <c r="G107" s="209" t="s">
        <v>72</v>
      </c>
      <c r="H107" s="208"/>
      <c r="I107" s="25" t="s">
        <v>34</v>
      </c>
      <c r="J107" s="3"/>
    </row>
    <row r="108" spans="1:10" ht="102.75" customHeight="1">
      <c r="A108" s="3"/>
      <c r="B108" s="14" t="s">
        <v>73</v>
      </c>
      <c r="C108" s="227" t="s">
        <v>57</v>
      </c>
      <c r="D108" s="208"/>
      <c r="E108" s="227" t="s">
        <v>175</v>
      </c>
      <c r="F108" s="208"/>
      <c r="G108" s="209" t="s">
        <v>74</v>
      </c>
      <c r="H108" s="208"/>
      <c r="I108" s="25" t="s">
        <v>38</v>
      </c>
      <c r="J108" s="3"/>
    </row>
    <row r="109" spans="1:10" ht="14.25" customHeight="1">
      <c r="A109" s="3"/>
      <c r="B109" s="14"/>
      <c r="C109" s="209"/>
      <c r="D109" s="208"/>
      <c r="E109" s="209"/>
      <c r="F109" s="208"/>
      <c r="G109" s="209"/>
      <c r="H109" s="208"/>
      <c r="I109" s="25"/>
      <c r="J109" s="3"/>
    </row>
    <row r="110" spans="1:10" ht="14.25" customHeight="1">
      <c r="A110" s="3"/>
      <c r="B110" s="14"/>
      <c r="C110" s="209"/>
      <c r="D110" s="208"/>
      <c r="E110" s="209"/>
      <c r="F110" s="208"/>
      <c r="G110" s="209"/>
      <c r="H110" s="208"/>
      <c r="I110" s="25"/>
      <c r="J110" s="3"/>
    </row>
    <row r="111" spans="1:10" ht="14.25" customHeight="1">
      <c r="A111" s="3"/>
      <c r="B111" s="14"/>
      <c r="C111" s="209"/>
      <c r="D111" s="208"/>
      <c r="E111" s="209"/>
      <c r="F111" s="208"/>
      <c r="G111" s="209"/>
      <c r="H111" s="208"/>
      <c r="I111" s="25"/>
      <c r="J111" s="3"/>
    </row>
    <row r="112" spans="1:10" ht="14.25" customHeight="1">
      <c r="A112" s="3"/>
      <c r="B112" s="13"/>
      <c r="C112" s="27"/>
      <c r="D112" s="27"/>
      <c r="E112" s="27"/>
      <c r="F112" s="27"/>
      <c r="G112" s="27"/>
      <c r="H112" s="27"/>
      <c r="I112" s="27"/>
      <c r="J112" s="3"/>
    </row>
    <row r="113" spans="1:10" ht="33" customHeight="1">
      <c r="A113" s="3"/>
      <c r="B113" s="202" t="s">
        <v>75</v>
      </c>
      <c r="C113" s="203"/>
      <c r="D113" s="203"/>
      <c r="E113" s="203"/>
      <c r="F113" s="203"/>
      <c r="G113" s="203"/>
      <c r="H113" s="203"/>
      <c r="I113" s="203"/>
      <c r="J113" s="3"/>
    </row>
    <row r="114" spans="1:10" ht="7.5" customHeight="1">
      <c r="A114" s="3"/>
      <c r="B114" s="13"/>
      <c r="C114" s="13"/>
      <c r="D114" s="13"/>
      <c r="E114" s="13"/>
      <c r="F114" s="13"/>
      <c r="G114" s="13"/>
      <c r="H114" s="13"/>
      <c r="I114" s="13"/>
      <c r="J114" s="3"/>
    </row>
    <row r="115" spans="1:10" ht="27" customHeight="1">
      <c r="A115" s="3"/>
      <c r="B115" s="224" t="s">
        <v>469</v>
      </c>
      <c r="C115" s="203"/>
      <c r="D115" s="203"/>
      <c r="E115" s="203"/>
      <c r="F115" s="203"/>
      <c r="G115" s="203"/>
      <c r="H115" s="203"/>
      <c r="I115" s="203"/>
      <c r="J115" s="3"/>
    </row>
    <row r="116" spans="1:10" ht="140.5" customHeight="1">
      <c r="A116" s="3"/>
      <c r="B116" s="224" t="s">
        <v>472</v>
      </c>
      <c r="C116" s="342"/>
      <c r="D116" s="342"/>
      <c r="E116" s="342"/>
      <c r="F116" s="342"/>
      <c r="G116" s="342"/>
      <c r="H116" s="342"/>
      <c r="I116" s="342"/>
      <c r="J116" s="3"/>
    </row>
    <row r="117" spans="1:10" ht="28.5" customHeight="1">
      <c r="A117" s="3"/>
      <c r="B117" s="13"/>
      <c r="C117" s="13"/>
      <c r="D117" s="13"/>
      <c r="E117" s="13"/>
      <c r="F117" s="13"/>
      <c r="G117" s="13"/>
      <c r="H117" s="13"/>
      <c r="I117" s="13"/>
      <c r="J117" s="3"/>
    </row>
    <row r="118" spans="1:10" ht="14.25" customHeight="1">
      <c r="A118" s="3"/>
      <c r="B118" s="13"/>
      <c r="C118" s="13"/>
      <c r="D118" s="13"/>
      <c r="E118" s="13"/>
      <c r="F118" s="13"/>
      <c r="G118" s="13"/>
      <c r="H118" s="13"/>
      <c r="I118" s="13"/>
      <c r="J118" s="3"/>
    </row>
    <row r="119" spans="1:10" ht="14.25" customHeight="1">
      <c r="A119" s="3"/>
      <c r="B119" s="13"/>
      <c r="C119" s="13"/>
      <c r="D119" s="13"/>
      <c r="E119" s="13"/>
      <c r="F119" s="13"/>
      <c r="G119" s="13"/>
      <c r="H119" s="13"/>
      <c r="I119" s="13"/>
      <c r="J119" s="3"/>
    </row>
    <row r="120" spans="1:10" ht="14.25" customHeight="1">
      <c r="A120" s="3"/>
      <c r="B120" s="13"/>
      <c r="C120" s="13"/>
      <c r="D120" s="13"/>
      <c r="E120" s="13"/>
      <c r="F120" s="13"/>
      <c r="G120" s="13"/>
      <c r="H120" s="13"/>
      <c r="I120" s="13"/>
      <c r="J120" s="3"/>
    </row>
    <row r="121" spans="1:10" ht="14.25" customHeight="1">
      <c r="A121" s="3"/>
      <c r="B121" s="13"/>
      <c r="C121" s="13"/>
      <c r="D121" s="13"/>
      <c r="E121" s="13"/>
      <c r="F121" s="13"/>
      <c r="G121" s="13"/>
      <c r="H121" s="13"/>
      <c r="I121" s="13"/>
      <c r="J121" s="3"/>
    </row>
    <row r="122" spans="1:10" ht="14.25" customHeight="1">
      <c r="A122" s="3"/>
      <c r="B122" s="13"/>
      <c r="C122" s="13"/>
      <c r="D122" s="13"/>
      <c r="E122" s="13"/>
      <c r="F122" s="13"/>
      <c r="G122" s="13"/>
      <c r="H122" s="13"/>
      <c r="I122" s="13"/>
      <c r="J122" s="3"/>
    </row>
    <row r="123" spans="1:10" ht="14.25" customHeight="1">
      <c r="A123" s="3"/>
      <c r="B123" s="13"/>
      <c r="C123" s="13"/>
      <c r="D123" s="13"/>
      <c r="E123" s="13"/>
      <c r="F123" s="13"/>
      <c r="G123" s="13"/>
      <c r="H123" s="13"/>
      <c r="I123" s="13"/>
      <c r="J123" s="3"/>
    </row>
    <row r="124" spans="1:10" ht="14.25" customHeight="1">
      <c r="A124" s="3"/>
      <c r="B124" s="13"/>
      <c r="C124" s="13"/>
      <c r="D124" s="13"/>
      <c r="E124" s="13"/>
      <c r="F124" s="13"/>
      <c r="G124" s="13"/>
      <c r="H124" s="13"/>
      <c r="I124" s="13"/>
      <c r="J124" s="3"/>
    </row>
    <row r="125" spans="1:10" ht="14.25" customHeight="1">
      <c r="A125" s="3"/>
      <c r="B125" s="13"/>
      <c r="C125" s="13"/>
      <c r="D125" s="13"/>
      <c r="E125" s="13"/>
      <c r="F125" s="13"/>
      <c r="G125" s="13"/>
      <c r="H125" s="13"/>
      <c r="I125" s="13"/>
      <c r="J125" s="3"/>
    </row>
    <row r="126" spans="1:10" ht="14.25" customHeight="1">
      <c r="A126" s="3"/>
      <c r="B126" s="13"/>
      <c r="C126" s="13"/>
      <c r="D126" s="13"/>
      <c r="E126" s="13"/>
      <c r="F126" s="13"/>
      <c r="G126" s="13"/>
      <c r="H126" s="13"/>
      <c r="I126" s="13"/>
      <c r="J126" s="3"/>
    </row>
    <row r="127" spans="1:10" ht="14.25" customHeight="1">
      <c r="A127" s="3"/>
      <c r="B127" s="13"/>
      <c r="C127" s="27"/>
      <c r="D127" s="27"/>
      <c r="E127" s="13"/>
      <c r="F127" s="27"/>
      <c r="G127" s="27"/>
      <c r="H127" s="27"/>
      <c r="I127" s="27"/>
      <c r="J127" s="3"/>
    </row>
    <row r="128" spans="1:10" ht="14.25" customHeight="1">
      <c r="A128" s="3"/>
      <c r="B128" s="13"/>
      <c r="C128" s="27"/>
      <c r="D128" s="27"/>
      <c r="E128" s="13"/>
      <c r="F128" s="27"/>
      <c r="G128" s="27"/>
      <c r="H128" s="27"/>
      <c r="I128" s="27"/>
      <c r="J128" s="3"/>
    </row>
    <row r="129" spans="1:10" ht="14.25" customHeight="1">
      <c r="A129" s="3"/>
      <c r="B129" s="13"/>
      <c r="C129" s="27"/>
      <c r="D129" s="27"/>
      <c r="E129" s="13"/>
      <c r="F129" s="27"/>
      <c r="G129" s="27"/>
      <c r="H129" s="27"/>
      <c r="I129" s="27"/>
      <c r="J129" s="3"/>
    </row>
    <row r="130" spans="1:10" ht="14.25" customHeight="1">
      <c r="A130" s="3"/>
      <c r="B130" s="13"/>
      <c r="C130" s="27"/>
      <c r="D130" s="27"/>
      <c r="E130" s="13"/>
      <c r="F130" s="27"/>
      <c r="G130" s="27"/>
      <c r="H130" s="27"/>
      <c r="I130" s="27"/>
      <c r="J130" s="3"/>
    </row>
    <row r="131" spans="1:10" ht="14.25" customHeight="1">
      <c r="A131" s="3"/>
      <c r="B131" s="13"/>
      <c r="C131" s="27"/>
      <c r="D131" s="27"/>
      <c r="E131" s="13"/>
      <c r="F131" s="27"/>
      <c r="G131" s="27"/>
      <c r="H131" s="27"/>
      <c r="I131" s="27"/>
      <c r="J131" s="3"/>
    </row>
    <row r="132" spans="1:10" ht="14.25" customHeight="1">
      <c r="A132" s="3"/>
      <c r="B132" s="13"/>
      <c r="C132" s="27"/>
      <c r="D132" s="27"/>
      <c r="E132" s="13"/>
      <c r="F132" s="27"/>
      <c r="G132" s="27"/>
      <c r="H132" s="27"/>
      <c r="I132" s="27"/>
      <c r="J132" s="3"/>
    </row>
    <row r="133" spans="1:10" ht="14.25" customHeight="1">
      <c r="A133" s="3"/>
      <c r="B133" s="13"/>
      <c r="C133" s="27"/>
      <c r="D133" s="27"/>
      <c r="E133" s="13"/>
      <c r="F133" s="27"/>
      <c r="G133" s="27"/>
      <c r="H133" s="27"/>
      <c r="I133" s="27"/>
      <c r="J133" s="3"/>
    </row>
    <row r="134" spans="1:10" ht="14.25" customHeight="1">
      <c r="A134" s="3"/>
      <c r="B134" s="13"/>
      <c r="C134" s="27"/>
      <c r="D134" s="27"/>
      <c r="E134" s="13"/>
      <c r="F134" s="27"/>
      <c r="G134" s="27"/>
      <c r="H134" s="27"/>
      <c r="I134" s="27"/>
      <c r="J134" s="3"/>
    </row>
    <row r="135" spans="1:10" ht="14.25" customHeight="1">
      <c r="A135" s="3"/>
      <c r="B135" s="13"/>
      <c r="C135" s="27"/>
      <c r="D135" s="27"/>
      <c r="E135" s="13"/>
      <c r="F135" s="27"/>
      <c r="G135" s="27"/>
      <c r="H135" s="27"/>
      <c r="I135" s="27"/>
      <c r="J135" s="3"/>
    </row>
    <row r="136" spans="1:10" ht="14.25" customHeight="1">
      <c r="A136" s="3"/>
      <c r="B136" s="13"/>
      <c r="C136" s="27"/>
      <c r="D136" s="27"/>
      <c r="E136" s="13"/>
      <c r="F136" s="27"/>
      <c r="G136" s="27"/>
      <c r="H136" s="27"/>
      <c r="I136" s="27"/>
      <c r="J136" s="3"/>
    </row>
    <row r="137" spans="1:10" ht="14.25" customHeight="1">
      <c r="A137" s="3"/>
      <c r="B137" s="13"/>
      <c r="C137" s="27"/>
      <c r="D137" s="27"/>
      <c r="E137" s="13"/>
      <c r="F137" s="27"/>
      <c r="G137" s="27"/>
      <c r="H137" s="27"/>
      <c r="I137" s="27"/>
      <c r="J137" s="3"/>
    </row>
    <row r="138" spans="1:10" ht="14.25" customHeight="1">
      <c r="A138" s="3"/>
      <c r="B138" s="13"/>
      <c r="C138" s="27"/>
      <c r="D138" s="27"/>
      <c r="E138" s="13"/>
      <c r="F138" s="27"/>
      <c r="G138" s="27"/>
      <c r="H138" s="27"/>
      <c r="I138" s="27"/>
      <c r="J138" s="3"/>
    </row>
    <row r="139" spans="1:10" ht="9.75" customHeight="1">
      <c r="A139" s="3"/>
      <c r="B139" s="13"/>
      <c r="C139" s="27"/>
      <c r="D139" s="27"/>
      <c r="E139" s="13"/>
      <c r="F139" s="27"/>
      <c r="G139" s="27"/>
      <c r="H139" s="27"/>
      <c r="I139" s="27"/>
      <c r="J139" s="3"/>
    </row>
    <row r="140" spans="1:10" ht="39.75" customHeight="1">
      <c r="A140" s="3"/>
      <c r="B140" s="248" t="s">
        <v>76</v>
      </c>
      <c r="C140" s="203"/>
      <c r="D140" s="203"/>
      <c r="E140" s="203"/>
      <c r="F140" s="203"/>
      <c r="G140" s="203"/>
      <c r="H140" s="203"/>
      <c r="I140" s="203"/>
      <c r="J140" s="3"/>
    </row>
    <row r="141" spans="1:10" ht="120.75" customHeight="1">
      <c r="A141" s="3"/>
      <c r="B141" s="210" t="s">
        <v>77</v>
      </c>
      <c r="C141" s="203"/>
      <c r="D141" s="203"/>
      <c r="E141" s="203"/>
      <c r="F141" s="203"/>
      <c r="G141" s="203"/>
      <c r="H141" s="203"/>
      <c r="I141" s="203"/>
      <c r="J141" s="3"/>
    </row>
    <row r="142" spans="1:10" ht="14.25" customHeight="1">
      <c r="A142" s="3"/>
      <c r="B142" s="13"/>
      <c r="C142" s="13"/>
      <c r="D142" s="27"/>
      <c r="E142" s="13"/>
      <c r="F142" s="27"/>
      <c r="G142" s="27"/>
      <c r="H142" s="27"/>
      <c r="I142" s="27"/>
      <c r="J142" s="3"/>
    </row>
    <row r="143" spans="1:10" ht="14.25" customHeight="1">
      <c r="A143" s="3"/>
      <c r="B143" s="13"/>
      <c r="C143" s="13"/>
      <c r="D143" s="27"/>
      <c r="E143" s="13"/>
      <c r="F143" s="27"/>
      <c r="G143" s="27"/>
      <c r="H143" s="27"/>
      <c r="I143" s="27"/>
      <c r="J143" s="3"/>
    </row>
    <row r="144" spans="1:10" ht="14.25" customHeight="1">
      <c r="A144" s="3"/>
      <c r="B144" s="13"/>
      <c r="C144" s="13"/>
      <c r="D144" s="27"/>
      <c r="E144" s="13"/>
      <c r="F144" s="27"/>
      <c r="G144" s="27"/>
      <c r="H144" s="27"/>
      <c r="I144" s="27"/>
      <c r="J144" s="3"/>
    </row>
    <row r="145" spans="1:10" ht="14.25" customHeight="1">
      <c r="A145" s="3"/>
      <c r="B145" s="13"/>
      <c r="C145" s="13"/>
      <c r="D145" s="27"/>
      <c r="E145" s="13"/>
      <c r="F145" s="27"/>
      <c r="G145" s="27"/>
      <c r="H145" s="27"/>
      <c r="I145" s="27"/>
      <c r="J145" s="3"/>
    </row>
    <row r="146" spans="1:10" ht="14.25" customHeight="1">
      <c r="A146" s="3"/>
      <c r="B146" s="13"/>
      <c r="C146" s="13"/>
      <c r="D146" s="27"/>
      <c r="E146" s="13"/>
      <c r="F146" s="27"/>
      <c r="G146" s="27"/>
      <c r="H146" s="27"/>
      <c r="I146" s="27"/>
      <c r="J146" s="3"/>
    </row>
    <row r="147" spans="1:10" ht="14.25" customHeight="1">
      <c r="A147" s="3"/>
      <c r="B147" s="13"/>
      <c r="C147" s="13"/>
      <c r="D147" s="27"/>
      <c r="E147" s="13"/>
      <c r="F147" s="27"/>
      <c r="G147" s="27"/>
      <c r="H147" s="27"/>
      <c r="I147" s="27"/>
      <c r="J147" s="3"/>
    </row>
    <row r="148" spans="1:10" ht="14.25" customHeight="1">
      <c r="A148" s="3"/>
      <c r="B148" s="13"/>
      <c r="C148" s="13"/>
      <c r="D148" s="27"/>
      <c r="E148" s="13"/>
      <c r="F148" s="27"/>
      <c r="G148" s="27"/>
      <c r="H148" s="27"/>
      <c r="I148" s="27"/>
      <c r="J148" s="3"/>
    </row>
    <row r="149" spans="1:10" ht="14.25" customHeight="1">
      <c r="A149" s="3"/>
      <c r="B149" s="13"/>
      <c r="C149" s="13"/>
      <c r="D149" s="27"/>
      <c r="E149" s="13"/>
      <c r="F149" s="27"/>
      <c r="G149" s="27"/>
      <c r="H149" s="27"/>
      <c r="I149" s="27"/>
      <c r="J149" s="3"/>
    </row>
    <row r="150" spans="1:10" ht="14.25" customHeight="1">
      <c r="A150" s="3"/>
      <c r="B150" s="13"/>
      <c r="C150" s="13"/>
      <c r="D150" s="27"/>
      <c r="E150" s="13"/>
      <c r="F150" s="27"/>
      <c r="G150" s="27"/>
      <c r="H150" s="27"/>
      <c r="I150" s="27"/>
      <c r="J150" s="3"/>
    </row>
    <row r="151" spans="1:10" ht="14.25" customHeight="1">
      <c r="A151" s="3"/>
      <c r="B151" s="13"/>
      <c r="C151" s="13"/>
      <c r="D151" s="27"/>
      <c r="E151" s="13"/>
      <c r="F151" s="27"/>
      <c r="G151" s="27"/>
      <c r="H151" s="27"/>
      <c r="I151" s="27"/>
      <c r="J151" s="3"/>
    </row>
    <row r="152" spans="1:10" ht="14.25" customHeight="1">
      <c r="A152" s="3"/>
      <c r="B152" s="13"/>
      <c r="C152" s="13"/>
      <c r="D152" s="27"/>
      <c r="E152" s="13"/>
      <c r="F152" s="27"/>
      <c r="G152" s="27"/>
      <c r="H152" s="27"/>
      <c r="I152" s="27"/>
      <c r="J152" s="3"/>
    </row>
    <row r="153" spans="1:10" ht="14.25" customHeight="1">
      <c r="A153" s="3"/>
      <c r="B153" s="13"/>
      <c r="C153" s="13"/>
      <c r="D153" s="27"/>
      <c r="E153" s="13"/>
      <c r="F153" s="27"/>
      <c r="G153" s="27"/>
      <c r="H153" s="27"/>
      <c r="I153" s="27"/>
      <c r="J153" s="3"/>
    </row>
    <row r="154" spans="1:10" ht="14.25" customHeight="1">
      <c r="A154" s="3"/>
      <c r="B154" s="13"/>
      <c r="C154" s="13"/>
      <c r="D154" s="27"/>
      <c r="E154" s="13"/>
      <c r="F154" s="27"/>
      <c r="G154" s="27"/>
      <c r="H154" s="27"/>
      <c r="I154" s="27"/>
      <c r="J154" s="3"/>
    </row>
    <row r="155" spans="1:10" ht="14.25" customHeight="1">
      <c r="A155" s="3"/>
      <c r="B155" s="13"/>
      <c r="C155" s="13"/>
      <c r="D155" s="27"/>
      <c r="E155" s="13"/>
      <c r="F155" s="27"/>
      <c r="G155" s="27"/>
      <c r="H155" s="27"/>
      <c r="I155" s="27"/>
      <c r="J155" s="3"/>
    </row>
    <row r="156" spans="1:10" ht="14.25" customHeight="1">
      <c r="A156" s="3"/>
      <c r="B156" s="13"/>
      <c r="C156" s="13"/>
      <c r="D156" s="27"/>
      <c r="E156" s="13"/>
      <c r="F156" s="27"/>
      <c r="G156" s="27"/>
      <c r="H156" s="27"/>
      <c r="I156" s="27"/>
      <c r="J156" s="3"/>
    </row>
    <row r="157" spans="1:10" ht="14.25" customHeight="1">
      <c r="A157" s="3"/>
      <c r="B157" s="13"/>
      <c r="C157" s="13"/>
      <c r="D157" s="27"/>
      <c r="E157" s="13"/>
      <c r="F157" s="27"/>
      <c r="G157" s="27"/>
      <c r="H157" s="27"/>
      <c r="I157" s="27"/>
      <c r="J157" s="3"/>
    </row>
    <row r="158" spans="1:10" ht="14.25" customHeight="1">
      <c r="A158" s="3"/>
      <c r="B158" s="13"/>
      <c r="C158" s="13"/>
      <c r="D158" s="27"/>
      <c r="E158" s="13"/>
      <c r="F158" s="27"/>
      <c r="G158" s="27"/>
      <c r="H158" s="27"/>
      <c r="I158" s="27"/>
      <c r="J158" s="3"/>
    </row>
    <row r="159" spans="1:10" ht="14.25" customHeight="1">
      <c r="A159" s="3"/>
      <c r="B159" s="13"/>
      <c r="C159" s="13"/>
      <c r="D159" s="27"/>
      <c r="E159" s="13"/>
      <c r="F159" s="27"/>
      <c r="G159" s="27"/>
      <c r="H159" s="27"/>
      <c r="I159" s="27"/>
      <c r="J159" s="3"/>
    </row>
    <row r="160" spans="1:10" ht="16.5" customHeight="1">
      <c r="A160" s="3"/>
      <c r="B160" s="248" t="s">
        <v>78</v>
      </c>
      <c r="C160" s="203"/>
      <c r="D160" s="203"/>
      <c r="E160" s="203"/>
      <c r="F160" s="203"/>
      <c r="G160" s="203"/>
      <c r="H160" s="203"/>
      <c r="I160" s="203"/>
      <c r="J160" s="3"/>
    </row>
    <row r="161" spans="1:10" ht="8.25" customHeight="1">
      <c r="A161" s="3"/>
      <c r="B161" s="3"/>
      <c r="C161" s="28"/>
      <c r="D161" s="28"/>
      <c r="E161" s="28"/>
      <c r="F161" s="28"/>
      <c r="G161" s="28"/>
      <c r="H161" s="28"/>
      <c r="I161" s="28"/>
      <c r="J161" s="3"/>
    </row>
    <row r="162" spans="1:10" ht="60.75" customHeight="1">
      <c r="A162" s="3"/>
      <c r="B162" s="210" t="s">
        <v>79</v>
      </c>
      <c r="C162" s="203"/>
      <c r="D162" s="203"/>
      <c r="E162" s="203"/>
      <c r="F162" s="203"/>
      <c r="G162" s="203"/>
      <c r="H162" s="203"/>
      <c r="I162" s="203"/>
      <c r="J162" s="3"/>
    </row>
    <row r="163" spans="1:10" ht="15.5">
      <c r="A163" s="3"/>
      <c r="B163" s="202" t="s">
        <v>80</v>
      </c>
      <c r="C163" s="203"/>
      <c r="D163" s="203"/>
      <c r="E163" s="203"/>
      <c r="F163" s="203"/>
      <c r="G163" s="203"/>
      <c r="H163" s="203"/>
      <c r="I163" s="203"/>
      <c r="J163" s="3"/>
    </row>
    <row r="164" spans="1:10" ht="6" customHeight="1">
      <c r="A164" s="3"/>
      <c r="B164" s="13"/>
      <c r="C164" s="13"/>
      <c r="D164" s="27"/>
      <c r="E164" s="27"/>
      <c r="F164" s="27"/>
      <c r="G164" s="27"/>
      <c r="H164" s="27"/>
      <c r="I164" s="27"/>
      <c r="J164" s="3"/>
    </row>
    <row r="165" spans="1:10" ht="14.25" customHeight="1">
      <c r="A165" s="3"/>
      <c r="B165" s="210" t="s">
        <v>81</v>
      </c>
      <c r="C165" s="203"/>
      <c r="D165" s="203"/>
      <c r="E165" s="203"/>
      <c r="F165" s="203"/>
      <c r="G165" s="203"/>
      <c r="H165" s="203"/>
      <c r="I165" s="203"/>
      <c r="J165" s="3"/>
    </row>
    <row r="166" spans="1:10" ht="6" customHeight="1">
      <c r="A166" s="3"/>
      <c r="B166" s="9"/>
      <c r="C166" s="9"/>
      <c r="D166" s="9"/>
      <c r="E166" s="9"/>
      <c r="F166" s="9"/>
      <c r="G166" s="9"/>
      <c r="H166" s="9"/>
      <c r="I166" s="9"/>
      <c r="J166" s="3"/>
    </row>
    <row r="167" spans="1:10" ht="15.5">
      <c r="A167" s="3"/>
      <c r="B167" s="236" t="s">
        <v>82</v>
      </c>
      <c r="C167" s="237"/>
      <c r="D167" s="237"/>
      <c r="E167" s="237"/>
      <c r="F167" s="237"/>
      <c r="G167" s="237"/>
      <c r="H167" s="237"/>
      <c r="I167" s="238"/>
      <c r="J167" s="3"/>
    </row>
    <row r="168" spans="1:10" ht="80.25" customHeight="1">
      <c r="A168" s="3"/>
      <c r="B168" s="235" t="s">
        <v>429</v>
      </c>
      <c r="C168" s="207"/>
      <c r="D168" s="207"/>
      <c r="E168" s="207"/>
      <c r="F168" s="207"/>
      <c r="G168" s="207"/>
      <c r="H168" s="207"/>
      <c r="I168" s="208"/>
      <c r="J168" s="3"/>
    </row>
    <row r="169" spans="1:10" ht="6" customHeight="1">
      <c r="A169" s="3"/>
      <c r="B169" s="9"/>
      <c r="C169" s="9"/>
      <c r="D169" s="9"/>
      <c r="E169" s="9"/>
      <c r="F169" s="9"/>
      <c r="G169" s="9"/>
      <c r="H169" s="9"/>
      <c r="I169" s="9"/>
      <c r="J169" s="3"/>
    </row>
    <row r="170" spans="1:10" ht="24" customHeight="1">
      <c r="A170" s="3"/>
      <c r="B170" s="210" t="s">
        <v>83</v>
      </c>
      <c r="C170" s="203"/>
      <c r="D170" s="203"/>
      <c r="E170" s="203"/>
      <c r="F170" s="203"/>
      <c r="G170" s="203"/>
      <c r="H170" s="203"/>
      <c r="I170" s="203"/>
      <c r="J170" s="3"/>
    </row>
    <row r="171" spans="1:10" ht="7.5" customHeight="1">
      <c r="A171" s="3"/>
      <c r="B171" s="9"/>
      <c r="C171" s="9"/>
      <c r="D171" s="9"/>
      <c r="E171" s="9"/>
      <c r="F171" s="9"/>
      <c r="G171" s="9"/>
      <c r="H171" s="9"/>
      <c r="I171" s="9"/>
      <c r="J171" s="3"/>
    </row>
    <row r="172" spans="1:10" ht="14.25" customHeight="1">
      <c r="A172" s="3"/>
      <c r="B172" s="236" t="s">
        <v>84</v>
      </c>
      <c r="C172" s="237"/>
      <c r="D172" s="237"/>
      <c r="E172" s="237"/>
      <c r="F172" s="237"/>
      <c r="G172" s="237"/>
      <c r="H172" s="237"/>
      <c r="I172" s="238"/>
      <c r="J172" s="3"/>
    </row>
    <row r="173" spans="1:10" ht="75" customHeight="1">
      <c r="A173" s="3"/>
      <c r="B173" s="235" t="s">
        <v>430</v>
      </c>
      <c r="C173" s="207"/>
      <c r="D173" s="207"/>
      <c r="E173" s="207"/>
      <c r="F173" s="207"/>
      <c r="G173" s="207"/>
      <c r="H173" s="207"/>
      <c r="I173" s="208"/>
      <c r="J173" s="3"/>
    </row>
    <row r="174" spans="1:10" ht="9" customHeight="1">
      <c r="A174" s="3"/>
      <c r="B174" s="13"/>
      <c r="C174" s="13"/>
      <c r="D174" s="13"/>
      <c r="E174" s="13"/>
      <c r="F174" s="13"/>
      <c r="G174" s="13"/>
      <c r="H174" s="13"/>
      <c r="I174" s="13"/>
      <c r="J174" s="3"/>
    </row>
    <row r="175" spans="1:10" ht="62.25" customHeight="1">
      <c r="A175" s="3"/>
      <c r="B175" s="258" t="s">
        <v>85</v>
      </c>
      <c r="C175" s="203"/>
      <c r="D175" s="203"/>
      <c r="E175" s="203"/>
      <c r="F175" s="203"/>
      <c r="G175" s="203"/>
      <c r="H175" s="203"/>
      <c r="I175" s="203"/>
      <c r="J175" s="3"/>
    </row>
    <row r="176" spans="1:10" ht="14.25" customHeight="1">
      <c r="A176" s="3"/>
      <c r="B176" s="13"/>
      <c r="C176" s="13"/>
      <c r="D176" s="13"/>
      <c r="E176" s="13"/>
      <c r="F176" s="13"/>
      <c r="G176" s="13"/>
      <c r="H176" s="13"/>
      <c r="I176" s="13"/>
      <c r="J176" s="3"/>
    </row>
    <row r="177" spans="1:10" ht="14.25" customHeight="1">
      <c r="A177" s="3"/>
      <c r="B177" s="202" t="s">
        <v>86</v>
      </c>
      <c r="C177" s="203"/>
      <c r="D177" s="203"/>
      <c r="E177" s="203"/>
      <c r="F177" s="203"/>
      <c r="G177" s="203"/>
      <c r="H177" s="203"/>
      <c r="I177" s="203"/>
      <c r="J177" s="203"/>
    </row>
    <row r="178" spans="1:10" ht="14.25" customHeight="1">
      <c r="A178" s="3"/>
      <c r="B178" s="13"/>
      <c r="C178" s="13"/>
      <c r="D178" s="27"/>
      <c r="E178" s="27"/>
      <c r="F178" s="27"/>
      <c r="G178" s="27"/>
      <c r="H178" s="27"/>
      <c r="I178" s="27"/>
      <c r="J178" s="3"/>
    </row>
    <row r="179" spans="1:10" ht="14.25" customHeight="1">
      <c r="A179" s="3"/>
      <c r="B179" s="202" t="s">
        <v>87</v>
      </c>
      <c r="C179" s="203"/>
      <c r="D179" s="203"/>
      <c r="E179" s="203"/>
      <c r="F179" s="203"/>
      <c r="G179" s="203"/>
      <c r="H179" s="203"/>
      <c r="I179" s="203"/>
      <c r="J179" s="3"/>
    </row>
    <row r="180" spans="1:10" ht="7.5" customHeight="1">
      <c r="A180" s="3"/>
      <c r="B180" s="3"/>
      <c r="C180" s="3"/>
      <c r="D180" s="3"/>
      <c r="E180" s="3"/>
      <c r="F180" s="3"/>
      <c r="G180" s="3"/>
      <c r="H180" s="3"/>
      <c r="I180" s="3"/>
      <c r="J180" s="3"/>
    </row>
    <row r="181" spans="1:10" ht="55.5" customHeight="1">
      <c r="A181" s="3"/>
      <c r="B181" s="210" t="s">
        <v>88</v>
      </c>
      <c r="C181" s="203"/>
      <c r="D181" s="203"/>
      <c r="E181" s="203"/>
      <c r="F181" s="203"/>
      <c r="G181" s="203"/>
      <c r="H181" s="203"/>
      <c r="I181" s="203"/>
      <c r="J181" s="9"/>
    </row>
    <row r="182" spans="1:10" ht="6" customHeight="1">
      <c r="A182" s="3"/>
      <c r="B182" s="9"/>
      <c r="C182" s="9"/>
      <c r="D182" s="9"/>
      <c r="E182" s="9"/>
      <c r="F182" s="9"/>
      <c r="G182" s="9"/>
      <c r="H182" s="9"/>
      <c r="I182" s="9"/>
      <c r="J182" s="9"/>
    </row>
    <row r="183" spans="1:10" ht="33.75" customHeight="1">
      <c r="A183" s="3"/>
      <c r="B183" s="210" t="s">
        <v>89</v>
      </c>
      <c r="C183" s="203"/>
      <c r="D183" s="203"/>
      <c r="E183" s="203"/>
      <c r="F183" s="203"/>
      <c r="G183" s="203"/>
      <c r="H183" s="203"/>
      <c r="I183" s="203"/>
      <c r="J183" s="3"/>
    </row>
    <row r="184" spans="1:10" ht="5.25" customHeight="1">
      <c r="A184" s="3"/>
      <c r="B184" s="9"/>
      <c r="C184" s="3"/>
      <c r="D184" s="3"/>
      <c r="E184" s="3"/>
      <c r="F184" s="3"/>
      <c r="G184" s="3"/>
      <c r="H184" s="3"/>
      <c r="I184" s="3"/>
      <c r="J184" s="3"/>
    </row>
    <row r="185" spans="1:10" ht="15.5">
      <c r="A185" s="3"/>
      <c r="B185" s="240" t="s">
        <v>90</v>
      </c>
      <c r="C185" s="234"/>
      <c r="D185" s="241" t="s">
        <v>91</v>
      </c>
      <c r="E185" s="219"/>
      <c r="F185" s="242"/>
      <c r="G185" s="244" t="s">
        <v>92</v>
      </c>
      <c r="H185" s="219"/>
      <c r="I185" s="213"/>
      <c r="J185" s="3"/>
    </row>
    <row r="186" spans="1:10" ht="15.5">
      <c r="A186" s="3"/>
      <c r="B186" s="246" t="s">
        <v>93</v>
      </c>
      <c r="C186" s="247"/>
      <c r="D186" s="214"/>
      <c r="E186" s="205"/>
      <c r="F186" s="243"/>
      <c r="G186" s="245"/>
      <c r="H186" s="205"/>
      <c r="I186" s="215"/>
      <c r="J186" s="3"/>
    </row>
    <row r="187" spans="1:10" ht="18" customHeight="1">
      <c r="A187" s="3"/>
      <c r="B187" s="249" t="s">
        <v>94</v>
      </c>
      <c r="C187" s="247"/>
      <c r="D187" s="250" t="s">
        <v>95</v>
      </c>
      <c r="E187" s="207"/>
      <c r="F187" s="208"/>
      <c r="G187" s="250" t="s">
        <v>96</v>
      </c>
      <c r="H187" s="207"/>
      <c r="I187" s="208"/>
      <c r="J187" s="3"/>
    </row>
    <row r="188" spans="1:10" ht="18.75" customHeight="1">
      <c r="A188" s="3"/>
      <c r="B188" s="253" t="s">
        <v>97</v>
      </c>
      <c r="C188" s="208"/>
      <c r="D188" s="250" t="s">
        <v>96</v>
      </c>
      <c r="E188" s="207"/>
      <c r="F188" s="208"/>
      <c r="G188" s="250" t="s">
        <v>98</v>
      </c>
      <c r="H188" s="207"/>
      <c r="I188" s="208"/>
      <c r="J188" s="3"/>
    </row>
    <row r="189" spans="1:10" ht="6" customHeight="1">
      <c r="A189" s="3"/>
      <c r="B189" s="9"/>
      <c r="C189" s="3"/>
      <c r="D189" s="3"/>
      <c r="E189" s="3"/>
      <c r="F189" s="3"/>
      <c r="G189" s="3"/>
      <c r="H189" s="3"/>
      <c r="I189" s="3"/>
      <c r="J189" s="3"/>
    </row>
    <row r="190" spans="1:10" ht="15.5">
      <c r="A190" s="3"/>
      <c r="B190" s="210" t="s">
        <v>99</v>
      </c>
      <c r="C190" s="203"/>
      <c r="D190" s="203"/>
      <c r="E190" s="203"/>
      <c r="F190" s="203"/>
      <c r="G190" s="203"/>
      <c r="H190" s="203"/>
      <c r="I190" s="203"/>
      <c r="J190" s="3"/>
    </row>
    <row r="191" spans="1:10" ht="6" customHeight="1">
      <c r="A191" s="3"/>
      <c r="B191" s="9"/>
      <c r="C191" s="3"/>
      <c r="D191" s="3"/>
      <c r="E191" s="3"/>
      <c r="F191" s="3"/>
      <c r="G191" s="3"/>
      <c r="H191" s="3"/>
      <c r="I191" s="3"/>
      <c r="J191" s="3"/>
    </row>
    <row r="192" spans="1:10" ht="15.5">
      <c r="A192" s="3"/>
      <c r="B192" s="211" t="s">
        <v>91</v>
      </c>
      <c r="C192" s="207"/>
      <c r="D192" s="207"/>
      <c r="E192" s="208"/>
      <c r="F192" s="211" t="s">
        <v>92</v>
      </c>
      <c r="G192" s="207"/>
      <c r="H192" s="207"/>
      <c r="I192" s="208"/>
      <c r="J192" s="3"/>
    </row>
    <row r="193" spans="1:26" ht="15.75" customHeight="1">
      <c r="A193" s="3"/>
      <c r="B193" s="250" t="s">
        <v>100</v>
      </c>
      <c r="C193" s="207"/>
      <c r="D193" s="207"/>
      <c r="E193" s="207"/>
      <c r="F193" s="207"/>
      <c r="G193" s="207"/>
      <c r="H193" s="207"/>
      <c r="I193" s="208"/>
      <c r="J193" s="3"/>
    </row>
    <row r="194" spans="1:26" ht="9" customHeight="1">
      <c r="A194" s="3"/>
      <c r="B194" s="3"/>
      <c r="C194" s="9"/>
      <c r="D194" s="9"/>
      <c r="E194" s="9"/>
      <c r="F194" s="9"/>
      <c r="G194" s="9"/>
      <c r="H194" s="9"/>
      <c r="I194" s="9"/>
      <c r="J194" s="9"/>
    </row>
    <row r="195" spans="1:26" ht="15.5">
      <c r="A195" s="3"/>
      <c r="B195" s="253" t="s">
        <v>94</v>
      </c>
      <c r="C195" s="207"/>
      <c r="D195" s="207"/>
      <c r="E195" s="208"/>
      <c r="F195" s="253" t="s">
        <v>97</v>
      </c>
      <c r="G195" s="207"/>
      <c r="H195" s="207"/>
      <c r="I195" s="208"/>
      <c r="J195" s="9"/>
    </row>
    <row r="196" spans="1:26" ht="16.5" customHeight="1">
      <c r="A196" s="3"/>
      <c r="B196" s="250" t="s">
        <v>101</v>
      </c>
      <c r="C196" s="207"/>
      <c r="D196" s="207"/>
      <c r="E196" s="207"/>
      <c r="F196" s="207"/>
      <c r="G196" s="207"/>
      <c r="H196" s="207"/>
      <c r="I196" s="208"/>
      <c r="J196" s="9"/>
    </row>
    <row r="197" spans="1:26" ht="9" customHeight="1">
      <c r="A197" s="3"/>
      <c r="B197" s="3"/>
      <c r="C197" s="3"/>
      <c r="D197" s="3"/>
      <c r="E197" s="3"/>
      <c r="F197" s="3"/>
      <c r="G197" s="3"/>
      <c r="H197" s="3"/>
      <c r="I197" s="3"/>
      <c r="J197" s="9"/>
    </row>
    <row r="198" spans="1:26" ht="52.5" customHeight="1">
      <c r="A198" s="3"/>
      <c r="B198" s="224" t="s">
        <v>431</v>
      </c>
      <c r="C198" s="203"/>
      <c r="D198" s="203"/>
      <c r="E198" s="203"/>
      <c r="F198" s="203"/>
      <c r="G198" s="203"/>
      <c r="H198" s="203"/>
      <c r="I198" s="203"/>
      <c r="J198" s="3"/>
    </row>
    <row r="199" spans="1:26" ht="7.5" hidden="1" customHeight="1">
      <c r="A199" s="3"/>
      <c r="B199" s="210"/>
      <c r="C199" s="203"/>
      <c r="D199" s="203"/>
      <c r="E199" s="203"/>
      <c r="F199" s="203"/>
      <c r="G199" s="203"/>
      <c r="H199" s="203"/>
      <c r="I199" s="203"/>
      <c r="J199" s="3"/>
    </row>
    <row r="200" spans="1:26" ht="60.75" customHeight="1">
      <c r="A200" s="3"/>
      <c r="B200" s="224" t="s">
        <v>432</v>
      </c>
      <c r="C200" s="203"/>
      <c r="D200" s="203"/>
      <c r="E200" s="203"/>
      <c r="F200" s="203"/>
      <c r="G200" s="203"/>
      <c r="H200" s="203"/>
      <c r="I200" s="203"/>
      <c r="J200" s="3"/>
    </row>
    <row r="201" spans="1:26" ht="5.25" customHeight="1">
      <c r="A201" s="3"/>
      <c r="B201" s="9"/>
      <c r="C201" s="9"/>
      <c r="D201" s="9"/>
      <c r="E201" s="9"/>
      <c r="F201" s="9"/>
      <c r="G201" s="9"/>
      <c r="H201" s="9"/>
      <c r="I201" s="9"/>
      <c r="J201" s="9"/>
    </row>
    <row r="202" spans="1:26" ht="31.5" customHeight="1">
      <c r="A202" s="3"/>
      <c r="B202" s="210" t="s">
        <v>102</v>
      </c>
      <c r="C202" s="203"/>
      <c r="D202" s="203"/>
      <c r="E202" s="203"/>
      <c r="F202" s="203"/>
      <c r="G202" s="203"/>
      <c r="H202" s="203"/>
      <c r="I202" s="203"/>
      <c r="J202" s="9"/>
    </row>
    <row r="203" spans="1:26" ht="9" customHeight="1">
      <c r="A203" s="3"/>
      <c r="B203" s="29"/>
      <c r="C203" s="9"/>
      <c r="D203" s="9"/>
      <c r="E203" s="9"/>
      <c r="F203" s="9"/>
      <c r="G203" s="9"/>
      <c r="H203" s="9"/>
      <c r="I203" s="9"/>
      <c r="J203" s="9"/>
    </row>
    <row r="204" spans="1:26" ht="15.75" customHeight="1">
      <c r="A204" s="3"/>
      <c r="B204" s="254" t="s">
        <v>103</v>
      </c>
      <c r="C204" s="203"/>
      <c r="D204" s="203"/>
      <c r="E204" s="203"/>
      <c r="F204" s="203"/>
      <c r="G204" s="203"/>
      <c r="H204" s="203"/>
      <c r="I204" s="203"/>
      <c r="J204" s="29"/>
    </row>
    <row r="205" spans="1:26" ht="409.5" customHeight="1">
      <c r="A205" s="3"/>
      <c r="B205" s="224" t="s">
        <v>468</v>
      </c>
      <c r="C205" s="203"/>
      <c r="D205" s="203"/>
      <c r="E205" s="203"/>
      <c r="F205" s="210" t="s">
        <v>104</v>
      </c>
      <c r="G205" s="203"/>
      <c r="H205" s="203"/>
      <c r="I205" s="203"/>
      <c r="J205" s="29"/>
    </row>
    <row r="206" spans="1:26" ht="14.25" customHeight="1">
      <c r="A206" s="3"/>
      <c r="B206" s="21"/>
      <c r="C206" s="29"/>
      <c r="D206" s="29"/>
      <c r="E206" s="29"/>
      <c r="F206" s="29"/>
      <c r="G206" s="29"/>
      <c r="H206" s="29"/>
      <c r="I206" s="29"/>
      <c r="J206" s="29"/>
    </row>
    <row r="207" spans="1:26" ht="14.25" customHeight="1">
      <c r="A207" s="3"/>
      <c r="B207" s="21"/>
      <c r="C207" s="29"/>
      <c r="D207" s="29"/>
      <c r="E207" s="29"/>
      <c r="F207" s="29"/>
      <c r="G207" s="29"/>
      <c r="H207" s="29"/>
      <c r="I207" s="29"/>
      <c r="J207" s="29"/>
      <c r="K207" s="15"/>
      <c r="L207" s="15"/>
      <c r="M207" s="15"/>
      <c r="N207" s="15"/>
      <c r="O207" s="15"/>
      <c r="P207" s="15"/>
      <c r="Q207" s="15"/>
      <c r="R207" s="15"/>
      <c r="S207" s="15"/>
      <c r="T207" s="15"/>
      <c r="U207" s="15"/>
      <c r="V207" s="15"/>
      <c r="W207" s="15"/>
      <c r="X207" s="15"/>
      <c r="Y207" s="15"/>
      <c r="Z207" s="15"/>
    </row>
    <row r="208" spans="1:26" ht="14.25" customHeight="1">
      <c r="A208" s="3"/>
      <c r="B208" s="21"/>
      <c r="C208" s="29"/>
      <c r="D208" s="29"/>
      <c r="E208" s="29"/>
      <c r="F208" s="29"/>
      <c r="G208" s="29"/>
      <c r="H208" s="29"/>
      <c r="I208" s="29"/>
      <c r="J208" s="29"/>
    </row>
    <row r="209" spans="1:26" ht="14.25" customHeight="1">
      <c r="A209" s="3"/>
      <c r="B209" s="16"/>
      <c r="C209" s="29"/>
      <c r="D209" s="29"/>
      <c r="E209" s="29"/>
      <c r="F209" s="29"/>
      <c r="G209" s="29"/>
      <c r="H209" s="29"/>
      <c r="I209" s="29"/>
      <c r="J209" s="29"/>
    </row>
    <row r="210" spans="1:26" ht="14.25" customHeight="1">
      <c r="A210" s="3"/>
      <c r="B210" s="3"/>
      <c r="C210" s="29"/>
      <c r="D210" s="29"/>
      <c r="E210" s="29"/>
      <c r="F210" s="29"/>
      <c r="G210" s="29"/>
      <c r="H210" s="29"/>
      <c r="I210" s="29"/>
      <c r="J210" s="29"/>
    </row>
    <row r="211" spans="1:26" ht="14.25" customHeight="1">
      <c r="A211" s="3"/>
      <c r="B211" s="3"/>
      <c r="C211" s="29"/>
      <c r="D211" s="29"/>
      <c r="E211" s="29"/>
      <c r="F211" s="29"/>
      <c r="G211" s="29"/>
      <c r="H211" s="29"/>
      <c r="I211" s="29"/>
      <c r="J211" s="29"/>
      <c r="K211" s="15"/>
      <c r="L211" s="15"/>
      <c r="M211" s="15"/>
      <c r="N211" s="15"/>
      <c r="O211" s="15"/>
      <c r="P211" s="15"/>
      <c r="Q211" s="15"/>
      <c r="R211" s="15"/>
      <c r="S211" s="15"/>
      <c r="T211" s="15"/>
      <c r="U211" s="15"/>
      <c r="V211" s="15"/>
      <c r="W211" s="15"/>
      <c r="X211" s="15"/>
      <c r="Y211" s="15"/>
      <c r="Z211" s="15"/>
    </row>
    <row r="212" spans="1:26" ht="14.25" customHeight="1">
      <c r="A212" s="3"/>
      <c r="B212" s="3"/>
      <c r="C212" s="3"/>
      <c r="D212" s="3"/>
      <c r="E212" s="3"/>
      <c r="F212" s="3"/>
      <c r="G212" s="3"/>
      <c r="H212" s="3"/>
      <c r="I212" s="3"/>
      <c r="J212" s="3"/>
    </row>
    <row r="213" spans="1:26" ht="14.25" customHeight="1">
      <c r="A213" s="3"/>
      <c r="B213" s="21"/>
      <c r="C213" s="3"/>
      <c r="D213" s="3"/>
      <c r="E213" s="3"/>
      <c r="F213" s="3"/>
      <c r="G213" s="3"/>
      <c r="H213" s="3"/>
      <c r="I213" s="3"/>
      <c r="J213" s="3"/>
    </row>
    <row r="214" spans="1:26" ht="14.25" customHeight="1">
      <c r="A214" s="3"/>
      <c r="B214" s="21"/>
      <c r="C214" s="3"/>
      <c r="D214" s="3"/>
      <c r="E214" s="3"/>
      <c r="F214" s="3"/>
      <c r="G214" s="3"/>
      <c r="H214" s="3"/>
      <c r="I214" s="3"/>
      <c r="J214" s="3"/>
    </row>
    <row r="215" spans="1:26" ht="14.25" customHeight="1">
      <c r="A215" s="3"/>
      <c r="B215" s="21"/>
      <c r="C215" s="3"/>
      <c r="D215" s="3"/>
      <c r="E215" s="3"/>
      <c r="F215" s="3"/>
      <c r="G215" s="3"/>
      <c r="H215" s="3"/>
      <c r="I215" s="3"/>
      <c r="J215" s="3"/>
    </row>
    <row r="216" spans="1:26" ht="14.25" customHeight="1">
      <c r="A216" s="3"/>
      <c r="B216" s="21"/>
      <c r="C216" s="3"/>
      <c r="D216" s="3"/>
      <c r="E216" s="3"/>
      <c r="F216" s="3"/>
      <c r="G216" s="3"/>
      <c r="H216" s="3"/>
      <c r="I216" s="3"/>
      <c r="J216" s="3"/>
    </row>
    <row r="217" spans="1:26" ht="14.25" customHeight="1">
      <c r="A217" s="3"/>
      <c r="B217" s="21"/>
      <c r="C217" s="3"/>
      <c r="D217" s="3"/>
      <c r="E217" s="3"/>
      <c r="F217" s="3"/>
      <c r="G217" s="3"/>
      <c r="H217" s="3"/>
      <c r="I217" s="3"/>
      <c r="J217" s="3"/>
    </row>
    <row r="218" spans="1:26" ht="14.25" customHeight="1">
      <c r="A218" s="3"/>
      <c r="B218" s="239"/>
      <c r="C218" s="203"/>
      <c r="D218" s="203"/>
      <c r="E218" s="203"/>
      <c r="F218" s="203"/>
      <c r="G218" s="203"/>
      <c r="H218" s="203"/>
      <c r="I218" s="203"/>
      <c r="J218" s="203"/>
    </row>
    <row r="219" spans="1:26" ht="12.75" customHeight="1">
      <c r="A219" s="3"/>
      <c r="B219" s="256" t="s">
        <v>105</v>
      </c>
      <c r="C219" s="203"/>
      <c r="D219" s="203"/>
      <c r="E219" s="203"/>
      <c r="F219" s="203"/>
      <c r="G219" s="203"/>
      <c r="H219" s="203"/>
      <c r="I219" s="203"/>
      <c r="J219" s="203"/>
      <c r="K219" s="251"/>
      <c r="L219" s="203"/>
      <c r="M219" s="203"/>
      <c r="N219" s="203"/>
      <c r="O219" s="203"/>
      <c r="P219" s="203"/>
      <c r="Q219" s="203"/>
      <c r="R219" s="203"/>
      <c r="S219" s="203"/>
    </row>
    <row r="220" spans="1:26" ht="8.25" customHeight="1">
      <c r="A220" s="3"/>
      <c r="B220" s="3"/>
      <c r="C220" s="3"/>
      <c r="D220" s="3"/>
      <c r="E220" s="3"/>
      <c r="F220" s="3"/>
      <c r="G220" s="3"/>
      <c r="H220" s="3"/>
      <c r="I220" s="3"/>
      <c r="J220" s="3"/>
    </row>
    <row r="221" spans="1:26" ht="6" customHeight="1">
      <c r="A221" s="3"/>
      <c r="B221" s="21"/>
      <c r="C221" s="3"/>
      <c r="D221" s="3"/>
      <c r="E221" s="3"/>
      <c r="F221" s="3"/>
      <c r="G221" s="3"/>
      <c r="H221" s="3"/>
      <c r="I221" s="3"/>
      <c r="J221" s="3"/>
    </row>
    <row r="222" spans="1:26" ht="123.75" customHeight="1">
      <c r="A222" s="3"/>
      <c r="B222" s="224" t="s">
        <v>441</v>
      </c>
      <c r="C222" s="203"/>
      <c r="D222" s="203"/>
      <c r="E222" s="203"/>
      <c r="F222" s="203"/>
      <c r="G222" s="203"/>
      <c r="H222" s="203"/>
      <c r="I222" s="203"/>
      <c r="J222" s="3"/>
      <c r="K222" s="252"/>
      <c r="L222" s="203"/>
      <c r="M222" s="203"/>
      <c r="N222" s="203"/>
      <c r="O222" s="203"/>
      <c r="P222" s="203"/>
      <c r="Q222" s="203"/>
      <c r="R222" s="203"/>
      <c r="S222" s="203"/>
    </row>
    <row r="223" spans="1:26" ht="66" customHeight="1">
      <c r="A223" s="3"/>
      <c r="B223" s="210" t="s">
        <v>106</v>
      </c>
      <c r="C223" s="203"/>
      <c r="D223" s="203"/>
      <c r="E223" s="203"/>
      <c r="F223" s="203"/>
      <c r="G223" s="203"/>
      <c r="H223" s="203"/>
      <c r="I223" s="203"/>
      <c r="J223" s="3"/>
      <c r="K223" s="252"/>
      <c r="L223" s="203"/>
      <c r="M223" s="203"/>
      <c r="N223" s="203"/>
      <c r="O223" s="203"/>
      <c r="P223" s="203"/>
      <c r="Q223" s="203"/>
      <c r="R223" s="203"/>
      <c r="S223" s="203"/>
    </row>
    <row r="224" spans="1:26" ht="14.25" customHeight="1">
      <c r="A224" s="3"/>
      <c r="B224" s="3"/>
      <c r="C224" s="3"/>
      <c r="D224" s="3"/>
      <c r="E224" s="3"/>
      <c r="F224" s="3"/>
      <c r="G224" s="3"/>
      <c r="H224" s="3"/>
      <c r="I224" s="3"/>
      <c r="J224" s="3"/>
    </row>
    <row r="225" spans="1:10" ht="14.25" customHeight="1">
      <c r="A225" s="3"/>
      <c r="B225" s="3"/>
      <c r="C225" s="3"/>
      <c r="D225" s="3"/>
      <c r="E225" s="3"/>
      <c r="F225" s="3"/>
      <c r="G225" s="3"/>
      <c r="H225" s="3"/>
      <c r="I225" s="3"/>
      <c r="J225" s="3"/>
    </row>
    <row r="226" spans="1:10" ht="14.25" customHeight="1">
      <c r="A226" s="3"/>
      <c r="B226" s="3"/>
      <c r="C226" s="3"/>
      <c r="D226" s="3"/>
      <c r="E226" s="3"/>
      <c r="F226" s="3"/>
      <c r="G226" s="3"/>
      <c r="H226" s="3"/>
      <c r="I226" s="3"/>
      <c r="J226" s="3"/>
    </row>
    <row r="227" spans="1:10" ht="14.25" customHeight="1">
      <c r="A227" s="3"/>
      <c r="B227" s="3"/>
      <c r="C227" s="3"/>
      <c r="D227" s="3"/>
      <c r="E227" s="3"/>
      <c r="F227" s="3"/>
      <c r="G227" s="3"/>
      <c r="H227" s="3"/>
      <c r="I227" s="3"/>
      <c r="J227" s="3"/>
    </row>
    <row r="228" spans="1:10" ht="14.25" customHeight="1">
      <c r="A228" s="3"/>
      <c r="B228" s="3"/>
      <c r="C228" s="3"/>
      <c r="D228" s="3"/>
      <c r="E228" s="3"/>
      <c r="F228" s="3"/>
      <c r="G228" s="3"/>
      <c r="H228" s="3"/>
      <c r="I228" s="3"/>
      <c r="J228" s="3"/>
    </row>
    <row r="229" spans="1:10" ht="26.25" customHeight="1">
      <c r="A229" s="3"/>
      <c r="B229" s="3"/>
      <c r="C229" s="3"/>
      <c r="D229" s="3"/>
      <c r="E229" s="3"/>
      <c r="F229" s="3"/>
      <c r="G229" s="3"/>
      <c r="H229" s="3"/>
      <c r="I229" s="3"/>
      <c r="J229" s="3"/>
    </row>
    <row r="230" spans="1:10" ht="15" customHeight="1">
      <c r="A230" s="3"/>
      <c r="B230" s="3"/>
      <c r="C230" s="3"/>
      <c r="D230" s="3"/>
      <c r="E230" s="3"/>
      <c r="F230" s="3"/>
      <c r="G230" s="3"/>
      <c r="H230" s="3"/>
      <c r="I230" s="3"/>
      <c r="J230" s="3"/>
    </row>
    <row r="231" spans="1:10" ht="117" customHeight="1">
      <c r="A231" s="3"/>
      <c r="B231" s="3"/>
      <c r="C231" s="3"/>
      <c r="D231" s="3"/>
      <c r="E231" s="3"/>
      <c r="F231" s="3"/>
      <c r="G231" s="3"/>
      <c r="H231" s="3"/>
      <c r="I231" s="3"/>
      <c r="J231" s="3"/>
    </row>
    <row r="232" spans="1:10" ht="39" customHeight="1">
      <c r="A232" s="3"/>
      <c r="B232" s="256" t="s">
        <v>107</v>
      </c>
      <c r="C232" s="203"/>
      <c r="D232" s="203"/>
      <c r="E232" s="203"/>
      <c r="F232" s="203"/>
      <c r="G232" s="203"/>
      <c r="H232" s="203"/>
      <c r="I232" s="203"/>
      <c r="J232" s="203"/>
    </row>
    <row r="233" spans="1:10" ht="8" customHeight="1">
      <c r="A233" s="3"/>
      <c r="B233" s="3"/>
      <c r="C233" s="3"/>
      <c r="D233" s="3"/>
      <c r="E233" s="3"/>
      <c r="F233" s="3"/>
      <c r="G233" s="3"/>
      <c r="H233" s="3"/>
      <c r="I233" s="3"/>
      <c r="J233" s="3"/>
    </row>
    <row r="234" spans="1:10" ht="201.75" customHeight="1">
      <c r="A234" s="3"/>
      <c r="B234" s="224" t="s">
        <v>445</v>
      </c>
      <c r="C234" s="203"/>
      <c r="D234" s="203"/>
      <c r="E234" s="203"/>
      <c r="F234" s="203"/>
      <c r="G234" s="203"/>
      <c r="H234" s="203"/>
      <c r="I234" s="203"/>
      <c r="J234" s="3"/>
    </row>
    <row r="235" spans="1:10" ht="62.25" customHeight="1">
      <c r="A235" s="3"/>
      <c r="B235" s="210" t="s">
        <v>108</v>
      </c>
      <c r="C235" s="203"/>
      <c r="D235" s="203"/>
      <c r="E235" s="203"/>
      <c r="F235" s="203"/>
      <c r="G235" s="203"/>
      <c r="H235" s="203"/>
      <c r="I235" s="203"/>
      <c r="J235" s="3"/>
    </row>
    <row r="236" spans="1:10" ht="14.25" customHeight="1">
      <c r="A236" s="3"/>
      <c r="B236" s="3"/>
      <c r="C236" s="3"/>
      <c r="D236" s="3"/>
      <c r="E236" s="3"/>
      <c r="F236" s="3"/>
      <c r="G236" s="3"/>
      <c r="H236" s="3"/>
      <c r="I236" s="3"/>
      <c r="J236" s="3"/>
    </row>
    <row r="237" spans="1:10" ht="14.25" customHeight="1">
      <c r="A237" s="3"/>
      <c r="B237" s="3"/>
      <c r="C237" s="3"/>
      <c r="D237" s="3"/>
      <c r="E237" s="3"/>
      <c r="F237" s="3"/>
      <c r="G237" s="3"/>
      <c r="H237" s="3"/>
      <c r="I237" s="3"/>
      <c r="J237" s="3"/>
    </row>
    <row r="238" spans="1:10" ht="14.25" customHeight="1">
      <c r="A238" s="3"/>
      <c r="B238" s="3"/>
      <c r="C238" s="3"/>
      <c r="D238" s="3"/>
      <c r="E238" s="3"/>
      <c r="F238" s="3"/>
      <c r="G238" s="3"/>
      <c r="H238" s="3"/>
      <c r="I238" s="3"/>
      <c r="J238" s="3"/>
    </row>
    <row r="239" spans="1:10" ht="31.5" customHeight="1">
      <c r="A239" s="3"/>
      <c r="B239" s="3"/>
      <c r="C239" s="3"/>
      <c r="D239" s="3"/>
      <c r="E239" s="3"/>
      <c r="F239" s="3"/>
      <c r="G239" s="3"/>
      <c r="H239" s="3"/>
      <c r="I239" s="3"/>
      <c r="J239" s="3"/>
    </row>
    <row r="240" spans="1:10" ht="42" customHeight="1">
      <c r="A240" s="3"/>
      <c r="B240" s="3"/>
      <c r="C240" s="3"/>
      <c r="D240" s="3"/>
      <c r="E240" s="3"/>
      <c r="F240" s="3"/>
      <c r="G240" s="3"/>
      <c r="H240" s="3"/>
      <c r="I240" s="3"/>
      <c r="J240" s="3"/>
    </row>
    <row r="241" spans="1:10" ht="186" customHeight="1">
      <c r="A241" s="3"/>
      <c r="B241" s="3"/>
      <c r="C241" s="3"/>
      <c r="D241" s="3"/>
      <c r="E241" s="3"/>
      <c r="F241" s="3"/>
      <c r="G241" s="3"/>
      <c r="H241" s="3"/>
      <c r="I241" s="3"/>
      <c r="J241" s="3"/>
    </row>
    <row r="242" spans="1:10" ht="3" customHeight="1">
      <c r="A242" s="3"/>
      <c r="B242" s="3"/>
      <c r="C242" s="3"/>
      <c r="D242" s="3"/>
      <c r="E242" s="3"/>
      <c r="F242" s="3"/>
      <c r="G242" s="3"/>
      <c r="H242" s="3"/>
      <c r="I242" s="3"/>
      <c r="J242" s="3"/>
    </row>
    <row r="243" spans="1:10" ht="14.25" customHeight="1">
      <c r="A243" s="3"/>
      <c r="B243" s="256" t="s">
        <v>109</v>
      </c>
      <c r="C243" s="203"/>
      <c r="D243" s="203"/>
      <c r="E243" s="203"/>
      <c r="F243" s="203"/>
      <c r="G243" s="203"/>
      <c r="H243" s="203"/>
      <c r="I243" s="203"/>
      <c r="J243" s="203"/>
    </row>
    <row r="244" spans="1:10" ht="2.25" customHeight="1">
      <c r="A244" s="3"/>
      <c r="B244" s="3"/>
      <c r="C244" s="3"/>
      <c r="D244" s="3"/>
      <c r="E244" s="3"/>
      <c r="F244" s="3"/>
      <c r="G244" s="3"/>
      <c r="H244" s="3"/>
      <c r="I244" s="3"/>
      <c r="J244" s="3"/>
    </row>
    <row r="245" spans="1:10" ht="36" customHeight="1">
      <c r="A245" s="3"/>
      <c r="B245" s="210" t="s">
        <v>110</v>
      </c>
      <c r="C245" s="203"/>
      <c r="D245" s="203"/>
      <c r="E245" s="203"/>
      <c r="F245" s="203"/>
      <c r="G245" s="203"/>
      <c r="H245" s="203"/>
      <c r="I245" s="203"/>
      <c r="J245" s="3"/>
    </row>
    <row r="246" spans="1:10" ht="6" customHeight="1">
      <c r="A246" s="3"/>
      <c r="B246" s="9"/>
      <c r="C246" s="9"/>
      <c r="D246" s="9"/>
      <c r="E246" s="9"/>
      <c r="F246" s="9"/>
      <c r="G246" s="9"/>
      <c r="H246" s="9"/>
      <c r="I246" s="9"/>
      <c r="J246" s="3"/>
    </row>
    <row r="247" spans="1:10" ht="53.25" customHeight="1">
      <c r="A247" s="3"/>
      <c r="B247" s="3"/>
      <c r="C247" s="18" t="s">
        <v>111</v>
      </c>
      <c r="D247" s="206" t="s">
        <v>31</v>
      </c>
      <c r="E247" s="207"/>
      <c r="F247" s="207"/>
      <c r="G247" s="207"/>
      <c r="H247" s="208"/>
      <c r="I247" s="3"/>
      <c r="J247" s="3"/>
    </row>
    <row r="248" spans="1:10" ht="49.5" customHeight="1">
      <c r="A248" s="3"/>
      <c r="B248" s="3"/>
      <c r="C248" s="19" t="s">
        <v>34</v>
      </c>
      <c r="D248" s="209" t="s">
        <v>112</v>
      </c>
      <c r="E248" s="207"/>
      <c r="F248" s="207"/>
      <c r="G248" s="207"/>
      <c r="H248" s="208"/>
      <c r="I248" s="3"/>
      <c r="J248" s="3"/>
    </row>
    <row r="249" spans="1:10" ht="49.5" customHeight="1">
      <c r="A249" s="3"/>
      <c r="B249" s="3"/>
      <c r="C249" s="19" t="s">
        <v>36</v>
      </c>
      <c r="D249" s="209" t="s">
        <v>113</v>
      </c>
      <c r="E249" s="207"/>
      <c r="F249" s="207"/>
      <c r="G249" s="207"/>
      <c r="H249" s="208"/>
      <c r="I249" s="3"/>
      <c r="J249" s="3"/>
    </row>
    <row r="250" spans="1:10" ht="49.5" customHeight="1">
      <c r="A250" s="3"/>
      <c r="B250" s="3"/>
      <c r="C250" s="19" t="s">
        <v>38</v>
      </c>
      <c r="D250" s="209" t="s">
        <v>114</v>
      </c>
      <c r="E250" s="207"/>
      <c r="F250" s="207"/>
      <c r="G250" s="207"/>
      <c r="H250" s="208"/>
      <c r="I250" s="3"/>
      <c r="J250" s="3"/>
    </row>
    <row r="251" spans="1:10" ht="2.25" customHeight="1">
      <c r="A251" s="3"/>
      <c r="B251" s="3"/>
      <c r="C251" s="3"/>
      <c r="D251" s="3"/>
      <c r="E251" s="3"/>
      <c r="F251" s="3"/>
      <c r="G251" s="3"/>
      <c r="H251" s="3"/>
      <c r="I251" s="3"/>
      <c r="J251" s="3"/>
    </row>
    <row r="252" spans="1:10" ht="18" customHeight="1">
      <c r="A252" s="3"/>
      <c r="B252" s="210" t="s">
        <v>115</v>
      </c>
      <c r="C252" s="203"/>
      <c r="D252" s="203"/>
      <c r="E252" s="203"/>
      <c r="F252" s="203"/>
      <c r="G252" s="203"/>
      <c r="H252" s="203"/>
      <c r="I252" s="203"/>
      <c r="J252" s="3"/>
    </row>
    <row r="253" spans="1:10" ht="19.5" customHeight="1">
      <c r="A253" s="3"/>
      <c r="B253" s="3"/>
      <c r="C253" s="3"/>
      <c r="D253" s="3"/>
      <c r="E253" s="3"/>
      <c r="F253" s="3"/>
      <c r="G253" s="3"/>
      <c r="H253" s="3"/>
      <c r="I253" s="3"/>
      <c r="J253" s="3"/>
    </row>
    <row r="254" spans="1:10" ht="14.25" customHeight="1">
      <c r="A254" s="3"/>
      <c r="B254" s="3"/>
      <c r="C254" s="3"/>
      <c r="D254" s="3"/>
      <c r="E254" s="3"/>
      <c r="F254" s="3"/>
      <c r="G254" s="3"/>
      <c r="H254" s="3"/>
      <c r="I254" s="3"/>
      <c r="J254" s="3"/>
    </row>
    <row r="255" spans="1:10" ht="14.25" customHeight="1">
      <c r="A255" s="3"/>
      <c r="B255" s="3"/>
      <c r="C255" s="3"/>
      <c r="D255" s="3"/>
      <c r="E255" s="3"/>
      <c r="F255" s="3"/>
      <c r="G255" s="3"/>
      <c r="H255" s="3"/>
      <c r="I255" s="3"/>
      <c r="J255" s="3"/>
    </row>
    <row r="256" spans="1:10" ht="46.5" customHeight="1">
      <c r="A256" s="3"/>
      <c r="B256" s="3"/>
      <c r="C256" s="3"/>
      <c r="D256" s="3"/>
      <c r="E256" s="3"/>
      <c r="F256" s="3"/>
      <c r="G256" s="3"/>
      <c r="H256" s="3"/>
      <c r="I256" s="3"/>
      <c r="J256" s="3"/>
    </row>
    <row r="257" spans="1:10" ht="14.25" customHeight="1">
      <c r="A257" s="3"/>
      <c r="B257" s="3"/>
      <c r="C257" s="3"/>
      <c r="D257" s="3"/>
      <c r="E257" s="3"/>
      <c r="F257" s="3"/>
      <c r="G257" s="3"/>
      <c r="H257" s="3"/>
      <c r="I257" s="3"/>
      <c r="J257" s="3"/>
    </row>
    <row r="258" spans="1:10" ht="34.5" customHeight="1">
      <c r="A258" s="3"/>
      <c r="B258" s="3"/>
      <c r="C258" s="3"/>
      <c r="D258" s="3"/>
      <c r="E258" s="3"/>
      <c r="F258" s="3"/>
      <c r="G258" s="3"/>
      <c r="H258" s="3"/>
      <c r="I258" s="3"/>
      <c r="J258" s="3"/>
    </row>
    <row r="259" spans="1:10" ht="205.5" customHeight="1">
      <c r="A259" s="3"/>
      <c r="B259" s="3"/>
      <c r="C259" s="3"/>
      <c r="D259" s="3"/>
      <c r="E259" s="3"/>
      <c r="F259" s="3"/>
      <c r="G259" s="3"/>
      <c r="H259" s="3"/>
      <c r="I259" s="3"/>
      <c r="J259" s="3"/>
    </row>
    <row r="260" spans="1:10" ht="14.25" customHeight="1">
      <c r="A260" s="3"/>
      <c r="B260" s="256" t="s">
        <v>116</v>
      </c>
      <c r="C260" s="203"/>
      <c r="D260" s="203"/>
      <c r="E260" s="203"/>
      <c r="F260" s="203"/>
      <c r="G260" s="203"/>
      <c r="H260" s="203"/>
      <c r="I260" s="203"/>
      <c r="J260" s="203"/>
    </row>
    <row r="261" spans="1:10" ht="4.5" customHeight="1">
      <c r="A261" s="3"/>
      <c r="B261" s="3"/>
      <c r="C261" s="3"/>
      <c r="D261" s="3"/>
      <c r="E261" s="3"/>
      <c r="F261" s="3"/>
      <c r="G261" s="3"/>
      <c r="H261" s="3"/>
      <c r="I261" s="3"/>
      <c r="J261" s="3"/>
    </row>
    <row r="262" spans="1:10" ht="45.75" customHeight="1">
      <c r="A262" s="3"/>
      <c r="B262" s="210" t="s">
        <v>117</v>
      </c>
      <c r="C262" s="203"/>
      <c r="D262" s="203"/>
      <c r="E262" s="203"/>
      <c r="F262" s="203"/>
      <c r="G262" s="203"/>
      <c r="H262" s="203"/>
      <c r="I262" s="203"/>
      <c r="J262" s="3"/>
    </row>
    <row r="263" spans="1:10" ht="96" customHeight="1">
      <c r="A263" s="3"/>
      <c r="B263" s="224" t="s">
        <v>446</v>
      </c>
      <c r="C263" s="203"/>
      <c r="D263" s="203"/>
      <c r="E263" s="203"/>
      <c r="F263" s="203"/>
      <c r="G263" s="203"/>
      <c r="H263" s="203"/>
      <c r="I263" s="203"/>
      <c r="J263" s="3"/>
    </row>
    <row r="264" spans="1:10" ht="27" customHeight="1">
      <c r="A264" s="3"/>
      <c r="B264" s="255" t="s">
        <v>118</v>
      </c>
      <c r="C264" s="203"/>
      <c r="D264" s="203"/>
      <c r="E264" s="203"/>
      <c r="F264" s="203"/>
      <c r="G264" s="203"/>
      <c r="H264" s="203"/>
      <c r="I264" s="203"/>
      <c r="J264" s="3"/>
    </row>
    <row r="265" spans="1:10" ht="14.25" customHeight="1">
      <c r="A265" s="3"/>
      <c r="B265" s="3"/>
      <c r="C265" s="3"/>
      <c r="D265" s="3"/>
      <c r="E265" s="3"/>
      <c r="F265" s="3"/>
      <c r="G265" s="3"/>
      <c r="H265" s="3"/>
      <c r="I265" s="3"/>
      <c r="J265" s="3"/>
    </row>
    <row r="266" spans="1:10" ht="14.25" customHeight="1">
      <c r="A266" s="3"/>
      <c r="B266" s="3"/>
      <c r="C266" s="3"/>
      <c r="D266" s="3"/>
      <c r="E266" s="3"/>
      <c r="F266" s="3"/>
      <c r="G266" s="3"/>
      <c r="H266" s="3"/>
      <c r="I266" s="3"/>
      <c r="J266" s="3"/>
    </row>
    <row r="267" spans="1:10" ht="14.25" customHeight="1">
      <c r="A267" s="3"/>
      <c r="B267" s="3"/>
      <c r="C267" s="3"/>
      <c r="D267" s="3"/>
      <c r="E267" s="3"/>
      <c r="F267" s="3"/>
      <c r="G267" s="3"/>
      <c r="H267" s="3"/>
      <c r="I267" s="3"/>
      <c r="J267" s="3"/>
    </row>
    <row r="268" spans="1:10" ht="14.25" customHeight="1">
      <c r="A268" s="3"/>
      <c r="B268" s="3"/>
      <c r="C268" s="3"/>
      <c r="D268" s="3"/>
      <c r="E268" s="3"/>
      <c r="F268" s="3"/>
      <c r="G268" s="3"/>
      <c r="H268" s="3"/>
      <c r="I268" s="3"/>
      <c r="J268" s="3"/>
    </row>
    <row r="269" spans="1:10" ht="14.25" customHeight="1">
      <c r="A269" s="3"/>
      <c r="B269" s="3"/>
      <c r="C269" s="3"/>
      <c r="D269" s="3"/>
      <c r="E269" s="3"/>
      <c r="F269" s="3"/>
      <c r="G269" s="3"/>
      <c r="H269" s="3"/>
      <c r="I269" s="3"/>
      <c r="J269" s="3"/>
    </row>
    <row r="270" spans="1:10" ht="14.25" customHeight="1">
      <c r="A270" s="3"/>
      <c r="B270" s="3"/>
      <c r="C270" s="3"/>
      <c r="D270" s="3"/>
      <c r="E270" s="3"/>
      <c r="F270" s="3"/>
      <c r="G270" s="3"/>
      <c r="H270" s="3"/>
      <c r="I270" s="3"/>
      <c r="J270" s="3"/>
    </row>
    <row r="271" spans="1:10" ht="14.25" customHeight="1">
      <c r="A271" s="3"/>
      <c r="B271" s="3"/>
      <c r="C271" s="3"/>
      <c r="D271" s="3"/>
      <c r="E271" s="3"/>
      <c r="F271" s="3"/>
      <c r="G271" s="3"/>
      <c r="H271" s="3"/>
      <c r="I271" s="3"/>
      <c r="J271" s="3"/>
    </row>
    <row r="272" spans="1:10" ht="140.5" customHeight="1">
      <c r="A272" s="3"/>
      <c r="B272" s="3"/>
      <c r="C272" s="3"/>
      <c r="D272" s="3"/>
      <c r="E272" s="3"/>
      <c r="F272" s="3"/>
      <c r="G272" s="3"/>
      <c r="H272" s="3"/>
      <c r="I272" s="3"/>
      <c r="J272" s="3"/>
    </row>
    <row r="273" spans="1:10" ht="14.25" customHeight="1">
      <c r="A273" s="3"/>
      <c r="B273" s="256" t="s">
        <v>119</v>
      </c>
      <c r="C273" s="203"/>
      <c r="D273" s="203"/>
      <c r="E273" s="203"/>
      <c r="F273" s="203"/>
      <c r="G273" s="203"/>
      <c r="H273" s="203"/>
      <c r="I273" s="203"/>
      <c r="J273" s="203"/>
    </row>
    <row r="274" spans="1:10" ht="14.25" customHeight="1">
      <c r="A274" s="3"/>
      <c r="B274" s="3"/>
      <c r="C274" s="3"/>
      <c r="D274" s="3"/>
      <c r="E274" s="3"/>
      <c r="F274" s="3"/>
      <c r="G274" s="3"/>
      <c r="H274" s="3"/>
      <c r="I274" s="3"/>
      <c r="J274" s="3"/>
    </row>
    <row r="275" spans="1:10" ht="63" customHeight="1">
      <c r="A275" s="3"/>
      <c r="B275" s="210" t="s">
        <v>120</v>
      </c>
      <c r="C275" s="203"/>
      <c r="D275" s="203"/>
      <c r="E275" s="203"/>
      <c r="F275" s="203"/>
      <c r="G275" s="203"/>
      <c r="H275" s="203"/>
      <c r="I275" s="203"/>
      <c r="J275" s="3"/>
    </row>
    <row r="276" spans="1:10" ht="15.5">
      <c r="A276" s="3"/>
      <c r="B276" s="3"/>
      <c r="C276" s="3"/>
      <c r="D276" s="3"/>
      <c r="E276" s="3"/>
      <c r="F276" s="3"/>
      <c r="G276" s="3"/>
      <c r="H276" s="3"/>
      <c r="I276" s="3"/>
      <c r="J276" s="3"/>
    </row>
    <row r="277" spans="1:10" ht="40.5" customHeight="1">
      <c r="A277" s="3"/>
      <c r="B277" s="3"/>
      <c r="C277" s="3"/>
      <c r="D277" s="3"/>
      <c r="E277" s="3"/>
      <c r="F277" s="3"/>
      <c r="G277" s="3"/>
      <c r="H277" s="3"/>
      <c r="I277" s="3"/>
      <c r="J277" s="3"/>
    </row>
    <row r="278" spans="1:10" ht="40.5" customHeight="1">
      <c r="A278" s="3"/>
      <c r="B278" s="3"/>
      <c r="C278" s="3"/>
      <c r="D278" s="3"/>
      <c r="E278" s="3"/>
      <c r="F278" s="3"/>
      <c r="G278" s="3"/>
      <c r="H278" s="3"/>
      <c r="I278" s="3"/>
      <c r="J278" s="3"/>
    </row>
    <row r="279" spans="1:10" ht="40.5" customHeight="1">
      <c r="A279" s="3"/>
      <c r="B279" s="3"/>
      <c r="C279" s="3"/>
      <c r="D279" s="3"/>
      <c r="E279" s="3"/>
      <c r="F279" s="3"/>
      <c r="G279" s="3"/>
      <c r="H279" s="3"/>
      <c r="I279" s="3"/>
      <c r="J279" s="3"/>
    </row>
    <row r="280" spans="1:10" ht="40.5" customHeight="1">
      <c r="A280" s="3"/>
      <c r="B280" s="3"/>
      <c r="C280" s="3"/>
      <c r="D280" s="3"/>
      <c r="E280" s="3"/>
      <c r="F280" s="3"/>
      <c r="G280" s="3"/>
      <c r="H280" s="3"/>
      <c r="I280" s="3"/>
      <c r="J280" s="3"/>
    </row>
    <row r="281" spans="1:10" ht="40.5" customHeight="1">
      <c r="A281" s="3"/>
      <c r="B281" s="3"/>
      <c r="C281" s="3"/>
      <c r="D281" s="3"/>
      <c r="E281" s="3"/>
      <c r="F281" s="3"/>
      <c r="G281" s="3"/>
      <c r="H281" s="3"/>
      <c r="I281" s="3"/>
      <c r="J281" s="3"/>
    </row>
    <row r="282" spans="1:10" ht="40.5" customHeight="1">
      <c r="A282" s="3"/>
      <c r="B282" s="3"/>
      <c r="C282" s="3"/>
      <c r="D282" s="3"/>
      <c r="E282" s="3"/>
      <c r="F282" s="3"/>
      <c r="G282" s="3"/>
      <c r="H282" s="3"/>
      <c r="I282" s="3"/>
      <c r="J282" s="3"/>
    </row>
    <row r="283" spans="1:10" ht="40.5" customHeight="1">
      <c r="A283" s="3"/>
      <c r="B283" s="3"/>
      <c r="C283" s="3"/>
      <c r="D283" s="3"/>
      <c r="E283" s="3"/>
      <c r="F283" s="3"/>
      <c r="G283" s="3"/>
      <c r="H283" s="3"/>
      <c r="I283" s="3"/>
      <c r="J283" s="3"/>
    </row>
    <row r="284" spans="1:10" ht="40.5" customHeight="1">
      <c r="A284" s="3"/>
      <c r="B284" s="3"/>
      <c r="C284" s="3"/>
      <c r="D284" s="3"/>
      <c r="E284" s="3"/>
      <c r="F284" s="3"/>
      <c r="G284" s="3"/>
      <c r="H284" s="3"/>
      <c r="I284" s="3"/>
      <c r="J284" s="3"/>
    </row>
    <row r="285" spans="1:10" ht="40.5" customHeight="1">
      <c r="A285" s="3"/>
      <c r="B285" s="3"/>
      <c r="C285" s="3"/>
      <c r="D285" s="3"/>
      <c r="E285" s="3"/>
      <c r="F285" s="3"/>
      <c r="G285" s="3"/>
      <c r="H285" s="3"/>
      <c r="I285" s="3"/>
      <c r="J285" s="3"/>
    </row>
    <row r="286" spans="1:10" ht="40.5" customHeight="1">
      <c r="A286" s="3"/>
      <c r="B286" s="3"/>
      <c r="C286" s="3"/>
      <c r="D286" s="3"/>
      <c r="E286" s="3"/>
      <c r="F286" s="3"/>
      <c r="G286" s="3"/>
      <c r="H286" s="3"/>
      <c r="I286" s="3"/>
      <c r="J286" s="3"/>
    </row>
    <row r="287" spans="1:10" ht="40.5" customHeight="1">
      <c r="A287" s="3"/>
      <c r="B287" s="3"/>
      <c r="C287" s="3"/>
      <c r="D287" s="3"/>
      <c r="E287" s="3"/>
      <c r="F287" s="3"/>
      <c r="G287" s="3"/>
      <c r="H287" s="3"/>
      <c r="I287" s="3"/>
      <c r="J287" s="3"/>
    </row>
    <row r="288" spans="1:10" ht="40.5" customHeight="1">
      <c r="A288" s="3"/>
      <c r="B288" s="3"/>
      <c r="C288" s="3"/>
      <c r="D288" s="3"/>
      <c r="E288" s="3"/>
      <c r="F288" s="3"/>
      <c r="G288" s="3"/>
      <c r="H288" s="3"/>
      <c r="I288" s="3"/>
      <c r="J288" s="3"/>
    </row>
    <row r="289" spans="1:10" ht="14.25" customHeight="1">
      <c r="A289" s="3"/>
      <c r="B289" s="256" t="s">
        <v>121</v>
      </c>
      <c r="C289" s="203"/>
      <c r="D289" s="203"/>
      <c r="E289" s="203"/>
      <c r="F289" s="203"/>
      <c r="G289" s="203"/>
      <c r="H289" s="203"/>
      <c r="I289" s="203"/>
      <c r="J289" s="203"/>
    </row>
    <row r="290" spans="1:10" ht="3" customHeight="1">
      <c r="A290" s="3"/>
      <c r="B290" s="3"/>
      <c r="C290" s="3"/>
      <c r="D290" s="3"/>
      <c r="E290" s="3"/>
      <c r="F290" s="3"/>
      <c r="G290" s="3"/>
      <c r="H290" s="3"/>
      <c r="I290" s="3"/>
      <c r="J290" s="3"/>
    </row>
    <row r="291" spans="1:10" ht="42" customHeight="1">
      <c r="A291" s="3"/>
      <c r="B291" s="210" t="s">
        <v>122</v>
      </c>
      <c r="C291" s="203"/>
      <c r="D291" s="203"/>
      <c r="E291" s="203"/>
      <c r="F291" s="203"/>
      <c r="G291" s="203"/>
      <c r="H291" s="203"/>
      <c r="I291" s="203"/>
      <c r="J291" s="3"/>
    </row>
    <row r="292" spans="1:10" ht="14.25" customHeight="1">
      <c r="A292" s="3"/>
      <c r="B292" s="3"/>
      <c r="C292" s="3"/>
      <c r="D292" s="3"/>
      <c r="E292" s="3"/>
      <c r="F292" s="3"/>
      <c r="G292" s="3"/>
      <c r="H292" s="3"/>
      <c r="I292" s="3"/>
      <c r="J292" s="3"/>
    </row>
    <row r="293" spans="1:10" ht="14.25" customHeight="1">
      <c r="A293" s="3"/>
      <c r="B293" s="3"/>
      <c r="C293" s="3"/>
      <c r="D293" s="3"/>
      <c r="E293" s="3"/>
      <c r="F293" s="3"/>
      <c r="G293" s="3"/>
      <c r="H293" s="3"/>
      <c r="I293" s="3"/>
      <c r="J293" s="3"/>
    </row>
    <row r="294" spans="1:10" ht="14.25" customHeight="1">
      <c r="A294" s="3"/>
      <c r="B294" s="3"/>
      <c r="C294" s="3"/>
      <c r="D294" s="3"/>
      <c r="E294" s="3"/>
      <c r="F294" s="3"/>
      <c r="G294" s="3"/>
      <c r="H294" s="3"/>
      <c r="I294" s="3"/>
      <c r="J294" s="3"/>
    </row>
    <row r="295" spans="1:10" ht="94.5" customHeight="1">
      <c r="A295" s="3"/>
      <c r="B295" s="3"/>
      <c r="C295" s="3"/>
      <c r="D295" s="3"/>
      <c r="E295" s="3"/>
      <c r="F295" s="3"/>
      <c r="G295" s="3"/>
      <c r="H295" s="3"/>
      <c r="I295" s="3"/>
      <c r="J295" s="3"/>
    </row>
    <row r="296" spans="1:10" ht="68" customHeight="1">
      <c r="A296" s="3"/>
      <c r="B296" s="3"/>
      <c r="C296" s="3"/>
      <c r="D296" s="3"/>
      <c r="E296" s="3"/>
      <c r="F296" s="3"/>
      <c r="G296" s="3"/>
      <c r="H296" s="3"/>
      <c r="I296" s="3"/>
      <c r="J296" s="3"/>
    </row>
    <row r="297" spans="1:10" ht="38" customHeight="1">
      <c r="A297" s="3"/>
      <c r="B297" s="3"/>
      <c r="C297" s="3"/>
      <c r="D297" s="3"/>
      <c r="E297" s="3"/>
      <c r="F297" s="3"/>
      <c r="G297" s="3"/>
      <c r="H297" s="3"/>
      <c r="I297" s="3"/>
      <c r="J297" s="3"/>
    </row>
    <row r="298" spans="1:10" ht="14.25" customHeight="1">
      <c r="A298" s="3"/>
      <c r="B298" s="3"/>
      <c r="C298" s="3"/>
      <c r="D298" s="3"/>
      <c r="E298" s="3"/>
      <c r="F298" s="3"/>
      <c r="G298" s="3"/>
      <c r="H298" s="3"/>
      <c r="I298" s="3"/>
      <c r="J298" s="3"/>
    </row>
    <row r="299" spans="1:10" ht="14.25" customHeight="1">
      <c r="A299" s="3"/>
      <c r="B299" s="3"/>
      <c r="C299" s="3"/>
      <c r="D299" s="3"/>
      <c r="E299" s="3"/>
      <c r="F299" s="3"/>
      <c r="G299" s="3"/>
      <c r="H299" s="3"/>
      <c r="I299" s="3"/>
      <c r="J299" s="3"/>
    </row>
    <row r="300" spans="1:10" ht="14.25" customHeight="1">
      <c r="A300" s="3"/>
      <c r="B300" s="3"/>
      <c r="C300" s="3"/>
      <c r="D300" s="3"/>
      <c r="E300" s="3"/>
      <c r="F300" s="3"/>
      <c r="G300" s="3"/>
      <c r="H300" s="3"/>
      <c r="I300" s="3"/>
      <c r="J300" s="3"/>
    </row>
    <row r="301" spans="1:10" ht="14.25" customHeight="1">
      <c r="A301" s="3"/>
      <c r="B301" s="3"/>
      <c r="C301" s="3"/>
      <c r="D301" s="3"/>
      <c r="E301" s="3"/>
      <c r="F301" s="3"/>
      <c r="G301" s="3"/>
      <c r="H301" s="3"/>
      <c r="I301" s="3"/>
      <c r="J301" s="3"/>
    </row>
    <row r="302" spans="1:10" ht="14.25" customHeight="1">
      <c r="A302" s="3"/>
      <c r="B302" s="3"/>
      <c r="C302" s="3"/>
      <c r="D302" s="3"/>
      <c r="E302" s="3"/>
      <c r="F302" s="3"/>
      <c r="G302" s="3"/>
      <c r="H302" s="3"/>
      <c r="I302" s="3"/>
      <c r="J302" s="3"/>
    </row>
    <row r="303" spans="1:10" ht="7.5" customHeight="1">
      <c r="A303" s="3"/>
      <c r="B303" s="3"/>
      <c r="C303" s="3"/>
      <c r="D303" s="3"/>
      <c r="E303" s="3"/>
      <c r="F303" s="3"/>
      <c r="G303" s="3"/>
      <c r="H303" s="3"/>
      <c r="I303" s="3"/>
      <c r="J303" s="3"/>
    </row>
    <row r="304" spans="1:10" ht="14.25" customHeight="1">
      <c r="A304" s="3"/>
      <c r="B304" s="256" t="s">
        <v>123</v>
      </c>
      <c r="C304" s="203"/>
      <c r="D304" s="203"/>
      <c r="E304" s="203"/>
      <c r="F304" s="203"/>
      <c r="G304" s="203"/>
      <c r="H304" s="203"/>
      <c r="I304" s="203"/>
      <c r="J304" s="203"/>
    </row>
    <row r="305" spans="1:10" ht="6" customHeight="1">
      <c r="A305" s="3"/>
      <c r="B305" s="3"/>
      <c r="C305" s="3"/>
      <c r="D305" s="3"/>
      <c r="E305" s="3"/>
      <c r="F305" s="3"/>
      <c r="G305" s="3"/>
      <c r="H305" s="3"/>
      <c r="I305" s="3"/>
      <c r="J305" s="3"/>
    </row>
    <row r="306" spans="1:10" ht="63" customHeight="1">
      <c r="A306" s="3"/>
      <c r="B306" s="210" t="s">
        <v>124</v>
      </c>
      <c r="C306" s="203"/>
      <c r="D306" s="203"/>
      <c r="E306" s="203"/>
      <c r="F306" s="203"/>
      <c r="G306" s="203"/>
      <c r="H306" s="203"/>
      <c r="I306" s="203"/>
      <c r="J306" s="3"/>
    </row>
    <row r="307" spans="1:10" ht="14.25" customHeight="1">
      <c r="A307" s="3"/>
      <c r="B307" s="259" t="s">
        <v>125</v>
      </c>
      <c r="C307" s="207"/>
      <c r="D307" s="207"/>
      <c r="E307" s="207"/>
      <c r="F307" s="208"/>
      <c r="G307" s="257" t="s">
        <v>210</v>
      </c>
      <c r="H307" s="208"/>
      <c r="I307" s="3"/>
      <c r="J307" s="3"/>
    </row>
    <row r="308" spans="1:10" ht="6.75" customHeight="1">
      <c r="A308" s="3"/>
      <c r="B308" s="3"/>
      <c r="C308" s="3"/>
      <c r="D308" s="3"/>
      <c r="E308" s="3"/>
      <c r="F308" s="3"/>
      <c r="G308" s="3"/>
      <c r="H308" s="3"/>
      <c r="I308" s="3"/>
      <c r="J308" s="3"/>
    </row>
    <row r="309" spans="1:10" ht="3" customHeight="1">
      <c r="A309" s="3"/>
      <c r="B309" s="3"/>
      <c r="C309" s="3"/>
      <c r="D309" s="3"/>
      <c r="E309" s="3"/>
      <c r="F309" s="3"/>
      <c r="G309" s="3"/>
      <c r="H309" s="3"/>
      <c r="I309" s="3"/>
      <c r="J309" s="3"/>
    </row>
    <row r="310" spans="1:10" ht="14.25" customHeight="1">
      <c r="A310" s="3"/>
      <c r="B310" s="256" t="s">
        <v>127</v>
      </c>
      <c r="C310" s="203"/>
      <c r="D310" s="203"/>
      <c r="E310" s="203"/>
      <c r="F310" s="203"/>
      <c r="G310" s="203"/>
      <c r="H310" s="203"/>
      <c r="I310" s="203"/>
      <c r="J310" s="203"/>
    </row>
    <row r="311" spans="1:10" ht="6" customHeight="1">
      <c r="A311" s="3"/>
      <c r="B311" s="3"/>
      <c r="C311" s="3"/>
      <c r="D311" s="3"/>
      <c r="E311" s="3"/>
      <c r="F311" s="3"/>
      <c r="G311" s="3"/>
      <c r="H311" s="3"/>
      <c r="I311" s="3"/>
      <c r="J311" s="3"/>
    </row>
    <row r="312" spans="1:10" ht="63.75" customHeight="1">
      <c r="A312" s="3"/>
      <c r="B312" s="210" t="s">
        <v>128</v>
      </c>
      <c r="C312" s="203"/>
      <c r="D312" s="203"/>
      <c r="E312" s="203"/>
      <c r="F312" s="203"/>
      <c r="G312" s="203"/>
      <c r="H312" s="203"/>
      <c r="I312" s="203"/>
      <c r="J312" s="3"/>
    </row>
    <row r="313" spans="1:10" ht="56.25" customHeight="1">
      <c r="A313" s="3"/>
      <c r="B313" s="210" t="s">
        <v>129</v>
      </c>
      <c r="C313" s="203"/>
      <c r="D313" s="203"/>
      <c r="E313" s="203"/>
      <c r="F313" s="203"/>
      <c r="G313" s="203"/>
      <c r="H313" s="203"/>
      <c r="I313" s="203"/>
      <c r="J313" s="3"/>
    </row>
    <row r="314" spans="1:10" ht="14.25" customHeight="1">
      <c r="A314" s="3"/>
      <c r="B314" s="3"/>
      <c r="C314" s="3"/>
      <c r="D314" s="3"/>
      <c r="E314" s="3"/>
      <c r="F314" s="3"/>
      <c r="G314" s="3"/>
      <c r="H314" s="3"/>
      <c r="I314" s="3"/>
      <c r="J314" s="3"/>
    </row>
    <row r="315" spans="1:10" ht="14.25" customHeight="1">
      <c r="A315" s="3"/>
      <c r="B315" s="3"/>
      <c r="C315" s="3"/>
      <c r="D315" s="3"/>
      <c r="E315" s="3"/>
      <c r="F315" s="3"/>
      <c r="G315" s="3"/>
      <c r="H315" s="3"/>
      <c r="I315" s="3"/>
      <c r="J315" s="3"/>
    </row>
    <row r="316" spans="1:10" ht="14.25" customHeight="1">
      <c r="A316" s="3"/>
      <c r="B316" s="3"/>
      <c r="C316" s="3"/>
      <c r="D316" s="3"/>
      <c r="E316" s="3"/>
      <c r="F316" s="3"/>
      <c r="G316" s="3"/>
      <c r="H316" s="3"/>
      <c r="I316" s="3"/>
      <c r="J316" s="3"/>
    </row>
    <row r="317" spans="1:10" ht="14.25" customHeight="1">
      <c r="A317" s="3"/>
      <c r="B317" s="3"/>
      <c r="C317" s="3"/>
      <c r="D317" s="3"/>
      <c r="E317" s="3"/>
      <c r="F317" s="3"/>
      <c r="G317" s="3"/>
      <c r="H317" s="3"/>
      <c r="I317" s="3"/>
      <c r="J317" s="3"/>
    </row>
    <row r="318" spans="1:10" ht="14.25" customHeight="1">
      <c r="A318" s="3"/>
      <c r="B318" s="3"/>
      <c r="C318" s="3"/>
      <c r="D318" s="3"/>
      <c r="E318" s="3"/>
      <c r="F318" s="3"/>
      <c r="G318" s="3"/>
      <c r="H318" s="3"/>
      <c r="I318" s="3"/>
      <c r="J318" s="3"/>
    </row>
    <row r="319" spans="1:10" ht="14.25" customHeight="1">
      <c r="A319" s="3"/>
      <c r="B319" s="3"/>
      <c r="C319" s="3"/>
      <c r="D319" s="3"/>
      <c r="E319" s="3"/>
      <c r="F319" s="3"/>
      <c r="G319" s="3"/>
      <c r="H319" s="3"/>
      <c r="I319" s="3"/>
      <c r="J319" s="3"/>
    </row>
    <row r="320" spans="1:10" ht="14.25" customHeight="1">
      <c r="A320" s="3"/>
      <c r="B320" s="3"/>
      <c r="C320" s="3"/>
      <c r="D320" s="3"/>
      <c r="E320" s="3"/>
      <c r="F320" s="3"/>
      <c r="G320" s="3"/>
      <c r="H320" s="3"/>
      <c r="I320" s="3"/>
      <c r="J320" s="3"/>
    </row>
    <row r="321" spans="1:10" ht="14.25" customHeight="1">
      <c r="A321" s="3"/>
      <c r="B321" s="3"/>
      <c r="C321" s="3"/>
      <c r="D321" s="3"/>
      <c r="E321" s="3"/>
      <c r="F321" s="3"/>
      <c r="G321" s="3"/>
      <c r="H321" s="3"/>
      <c r="I321" s="3"/>
      <c r="J321" s="3"/>
    </row>
    <row r="322" spans="1:10" ht="14.25" customHeight="1">
      <c r="A322" s="3"/>
      <c r="B322" s="3"/>
      <c r="C322" s="3"/>
      <c r="D322" s="3"/>
      <c r="E322" s="3"/>
      <c r="F322" s="3"/>
      <c r="G322" s="3"/>
      <c r="H322" s="3"/>
      <c r="I322" s="3"/>
      <c r="J322" s="3"/>
    </row>
    <row r="323" spans="1:10" ht="14.25" customHeight="1">
      <c r="A323" s="3"/>
      <c r="B323" s="3"/>
      <c r="C323" s="3"/>
      <c r="D323" s="3"/>
      <c r="E323" s="3"/>
      <c r="F323" s="3"/>
      <c r="G323" s="3"/>
      <c r="H323" s="3"/>
      <c r="I323" s="3"/>
      <c r="J323" s="3"/>
    </row>
    <row r="324" spans="1:10" ht="14.25" customHeight="1">
      <c r="A324" s="3"/>
      <c r="B324" s="3"/>
      <c r="C324" s="3"/>
      <c r="D324" s="3"/>
      <c r="E324" s="3"/>
      <c r="F324" s="3"/>
      <c r="G324" s="3"/>
      <c r="H324" s="3"/>
      <c r="I324" s="3"/>
      <c r="J324" s="3"/>
    </row>
    <row r="325" spans="1:10" ht="14.25" customHeight="1">
      <c r="A325" s="3"/>
      <c r="B325" s="3"/>
      <c r="C325" s="3"/>
      <c r="D325" s="3"/>
      <c r="E325" s="3"/>
      <c r="F325" s="3"/>
      <c r="G325" s="3"/>
      <c r="H325" s="3"/>
      <c r="I325" s="3"/>
      <c r="J325" s="3"/>
    </row>
    <row r="326" spans="1:10" ht="14.25" customHeight="1">
      <c r="A326" s="3"/>
      <c r="B326" s="3"/>
      <c r="C326" s="3"/>
      <c r="D326" s="3"/>
      <c r="E326" s="3"/>
      <c r="F326" s="3"/>
      <c r="G326" s="3"/>
      <c r="H326" s="3"/>
      <c r="I326" s="3"/>
      <c r="J326" s="3"/>
    </row>
    <row r="327" spans="1:10" ht="14.25" customHeight="1">
      <c r="A327" s="3"/>
      <c r="B327" s="3"/>
      <c r="C327" s="3"/>
      <c r="D327" s="3"/>
      <c r="E327" s="3"/>
      <c r="F327" s="3"/>
      <c r="G327" s="3"/>
      <c r="H327" s="3"/>
      <c r="I327" s="3"/>
      <c r="J327" s="3"/>
    </row>
    <row r="328" spans="1:10" ht="14.25" customHeight="1">
      <c r="A328" s="3"/>
      <c r="B328" s="3"/>
      <c r="C328" s="3"/>
      <c r="D328" s="3"/>
      <c r="E328" s="3"/>
      <c r="F328" s="3"/>
      <c r="G328" s="3"/>
      <c r="H328" s="3"/>
      <c r="I328" s="3"/>
      <c r="J328" s="3"/>
    </row>
    <row r="329" spans="1:10" ht="14.25" customHeight="1">
      <c r="A329" s="3"/>
      <c r="B329" s="3"/>
      <c r="C329" s="3"/>
      <c r="D329" s="3"/>
      <c r="E329" s="3"/>
      <c r="F329" s="3"/>
      <c r="G329" s="3"/>
      <c r="H329" s="3"/>
      <c r="I329" s="3"/>
      <c r="J329" s="3"/>
    </row>
    <row r="330" spans="1:10" ht="14.25" customHeight="1">
      <c r="A330" s="3"/>
      <c r="B330" s="3"/>
      <c r="C330" s="3"/>
      <c r="D330" s="3"/>
      <c r="E330" s="3"/>
      <c r="F330" s="3"/>
      <c r="G330" s="3"/>
      <c r="H330" s="3"/>
      <c r="I330" s="3"/>
      <c r="J330" s="3"/>
    </row>
    <row r="331" spans="1:10" ht="14.25" customHeight="1">
      <c r="A331" s="3"/>
      <c r="B331" s="3"/>
      <c r="C331" s="3"/>
      <c r="D331" s="3"/>
      <c r="E331" s="3"/>
      <c r="F331" s="3"/>
      <c r="G331" s="3"/>
      <c r="H331" s="3"/>
      <c r="I331" s="3"/>
      <c r="J331" s="3"/>
    </row>
    <row r="332" spans="1:10" ht="14.25" customHeight="1">
      <c r="A332" s="3"/>
      <c r="B332" s="3"/>
      <c r="C332" s="3"/>
      <c r="D332" s="3"/>
      <c r="E332" s="3"/>
      <c r="F332" s="3"/>
      <c r="G332" s="3"/>
      <c r="H332" s="3"/>
      <c r="I332" s="3"/>
      <c r="J332" s="3"/>
    </row>
    <row r="333" spans="1:10" ht="14.25" customHeight="1">
      <c r="A333" s="3"/>
      <c r="B333" s="3"/>
      <c r="C333" s="3"/>
      <c r="D333" s="3"/>
      <c r="E333" s="3"/>
      <c r="F333" s="3"/>
      <c r="G333" s="3"/>
      <c r="H333" s="3"/>
      <c r="I333" s="3"/>
      <c r="J333" s="3"/>
    </row>
    <row r="334" spans="1:10" ht="14.25" customHeight="1">
      <c r="A334" s="3"/>
      <c r="B334" s="3"/>
      <c r="C334" s="3"/>
      <c r="D334" s="3"/>
      <c r="E334" s="3"/>
      <c r="F334" s="3"/>
      <c r="G334" s="3"/>
      <c r="H334" s="3"/>
      <c r="I334" s="3"/>
      <c r="J334" s="3"/>
    </row>
    <row r="335" spans="1:10" ht="14.25" customHeight="1">
      <c r="A335" s="3"/>
      <c r="B335" s="3"/>
      <c r="C335" s="3"/>
      <c r="D335" s="3"/>
      <c r="E335" s="3"/>
      <c r="F335" s="3"/>
      <c r="G335" s="3"/>
      <c r="H335" s="3"/>
      <c r="I335" s="3"/>
      <c r="J335" s="3"/>
    </row>
    <row r="336" spans="1:10" ht="14.25" customHeight="1">
      <c r="A336" s="3"/>
      <c r="B336" s="3"/>
      <c r="C336" s="3"/>
      <c r="D336" s="3"/>
      <c r="E336" s="3"/>
      <c r="F336" s="3"/>
      <c r="G336" s="3"/>
      <c r="H336" s="3"/>
      <c r="I336" s="3"/>
      <c r="J336" s="3"/>
    </row>
    <row r="337" spans="1:10" ht="14.25" customHeight="1">
      <c r="A337" s="3"/>
      <c r="B337" s="3"/>
      <c r="C337" s="3"/>
      <c r="D337" s="3"/>
      <c r="E337" s="3"/>
      <c r="F337" s="3"/>
      <c r="G337" s="3"/>
      <c r="H337" s="3"/>
      <c r="I337" s="3"/>
      <c r="J337" s="3"/>
    </row>
    <row r="338" spans="1:10" ht="14.25" customHeight="1">
      <c r="A338" s="3"/>
      <c r="B338" s="3"/>
      <c r="C338" s="3"/>
      <c r="D338" s="3"/>
      <c r="E338" s="3"/>
      <c r="F338" s="3"/>
      <c r="G338" s="3"/>
      <c r="H338" s="3"/>
      <c r="I338" s="3"/>
      <c r="J338" s="3"/>
    </row>
    <row r="339" spans="1:10" ht="14.25" customHeight="1">
      <c r="A339" s="3"/>
      <c r="B339" s="3"/>
      <c r="C339" s="3"/>
      <c r="D339" s="3"/>
      <c r="E339" s="3"/>
      <c r="F339" s="3"/>
      <c r="G339" s="3"/>
      <c r="H339" s="3"/>
      <c r="I339" s="3"/>
      <c r="J339" s="3"/>
    </row>
    <row r="340" spans="1:10" ht="14.25" customHeight="1">
      <c r="A340" s="3"/>
      <c r="B340" s="3"/>
      <c r="C340" s="3"/>
      <c r="D340" s="3"/>
      <c r="E340" s="3"/>
      <c r="F340" s="3"/>
      <c r="G340" s="3"/>
      <c r="H340" s="3"/>
      <c r="I340" s="3"/>
      <c r="J340" s="3"/>
    </row>
    <row r="341" spans="1:10" ht="14.25" customHeight="1">
      <c r="A341" s="3"/>
      <c r="B341" s="3"/>
      <c r="C341" s="3"/>
      <c r="D341" s="3"/>
      <c r="E341" s="3"/>
      <c r="F341" s="3"/>
      <c r="G341" s="3"/>
      <c r="H341" s="3"/>
      <c r="I341" s="3"/>
      <c r="J341" s="3"/>
    </row>
    <row r="342" spans="1:10" ht="14.25" customHeight="1">
      <c r="A342" s="3"/>
      <c r="B342" s="3"/>
      <c r="C342" s="3"/>
      <c r="D342" s="3"/>
      <c r="E342" s="3"/>
      <c r="F342" s="3"/>
      <c r="G342" s="3"/>
      <c r="H342" s="3"/>
      <c r="I342" s="3"/>
      <c r="J342" s="3"/>
    </row>
    <row r="343" spans="1:10" ht="14.25" customHeight="1">
      <c r="A343" s="3"/>
      <c r="B343" s="3"/>
      <c r="C343" s="3"/>
      <c r="D343" s="3"/>
      <c r="E343" s="3"/>
      <c r="F343" s="3"/>
      <c r="G343" s="3"/>
      <c r="H343" s="3"/>
      <c r="I343" s="3"/>
      <c r="J343" s="3"/>
    </row>
    <row r="344" spans="1:10" ht="14.25" customHeight="1">
      <c r="A344" s="3"/>
      <c r="B344" s="3"/>
      <c r="C344" s="3"/>
      <c r="D344" s="3"/>
      <c r="E344" s="3"/>
      <c r="F344" s="3"/>
      <c r="G344" s="3"/>
      <c r="H344" s="3"/>
      <c r="I344" s="3"/>
      <c r="J344" s="3"/>
    </row>
    <row r="345" spans="1:10" ht="14.25" customHeight="1">
      <c r="A345" s="3"/>
      <c r="B345" s="3"/>
      <c r="C345" s="3"/>
      <c r="D345" s="3"/>
      <c r="E345" s="3"/>
      <c r="F345" s="3"/>
      <c r="G345" s="3"/>
      <c r="H345" s="3"/>
      <c r="I345" s="3"/>
      <c r="J345" s="3"/>
    </row>
    <row r="346" spans="1:10" ht="14.25" customHeight="1">
      <c r="A346" s="3"/>
      <c r="B346" s="3"/>
      <c r="C346" s="3"/>
      <c r="D346" s="3"/>
      <c r="E346" s="3"/>
      <c r="F346" s="3"/>
      <c r="G346" s="3"/>
      <c r="H346" s="3"/>
      <c r="I346" s="3"/>
      <c r="J346" s="3"/>
    </row>
    <row r="347" spans="1:10" ht="14.25" customHeight="1">
      <c r="A347" s="3"/>
      <c r="B347" s="3"/>
      <c r="C347" s="3"/>
      <c r="D347" s="3"/>
      <c r="E347" s="3"/>
      <c r="F347" s="3"/>
      <c r="G347" s="3"/>
      <c r="H347" s="3"/>
      <c r="I347" s="3"/>
      <c r="J347" s="3"/>
    </row>
    <row r="348" spans="1:10" ht="14.25" customHeight="1">
      <c r="A348" s="3"/>
      <c r="B348" s="3"/>
      <c r="C348" s="3"/>
      <c r="D348" s="3"/>
      <c r="E348" s="3"/>
      <c r="F348" s="3"/>
      <c r="G348" s="3"/>
      <c r="H348" s="3"/>
      <c r="I348" s="3"/>
      <c r="J348" s="3"/>
    </row>
    <row r="349" spans="1:10" ht="14.25" customHeight="1">
      <c r="A349" s="3"/>
      <c r="B349" s="3"/>
      <c r="C349" s="3"/>
      <c r="D349" s="3"/>
      <c r="E349" s="3"/>
      <c r="F349" s="3"/>
      <c r="G349" s="3"/>
      <c r="H349" s="3"/>
      <c r="I349" s="3"/>
      <c r="J349" s="3"/>
    </row>
    <row r="350" spans="1:10" ht="14.25" customHeight="1"/>
    <row r="351" spans="1:10" ht="14.25" customHeight="1"/>
    <row r="352" spans="1:10"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sheetData>
  <mergeCells count="209">
    <mergeCell ref="B313:I313"/>
    <mergeCell ref="B273:J273"/>
    <mergeCell ref="B275:I275"/>
    <mergeCell ref="B289:J289"/>
    <mergeCell ref="B291:I291"/>
    <mergeCell ref="B304:J304"/>
    <mergeCell ref="B306:I306"/>
    <mergeCell ref="G307:H307"/>
    <mergeCell ref="B173:I173"/>
    <mergeCell ref="B175:I175"/>
    <mergeCell ref="B177:J177"/>
    <mergeCell ref="B179:I179"/>
    <mergeCell ref="B181:I181"/>
    <mergeCell ref="B183:I183"/>
    <mergeCell ref="B307:F307"/>
    <mergeCell ref="B310:J310"/>
    <mergeCell ref="B312:I312"/>
    <mergeCell ref="D248:H248"/>
    <mergeCell ref="D249:H249"/>
    <mergeCell ref="D250:H250"/>
    <mergeCell ref="B252:I252"/>
    <mergeCell ref="B260:J260"/>
    <mergeCell ref="B262:I262"/>
    <mergeCell ref="B263:I263"/>
    <mergeCell ref="B264:I264"/>
    <mergeCell ref="E108:F108"/>
    <mergeCell ref="G108:H108"/>
    <mergeCell ref="C108:D108"/>
    <mergeCell ref="C109:D109"/>
    <mergeCell ref="E109:F109"/>
    <mergeCell ref="G109:H109"/>
    <mergeCell ref="C110:D110"/>
    <mergeCell ref="E110:F110"/>
    <mergeCell ref="G110:H110"/>
    <mergeCell ref="C111:D111"/>
    <mergeCell ref="E111:F111"/>
    <mergeCell ref="G111:H111"/>
    <mergeCell ref="B113:I113"/>
    <mergeCell ref="B115:I115"/>
    <mergeCell ref="B116:I116"/>
    <mergeCell ref="B140:I140"/>
    <mergeCell ref="B219:J219"/>
    <mergeCell ref="B222:I222"/>
    <mergeCell ref="B223:I223"/>
    <mergeCell ref="B232:J232"/>
    <mergeCell ref="B234:I234"/>
    <mergeCell ref="B235:I235"/>
    <mergeCell ref="B243:J243"/>
    <mergeCell ref="B245:I245"/>
    <mergeCell ref="D247:H247"/>
    <mergeCell ref="B187:C187"/>
    <mergeCell ref="D187:F187"/>
    <mergeCell ref="G187:I187"/>
    <mergeCell ref="K219:S219"/>
    <mergeCell ref="K222:S222"/>
    <mergeCell ref="K223:S223"/>
    <mergeCell ref="B188:C188"/>
    <mergeCell ref="D188:F188"/>
    <mergeCell ref="G188:I188"/>
    <mergeCell ref="B190:I190"/>
    <mergeCell ref="B192:E192"/>
    <mergeCell ref="F192:I192"/>
    <mergeCell ref="B193:I193"/>
    <mergeCell ref="B195:E195"/>
    <mergeCell ref="F195:I195"/>
    <mergeCell ref="B196:I196"/>
    <mergeCell ref="B198:I198"/>
    <mergeCell ref="B199:I199"/>
    <mergeCell ref="B200:I200"/>
    <mergeCell ref="B202:I202"/>
    <mergeCell ref="B204:I204"/>
    <mergeCell ref="B205:E205"/>
    <mergeCell ref="F205:I205"/>
    <mergeCell ref="B218:J218"/>
    <mergeCell ref="D100:H100"/>
    <mergeCell ref="D101:H101"/>
    <mergeCell ref="D102:H102"/>
    <mergeCell ref="D103:H103"/>
    <mergeCell ref="D104:H104"/>
    <mergeCell ref="B185:C185"/>
    <mergeCell ref="D185:F186"/>
    <mergeCell ref="G185:I186"/>
    <mergeCell ref="B186:C186"/>
    <mergeCell ref="C106:D106"/>
    <mergeCell ref="E106:F106"/>
    <mergeCell ref="G106:H106"/>
    <mergeCell ref="C107:D107"/>
    <mergeCell ref="E107:F107"/>
    <mergeCell ref="G107:H107"/>
    <mergeCell ref="B141:I141"/>
    <mergeCell ref="B160:I160"/>
    <mergeCell ref="B162:I162"/>
    <mergeCell ref="B163:I163"/>
    <mergeCell ref="B165:I165"/>
    <mergeCell ref="B167:I167"/>
    <mergeCell ref="B168:I168"/>
    <mergeCell ref="B170:I170"/>
    <mergeCell ref="B172:I172"/>
    <mergeCell ref="C90:D90"/>
    <mergeCell ref="E90:F90"/>
    <mergeCell ref="G90:H90"/>
    <mergeCell ref="C91:D91"/>
    <mergeCell ref="E91:F91"/>
    <mergeCell ref="G91:H91"/>
    <mergeCell ref="C92:D92"/>
    <mergeCell ref="B98:I98"/>
    <mergeCell ref="D99:H99"/>
    <mergeCell ref="C94:D94"/>
    <mergeCell ref="E94:F94"/>
    <mergeCell ref="G94:H94"/>
    <mergeCell ref="B96:I96"/>
    <mergeCell ref="D60:H60"/>
    <mergeCell ref="D61:H61"/>
    <mergeCell ref="D62:H62"/>
    <mergeCell ref="D63:H63"/>
    <mergeCell ref="D64:H64"/>
    <mergeCell ref="E66:F66"/>
    <mergeCell ref="G66:H66"/>
    <mergeCell ref="C66:D66"/>
    <mergeCell ref="C67:D67"/>
    <mergeCell ref="E67:F67"/>
    <mergeCell ref="G67:H67"/>
    <mergeCell ref="C68:D68"/>
    <mergeCell ref="E68:F68"/>
    <mergeCell ref="G68:H68"/>
    <mergeCell ref="C69:D69"/>
    <mergeCell ref="E69:F69"/>
    <mergeCell ref="G69:H69"/>
    <mergeCell ref="C70:D70"/>
    <mergeCell ref="E70:F70"/>
    <mergeCell ref="G70:H70"/>
    <mergeCell ref="B54:I54"/>
    <mergeCell ref="B55:I55"/>
    <mergeCell ref="B57:I57"/>
    <mergeCell ref="D59:H59"/>
    <mergeCell ref="E92:F92"/>
    <mergeCell ref="G92:H92"/>
    <mergeCell ref="C93:D93"/>
    <mergeCell ref="E93:F93"/>
    <mergeCell ref="G93:H93"/>
    <mergeCell ref="B72:I72"/>
    <mergeCell ref="B74:I74"/>
    <mergeCell ref="B75:E75"/>
    <mergeCell ref="F75:I75"/>
    <mergeCell ref="B76:E76"/>
    <mergeCell ref="F76:I76"/>
    <mergeCell ref="B77:I77"/>
    <mergeCell ref="B79:I79"/>
    <mergeCell ref="B81:I81"/>
    <mergeCell ref="D83:H83"/>
    <mergeCell ref="D84:H84"/>
    <mergeCell ref="D85:H85"/>
    <mergeCell ref="D86:H86"/>
    <mergeCell ref="D87:H87"/>
    <mergeCell ref="D88:H88"/>
    <mergeCell ref="D44:H44"/>
    <mergeCell ref="C52:D52"/>
    <mergeCell ref="E52:F52"/>
    <mergeCell ref="G52:H52"/>
    <mergeCell ref="C51:D51"/>
    <mergeCell ref="E51:F51"/>
    <mergeCell ref="G51:H51"/>
    <mergeCell ref="E49:F49"/>
    <mergeCell ref="G49:H49"/>
    <mergeCell ref="C49:D49"/>
    <mergeCell ref="C50:D50"/>
    <mergeCell ref="E50:F50"/>
    <mergeCell ref="G50:H50"/>
    <mergeCell ref="A1:B2"/>
    <mergeCell ref="C1:C2"/>
    <mergeCell ref="D1:H2"/>
    <mergeCell ref="B4:I4"/>
    <mergeCell ref="B5:I5"/>
    <mergeCell ref="B6:I6"/>
    <mergeCell ref="B7:I7"/>
    <mergeCell ref="B17:E17"/>
    <mergeCell ref="B18:E18"/>
    <mergeCell ref="B9:I9"/>
    <mergeCell ref="B10:I10"/>
    <mergeCell ref="B12:I12"/>
    <mergeCell ref="B14:I14"/>
    <mergeCell ref="B16:E16"/>
    <mergeCell ref="F16:I16"/>
    <mergeCell ref="F17:I17"/>
    <mergeCell ref="F18:I18"/>
    <mergeCell ref="B20:I20"/>
    <mergeCell ref="B22:I22"/>
    <mergeCell ref="B23:D23"/>
    <mergeCell ref="F23:H23"/>
    <mergeCell ref="D45:H45"/>
    <mergeCell ref="D46:H46"/>
    <mergeCell ref="C48:D48"/>
    <mergeCell ref="E48:F48"/>
    <mergeCell ref="G48:H48"/>
    <mergeCell ref="B24:I24"/>
    <mergeCell ref="B26:I26"/>
    <mergeCell ref="B28:I28"/>
    <mergeCell ref="B30:I30"/>
    <mergeCell ref="B31:I31"/>
    <mergeCell ref="B32:E32"/>
    <mergeCell ref="F32:I32"/>
    <mergeCell ref="B33:E33"/>
    <mergeCell ref="F33:I33"/>
    <mergeCell ref="B35:I35"/>
    <mergeCell ref="B37:I37"/>
    <mergeCell ref="B39:I39"/>
    <mergeCell ref="D41:H41"/>
    <mergeCell ref="D42:H42"/>
    <mergeCell ref="D43:H43"/>
  </mergeCells>
  <printOptions horizontalCentered="1"/>
  <pageMargins left="0.39370078740157483" right="0.39370078740157483" top="0.39370078740157483" bottom="0.39370078740157483" header="0" footer="0"/>
  <pageSetup orientation="portrait"/>
  <rowBreaks count="1" manualBreakCount="1">
    <brk id="218" man="1"/>
  </rowBreaks>
  <colBreaks count="1" manualBreakCount="1">
    <brk id="10" man="1"/>
  </colBreaks>
  <drawing r:id="rId1"/>
  <extLst>
    <ext xmlns:x14="http://schemas.microsoft.com/office/spreadsheetml/2009/9/main" uri="{CCE6A557-97BC-4b89-ADB6-D9C93CAAB3DF}">
      <x14:dataValidations xmlns:xm="http://schemas.microsoft.com/office/excel/2006/main" count="11">
        <x14:dataValidation type="list" allowBlank="1" showErrorMessage="1" xr:uid="{00000000-0002-0000-0000-000001000000}">
          <x14:formula1>
            <xm:f>BSD!$A$94:$A$98</xm:f>
          </x14:formula1>
          <xm:sqref>I23</xm:sqref>
        </x14:dataValidation>
        <x14:dataValidation type="list" allowBlank="1" showErrorMessage="1" xr:uid="{00000000-0002-0000-0000-000002000000}">
          <x14:formula1>
            <xm:f>BSD!$B$42:$B$45</xm:f>
          </x14:formula1>
          <xm:sqref>I49:I52 I67:I70 I91:I94 I107:I111</xm:sqref>
        </x14:dataValidation>
        <x14:dataValidation type="list" allowBlank="1" showErrorMessage="1" xr:uid="{00000000-0002-0000-0000-000003000000}">
          <x14:formula1>
            <xm:f>BSD!$B$43:$B$46</xm:f>
          </x14:formula1>
          <xm:sqref>I112 I127:I139 I142:I159 I164</xm:sqref>
        </x14:dataValidation>
        <x14:dataValidation type="list" allowBlank="1" showErrorMessage="1" xr:uid="{00000000-0002-0000-0000-000004000000}">
          <x14:formula1>
            <xm:f>BSD!$E$5:$E$13</xm:f>
          </x14:formula1>
          <xm:sqref>E51:E52</xm:sqref>
        </x14:dataValidation>
        <x14:dataValidation type="list" allowBlank="1" showErrorMessage="1" xr:uid="{00000000-0002-0000-0000-000005000000}">
          <x14:formula1>
            <xm:f>BSD!$B$5:$B$19</xm:f>
          </x14:formula1>
          <xm:sqref>C49:C50 C67:C70 C91:C94 C107:C111</xm:sqref>
        </x14:dataValidation>
        <x14:dataValidation type="list" allowBlank="1" showErrorMessage="1" xr:uid="{00000000-0002-0000-0000-000006000000}">
          <x14:formula1>
            <xm:f>BSD!$A$92:$A$98</xm:f>
          </x14:formula1>
          <xm:sqref>E23</xm:sqref>
        </x14:dataValidation>
        <x14:dataValidation type="list" allowBlank="1" showErrorMessage="1" xr:uid="{00000000-0002-0000-0000-000007000000}">
          <x14:formula1>
            <xm:f>BSD!$N$24:$N$30</xm:f>
          </x14:formula1>
          <xm:sqref>G307</xm:sqref>
        </x14:dataValidation>
        <x14:dataValidation type="list" allowBlank="1" showErrorMessage="1" xr:uid="{00000000-0002-0000-0000-000009000000}">
          <x14:formula1>
            <xm:f>BSD!$B$5:$B$14</xm:f>
          </x14:formula1>
          <xm:sqref>C51:C52 C112 C127:C139</xm:sqref>
        </x14:dataValidation>
        <x14:dataValidation type="list" allowBlank="1" showErrorMessage="1" xr:uid="{00000000-0002-0000-0000-000000000000}">
          <x14:formula1>
            <xm:f>BSD!$E$5:$E$22</xm:f>
          </x14:formula1>
          <xm:sqref>E49:E50 E67:E70</xm:sqref>
        </x14:dataValidation>
        <x14:dataValidation type="list" allowBlank="1" showErrorMessage="1" xr:uid="{00000000-0002-0000-0000-000008000000}">
          <x14:formula1>
            <xm:f>BSD!$H$5:$H$17</xm:f>
          </x14:formula1>
          <xm:sqref>E164</xm:sqref>
        </x14:dataValidation>
        <x14:dataValidation type="list" allowBlank="1" showErrorMessage="1" xr:uid="{00000000-0002-0000-0000-00000A000000}">
          <x14:formula1>
            <xm:f>BSD!$H$5:$H$22</xm:f>
          </x14:formula1>
          <xm:sqref>E91:E94 E107:E111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3"/>
  <sheetViews>
    <sheetView showGridLines="0" workbookViewId="0">
      <selection activeCell="E93" sqref="E93"/>
    </sheetView>
  </sheetViews>
  <sheetFormatPr baseColWidth="10" defaultColWidth="14.453125" defaultRowHeight="15" customHeight="1"/>
  <cols>
    <col min="1" max="1" width="16.08984375" customWidth="1"/>
    <col min="2" max="2" width="44.08984375" customWidth="1"/>
    <col min="3" max="3" width="4.54296875" customWidth="1"/>
    <col min="4" max="4" width="4.453125" customWidth="1"/>
    <col min="5" max="5" width="67.08984375" customWidth="1"/>
    <col min="6" max="6" width="3" customWidth="1"/>
    <col min="7" max="7" width="10.1796875" customWidth="1"/>
    <col min="8" max="8" width="55.54296875" customWidth="1"/>
    <col min="9" max="9" width="10.54296875" customWidth="1"/>
    <col min="10" max="10" width="4.08984375" customWidth="1"/>
    <col min="11" max="11" width="11.54296875" customWidth="1"/>
    <col min="12" max="12" width="47.81640625" customWidth="1"/>
    <col min="13" max="13" width="4.08984375" customWidth="1"/>
    <col min="14" max="14" width="40.453125" customWidth="1"/>
    <col min="15" max="15" width="10.54296875" customWidth="1"/>
    <col min="16" max="16" width="4.08984375" customWidth="1"/>
    <col min="17" max="17" width="46.54296875" customWidth="1"/>
    <col min="18" max="26" width="10.54296875" customWidth="1"/>
  </cols>
  <sheetData>
    <row r="1" spans="1:32" ht="24" customHeight="1">
      <c r="A1" s="262" t="s">
        <v>0</v>
      </c>
      <c r="B1" s="262" t="s">
        <v>1</v>
      </c>
      <c r="C1" s="264" t="s">
        <v>130</v>
      </c>
      <c r="D1" s="219"/>
      <c r="E1" s="213"/>
      <c r="F1" s="265" t="s">
        <v>3</v>
      </c>
      <c r="G1" s="208"/>
      <c r="H1" s="30"/>
      <c r="I1" s="31"/>
      <c r="J1" s="31"/>
      <c r="K1" s="31"/>
      <c r="L1" s="31"/>
      <c r="M1" s="31"/>
      <c r="N1" s="31"/>
      <c r="O1" s="31"/>
      <c r="P1" s="31"/>
      <c r="Q1" s="31"/>
      <c r="R1" s="31"/>
      <c r="S1" s="32"/>
      <c r="T1" s="32"/>
      <c r="U1" s="3"/>
      <c r="V1" s="32"/>
      <c r="W1" s="32"/>
      <c r="X1" s="3"/>
      <c r="Y1" s="32"/>
      <c r="Z1" s="32"/>
      <c r="AA1" s="3"/>
      <c r="AB1" s="32"/>
      <c r="AC1" s="32"/>
      <c r="AD1" s="3"/>
      <c r="AE1" s="32"/>
      <c r="AF1" s="32"/>
    </row>
    <row r="2" spans="1:32" ht="24" customHeight="1">
      <c r="A2" s="263"/>
      <c r="B2" s="263"/>
      <c r="C2" s="214"/>
      <c r="D2" s="205"/>
      <c r="E2" s="215"/>
      <c r="F2" s="265" t="s">
        <v>131</v>
      </c>
      <c r="G2" s="208"/>
      <c r="H2" s="30"/>
      <c r="I2" s="31"/>
      <c r="J2" s="31"/>
      <c r="K2" s="31"/>
      <c r="L2" s="31"/>
      <c r="M2" s="31"/>
      <c r="N2" s="31"/>
      <c r="O2" s="31"/>
      <c r="P2" s="31"/>
      <c r="Q2" s="31"/>
      <c r="R2" s="31"/>
      <c r="S2" s="32"/>
      <c r="T2" s="32"/>
      <c r="U2" s="3"/>
      <c r="V2" s="32"/>
      <c r="W2" s="32"/>
      <c r="X2" s="3"/>
      <c r="Y2" s="32"/>
      <c r="Z2" s="32"/>
      <c r="AA2" s="3"/>
      <c r="AB2" s="32"/>
      <c r="AC2" s="32"/>
      <c r="AD2" s="3"/>
      <c r="AE2" s="32"/>
      <c r="AF2" s="32"/>
    </row>
    <row r="3" spans="1:32" ht="14.25" customHeight="1">
      <c r="A3" s="30"/>
      <c r="B3" s="30"/>
      <c r="C3" s="33"/>
      <c r="D3" s="33"/>
      <c r="E3" s="30"/>
      <c r="F3" s="33"/>
      <c r="G3" s="33"/>
      <c r="H3" s="30"/>
      <c r="I3" s="31"/>
      <c r="J3" s="31"/>
      <c r="K3" s="31"/>
      <c r="L3" s="31"/>
      <c r="M3" s="31"/>
      <c r="N3" s="31"/>
      <c r="O3" s="31"/>
      <c r="P3" s="31"/>
      <c r="Q3" s="31"/>
      <c r="R3" s="31"/>
      <c r="S3" s="32"/>
      <c r="T3" s="32"/>
      <c r="U3" s="3"/>
      <c r="V3" s="32"/>
      <c r="W3" s="32"/>
      <c r="X3" s="3"/>
      <c r="Y3" s="32"/>
      <c r="Z3" s="32"/>
      <c r="AA3" s="3"/>
      <c r="AB3" s="32"/>
      <c r="AC3" s="32"/>
      <c r="AD3" s="3"/>
      <c r="AE3" s="32"/>
      <c r="AF3" s="32"/>
    </row>
    <row r="4" spans="1:32" ht="14.25" customHeight="1">
      <c r="A4" s="34" t="s">
        <v>40</v>
      </c>
      <c r="B4" s="34" t="s">
        <v>132</v>
      </c>
      <c r="C4" s="31"/>
      <c r="D4" s="31"/>
      <c r="E4" s="22" t="s">
        <v>133</v>
      </c>
      <c r="F4" s="31"/>
      <c r="G4" s="31"/>
      <c r="H4" s="22" t="s">
        <v>134</v>
      </c>
      <c r="I4" s="31"/>
      <c r="J4" s="31"/>
      <c r="K4" s="31"/>
      <c r="L4" s="31"/>
      <c r="M4" s="31"/>
      <c r="N4" s="31"/>
      <c r="O4" s="31"/>
      <c r="P4" s="31"/>
      <c r="Q4" s="31"/>
      <c r="R4" s="31"/>
      <c r="S4" s="35" t="s">
        <v>40</v>
      </c>
      <c r="T4" s="36" t="s">
        <v>135</v>
      </c>
      <c r="U4" s="3"/>
      <c r="V4" s="35" t="s">
        <v>40</v>
      </c>
      <c r="W4" s="36" t="s">
        <v>136</v>
      </c>
      <c r="X4" s="3"/>
      <c r="Y4" s="35" t="s">
        <v>40</v>
      </c>
      <c r="Z4" s="36" t="s">
        <v>137</v>
      </c>
      <c r="AA4" s="3"/>
      <c r="AB4" s="35" t="s">
        <v>40</v>
      </c>
      <c r="AC4" s="35" t="s">
        <v>138</v>
      </c>
      <c r="AD4" s="3"/>
      <c r="AE4" s="35" t="s">
        <v>40</v>
      </c>
      <c r="AF4" s="35" t="s">
        <v>139</v>
      </c>
    </row>
    <row r="5" spans="1:32" ht="14.25" customHeight="1">
      <c r="A5" s="19">
        <v>1</v>
      </c>
      <c r="B5" s="37" t="s">
        <v>53</v>
      </c>
      <c r="C5" s="31"/>
      <c r="D5" s="31"/>
      <c r="E5" s="38" t="s">
        <v>45</v>
      </c>
      <c r="F5" s="31"/>
      <c r="G5" s="31"/>
      <c r="H5" s="38" t="s">
        <v>140</v>
      </c>
      <c r="I5" s="31"/>
      <c r="J5" s="31"/>
      <c r="K5" s="31"/>
      <c r="L5" s="31"/>
      <c r="M5" s="31"/>
      <c r="N5" s="31"/>
      <c r="O5" s="31"/>
      <c r="P5" s="31"/>
      <c r="Q5" s="31"/>
      <c r="R5" s="31"/>
      <c r="S5" s="25">
        <v>1</v>
      </c>
      <c r="T5" s="25" t="s">
        <v>141</v>
      </c>
      <c r="U5" s="28"/>
      <c r="V5" s="25">
        <v>1</v>
      </c>
      <c r="W5" s="25" t="s">
        <v>142</v>
      </c>
      <c r="X5" s="28"/>
      <c r="Y5" s="25">
        <v>1</v>
      </c>
      <c r="Z5" s="25" t="s">
        <v>143</v>
      </c>
      <c r="AA5" s="28"/>
      <c r="AB5" s="25">
        <v>1</v>
      </c>
      <c r="AC5" s="25" t="s">
        <v>144</v>
      </c>
      <c r="AD5" s="3"/>
      <c r="AE5" s="25">
        <v>1</v>
      </c>
      <c r="AF5" s="25" t="s">
        <v>145</v>
      </c>
    </row>
    <row r="6" spans="1:32" ht="14.25" customHeight="1">
      <c r="A6" s="19">
        <v>2</v>
      </c>
      <c r="B6" s="37" t="s">
        <v>146</v>
      </c>
      <c r="C6" s="31"/>
      <c r="D6" s="31"/>
      <c r="E6" s="38" t="s">
        <v>147</v>
      </c>
      <c r="F6" s="31"/>
      <c r="G6" s="31"/>
      <c r="H6" s="38" t="s">
        <v>66</v>
      </c>
      <c r="I6" s="31"/>
      <c r="J6" s="31"/>
      <c r="K6" s="31"/>
      <c r="L6" s="31"/>
      <c r="M6" s="31"/>
      <c r="N6" s="31"/>
      <c r="O6" s="31"/>
      <c r="P6" s="31"/>
      <c r="Q6" s="31"/>
      <c r="R6" s="31"/>
      <c r="S6" s="25">
        <v>2</v>
      </c>
      <c r="T6" s="25" t="s">
        <v>148</v>
      </c>
      <c r="U6" s="28"/>
      <c r="V6" s="25">
        <v>2</v>
      </c>
      <c r="W6" s="25" t="s">
        <v>149</v>
      </c>
      <c r="X6" s="28"/>
      <c r="Y6" s="25">
        <v>2</v>
      </c>
      <c r="Z6" s="25" t="s">
        <v>150</v>
      </c>
      <c r="AA6" s="28"/>
      <c r="AB6" s="25">
        <v>2</v>
      </c>
      <c r="AC6" s="25" t="s">
        <v>151</v>
      </c>
      <c r="AD6" s="3"/>
      <c r="AE6" s="25">
        <v>2</v>
      </c>
      <c r="AF6" s="25" t="s">
        <v>152</v>
      </c>
    </row>
    <row r="7" spans="1:32" ht="14.25" customHeight="1">
      <c r="A7" s="19">
        <v>3</v>
      </c>
      <c r="B7" s="37" t="s">
        <v>57</v>
      </c>
      <c r="C7" s="31"/>
      <c r="D7" s="31"/>
      <c r="E7" s="38" t="s">
        <v>153</v>
      </c>
      <c r="F7" s="31"/>
      <c r="G7" s="31"/>
      <c r="H7" s="38" t="s">
        <v>159</v>
      </c>
      <c r="I7" s="31"/>
      <c r="J7" s="31"/>
      <c r="K7" s="31"/>
      <c r="L7" s="31"/>
      <c r="M7" s="31"/>
      <c r="N7" s="31"/>
      <c r="O7" s="31"/>
      <c r="P7" s="31"/>
      <c r="Q7" s="31"/>
      <c r="R7" s="31"/>
      <c r="S7" s="25">
        <v>3</v>
      </c>
      <c r="T7" s="25" t="s">
        <v>154</v>
      </c>
      <c r="U7" s="28"/>
      <c r="V7" s="25">
        <v>3</v>
      </c>
      <c r="W7" s="25" t="s">
        <v>155</v>
      </c>
      <c r="X7" s="28"/>
      <c r="Y7" s="25">
        <v>3</v>
      </c>
      <c r="Z7" s="25" t="s">
        <v>156</v>
      </c>
      <c r="AA7" s="28"/>
      <c r="AB7" s="25">
        <v>3</v>
      </c>
      <c r="AC7" s="25" t="s">
        <v>157</v>
      </c>
      <c r="AD7" s="3"/>
      <c r="AE7" s="25">
        <v>3</v>
      </c>
      <c r="AF7" s="25"/>
    </row>
    <row r="8" spans="1:32" ht="14.25" customHeight="1">
      <c r="A8" s="19">
        <v>4</v>
      </c>
      <c r="B8" s="37" t="s">
        <v>158</v>
      </c>
      <c r="C8" s="31"/>
      <c r="D8" s="31"/>
      <c r="E8" s="38" t="s">
        <v>58</v>
      </c>
      <c r="F8" s="31"/>
      <c r="G8" s="31"/>
      <c r="H8" s="38" t="s">
        <v>165</v>
      </c>
      <c r="I8" s="31"/>
      <c r="J8" s="31"/>
      <c r="K8" s="31"/>
      <c r="L8" s="31"/>
      <c r="M8" s="31"/>
      <c r="N8" s="31"/>
      <c r="O8" s="31"/>
      <c r="P8" s="31"/>
      <c r="Q8" s="31"/>
      <c r="R8" s="31"/>
      <c r="S8" s="25">
        <v>4</v>
      </c>
      <c r="T8" s="25" t="s">
        <v>160</v>
      </c>
      <c r="U8" s="28"/>
      <c r="V8" s="25">
        <v>4</v>
      </c>
      <c r="W8" s="25"/>
      <c r="X8" s="28"/>
      <c r="Y8" s="25">
        <v>4</v>
      </c>
      <c r="Z8" s="25" t="s">
        <v>161</v>
      </c>
      <c r="AA8" s="28"/>
      <c r="AB8" s="25">
        <v>4</v>
      </c>
      <c r="AC8" s="25" t="s">
        <v>162</v>
      </c>
      <c r="AD8" s="3"/>
      <c r="AE8" s="25">
        <v>4</v>
      </c>
      <c r="AF8" s="25"/>
    </row>
    <row r="9" spans="1:32" ht="14.25" customHeight="1">
      <c r="A9" s="19">
        <v>5</v>
      </c>
      <c r="B9" s="39" t="s">
        <v>163</v>
      </c>
      <c r="C9" s="31"/>
      <c r="D9" s="31"/>
      <c r="E9" s="38" t="s">
        <v>164</v>
      </c>
      <c r="F9" s="31"/>
      <c r="G9" s="31"/>
      <c r="H9" s="38" t="s">
        <v>167</v>
      </c>
      <c r="I9" s="31"/>
      <c r="J9" s="31"/>
      <c r="K9" s="31"/>
      <c r="L9" s="31"/>
      <c r="M9" s="31"/>
      <c r="N9" s="31"/>
      <c r="O9" s="31"/>
      <c r="P9" s="31"/>
      <c r="Q9" s="31"/>
      <c r="R9" s="31"/>
      <c r="S9" s="25">
        <v>5</v>
      </c>
      <c r="T9" s="25" t="s">
        <v>166</v>
      </c>
      <c r="U9" s="28"/>
      <c r="V9" s="25">
        <v>5</v>
      </c>
      <c r="W9" s="25"/>
      <c r="X9" s="28"/>
      <c r="Y9" s="25">
        <v>5</v>
      </c>
      <c r="Z9" s="25"/>
      <c r="AA9" s="28"/>
      <c r="AB9" s="25">
        <v>5</v>
      </c>
      <c r="AC9" s="25"/>
      <c r="AD9" s="3"/>
      <c r="AE9" s="25">
        <v>5</v>
      </c>
      <c r="AF9" s="25"/>
    </row>
    <row r="10" spans="1:32" ht="14.25" customHeight="1">
      <c r="A10" s="19">
        <v>6</v>
      </c>
      <c r="B10" s="37" t="s">
        <v>47</v>
      </c>
      <c r="C10" s="31"/>
      <c r="D10" s="31"/>
      <c r="E10" s="38" t="s">
        <v>54</v>
      </c>
      <c r="F10" s="31"/>
      <c r="G10" s="31"/>
      <c r="H10" s="38" t="s">
        <v>170</v>
      </c>
      <c r="I10" s="31"/>
      <c r="J10" s="31"/>
      <c r="K10" s="31"/>
      <c r="L10" s="31"/>
      <c r="M10" s="31"/>
      <c r="N10" s="31"/>
      <c r="O10" s="31"/>
      <c r="P10" s="31"/>
      <c r="Q10" s="31"/>
      <c r="R10" s="31"/>
      <c r="S10" s="260" t="s">
        <v>134</v>
      </c>
      <c r="T10" s="234"/>
      <c r="U10" s="31"/>
      <c r="V10" s="260" t="s">
        <v>134</v>
      </c>
      <c r="W10" s="234"/>
      <c r="X10" s="31"/>
      <c r="Y10" s="260" t="s">
        <v>134</v>
      </c>
      <c r="Z10" s="234"/>
      <c r="AA10" s="31"/>
      <c r="AB10" s="260" t="s">
        <v>134</v>
      </c>
      <c r="AC10" s="234"/>
      <c r="AD10" s="31"/>
      <c r="AE10" s="260" t="s">
        <v>134</v>
      </c>
      <c r="AF10" s="234"/>
    </row>
    <row r="11" spans="1:32" ht="14.25" customHeight="1">
      <c r="A11" s="19">
        <v>7</v>
      </c>
      <c r="B11" s="37" t="s">
        <v>168</v>
      </c>
      <c r="C11" s="31"/>
      <c r="D11" s="31"/>
      <c r="E11" s="38" t="s">
        <v>169</v>
      </c>
      <c r="F11" s="31"/>
      <c r="G11" s="31"/>
      <c r="H11" s="38" t="s">
        <v>173</v>
      </c>
      <c r="I11" s="31"/>
      <c r="J11" s="31"/>
      <c r="K11" s="31"/>
      <c r="L11" s="31"/>
      <c r="M11" s="31"/>
      <c r="N11" s="31"/>
      <c r="O11" s="31"/>
      <c r="P11" s="31"/>
      <c r="Q11" s="31"/>
      <c r="R11" s="31"/>
      <c r="S11" s="31"/>
      <c r="T11" s="31"/>
      <c r="U11" s="31"/>
      <c r="V11" s="31"/>
      <c r="W11" s="31"/>
      <c r="X11" s="31"/>
      <c r="Y11" s="31"/>
      <c r="Z11" s="31"/>
      <c r="AA11" s="31"/>
      <c r="AB11" s="31"/>
      <c r="AC11" s="31"/>
      <c r="AD11" s="31"/>
      <c r="AE11" s="31"/>
      <c r="AF11" s="31"/>
    </row>
    <row r="12" spans="1:32" ht="14.25" customHeight="1">
      <c r="A12" s="19">
        <v>8</v>
      </c>
      <c r="B12" s="37" t="s">
        <v>171</v>
      </c>
      <c r="C12" s="31"/>
      <c r="D12" s="31"/>
      <c r="E12" s="38" t="s">
        <v>172</v>
      </c>
      <c r="F12" s="31"/>
      <c r="G12" s="31"/>
      <c r="H12" s="38" t="s">
        <v>175</v>
      </c>
      <c r="I12" s="31"/>
      <c r="J12" s="31"/>
      <c r="K12" s="31"/>
      <c r="L12" s="31"/>
      <c r="M12" s="31"/>
      <c r="N12" s="31"/>
      <c r="O12" s="31"/>
      <c r="P12" s="31"/>
      <c r="Q12" s="31"/>
      <c r="R12" s="31"/>
      <c r="S12" s="31"/>
      <c r="T12" s="40"/>
      <c r="U12" s="31"/>
      <c r="V12" s="31"/>
      <c r="W12" s="31"/>
      <c r="X12" s="31"/>
      <c r="Y12" s="31"/>
      <c r="Z12" s="31"/>
      <c r="AA12" s="31"/>
      <c r="AB12" s="31"/>
      <c r="AC12" s="31"/>
      <c r="AD12" s="31"/>
      <c r="AE12" s="31"/>
      <c r="AF12" s="31"/>
    </row>
    <row r="13" spans="1:32" ht="14.25" customHeight="1">
      <c r="A13" s="19">
        <v>9</v>
      </c>
      <c r="B13" s="37" t="s">
        <v>174</v>
      </c>
      <c r="C13" s="31"/>
      <c r="D13" s="31"/>
      <c r="E13" s="38" t="s">
        <v>48</v>
      </c>
      <c r="F13" s="31"/>
      <c r="G13" s="31"/>
      <c r="H13" s="38" t="s">
        <v>182</v>
      </c>
      <c r="I13" s="31"/>
      <c r="J13" s="31"/>
      <c r="K13" s="31"/>
      <c r="L13" s="31"/>
      <c r="M13" s="31"/>
      <c r="N13" s="31"/>
      <c r="O13" s="31"/>
      <c r="P13" s="31"/>
      <c r="Q13" s="31"/>
      <c r="R13" s="31"/>
      <c r="S13" s="35" t="s">
        <v>40</v>
      </c>
      <c r="T13" s="35" t="s">
        <v>176</v>
      </c>
      <c r="U13" s="3"/>
      <c r="V13" s="41" t="s">
        <v>40</v>
      </c>
      <c r="W13" s="35" t="s">
        <v>177</v>
      </c>
      <c r="X13" s="3"/>
      <c r="Y13" s="41" t="s">
        <v>40</v>
      </c>
      <c r="Z13" s="42" t="s">
        <v>178</v>
      </c>
      <c r="AA13" s="3"/>
      <c r="AB13" s="35" t="s">
        <v>40</v>
      </c>
      <c r="AC13" s="35" t="s">
        <v>179</v>
      </c>
      <c r="AD13" s="3"/>
      <c r="AE13" s="35" t="s">
        <v>40</v>
      </c>
      <c r="AF13" s="35" t="s">
        <v>180</v>
      </c>
    </row>
    <row r="14" spans="1:32" ht="14.25" customHeight="1">
      <c r="A14" s="19">
        <v>10</v>
      </c>
      <c r="B14" s="37" t="s">
        <v>181</v>
      </c>
      <c r="C14" s="31"/>
      <c r="D14" s="31"/>
      <c r="E14" s="38" t="s">
        <v>189</v>
      </c>
      <c r="F14" s="31"/>
      <c r="G14" s="31"/>
      <c r="H14" s="38" t="s">
        <v>190</v>
      </c>
      <c r="I14" s="31"/>
      <c r="J14" s="31"/>
      <c r="K14" s="31"/>
      <c r="L14" s="31"/>
      <c r="M14" s="31"/>
      <c r="N14" s="31"/>
      <c r="O14" s="31"/>
      <c r="P14" s="31"/>
      <c r="Q14" s="31"/>
      <c r="R14" s="31"/>
      <c r="S14" s="25">
        <v>1</v>
      </c>
      <c r="T14" s="39" t="s">
        <v>183</v>
      </c>
      <c r="U14" s="3"/>
      <c r="V14" s="25">
        <v>1</v>
      </c>
      <c r="W14" s="39" t="s">
        <v>184</v>
      </c>
      <c r="X14" s="3"/>
      <c r="Y14" s="25">
        <v>1</v>
      </c>
      <c r="Z14" s="43" t="s">
        <v>185</v>
      </c>
      <c r="AA14" s="3"/>
      <c r="AB14" s="25">
        <v>1</v>
      </c>
      <c r="AC14" s="39" t="s">
        <v>186</v>
      </c>
      <c r="AD14" s="3"/>
      <c r="AE14" s="25">
        <v>1</v>
      </c>
      <c r="AF14" s="39" t="s">
        <v>187</v>
      </c>
    </row>
    <row r="15" spans="1:32" ht="14.25" customHeight="1">
      <c r="A15" s="19">
        <v>11</v>
      </c>
      <c r="B15" s="37" t="s">
        <v>188</v>
      </c>
      <c r="C15" s="31"/>
      <c r="D15" s="31"/>
      <c r="E15" s="38" t="s">
        <v>190</v>
      </c>
      <c r="F15" s="31"/>
      <c r="G15" s="31"/>
      <c r="H15" s="38" t="s">
        <v>190</v>
      </c>
      <c r="I15" s="31"/>
      <c r="J15" s="31"/>
      <c r="K15" s="31"/>
      <c r="L15" s="31"/>
      <c r="M15" s="31"/>
      <c r="N15" s="31"/>
      <c r="O15" s="31"/>
      <c r="P15" s="31"/>
      <c r="Q15" s="31"/>
      <c r="R15" s="31"/>
      <c r="S15" s="25">
        <v>2</v>
      </c>
      <c r="T15" s="39" t="s">
        <v>191</v>
      </c>
      <c r="U15" s="3"/>
      <c r="V15" s="25">
        <v>2</v>
      </c>
      <c r="W15" s="39" t="s">
        <v>192</v>
      </c>
      <c r="X15" s="3"/>
      <c r="Y15" s="25">
        <v>2</v>
      </c>
      <c r="Z15" s="43" t="s">
        <v>193</v>
      </c>
      <c r="AA15" s="3"/>
      <c r="AB15" s="25">
        <v>2</v>
      </c>
      <c r="AC15" s="39" t="s">
        <v>194</v>
      </c>
      <c r="AD15" s="3"/>
      <c r="AE15" s="25">
        <v>2</v>
      </c>
      <c r="AF15" s="39" t="s">
        <v>195</v>
      </c>
    </row>
    <row r="16" spans="1:32" ht="14.25" customHeight="1">
      <c r="A16" s="19">
        <v>12</v>
      </c>
      <c r="B16" s="37" t="s">
        <v>196</v>
      </c>
      <c r="C16" s="31"/>
      <c r="D16" s="31"/>
      <c r="E16" s="38" t="s">
        <v>190</v>
      </c>
      <c r="F16" s="31"/>
      <c r="G16" s="31"/>
      <c r="H16" s="38" t="s">
        <v>190</v>
      </c>
      <c r="I16" s="31"/>
      <c r="J16" s="31"/>
      <c r="K16" s="31"/>
      <c r="L16" s="31"/>
      <c r="M16" s="31"/>
      <c r="N16" s="31"/>
      <c r="O16" s="31"/>
      <c r="P16" s="31"/>
      <c r="Q16" s="31"/>
      <c r="R16" s="31"/>
      <c r="S16" s="25">
        <v>3</v>
      </c>
      <c r="T16" s="43"/>
      <c r="U16" s="3"/>
      <c r="V16" s="25">
        <v>3</v>
      </c>
      <c r="W16" s="39" t="s">
        <v>197</v>
      </c>
      <c r="X16" s="3"/>
      <c r="Y16" s="25">
        <v>3</v>
      </c>
      <c r="Z16" s="43" t="s">
        <v>198</v>
      </c>
      <c r="AA16" s="3"/>
      <c r="AB16" s="25">
        <v>3</v>
      </c>
      <c r="AC16" s="39" t="s">
        <v>199</v>
      </c>
      <c r="AD16" s="3"/>
      <c r="AE16" s="25">
        <v>3</v>
      </c>
      <c r="AF16" s="39" t="s">
        <v>200</v>
      </c>
    </row>
    <row r="17" spans="1:32" ht="14.25" customHeight="1">
      <c r="A17" s="19">
        <v>13</v>
      </c>
      <c r="B17" s="37" t="s">
        <v>201</v>
      </c>
      <c r="C17" s="31"/>
      <c r="D17" s="31"/>
      <c r="E17" s="38" t="s">
        <v>190</v>
      </c>
      <c r="F17" s="31"/>
      <c r="G17" s="31"/>
      <c r="H17" s="38" t="s">
        <v>190</v>
      </c>
      <c r="I17" s="31"/>
      <c r="J17" s="31"/>
      <c r="K17" s="31"/>
      <c r="L17" s="31"/>
      <c r="M17" s="31"/>
      <c r="N17" s="31"/>
      <c r="O17" s="31"/>
      <c r="P17" s="31"/>
      <c r="Q17" s="31"/>
      <c r="R17" s="31"/>
      <c r="S17" s="25">
        <v>4</v>
      </c>
      <c r="T17" s="43"/>
      <c r="U17" s="3"/>
      <c r="V17" s="25">
        <v>4</v>
      </c>
      <c r="W17" s="38" t="s">
        <v>202</v>
      </c>
      <c r="X17" s="3"/>
      <c r="Y17" s="25">
        <v>4</v>
      </c>
      <c r="Z17" s="44"/>
      <c r="AA17" s="3"/>
      <c r="AB17" s="25">
        <v>4</v>
      </c>
      <c r="AC17" s="38"/>
      <c r="AD17" s="3"/>
      <c r="AE17" s="25">
        <v>4</v>
      </c>
      <c r="AF17" s="37"/>
    </row>
    <row r="18" spans="1:32" ht="14.25" customHeight="1">
      <c r="A18" s="19">
        <v>14</v>
      </c>
      <c r="B18" s="37" t="s">
        <v>203</v>
      </c>
      <c r="C18" s="31"/>
      <c r="D18" s="31"/>
      <c r="E18" s="38" t="s">
        <v>190</v>
      </c>
      <c r="F18" s="31"/>
      <c r="G18" s="31"/>
      <c r="H18" s="38" t="s">
        <v>190</v>
      </c>
      <c r="I18" s="31"/>
      <c r="J18" s="31"/>
      <c r="K18" s="31"/>
      <c r="L18" s="31"/>
      <c r="M18" s="31"/>
      <c r="N18" s="31"/>
      <c r="O18" s="31"/>
      <c r="P18" s="31"/>
      <c r="Q18" s="31"/>
      <c r="R18" s="31"/>
      <c r="S18" s="25">
        <v>5</v>
      </c>
      <c r="T18" s="43"/>
      <c r="U18" s="3"/>
      <c r="V18" s="25">
        <v>5</v>
      </c>
      <c r="W18" s="38"/>
      <c r="X18" s="3"/>
      <c r="Y18" s="25">
        <v>5</v>
      </c>
      <c r="Z18" s="44"/>
      <c r="AA18" s="3"/>
      <c r="AB18" s="25">
        <v>5</v>
      </c>
      <c r="AC18" s="44"/>
      <c r="AD18" s="3"/>
      <c r="AE18" s="25">
        <v>5</v>
      </c>
      <c r="AF18" s="44"/>
    </row>
    <row r="19" spans="1:32" ht="14.25" customHeight="1">
      <c r="A19" s="19">
        <v>15</v>
      </c>
      <c r="B19" s="37" t="s">
        <v>204</v>
      </c>
      <c r="C19" s="31"/>
      <c r="D19" s="31"/>
      <c r="E19" s="38" t="s">
        <v>190</v>
      </c>
      <c r="F19" s="31"/>
      <c r="G19" s="31"/>
      <c r="H19" s="38" t="s">
        <v>190</v>
      </c>
      <c r="I19" s="31"/>
      <c r="J19" s="31"/>
      <c r="K19" s="31"/>
      <c r="L19" s="31"/>
      <c r="M19" s="31"/>
      <c r="N19" s="31"/>
      <c r="O19" s="31"/>
      <c r="P19" s="31"/>
      <c r="Q19" s="31"/>
      <c r="R19" s="31"/>
      <c r="S19" s="261" t="s">
        <v>133</v>
      </c>
      <c r="T19" s="234"/>
      <c r="U19" s="31"/>
      <c r="V19" s="261" t="s">
        <v>133</v>
      </c>
      <c r="W19" s="234"/>
      <c r="X19" s="31"/>
      <c r="Y19" s="261" t="s">
        <v>133</v>
      </c>
      <c r="Z19" s="234"/>
      <c r="AA19" s="31"/>
      <c r="AB19" s="261" t="s">
        <v>133</v>
      </c>
      <c r="AC19" s="234"/>
      <c r="AD19" s="31"/>
      <c r="AE19" s="261" t="s">
        <v>133</v>
      </c>
      <c r="AF19" s="234"/>
    </row>
    <row r="20" spans="1:32" ht="14.25" customHeight="1">
      <c r="A20" s="19">
        <v>16</v>
      </c>
      <c r="B20" s="37"/>
      <c r="C20" s="31"/>
      <c r="D20" s="31"/>
      <c r="E20" s="38" t="s">
        <v>190</v>
      </c>
      <c r="F20" s="31"/>
      <c r="G20" s="31"/>
      <c r="H20" s="38" t="s">
        <v>190</v>
      </c>
      <c r="I20" s="31"/>
      <c r="J20" s="31"/>
      <c r="K20" s="31"/>
      <c r="L20" s="31"/>
      <c r="M20" s="31"/>
      <c r="N20" s="31"/>
      <c r="O20" s="31"/>
      <c r="P20" s="31"/>
      <c r="Q20" s="31"/>
      <c r="R20" s="31"/>
      <c r="S20" s="31"/>
      <c r="T20" s="31"/>
      <c r="U20" s="31"/>
      <c r="V20" s="31"/>
      <c r="W20" s="31"/>
      <c r="X20" s="31"/>
      <c r="Y20" s="31"/>
      <c r="Z20" s="31"/>
      <c r="AA20" s="31"/>
      <c r="AB20" s="31"/>
      <c r="AC20" s="31"/>
      <c r="AD20" s="31"/>
      <c r="AE20" s="31"/>
      <c r="AF20" s="31"/>
    </row>
    <row r="21" spans="1:32" ht="14.25" customHeight="1">
      <c r="A21" s="19">
        <v>17</v>
      </c>
      <c r="B21" s="37"/>
      <c r="C21" s="31"/>
      <c r="D21" s="31"/>
      <c r="E21" s="38" t="s">
        <v>190</v>
      </c>
      <c r="F21" s="31"/>
      <c r="G21" s="31"/>
      <c r="H21" s="38" t="s">
        <v>190</v>
      </c>
      <c r="I21" s="31"/>
      <c r="J21" s="31"/>
      <c r="K21" s="31"/>
      <c r="L21" s="31"/>
      <c r="M21" s="31"/>
      <c r="N21" s="31"/>
      <c r="O21" s="31"/>
      <c r="P21" s="31"/>
      <c r="Q21" s="31"/>
      <c r="R21" s="31"/>
      <c r="S21" s="31"/>
      <c r="T21" s="31"/>
      <c r="U21" s="31"/>
      <c r="V21" s="31"/>
      <c r="W21" s="31"/>
      <c r="X21" s="31"/>
      <c r="Y21" s="31"/>
      <c r="Z21" s="31"/>
      <c r="AA21" s="31"/>
      <c r="AB21" s="31"/>
      <c r="AC21" s="31"/>
      <c r="AD21" s="31"/>
      <c r="AE21" s="31"/>
      <c r="AF21" s="31"/>
    </row>
    <row r="22" spans="1:32" ht="14.25" customHeight="1">
      <c r="A22" s="19">
        <v>18</v>
      </c>
      <c r="B22" s="37"/>
      <c r="C22" s="31"/>
      <c r="D22" s="31"/>
      <c r="E22" s="38" t="s">
        <v>190</v>
      </c>
      <c r="F22" s="31"/>
      <c r="G22" s="31"/>
      <c r="H22" s="38" t="s">
        <v>190</v>
      </c>
      <c r="I22" s="31"/>
      <c r="J22" s="31"/>
      <c r="K22" s="31"/>
      <c r="L22" s="31"/>
      <c r="M22" s="31"/>
      <c r="N22" s="31"/>
      <c r="O22" s="31"/>
      <c r="P22" s="31"/>
      <c r="Q22" s="31"/>
      <c r="R22" s="31"/>
      <c r="S22" s="31"/>
      <c r="T22" s="31"/>
      <c r="U22" s="31"/>
      <c r="V22" s="31"/>
      <c r="W22" s="31"/>
      <c r="X22" s="31"/>
      <c r="Y22" s="31"/>
      <c r="Z22" s="31"/>
      <c r="AA22" s="31"/>
      <c r="AB22" s="31"/>
      <c r="AC22" s="31"/>
      <c r="AD22" s="31"/>
      <c r="AE22" s="31"/>
      <c r="AF22" s="31"/>
    </row>
    <row r="23" spans="1:32" ht="14.25" customHeight="1">
      <c r="A23" s="19">
        <v>19</v>
      </c>
      <c r="B23" s="37"/>
      <c r="C23" s="31"/>
      <c r="D23" s="31"/>
      <c r="E23" s="31"/>
      <c r="F23" s="31"/>
      <c r="G23" s="31"/>
      <c r="H23" s="31"/>
      <c r="I23" s="31"/>
      <c r="J23" s="31"/>
      <c r="K23" s="31"/>
      <c r="L23" s="31"/>
      <c r="M23" s="31"/>
      <c r="N23" s="31" t="s">
        <v>205</v>
      </c>
      <c r="O23" s="31"/>
      <c r="P23" s="31"/>
      <c r="Q23" s="31"/>
      <c r="R23" s="31"/>
      <c r="S23" s="31"/>
      <c r="T23" s="31"/>
      <c r="U23" s="31"/>
      <c r="V23" s="31"/>
      <c r="W23" s="31"/>
      <c r="X23" s="31"/>
      <c r="Y23" s="31"/>
      <c r="Z23" s="31"/>
      <c r="AA23" s="31"/>
      <c r="AB23" s="31"/>
      <c r="AC23" s="31"/>
      <c r="AD23" s="31"/>
      <c r="AE23" s="31"/>
      <c r="AF23" s="31"/>
    </row>
    <row r="24" spans="1:32" ht="14.25" customHeight="1">
      <c r="A24" s="19">
        <v>20</v>
      </c>
      <c r="B24" s="37"/>
      <c r="C24" s="31"/>
      <c r="D24" s="31"/>
      <c r="E24" s="31"/>
      <c r="F24" s="31"/>
      <c r="G24" s="31"/>
      <c r="H24" s="31"/>
      <c r="I24" s="31"/>
      <c r="J24" s="31"/>
      <c r="K24" s="31"/>
      <c r="L24" s="31"/>
      <c r="M24" s="31"/>
      <c r="N24" s="31" t="s">
        <v>206</v>
      </c>
      <c r="O24" s="31"/>
      <c r="P24" s="31"/>
      <c r="Q24" s="31"/>
      <c r="R24" s="31"/>
      <c r="S24" s="31"/>
      <c r="T24" s="31"/>
      <c r="U24" s="31"/>
      <c r="V24" s="31"/>
      <c r="W24" s="31"/>
      <c r="X24" s="31"/>
      <c r="Y24" s="31"/>
      <c r="Z24" s="31"/>
      <c r="AA24" s="31"/>
      <c r="AB24" s="31"/>
      <c r="AC24" s="31"/>
      <c r="AD24" s="31"/>
      <c r="AE24" s="31"/>
      <c r="AF24" s="31"/>
    </row>
    <row r="25" spans="1:32" ht="14.25" customHeight="1">
      <c r="A25" s="19">
        <v>21</v>
      </c>
      <c r="B25" s="37"/>
      <c r="C25" s="31"/>
      <c r="D25" s="31"/>
      <c r="E25" s="31"/>
      <c r="F25" s="31"/>
      <c r="G25" s="31"/>
      <c r="H25" s="31"/>
      <c r="I25" s="31"/>
      <c r="J25" s="31"/>
      <c r="K25" s="31"/>
      <c r="L25" s="31"/>
      <c r="M25" s="31"/>
      <c r="N25" s="31" t="s">
        <v>207</v>
      </c>
      <c r="O25" s="31"/>
      <c r="P25" s="31"/>
      <c r="Q25" s="31"/>
      <c r="R25" s="31"/>
      <c r="S25" s="31"/>
      <c r="T25" s="31"/>
      <c r="U25" s="31"/>
      <c r="V25" s="31"/>
      <c r="W25" s="31"/>
      <c r="X25" s="31"/>
      <c r="Y25" s="31"/>
      <c r="Z25" s="31"/>
      <c r="AA25" s="31"/>
      <c r="AB25" s="31"/>
      <c r="AC25" s="31"/>
      <c r="AD25" s="31"/>
      <c r="AE25" s="31"/>
      <c r="AF25" s="31"/>
    </row>
    <row r="26" spans="1:32" ht="14.25" customHeight="1">
      <c r="A26" s="19">
        <v>22</v>
      </c>
      <c r="B26" s="37"/>
      <c r="C26" s="31"/>
      <c r="D26" s="31"/>
      <c r="E26" s="31"/>
      <c r="F26" s="31"/>
      <c r="G26" s="31"/>
      <c r="H26" s="31"/>
      <c r="I26" s="31"/>
      <c r="J26" s="31"/>
      <c r="K26" s="31"/>
      <c r="L26" s="31"/>
      <c r="M26" s="31"/>
      <c r="N26" s="31" t="s">
        <v>126</v>
      </c>
      <c r="O26" s="31"/>
      <c r="P26" s="31"/>
      <c r="Q26" s="31"/>
      <c r="R26" s="31"/>
      <c r="S26" s="31"/>
      <c r="T26" s="31"/>
      <c r="U26" s="31"/>
      <c r="V26" s="31"/>
      <c r="W26" s="31"/>
      <c r="X26" s="31"/>
      <c r="Y26" s="31"/>
      <c r="Z26" s="31"/>
      <c r="AA26" s="31"/>
      <c r="AB26" s="31"/>
      <c r="AC26" s="31"/>
      <c r="AD26" s="31"/>
      <c r="AE26" s="31"/>
      <c r="AF26" s="31"/>
    </row>
    <row r="27" spans="1:32" ht="14.25" customHeight="1">
      <c r="A27" s="19">
        <v>23</v>
      </c>
      <c r="B27" s="37"/>
      <c r="C27" s="31"/>
      <c r="D27" s="31"/>
      <c r="E27" s="31"/>
      <c r="F27" s="31"/>
      <c r="G27" s="31"/>
      <c r="H27" s="31"/>
      <c r="I27" s="31"/>
      <c r="J27" s="31"/>
      <c r="K27" s="31"/>
      <c r="L27" s="31"/>
      <c r="M27" s="31"/>
      <c r="N27" s="31" t="s">
        <v>208</v>
      </c>
      <c r="O27" s="31"/>
      <c r="P27" s="31"/>
      <c r="Q27" s="31"/>
      <c r="R27" s="31"/>
      <c r="S27" s="31"/>
      <c r="T27" s="31"/>
      <c r="U27" s="31"/>
      <c r="V27" s="31"/>
      <c r="W27" s="31"/>
      <c r="X27" s="31"/>
      <c r="Y27" s="31"/>
      <c r="Z27" s="31"/>
      <c r="AA27" s="31"/>
      <c r="AB27" s="31"/>
      <c r="AC27" s="31"/>
      <c r="AD27" s="31"/>
      <c r="AE27" s="31"/>
      <c r="AF27" s="31"/>
    </row>
    <row r="28" spans="1:32" ht="14.25" customHeight="1">
      <c r="A28" s="19">
        <v>24</v>
      </c>
      <c r="B28" s="37"/>
      <c r="C28" s="31"/>
      <c r="D28" s="31"/>
      <c r="E28" s="31"/>
      <c r="F28" s="31"/>
      <c r="G28" s="31"/>
      <c r="H28" s="31"/>
      <c r="I28" s="31"/>
      <c r="J28" s="31"/>
      <c r="K28" s="31"/>
      <c r="L28" s="31"/>
      <c r="M28" s="31"/>
      <c r="N28" s="31" t="s">
        <v>209</v>
      </c>
      <c r="O28" s="31"/>
      <c r="P28" s="31"/>
      <c r="Q28" s="31"/>
      <c r="R28" s="31"/>
      <c r="S28" s="31"/>
      <c r="T28" s="31"/>
      <c r="U28" s="31"/>
      <c r="V28" s="31"/>
      <c r="W28" s="31"/>
      <c r="X28" s="31"/>
      <c r="Y28" s="31"/>
      <c r="Z28" s="31"/>
      <c r="AA28" s="31"/>
      <c r="AB28" s="31"/>
      <c r="AC28" s="31"/>
      <c r="AD28" s="31"/>
      <c r="AE28" s="31"/>
      <c r="AF28" s="31"/>
    </row>
    <row r="29" spans="1:32" ht="14.25" customHeight="1">
      <c r="A29" s="19">
        <v>25</v>
      </c>
      <c r="B29" s="37"/>
      <c r="C29" s="31"/>
      <c r="D29" s="31"/>
      <c r="E29" s="31"/>
      <c r="F29" s="31"/>
      <c r="G29" s="31"/>
      <c r="H29" s="31"/>
      <c r="I29" s="31"/>
      <c r="J29" s="31"/>
      <c r="K29" s="31"/>
      <c r="L29" s="31"/>
      <c r="M29" s="31"/>
      <c r="N29" s="31" t="s">
        <v>210</v>
      </c>
      <c r="O29" s="31"/>
      <c r="P29" s="31"/>
      <c r="Q29" s="31"/>
      <c r="R29" s="31"/>
      <c r="S29" s="31"/>
      <c r="T29" s="31"/>
      <c r="U29" s="31"/>
      <c r="V29" s="31"/>
      <c r="W29" s="31"/>
      <c r="X29" s="31"/>
      <c r="Y29" s="31"/>
      <c r="Z29" s="31"/>
      <c r="AA29" s="31"/>
      <c r="AB29" s="31"/>
      <c r="AC29" s="31"/>
      <c r="AD29" s="31"/>
      <c r="AE29" s="31"/>
      <c r="AF29" s="31"/>
    </row>
    <row r="30" spans="1:32" ht="14.25" customHeight="1">
      <c r="A30" s="19">
        <v>26</v>
      </c>
      <c r="B30" s="37"/>
      <c r="C30" s="31"/>
      <c r="D30" s="31"/>
      <c r="E30" s="31"/>
      <c r="F30" s="31"/>
      <c r="G30" s="31"/>
      <c r="H30" s="31"/>
      <c r="I30" s="31"/>
      <c r="J30" s="31"/>
      <c r="K30" s="31"/>
      <c r="L30" s="31"/>
      <c r="M30" s="31"/>
      <c r="N30" s="31" t="s">
        <v>211</v>
      </c>
      <c r="O30" s="31"/>
      <c r="P30" s="31"/>
      <c r="Q30" s="31"/>
      <c r="R30" s="31"/>
      <c r="S30" s="31"/>
      <c r="T30" s="31"/>
      <c r="U30" s="31"/>
      <c r="V30" s="31"/>
      <c r="W30" s="31"/>
      <c r="X30" s="31"/>
      <c r="Y30" s="31"/>
      <c r="Z30" s="31"/>
      <c r="AA30" s="31"/>
      <c r="AB30" s="31"/>
      <c r="AC30" s="31"/>
      <c r="AD30" s="31"/>
      <c r="AE30" s="31"/>
      <c r="AF30" s="31"/>
    </row>
    <row r="31" spans="1:32" ht="14.25" customHeight="1">
      <c r="A31" s="19">
        <v>27</v>
      </c>
      <c r="B31" s="39"/>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c r="AE31" s="31"/>
      <c r="AF31" s="31"/>
    </row>
    <row r="32" spans="1:32" ht="14.25" customHeight="1">
      <c r="A32" s="19">
        <v>28</v>
      </c>
      <c r="B32" s="37"/>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c r="AE32" s="31"/>
      <c r="AF32" s="31"/>
    </row>
    <row r="33" spans="1:32" ht="14.25" customHeight="1">
      <c r="A33" s="19">
        <v>29</v>
      </c>
      <c r="B33" s="44"/>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row>
    <row r="34" spans="1:32" ht="14.25" customHeight="1">
      <c r="A34" s="19">
        <v>30</v>
      </c>
      <c r="B34" s="44"/>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c r="AE34" s="31"/>
      <c r="AF34" s="31"/>
    </row>
    <row r="35" spans="1:32" ht="14.25" customHeight="1">
      <c r="A35" s="19">
        <v>31</v>
      </c>
      <c r="B35" s="44"/>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c r="AD35" s="31"/>
      <c r="AE35" s="31"/>
      <c r="AF35" s="31"/>
    </row>
    <row r="36" spans="1:32" ht="14.25" customHeight="1">
      <c r="A36" s="19">
        <v>32</v>
      </c>
      <c r="B36" s="44"/>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c r="AC36" s="31"/>
      <c r="AD36" s="31"/>
      <c r="AE36" s="31"/>
      <c r="AF36" s="31"/>
    </row>
    <row r="37" spans="1:32" ht="14.2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c r="AE37" s="31"/>
      <c r="AF37" s="31"/>
    </row>
    <row r="38" spans="1:32" ht="14.2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row>
    <row r="39" spans="1:32" ht="14.2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row>
    <row r="40" spans="1:32" ht="14.2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c r="AE40" s="31"/>
      <c r="AF40" s="31"/>
    </row>
    <row r="41" spans="1:32" ht="14.25" customHeight="1">
      <c r="A41" s="31"/>
      <c r="B41" s="18" t="s">
        <v>30</v>
      </c>
      <c r="C41" s="206" t="s">
        <v>31</v>
      </c>
      <c r="D41" s="207"/>
      <c r="E41" s="208"/>
      <c r="F41" s="31"/>
      <c r="G41" s="31"/>
      <c r="H41" s="45" t="s">
        <v>212</v>
      </c>
      <c r="I41" s="31"/>
      <c r="J41" s="31"/>
      <c r="K41" s="45" t="s">
        <v>213</v>
      </c>
      <c r="L41" s="45" t="s">
        <v>31</v>
      </c>
      <c r="M41" s="31"/>
      <c r="N41" s="31"/>
      <c r="O41" s="31"/>
      <c r="P41" s="31"/>
      <c r="Q41" s="31"/>
      <c r="R41" s="31"/>
      <c r="S41" s="31"/>
      <c r="T41" s="31"/>
      <c r="U41" s="31"/>
      <c r="V41" s="31"/>
      <c r="W41" s="31"/>
      <c r="X41" s="31"/>
      <c r="Y41" s="31"/>
      <c r="Z41" s="31"/>
      <c r="AA41" s="31"/>
      <c r="AB41" s="31"/>
      <c r="AC41" s="31"/>
      <c r="AD41" s="31"/>
      <c r="AE41" s="31"/>
      <c r="AF41" s="31"/>
    </row>
    <row r="42" spans="1:32" ht="42.75" customHeight="1">
      <c r="A42" s="46"/>
      <c r="B42" s="19" t="s">
        <v>32</v>
      </c>
      <c r="C42" s="209" t="s">
        <v>33</v>
      </c>
      <c r="D42" s="207"/>
      <c r="E42" s="208"/>
      <c r="F42" s="31"/>
      <c r="G42" s="31"/>
      <c r="H42" s="154" t="s">
        <v>433</v>
      </c>
      <c r="I42" s="31"/>
      <c r="J42" s="31"/>
      <c r="K42" s="19" t="s">
        <v>34</v>
      </c>
      <c r="L42" s="151" t="s">
        <v>112</v>
      </c>
      <c r="M42" s="31"/>
      <c r="N42" s="31"/>
      <c r="O42" s="31"/>
      <c r="P42" s="31"/>
      <c r="Q42" s="31"/>
      <c r="R42" s="31"/>
      <c r="S42" s="31"/>
      <c r="T42" s="31"/>
      <c r="U42" s="31"/>
      <c r="V42" s="31"/>
      <c r="W42" s="31"/>
      <c r="X42" s="31"/>
      <c r="Y42" s="31"/>
      <c r="Z42" s="31"/>
      <c r="AA42" s="31"/>
      <c r="AB42" s="31"/>
      <c r="AC42" s="31"/>
      <c r="AD42" s="31"/>
      <c r="AE42" s="31"/>
      <c r="AF42" s="31"/>
    </row>
    <row r="43" spans="1:32" ht="51" customHeight="1">
      <c r="A43" s="46"/>
      <c r="B43" s="19" t="s">
        <v>34</v>
      </c>
      <c r="C43" s="209" t="s">
        <v>35</v>
      </c>
      <c r="D43" s="207"/>
      <c r="E43" s="208"/>
      <c r="F43" s="31"/>
      <c r="G43" s="31"/>
      <c r="H43" s="37" t="s">
        <v>214</v>
      </c>
      <c r="I43" s="31"/>
      <c r="J43" s="31"/>
      <c r="K43" s="19" t="s">
        <v>36</v>
      </c>
      <c r="L43" s="151" t="s">
        <v>113</v>
      </c>
      <c r="M43" s="31"/>
      <c r="N43" s="31"/>
      <c r="O43" s="31"/>
      <c r="P43" s="31"/>
      <c r="Q43" s="31"/>
      <c r="R43" s="31"/>
      <c r="S43" s="31"/>
      <c r="T43" s="31"/>
      <c r="U43" s="31"/>
      <c r="V43" s="31"/>
      <c r="W43" s="31"/>
      <c r="X43" s="31"/>
      <c r="Y43" s="31"/>
      <c r="Z43" s="31"/>
      <c r="AA43" s="31"/>
      <c r="AB43" s="31"/>
      <c r="AC43" s="31"/>
      <c r="AD43" s="31"/>
      <c r="AE43" s="31"/>
      <c r="AF43" s="31"/>
    </row>
    <row r="44" spans="1:32" ht="35.25" customHeight="1">
      <c r="A44" s="31"/>
      <c r="B44" s="19" t="s">
        <v>36</v>
      </c>
      <c r="C44" s="209" t="s">
        <v>37</v>
      </c>
      <c r="D44" s="207"/>
      <c r="E44" s="208"/>
      <c r="F44" s="31"/>
      <c r="G44" s="31"/>
      <c r="H44" s="37" t="s">
        <v>215</v>
      </c>
      <c r="I44" s="31"/>
      <c r="J44" s="31"/>
      <c r="K44" s="19" t="s">
        <v>38</v>
      </c>
      <c r="L44" s="151" t="s">
        <v>114</v>
      </c>
      <c r="M44" s="31"/>
      <c r="N44" s="31"/>
      <c r="O44" s="31"/>
      <c r="P44" s="31"/>
      <c r="Q44" s="31"/>
      <c r="R44" s="31"/>
      <c r="S44" s="31"/>
      <c r="T44" s="31"/>
      <c r="U44" s="31"/>
      <c r="V44" s="31"/>
      <c r="W44" s="31"/>
      <c r="X44" s="31"/>
      <c r="Y44" s="31"/>
      <c r="Z44" s="31"/>
      <c r="AA44" s="31"/>
      <c r="AB44" s="31"/>
      <c r="AC44" s="31"/>
      <c r="AD44" s="31"/>
      <c r="AE44" s="31"/>
      <c r="AF44" s="31"/>
    </row>
    <row r="45" spans="1:32" ht="33.75" customHeight="1">
      <c r="A45" s="31"/>
      <c r="B45" s="19" t="s">
        <v>38</v>
      </c>
      <c r="C45" s="209" t="s">
        <v>39</v>
      </c>
      <c r="D45" s="207"/>
      <c r="E45" s="208"/>
      <c r="F45" s="31"/>
      <c r="G45" s="31"/>
      <c r="H45" s="37" t="s">
        <v>216</v>
      </c>
      <c r="I45" s="31"/>
      <c r="J45" s="31"/>
      <c r="K45" s="31"/>
      <c r="L45" s="31"/>
      <c r="M45" s="31"/>
      <c r="N45" s="31"/>
      <c r="O45" s="31"/>
      <c r="P45" s="31"/>
      <c r="Q45" s="31"/>
      <c r="R45" s="31"/>
      <c r="S45" s="31"/>
      <c r="T45" s="31"/>
      <c r="U45" s="31"/>
      <c r="V45" s="31"/>
      <c r="W45" s="31"/>
      <c r="X45" s="31"/>
      <c r="Y45" s="31"/>
      <c r="Z45" s="31"/>
      <c r="AA45" s="31"/>
      <c r="AB45" s="31"/>
      <c r="AC45" s="31"/>
      <c r="AD45" s="31"/>
      <c r="AE45" s="31"/>
      <c r="AF45" s="31"/>
    </row>
    <row r="46" spans="1:32" ht="34.5" customHeight="1">
      <c r="A46" s="31"/>
      <c r="B46" s="21"/>
      <c r="C46" s="210"/>
      <c r="D46" s="203"/>
      <c r="E46" s="203"/>
      <c r="F46" s="31"/>
      <c r="G46" s="31"/>
      <c r="H46" s="37" t="s">
        <v>217</v>
      </c>
      <c r="I46" s="31"/>
      <c r="J46" s="31"/>
      <c r="K46" s="31"/>
      <c r="L46" s="31"/>
      <c r="M46" s="31"/>
      <c r="N46" s="31"/>
      <c r="O46" s="31"/>
      <c r="P46" s="31"/>
      <c r="Q46" s="31"/>
      <c r="R46" s="31"/>
      <c r="S46" s="31"/>
      <c r="T46" s="31"/>
      <c r="U46" s="31"/>
      <c r="V46" s="31"/>
      <c r="W46" s="31"/>
      <c r="X46" s="31"/>
      <c r="Y46" s="31"/>
      <c r="Z46" s="31"/>
      <c r="AA46" s="31"/>
      <c r="AB46" s="31"/>
      <c r="AC46" s="31"/>
      <c r="AD46" s="31"/>
      <c r="AE46" s="31"/>
      <c r="AF46" s="31"/>
    </row>
    <row r="47" spans="1:32" ht="14.25" customHeight="1">
      <c r="A47" s="31"/>
      <c r="B47" s="31"/>
      <c r="C47" s="31"/>
      <c r="D47" s="31"/>
      <c r="E47" s="31"/>
      <c r="F47" s="31"/>
      <c r="G47" s="31"/>
      <c r="H47" s="37" t="s">
        <v>218</v>
      </c>
      <c r="I47" s="31"/>
      <c r="J47" s="31"/>
      <c r="K47" s="31"/>
      <c r="L47" s="31"/>
      <c r="M47" s="31"/>
      <c r="N47" s="31"/>
      <c r="O47" s="31"/>
      <c r="P47" s="31"/>
      <c r="Q47" s="31"/>
      <c r="R47" s="31"/>
      <c r="S47" s="31"/>
      <c r="T47" s="31"/>
      <c r="U47" s="31"/>
      <c r="V47" s="31"/>
      <c r="W47" s="31"/>
      <c r="X47" s="31"/>
      <c r="Y47" s="31"/>
      <c r="Z47" s="31"/>
      <c r="AA47" s="31"/>
      <c r="AB47" s="31"/>
      <c r="AC47" s="31"/>
      <c r="AD47" s="31"/>
      <c r="AE47" s="31"/>
      <c r="AF47" s="31"/>
    </row>
    <row r="48" spans="1:32" ht="14.25" customHeight="1">
      <c r="A48" s="47" t="s">
        <v>43</v>
      </c>
      <c r="B48" s="44" t="s">
        <v>42</v>
      </c>
      <c r="C48" s="31"/>
      <c r="D48" s="31"/>
      <c r="E48" s="31"/>
      <c r="F48" s="31"/>
      <c r="G48" s="31"/>
      <c r="H48" s="37" t="s">
        <v>219</v>
      </c>
      <c r="I48" s="31"/>
      <c r="J48" s="31"/>
      <c r="K48" s="31"/>
      <c r="L48" s="31"/>
      <c r="M48" s="31"/>
      <c r="N48" s="31"/>
      <c r="O48" s="31"/>
      <c r="P48" s="31"/>
      <c r="Q48" s="31"/>
      <c r="R48" s="31"/>
      <c r="S48" s="31"/>
      <c r="T48" s="31"/>
      <c r="U48" s="31"/>
      <c r="V48" s="31"/>
      <c r="W48" s="31"/>
      <c r="X48" s="31"/>
      <c r="Y48" s="31"/>
      <c r="Z48" s="31"/>
      <c r="AA48" s="31"/>
      <c r="AB48" s="31"/>
      <c r="AC48" s="31"/>
      <c r="AD48" s="31"/>
      <c r="AE48" s="31"/>
      <c r="AF48" s="31"/>
    </row>
    <row r="49" spans="1:32" ht="14.25" customHeight="1">
      <c r="A49" s="47" t="s">
        <v>46</v>
      </c>
      <c r="B49" s="44" t="s">
        <v>42</v>
      </c>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1"/>
      <c r="AF49" s="31"/>
    </row>
    <row r="50" spans="1:32" ht="14.25" customHeight="1">
      <c r="A50" s="47" t="s">
        <v>220</v>
      </c>
      <c r="B50" s="44" t="s">
        <v>42</v>
      </c>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1"/>
    </row>
    <row r="51" spans="1:32" ht="14.25" customHeight="1">
      <c r="A51" s="47" t="s">
        <v>221</v>
      </c>
      <c r="B51" s="44" t="s">
        <v>42</v>
      </c>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c r="AF51" s="31"/>
    </row>
    <row r="52" spans="1:32" ht="14.25" customHeight="1">
      <c r="A52" s="47" t="s">
        <v>222</v>
      </c>
      <c r="B52" s="44" t="s">
        <v>42</v>
      </c>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c r="AE52" s="31"/>
      <c r="AF52" s="31"/>
    </row>
    <row r="53" spans="1:32" ht="14.25" customHeight="1">
      <c r="A53" s="47" t="s">
        <v>223</v>
      </c>
      <c r="B53" s="44" t="s">
        <v>42</v>
      </c>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c r="AE53" s="31"/>
      <c r="AF53" s="31"/>
    </row>
    <row r="54" spans="1:32" ht="14.25" customHeight="1">
      <c r="A54" s="47" t="s">
        <v>224</v>
      </c>
      <c r="B54" s="44" t="s">
        <v>42</v>
      </c>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c r="AE54" s="31"/>
      <c r="AF54" s="31"/>
    </row>
    <row r="55" spans="1:32" ht="14.25" customHeight="1">
      <c r="A55" s="47" t="s">
        <v>225</v>
      </c>
      <c r="B55" s="44" t="s">
        <v>42</v>
      </c>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c r="AE55" s="31"/>
      <c r="AF55" s="31"/>
    </row>
    <row r="56" spans="1:32" ht="14.25" customHeight="1">
      <c r="A56" s="47" t="s">
        <v>226</v>
      </c>
      <c r="B56" s="44" t="s">
        <v>42</v>
      </c>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31"/>
      <c r="AF56" s="31"/>
    </row>
    <row r="57" spans="1:32" ht="14.25" customHeight="1">
      <c r="A57" s="47" t="s">
        <v>227</v>
      </c>
      <c r="B57" s="44" t="s">
        <v>42</v>
      </c>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row>
    <row r="58" spans="1:32" ht="14.25" customHeight="1">
      <c r="A58" s="47" t="s">
        <v>52</v>
      </c>
      <c r="B58" s="44" t="s">
        <v>51</v>
      </c>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row>
    <row r="59" spans="1:32" ht="14.25" customHeight="1">
      <c r="A59" s="47" t="s">
        <v>56</v>
      </c>
      <c r="B59" s="44" t="s">
        <v>51</v>
      </c>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row>
    <row r="60" spans="1:32" ht="14.25" customHeight="1">
      <c r="A60" s="47" t="s">
        <v>228</v>
      </c>
      <c r="B60" s="44" t="s">
        <v>51</v>
      </c>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row>
    <row r="61" spans="1:32" ht="14.25" customHeight="1">
      <c r="A61" s="47" t="s">
        <v>229</v>
      </c>
      <c r="B61" s="44" t="s">
        <v>51</v>
      </c>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row>
    <row r="62" spans="1:32" ht="14.25" customHeight="1">
      <c r="A62" s="47" t="s">
        <v>230</v>
      </c>
      <c r="B62" s="44" t="s">
        <v>51</v>
      </c>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c r="AE62" s="31"/>
      <c r="AF62" s="31"/>
    </row>
    <row r="63" spans="1:32" ht="14.25" customHeight="1">
      <c r="A63" s="47" t="s">
        <v>231</v>
      </c>
      <c r="B63" s="44" t="s">
        <v>51</v>
      </c>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c r="AE63" s="31"/>
      <c r="AF63" s="31"/>
    </row>
    <row r="64" spans="1:32" ht="14.25" customHeight="1">
      <c r="A64" s="47" t="s">
        <v>232</v>
      </c>
      <c r="B64" s="44" t="s">
        <v>51</v>
      </c>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row>
    <row r="65" spans="1:32" ht="14.25" customHeight="1">
      <c r="A65" s="47" t="s">
        <v>233</v>
      </c>
      <c r="B65" s="44" t="s">
        <v>51</v>
      </c>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c r="AD65" s="31"/>
      <c r="AE65" s="31"/>
      <c r="AF65" s="31"/>
    </row>
    <row r="66" spans="1:32" ht="14.25" customHeight="1">
      <c r="A66" s="47" t="s">
        <v>234</v>
      </c>
      <c r="B66" s="44" t="s">
        <v>51</v>
      </c>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c r="AE66" s="31"/>
      <c r="AF66" s="31"/>
    </row>
    <row r="67" spans="1:32" ht="14.25" customHeight="1">
      <c r="A67" s="47" t="s">
        <v>235</v>
      </c>
      <c r="B67" s="44" t="s">
        <v>51</v>
      </c>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c r="AD67" s="31"/>
      <c r="AE67" s="31"/>
      <c r="AF67" s="31"/>
    </row>
    <row r="68" spans="1:32" ht="14.25" customHeight="1">
      <c r="A68" s="47" t="s">
        <v>65</v>
      </c>
      <c r="B68" s="44" t="s">
        <v>64</v>
      </c>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c r="AD68" s="31"/>
      <c r="AE68" s="31"/>
      <c r="AF68" s="31"/>
    </row>
    <row r="69" spans="1:32" ht="14.25" customHeight="1">
      <c r="A69" s="47" t="s">
        <v>68</v>
      </c>
      <c r="B69" s="44" t="s">
        <v>64</v>
      </c>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c r="AE69" s="31"/>
      <c r="AF69" s="31"/>
    </row>
    <row r="70" spans="1:32" ht="14.25" customHeight="1">
      <c r="A70" s="47" t="s">
        <v>236</v>
      </c>
      <c r="B70" s="44" t="s">
        <v>64</v>
      </c>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c r="AD70" s="31"/>
      <c r="AE70" s="31"/>
      <c r="AF70" s="31"/>
    </row>
    <row r="71" spans="1:32" ht="14.25" customHeight="1">
      <c r="A71" s="47" t="s">
        <v>237</v>
      </c>
      <c r="B71" s="44" t="s">
        <v>64</v>
      </c>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c r="AD71" s="31"/>
      <c r="AE71" s="31"/>
      <c r="AF71" s="31"/>
    </row>
    <row r="72" spans="1:32" ht="14.25" customHeight="1">
      <c r="A72" s="47" t="s">
        <v>238</v>
      </c>
      <c r="B72" s="44" t="s">
        <v>64</v>
      </c>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c r="AE72" s="31"/>
      <c r="AF72" s="31"/>
    </row>
    <row r="73" spans="1:32" ht="14.25" customHeight="1">
      <c r="A73" s="47" t="s">
        <v>239</v>
      </c>
      <c r="B73" s="44" t="s">
        <v>64</v>
      </c>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c r="AD73" s="31"/>
      <c r="AE73" s="31"/>
      <c r="AF73" s="31"/>
    </row>
    <row r="74" spans="1:32" ht="14.25" customHeight="1">
      <c r="A74" s="47" t="s">
        <v>240</v>
      </c>
      <c r="B74" s="44" t="s">
        <v>64</v>
      </c>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c r="AD74" s="31"/>
      <c r="AE74" s="31"/>
      <c r="AF74" s="31"/>
    </row>
    <row r="75" spans="1:32" ht="14.25" customHeight="1">
      <c r="A75" s="47" t="s">
        <v>241</v>
      </c>
      <c r="B75" s="44" t="s">
        <v>64</v>
      </c>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c r="AD75" s="31"/>
      <c r="AE75" s="31"/>
      <c r="AF75" s="31"/>
    </row>
    <row r="76" spans="1:32" ht="14.25" customHeight="1">
      <c r="A76" s="47" t="s">
        <v>242</v>
      </c>
      <c r="B76" s="44" t="s">
        <v>64</v>
      </c>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c r="AD76" s="31"/>
      <c r="AE76" s="31"/>
      <c r="AF76" s="31"/>
    </row>
    <row r="77" spans="1:32" ht="14.25" customHeight="1">
      <c r="A77" s="47" t="s">
        <v>243</v>
      </c>
      <c r="B77" s="44" t="s">
        <v>64</v>
      </c>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c r="AD77" s="31"/>
      <c r="AE77" s="31"/>
      <c r="AF77" s="31"/>
    </row>
    <row r="78" spans="1:32" ht="14.25" customHeight="1">
      <c r="A78" s="47" t="s">
        <v>71</v>
      </c>
      <c r="B78" s="44" t="s">
        <v>244</v>
      </c>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c r="AD78" s="31"/>
      <c r="AE78" s="31"/>
      <c r="AF78" s="31"/>
    </row>
    <row r="79" spans="1:32" ht="14.25" customHeight="1">
      <c r="A79" s="47" t="s">
        <v>73</v>
      </c>
      <c r="B79" s="44" t="s">
        <v>244</v>
      </c>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c r="AD79" s="31"/>
      <c r="AE79" s="31"/>
      <c r="AF79" s="31"/>
    </row>
    <row r="80" spans="1:32" ht="14.25" customHeight="1">
      <c r="A80" s="47" t="s">
        <v>245</v>
      </c>
      <c r="B80" s="44" t="s">
        <v>244</v>
      </c>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c r="AD80" s="31"/>
      <c r="AE80" s="31"/>
      <c r="AF80" s="31"/>
    </row>
    <row r="81" spans="1:32" ht="14.25" customHeight="1">
      <c r="A81" s="47" t="s">
        <v>246</v>
      </c>
      <c r="B81" s="44" t="s">
        <v>244</v>
      </c>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row>
    <row r="82" spans="1:32" ht="14.25" customHeight="1">
      <c r="A82" s="47" t="s">
        <v>247</v>
      </c>
      <c r="B82" s="44" t="s">
        <v>244</v>
      </c>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c r="AD82" s="31"/>
      <c r="AE82" s="31"/>
      <c r="AF82" s="31"/>
    </row>
    <row r="83" spans="1:32" ht="14.25" customHeight="1">
      <c r="A83" s="47" t="s">
        <v>248</v>
      </c>
      <c r="B83" s="44" t="s">
        <v>244</v>
      </c>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c r="AD83" s="31"/>
      <c r="AE83" s="31"/>
      <c r="AF83" s="31"/>
    </row>
    <row r="84" spans="1:32" ht="14.25" customHeight="1">
      <c r="A84" s="47" t="s">
        <v>249</v>
      </c>
      <c r="B84" s="44" t="s">
        <v>244</v>
      </c>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c r="AD84" s="31"/>
      <c r="AE84" s="31"/>
      <c r="AF84" s="31"/>
    </row>
    <row r="85" spans="1:32" ht="14.25" customHeight="1">
      <c r="A85" s="47" t="s">
        <v>250</v>
      </c>
      <c r="B85" s="44" t="s">
        <v>244</v>
      </c>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c r="AD85" s="31"/>
      <c r="AE85" s="31"/>
      <c r="AF85" s="31"/>
    </row>
    <row r="86" spans="1:32" ht="14.25" customHeight="1">
      <c r="A86" s="47" t="s">
        <v>251</v>
      </c>
      <c r="B86" s="44" t="s">
        <v>244</v>
      </c>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c r="AD86" s="31"/>
      <c r="AE86" s="31"/>
      <c r="AF86" s="31"/>
    </row>
    <row r="87" spans="1:32" ht="14.25" customHeight="1">
      <c r="A87" s="47" t="s">
        <v>252</v>
      </c>
      <c r="B87" s="44" t="s">
        <v>244</v>
      </c>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c r="AD87" s="31"/>
      <c r="AE87" s="31"/>
      <c r="AF87" s="31"/>
    </row>
    <row r="88" spans="1:32" ht="14.2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c r="AD88" s="31"/>
      <c r="AE88" s="31"/>
      <c r="AF88" s="31"/>
    </row>
    <row r="89" spans="1:32" ht="14.2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c r="AD89" s="31"/>
      <c r="AE89" s="31"/>
      <c r="AF89" s="31"/>
    </row>
    <row r="90" spans="1:32" ht="14.2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c r="AD90" s="31"/>
      <c r="AE90" s="31"/>
      <c r="AF90" s="31"/>
    </row>
    <row r="91" spans="1:32" ht="14.25" customHeight="1">
      <c r="A91" s="44">
        <v>2023</v>
      </c>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c r="AF91" s="31"/>
    </row>
    <row r="92" spans="1:32" ht="14.25" customHeight="1">
      <c r="A92" s="44">
        <v>2024</v>
      </c>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c r="AF92" s="31"/>
    </row>
    <row r="93" spans="1:32" ht="14.25" customHeight="1">
      <c r="A93" s="44">
        <v>2025</v>
      </c>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c r="AD93" s="31"/>
      <c r="AE93" s="31"/>
      <c r="AF93" s="31"/>
    </row>
    <row r="94" spans="1:32" ht="14.25" customHeight="1">
      <c r="A94" s="44">
        <v>2026</v>
      </c>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c r="AD94" s="31"/>
      <c r="AE94" s="31"/>
      <c r="AF94" s="31"/>
    </row>
    <row r="95" spans="1:32" ht="14.25" customHeight="1">
      <c r="A95" s="44">
        <v>2027</v>
      </c>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c r="AD95" s="31"/>
      <c r="AE95" s="31"/>
      <c r="AF95" s="31"/>
    </row>
    <row r="96" spans="1:32" ht="14.25" customHeight="1">
      <c r="A96" s="44"/>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c r="AD96" s="31"/>
      <c r="AE96" s="31"/>
      <c r="AF96" s="31"/>
    </row>
    <row r="97" spans="1:32" ht="14.25" customHeight="1">
      <c r="A97" s="44"/>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row>
    <row r="98" spans="1:32" ht="14.25" customHeight="1">
      <c r="A98" s="44"/>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row>
    <row r="99" spans="1:32" ht="14.2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c r="AD99" s="31"/>
      <c r="AE99" s="31"/>
      <c r="AF99" s="31"/>
    </row>
    <row r="100" spans="1:32" ht="14.2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row>
    <row r="101" spans="1:32" ht="14.2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row>
    <row r="102" spans="1:32" ht="14.2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row>
    <row r="103" spans="1:32" ht="14.2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row>
    <row r="104" spans="1:32" ht="14.2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row>
    <row r="105" spans="1:32" ht="14.2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row>
    <row r="106" spans="1:32" ht="14.2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row>
    <row r="107" spans="1:32" ht="14.25" customHeight="1"/>
    <row r="108" spans="1:32" ht="14.25" customHeight="1"/>
    <row r="109" spans="1:32" ht="14.25" customHeight="1"/>
    <row r="110" spans="1:32" ht="14.25" customHeight="1"/>
    <row r="111" spans="1:32" ht="14.25" customHeight="1"/>
    <row r="112" spans="1:3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sheetData>
  <mergeCells count="21">
    <mergeCell ref="C46:E46"/>
    <mergeCell ref="A1:A2"/>
    <mergeCell ref="B1:B2"/>
    <mergeCell ref="C1:E2"/>
    <mergeCell ref="F1:G1"/>
    <mergeCell ref="F2:G2"/>
    <mergeCell ref="C41:E41"/>
    <mergeCell ref="C42:E42"/>
    <mergeCell ref="C43:E43"/>
    <mergeCell ref="C44:E44"/>
    <mergeCell ref="C45:E45"/>
    <mergeCell ref="Y10:Z10"/>
    <mergeCell ref="AB10:AC10"/>
    <mergeCell ref="AE10:AF10"/>
    <mergeCell ref="S19:T19"/>
    <mergeCell ref="V19:W19"/>
    <mergeCell ref="Y19:Z19"/>
    <mergeCell ref="AB19:AC19"/>
    <mergeCell ref="AE19:AF19"/>
    <mergeCell ref="S10:T10"/>
    <mergeCell ref="V10:W10"/>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000"/>
  <sheetViews>
    <sheetView showGridLines="0" zoomScale="55" zoomScaleNormal="55" workbookViewId="0">
      <selection activeCell="Z9" sqref="Z9"/>
    </sheetView>
  </sheetViews>
  <sheetFormatPr baseColWidth="10" defaultColWidth="14.453125" defaultRowHeight="15" customHeight="1"/>
  <cols>
    <col min="1" max="1" width="5" customWidth="1"/>
    <col min="2" max="2" width="23.54296875" customWidth="1"/>
    <col min="3" max="3" width="24.08984375" customWidth="1"/>
    <col min="4" max="4" width="43.54296875" customWidth="1"/>
    <col min="5" max="5" width="15.453125" customWidth="1"/>
    <col min="6" max="6" width="2.54296875" customWidth="1"/>
    <col min="7" max="7" width="5" customWidth="1"/>
    <col min="8" max="8" width="19.54296875" customWidth="1"/>
    <col min="9" max="9" width="26.453125" customWidth="1"/>
    <col min="10" max="10" width="33" customWidth="1"/>
    <col min="11" max="11" width="15.453125" customWidth="1"/>
    <col min="12" max="12" width="2.54296875" customWidth="1"/>
    <col min="13" max="13" width="6" customWidth="1"/>
    <col min="14" max="14" width="22.08984375" customWidth="1"/>
    <col min="15" max="15" width="28" customWidth="1"/>
    <col min="16" max="16" width="44" customWidth="1"/>
    <col min="17" max="17" width="16.453125" customWidth="1"/>
    <col min="18" max="18" width="2.81640625" customWidth="1"/>
    <col min="19" max="19" width="6.54296875" customWidth="1"/>
    <col min="20" max="20" width="26" customWidth="1"/>
    <col min="21" max="21" width="23.08984375" customWidth="1"/>
    <col min="22" max="22" width="42.453125" customWidth="1"/>
    <col min="23" max="23" width="16.54296875" customWidth="1"/>
    <col min="24" max="24" width="2.81640625" customWidth="1"/>
    <col min="25" max="25" width="5.08984375" hidden="1" customWidth="1"/>
    <col min="26" max="26" width="34.453125" hidden="1" customWidth="1"/>
    <col min="27" max="27" width="5" hidden="1" customWidth="1"/>
    <col min="28" max="28" width="38.54296875" hidden="1" customWidth="1"/>
    <col min="29" max="29" width="5" hidden="1" customWidth="1"/>
    <col min="30" max="30" width="41.54296875" hidden="1" customWidth="1"/>
    <col min="31" max="31" width="5" hidden="1" customWidth="1"/>
    <col min="32" max="32" width="45" hidden="1" customWidth="1"/>
  </cols>
  <sheetData>
    <row r="1" spans="1:32" ht="43.5" customHeight="1">
      <c r="A1" s="271" t="s">
        <v>253</v>
      </c>
      <c r="B1" s="213"/>
      <c r="C1" s="272" t="s">
        <v>1</v>
      </c>
      <c r="D1" s="273" t="s">
        <v>254</v>
      </c>
      <c r="E1" s="219"/>
      <c r="F1" s="219"/>
      <c r="G1" s="219"/>
      <c r="H1" s="219"/>
      <c r="I1" s="219"/>
      <c r="J1" s="219"/>
      <c r="K1" s="219"/>
      <c r="L1" s="219"/>
      <c r="M1" s="219"/>
      <c r="N1" s="219"/>
      <c r="O1" s="219"/>
      <c r="P1" s="213"/>
      <c r="Q1" s="274" t="s">
        <v>3</v>
      </c>
      <c r="R1" s="207"/>
      <c r="S1" s="207"/>
      <c r="T1" s="207"/>
      <c r="U1" s="207"/>
      <c r="V1" s="207"/>
      <c r="W1" s="207"/>
      <c r="X1" s="208"/>
    </row>
    <row r="2" spans="1:32" ht="57.75" customHeight="1">
      <c r="A2" s="214"/>
      <c r="B2" s="215"/>
      <c r="C2" s="263"/>
      <c r="D2" s="205"/>
      <c r="E2" s="205"/>
      <c r="F2" s="205"/>
      <c r="G2" s="205"/>
      <c r="H2" s="205"/>
      <c r="I2" s="205"/>
      <c r="J2" s="205"/>
      <c r="K2" s="205"/>
      <c r="L2" s="205"/>
      <c r="M2" s="205"/>
      <c r="N2" s="205"/>
      <c r="O2" s="205"/>
      <c r="P2" s="215"/>
      <c r="Q2" s="274" t="s">
        <v>4</v>
      </c>
      <c r="R2" s="207"/>
      <c r="S2" s="207"/>
      <c r="T2" s="207"/>
      <c r="U2" s="207"/>
      <c r="V2" s="207"/>
      <c r="W2" s="207"/>
      <c r="X2" s="208"/>
    </row>
    <row r="3" spans="1:32" ht="30" customHeight="1">
      <c r="A3" s="48"/>
      <c r="B3" s="48"/>
      <c r="C3" s="27"/>
      <c r="D3" s="27"/>
      <c r="E3" s="27"/>
      <c r="F3" s="27"/>
      <c r="G3" s="27"/>
      <c r="H3" s="49"/>
      <c r="I3" s="13"/>
      <c r="J3" s="31"/>
      <c r="K3" s="31"/>
      <c r="L3" s="48"/>
      <c r="M3" s="48"/>
      <c r="N3" s="48"/>
      <c r="O3" s="50"/>
      <c r="P3" s="51"/>
      <c r="Q3" s="275"/>
      <c r="R3" s="203"/>
      <c r="S3" s="203"/>
      <c r="T3" s="203"/>
      <c r="U3" s="31"/>
      <c r="V3" s="31"/>
      <c r="W3" s="31"/>
      <c r="X3" s="31"/>
      <c r="Z3" s="276"/>
      <c r="AA3" s="203"/>
      <c r="AB3" s="203"/>
      <c r="AC3" s="203"/>
      <c r="AD3" s="203"/>
      <c r="AE3" s="203"/>
      <c r="AF3" s="203"/>
    </row>
    <row r="4" spans="1:32" ht="9" customHeight="1">
      <c r="A4" s="48"/>
      <c r="B4" s="48"/>
      <c r="C4" s="27"/>
      <c r="D4" s="27"/>
      <c r="E4" s="27"/>
      <c r="F4" s="27"/>
      <c r="G4" s="27"/>
      <c r="H4" s="49"/>
      <c r="I4" s="13"/>
      <c r="J4" s="31"/>
      <c r="K4" s="31"/>
      <c r="L4" s="48"/>
      <c r="M4" s="48"/>
      <c r="N4" s="48"/>
      <c r="O4" s="31"/>
      <c r="P4" s="31"/>
      <c r="Q4" s="31"/>
      <c r="R4" s="31"/>
      <c r="S4" s="31"/>
      <c r="T4" s="31"/>
      <c r="U4" s="31"/>
      <c r="V4" s="31"/>
      <c r="W4" s="31"/>
      <c r="X4" s="31"/>
      <c r="Z4" s="203"/>
      <c r="AA4" s="203"/>
      <c r="AB4" s="203"/>
      <c r="AC4" s="203"/>
      <c r="AD4" s="203"/>
      <c r="AE4" s="203"/>
      <c r="AF4" s="203"/>
    </row>
    <row r="5" spans="1:32" ht="18.75" customHeight="1">
      <c r="A5" s="267" t="s">
        <v>255</v>
      </c>
      <c r="B5" s="208"/>
      <c r="C5" s="52">
        <f>Taller!$F$16</f>
        <v>45504</v>
      </c>
      <c r="D5" s="53"/>
      <c r="E5" s="267" t="s">
        <v>14</v>
      </c>
      <c r="F5" s="207"/>
      <c r="G5" s="208"/>
      <c r="H5" s="222" t="str">
        <f>Taller!$F$17</f>
        <v>TURISMO DE ADRENALINA</v>
      </c>
      <c r="I5" s="208"/>
      <c r="J5" s="31"/>
      <c r="K5" s="267" t="s">
        <v>256</v>
      </c>
      <c r="L5" s="208"/>
      <c r="M5" s="222" t="str">
        <f>Taller!$F$18</f>
        <v>Pepito Pérez</v>
      </c>
      <c r="N5" s="208"/>
      <c r="O5" s="31"/>
      <c r="P5" s="31"/>
      <c r="Q5" s="31"/>
      <c r="R5" s="31"/>
      <c r="S5" s="31"/>
      <c r="T5" s="31"/>
      <c r="U5" s="31"/>
      <c r="V5" s="31"/>
      <c r="W5" s="31"/>
      <c r="X5" s="31"/>
      <c r="Z5" s="203"/>
      <c r="AA5" s="203"/>
      <c r="AB5" s="203"/>
      <c r="AC5" s="203"/>
      <c r="AD5" s="203"/>
      <c r="AE5" s="203"/>
      <c r="AF5" s="203"/>
    </row>
    <row r="6" spans="1:32" ht="15" customHeight="1">
      <c r="A6" s="31"/>
      <c r="B6" s="31"/>
      <c r="C6" s="31"/>
      <c r="D6" s="31"/>
      <c r="E6" s="31"/>
      <c r="F6" s="31"/>
      <c r="G6" s="31"/>
      <c r="H6" s="31"/>
      <c r="I6" s="31"/>
      <c r="J6" s="31"/>
      <c r="K6" s="31"/>
      <c r="L6" s="31"/>
      <c r="M6" s="31"/>
      <c r="N6" s="31"/>
      <c r="O6" s="31"/>
      <c r="P6" s="31"/>
      <c r="Q6" s="31"/>
      <c r="R6" s="31"/>
      <c r="S6" s="31"/>
      <c r="T6" s="31"/>
      <c r="U6" s="31"/>
      <c r="V6" s="31"/>
      <c r="W6" s="31"/>
      <c r="X6" s="31"/>
      <c r="Z6" s="205"/>
      <c r="AA6" s="205"/>
      <c r="AB6" s="205"/>
      <c r="AC6" s="205"/>
      <c r="AD6" s="205"/>
      <c r="AE6" s="205"/>
      <c r="AF6" s="205"/>
    </row>
    <row r="7" spans="1:32" ht="19.5" customHeight="1">
      <c r="A7" s="211" t="s">
        <v>257</v>
      </c>
      <c r="B7" s="207"/>
      <c r="C7" s="207"/>
      <c r="D7" s="207"/>
      <c r="E7" s="207"/>
      <c r="F7" s="207"/>
      <c r="G7" s="207"/>
      <c r="H7" s="207"/>
      <c r="I7" s="207"/>
      <c r="J7" s="207"/>
      <c r="K7" s="207"/>
      <c r="L7" s="208"/>
      <c r="M7" s="253" t="s">
        <v>258</v>
      </c>
      <c r="N7" s="207"/>
      <c r="O7" s="207"/>
      <c r="P7" s="207"/>
      <c r="Q7" s="207"/>
      <c r="R7" s="207"/>
      <c r="S7" s="207"/>
      <c r="T7" s="207"/>
      <c r="U7" s="207"/>
      <c r="V7" s="207"/>
      <c r="W7" s="207"/>
      <c r="X7" s="208"/>
      <c r="Y7" s="270" t="s">
        <v>259</v>
      </c>
      <c r="Z7" s="207"/>
      <c r="AA7" s="207"/>
      <c r="AB7" s="207"/>
      <c r="AC7" s="207"/>
      <c r="AD7" s="207"/>
      <c r="AE7" s="207"/>
      <c r="AF7" s="208"/>
    </row>
    <row r="8" spans="1:32" ht="39.75" customHeight="1">
      <c r="A8" s="22" t="s">
        <v>40</v>
      </c>
      <c r="B8" s="22" t="s">
        <v>41</v>
      </c>
      <c r="C8" s="18" t="s">
        <v>42</v>
      </c>
      <c r="D8" s="54" t="s">
        <v>31</v>
      </c>
      <c r="E8" s="55" t="s">
        <v>30</v>
      </c>
      <c r="F8" s="56"/>
      <c r="G8" s="57" t="s">
        <v>40</v>
      </c>
      <c r="H8" s="22" t="s">
        <v>41</v>
      </c>
      <c r="I8" s="18" t="s">
        <v>51</v>
      </c>
      <c r="J8" s="54" t="s">
        <v>31</v>
      </c>
      <c r="K8" s="55" t="s">
        <v>30</v>
      </c>
      <c r="L8" s="56"/>
      <c r="M8" s="58" t="s">
        <v>40</v>
      </c>
      <c r="N8" s="59" t="s">
        <v>41</v>
      </c>
      <c r="O8" s="60" t="s">
        <v>64</v>
      </c>
      <c r="P8" s="60" t="s">
        <v>31</v>
      </c>
      <c r="Q8" s="61" t="s">
        <v>30</v>
      </c>
      <c r="R8" s="56"/>
      <c r="S8" s="62" t="s">
        <v>40</v>
      </c>
      <c r="T8" s="59" t="s">
        <v>41</v>
      </c>
      <c r="U8" s="60" t="s">
        <v>244</v>
      </c>
      <c r="V8" s="59" t="s">
        <v>31</v>
      </c>
      <c r="W8" s="61" t="s">
        <v>30</v>
      </c>
      <c r="X8" s="56"/>
      <c r="Y8" s="63" t="s">
        <v>40</v>
      </c>
      <c r="Z8" s="63" t="s">
        <v>259</v>
      </c>
      <c r="AA8" s="63" t="s">
        <v>40</v>
      </c>
      <c r="AB8" s="63" t="s">
        <v>259</v>
      </c>
      <c r="AC8" s="63" t="s">
        <v>40</v>
      </c>
      <c r="AD8" s="63" t="s">
        <v>259</v>
      </c>
      <c r="AE8" s="63" t="s">
        <v>40</v>
      </c>
      <c r="AF8" s="63" t="s">
        <v>259</v>
      </c>
    </row>
    <row r="9" spans="1:32" ht="54" customHeight="1">
      <c r="A9" s="64" t="s">
        <v>43</v>
      </c>
      <c r="B9" s="65" t="s">
        <v>163</v>
      </c>
      <c r="C9" s="65" t="s">
        <v>45</v>
      </c>
      <c r="D9" s="150" t="s">
        <v>434</v>
      </c>
      <c r="E9" s="67" t="s">
        <v>32</v>
      </c>
      <c r="F9" s="68"/>
      <c r="G9" s="64" t="s">
        <v>52</v>
      </c>
      <c r="H9" s="65" t="s">
        <v>53</v>
      </c>
      <c r="I9" s="65" t="s">
        <v>54</v>
      </c>
      <c r="J9" s="66" t="s">
        <v>55</v>
      </c>
      <c r="K9" s="67" t="s">
        <v>34</v>
      </c>
      <c r="L9" s="68"/>
      <c r="M9" s="69" t="s">
        <v>65</v>
      </c>
      <c r="N9" s="65" t="s">
        <v>163</v>
      </c>
      <c r="O9" s="65" t="s">
        <v>140</v>
      </c>
      <c r="P9" s="20" t="s">
        <v>67</v>
      </c>
      <c r="Q9" s="67" t="s">
        <v>38</v>
      </c>
      <c r="R9" s="68"/>
      <c r="S9" s="69" t="s">
        <v>71</v>
      </c>
      <c r="T9" s="65" t="s">
        <v>53</v>
      </c>
      <c r="U9" s="65" t="s">
        <v>159</v>
      </c>
      <c r="V9" s="20" t="s">
        <v>72</v>
      </c>
      <c r="W9" s="67" t="s">
        <v>34</v>
      </c>
      <c r="X9" s="68"/>
      <c r="Y9" s="70" t="s">
        <v>260</v>
      </c>
      <c r="Z9" s="71" t="s">
        <v>471</v>
      </c>
      <c r="AA9" s="70" t="s">
        <v>261</v>
      </c>
      <c r="AB9" s="71" t="s">
        <v>262</v>
      </c>
      <c r="AC9" s="70" t="s">
        <v>263</v>
      </c>
      <c r="AD9" s="71" t="s">
        <v>262</v>
      </c>
      <c r="AE9" s="70" t="s">
        <v>264</v>
      </c>
      <c r="AF9" s="71" t="s">
        <v>262</v>
      </c>
    </row>
    <row r="10" spans="1:32" ht="46.5" customHeight="1">
      <c r="A10" s="69" t="s">
        <v>46</v>
      </c>
      <c r="B10" s="65" t="s">
        <v>47</v>
      </c>
      <c r="C10" s="65" t="s">
        <v>48</v>
      </c>
      <c r="D10" s="20" t="s">
        <v>265</v>
      </c>
      <c r="E10" s="67" t="s">
        <v>38</v>
      </c>
      <c r="F10" s="68"/>
      <c r="G10" s="69" t="s">
        <v>56</v>
      </c>
      <c r="H10" s="65" t="s">
        <v>57</v>
      </c>
      <c r="I10" s="65" t="s">
        <v>58</v>
      </c>
      <c r="J10" s="66" t="s">
        <v>266</v>
      </c>
      <c r="K10" s="67" t="s">
        <v>32</v>
      </c>
      <c r="L10" s="68"/>
      <c r="M10" s="69" t="s">
        <v>68</v>
      </c>
      <c r="N10" s="65" t="s">
        <v>47</v>
      </c>
      <c r="O10" s="25" t="s">
        <v>165</v>
      </c>
      <c r="P10" s="151" t="s">
        <v>427</v>
      </c>
      <c r="Q10" s="67" t="s">
        <v>36</v>
      </c>
      <c r="R10" s="68"/>
      <c r="S10" s="69" t="s">
        <v>73</v>
      </c>
      <c r="T10" s="65" t="s">
        <v>57</v>
      </c>
      <c r="U10" s="65" t="s">
        <v>175</v>
      </c>
      <c r="V10" s="20" t="s">
        <v>74</v>
      </c>
      <c r="W10" s="67" t="s">
        <v>38</v>
      </c>
      <c r="X10" s="68"/>
      <c r="Y10" s="70" t="s">
        <v>267</v>
      </c>
      <c r="Z10" s="71" t="s">
        <v>262</v>
      </c>
      <c r="AA10" s="70" t="s">
        <v>268</v>
      </c>
      <c r="AB10" s="71" t="s">
        <v>262</v>
      </c>
      <c r="AC10" s="70" t="s">
        <v>269</v>
      </c>
      <c r="AD10" s="71" t="s">
        <v>262</v>
      </c>
      <c r="AE10" s="70" t="s">
        <v>270</v>
      </c>
      <c r="AF10" s="71" t="s">
        <v>262</v>
      </c>
    </row>
    <row r="11" spans="1:32" ht="18" customHeight="1">
      <c r="A11" s="69" t="s">
        <v>220</v>
      </c>
      <c r="B11" s="65"/>
      <c r="C11" s="65"/>
      <c r="D11" s="20"/>
      <c r="E11" s="67"/>
      <c r="F11" s="68"/>
      <c r="G11" s="64" t="s">
        <v>228</v>
      </c>
      <c r="H11" s="65"/>
      <c r="I11" s="65"/>
      <c r="J11" s="72"/>
      <c r="K11" s="67"/>
      <c r="L11" s="68"/>
      <c r="M11" s="69" t="s">
        <v>236</v>
      </c>
      <c r="N11" s="65"/>
      <c r="O11" s="25"/>
      <c r="P11" s="39"/>
      <c r="Q11" s="67"/>
      <c r="R11" s="68"/>
      <c r="S11" s="69" t="s">
        <v>245</v>
      </c>
      <c r="T11" s="65"/>
      <c r="U11" s="65"/>
      <c r="V11" s="20"/>
      <c r="W11" s="67"/>
      <c r="X11" s="68"/>
      <c r="Y11" s="70" t="s">
        <v>271</v>
      </c>
      <c r="Z11" s="71" t="s">
        <v>262</v>
      </c>
      <c r="AA11" s="70" t="s">
        <v>272</v>
      </c>
      <c r="AB11" s="71" t="s">
        <v>262</v>
      </c>
      <c r="AC11" s="70" t="s">
        <v>273</v>
      </c>
      <c r="AD11" s="71" t="s">
        <v>262</v>
      </c>
      <c r="AE11" s="70" t="s">
        <v>274</v>
      </c>
      <c r="AF11" s="71" t="s">
        <v>262</v>
      </c>
    </row>
    <row r="12" spans="1:32" ht="14.25" customHeight="1">
      <c r="A12" s="69" t="s">
        <v>221</v>
      </c>
      <c r="B12" s="65"/>
      <c r="C12" s="65"/>
      <c r="D12" s="20"/>
      <c r="E12" s="67"/>
      <c r="F12" s="68"/>
      <c r="G12" s="69" t="s">
        <v>229</v>
      </c>
      <c r="H12" s="65"/>
      <c r="I12" s="65"/>
      <c r="J12" s="39"/>
      <c r="K12" s="67"/>
      <c r="L12" s="68"/>
      <c r="M12" s="69" t="s">
        <v>237</v>
      </c>
      <c r="N12" s="65"/>
      <c r="O12" s="25"/>
      <c r="P12" s="39"/>
      <c r="Q12" s="67"/>
      <c r="R12" s="68"/>
      <c r="S12" s="69" t="s">
        <v>246</v>
      </c>
      <c r="T12" s="65"/>
      <c r="U12" s="65"/>
      <c r="V12" s="20"/>
      <c r="W12" s="67"/>
      <c r="X12" s="68"/>
      <c r="Y12" s="70" t="s">
        <v>275</v>
      </c>
      <c r="Z12" s="71" t="s">
        <v>262</v>
      </c>
      <c r="AA12" s="70" t="s">
        <v>276</v>
      </c>
      <c r="AB12" s="71" t="s">
        <v>262</v>
      </c>
      <c r="AC12" s="70" t="s">
        <v>277</v>
      </c>
      <c r="AD12" s="71" t="s">
        <v>262</v>
      </c>
      <c r="AE12" s="70" t="s">
        <v>278</v>
      </c>
      <c r="AF12" s="71" t="s">
        <v>262</v>
      </c>
    </row>
    <row r="13" spans="1:32" ht="14.25" customHeight="1">
      <c r="A13" s="69" t="s">
        <v>222</v>
      </c>
      <c r="B13" s="65"/>
      <c r="C13" s="65"/>
      <c r="D13" s="20"/>
      <c r="E13" s="67"/>
      <c r="F13" s="68"/>
      <c r="G13" s="64" t="s">
        <v>230</v>
      </c>
      <c r="H13" s="65"/>
      <c r="I13" s="65"/>
      <c r="J13" s="39"/>
      <c r="K13" s="67"/>
      <c r="L13" s="68"/>
      <c r="M13" s="69" t="s">
        <v>238</v>
      </c>
      <c r="N13" s="65"/>
      <c r="O13" s="25"/>
      <c r="P13" s="39"/>
      <c r="Q13" s="67"/>
      <c r="R13" s="68"/>
      <c r="S13" s="69" t="s">
        <v>247</v>
      </c>
      <c r="T13" s="65"/>
      <c r="U13" s="65"/>
      <c r="V13" s="20"/>
      <c r="W13" s="67"/>
      <c r="X13" s="68"/>
      <c r="Y13" s="70" t="s">
        <v>279</v>
      </c>
      <c r="Z13" s="71" t="s">
        <v>262</v>
      </c>
      <c r="AA13" s="70" t="s">
        <v>280</v>
      </c>
      <c r="AB13" s="71" t="s">
        <v>262</v>
      </c>
      <c r="AC13" s="70" t="s">
        <v>281</v>
      </c>
      <c r="AD13" s="71" t="s">
        <v>262</v>
      </c>
      <c r="AE13" s="70" t="s">
        <v>282</v>
      </c>
      <c r="AF13" s="71" t="s">
        <v>262</v>
      </c>
    </row>
    <row r="14" spans="1:32" ht="14.25" customHeight="1">
      <c r="A14" s="69" t="s">
        <v>223</v>
      </c>
      <c r="B14" s="65"/>
      <c r="C14" s="65"/>
      <c r="D14" s="20"/>
      <c r="E14" s="67"/>
      <c r="F14" s="68"/>
      <c r="G14" s="69" t="s">
        <v>231</v>
      </c>
      <c r="H14" s="65"/>
      <c r="I14" s="65"/>
      <c r="J14" s="39"/>
      <c r="K14" s="67"/>
      <c r="L14" s="68"/>
      <c r="M14" s="69" t="s">
        <v>239</v>
      </c>
      <c r="N14" s="65"/>
      <c r="O14" s="25"/>
      <c r="P14" s="39"/>
      <c r="Q14" s="67"/>
      <c r="R14" s="68"/>
      <c r="S14" s="69" t="s">
        <v>248</v>
      </c>
      <c r="T14" s="65"/>
      <c r="U14" s="65"/>
      <c r="V14" s="39"/>
      <c r="W14" s="67"/>
      <c r="X14" s="68"/>
      <c r="Y14" s="70"/>
      <c r="Z14" s="71"/>
      <c r="AA14" s="70"/>
      <c r="AB14" s="73"/>
      <c r="AC14" s="70"/>
      <c r="AD14" s="73"/>
      <c r="AE14" s="70"/>
      <c r="AF14" s="71"/>
    </row>
    <row r="15" spans="1:32" ht="14.25" customHeight="1">
      <c r="A15" s="69" t="s">
        <v>224</v>
      </c>
      <c r="B15" s="65"/>
      <c r="C15" s="65"/>
      <c r="D15" s="20"/>
      <c r="E15" s="67"/>
      <c r="F15" s="68"/>
      <c r="G15" s="64" t="s">
        <v>232</v>
      </c>
      <c r="H15" s="65"/>
      <c r="I15" s="65"/>
      <c r="J15" s="72"/>
      <c r="K15" s="67"/>
      <c r="L15" s="68"/>
      <c r="M15" s="69" t="s">
        <v>240</v>
      </c>
      <c r="N15" s="65"/>
      <c r="O15" s="25"/>
      <c r="P15" s="39"/>
      <c r="Q15" s="67"/>
      <c r="R15" s="68"/>
      <c r="S15" s="69" t="s">
        <v>249</v>
      </c>
      <c r="T15" s="65"/>
      <c r="U15" s="65"/>
      <c r="V15" s="72"/>
      <c r="W15" s="67"/>
      <c r="X15" s="68"/>
      <c r="Y15" s="70"/>
      <c r="Z15" s="73"/>
      <c r="AA15" s="70"/>
      <c r="AB15" s="73"/>
      <c r="AC15" s="70"/>
      <c r="AD15" s="73"/>
      <c r="AE15" s="70"/>
      <c r="AF15" s="73"/>
    </row>
    <row r="16" spans="1:32" ht="14.25" customHeight="1">
      <c r="A16" s="69" t="s">
        <v>225</v>
      </c>
      <c r="B16" s="65"/>
      <c r="C16" s="65"/>
      <c r="D16" s="20"/>
      <c r="E16" s="67"/>
      <c r="F16" s="68"/>
      <c r="G16" s="69" t="s">
        <v>233</v>
      </c>
      <c r="H16" s="65"/>
      <c r="I16" s="65"/>
      <c r="J16" s="72"/>
      <c r="K16" s="67"/>
      <c r="L16" s="68"/>
      <c r="M16" s="69" t="s">
        <v>241</v>
      </c>
      <c r="N16" s="65"/>
      <c r="O16" s="25"/>
      <c r="P16" s="39"/>
      <c r="Q16" s="67"/>
      <c r="R16" s="68"/>
      <c r="S16" s="69" t="s">
        <v>250</v>
      </c>
      <c r="T16" s="65"/>
      <c r="U16" s="65"/>
      <c r="V16" s="72"/>
      <c r="W16" s="67"/>
      <c r="X16" s="68"/>
      <c r="Y16" s="70"/>
      <c r="Z16" s="73"/>
      <c r="AA16" s="70"/>
      <c r="AB16" s="73"/>
      <c r="AC16" s="70"/>
      <c r="AD16" s="73"/>
      <c r="AE16" s="70"/>
      <c r="AF16" s="73"/>
    </row>
    <row r="17" spans="1:32" ht="14.25" customHeight="1">
      <c r="A17" s="69" t="s">
        <v>226</v>
      </c>
      <c r="B17" s="65"/>
      <c r="C17" s="65"/>
      <c r="D17" s="20"/>
      <c r="E17" s="67"/>
      <c r="F17" s="68"/>
      <c r="G17" s="64" t="s">
        <v>234</v>
      </c>
      <c r="H17" s="65"/>
      <c r="I17" s="65"/>
      <c r="J17" s="72"/>
      <c r="K17" s="67"/>
      <c r="L17" s="68"/>
      <c r="M17" s="69" t="s">
        <v>242</v>
      </c>
      <c r="N17" s="65"/>
      <c r="O17" s="25"/>
      <c r="P17" s="39"/>
      <c r="Q17" s="67"/>
      <c r="R17" s="68"/>
      <c r="S17" s="69" t="s">
        <v>251</v>
      </c>
      <c r="T17" s="65"/>
      <c r="U17" s="65"/>
      <c r="V17" s="72"/>
      <c r="W17" s="67"/>
      <c r="X17" s="68"/>
      <c r="Y17" s="70"/>
      <c r="Z17" s="73"/>
      <c r="AA17" s="70"/>
      <c r="AB17" s="73"/>
      <c r="AC17" s="70"/>
      <c r="AD17" s="73"/>
      <c r="AE17" s="70"/>
      <c r="AF17" s="73"/>
    </row>
    <row r="18" spans="1:32" ht="14.25" customHeight="1">
      <c r="A18" s="69" t="s">
        <v>227</v>
      </c>
      <c r="B18" s="65"/>
      <c r="C18" s="65"/>
      <c r="D18" s="20"/>
      <c r="E18" s="67"/>
      <c r="F18" s="74"/>
      <c r="G18" s="69" t="s">
        <v>235</v>
      </c>
      <c r="H18" s="65"/>
      <c r="I18" s="65"/>
      <c r="J18" s="72"/>
      <c r="K18" s="67"/>
      <c r="L18" s="74"/>
      <c r="M18" s="69" t="s">
        <v>243</v>
      </c>
      <c r="N18" s="65"/>
      <c r="O18" s="25"/>
      <c r="P18" s="39"/>
      <c r="Q18" s="67"/>
      <c r="R18" s="74"/>
      <c r="S18" s="69" t="s">
        <v>252</v>
      </c>
      <c r="T18" s="65"/>
      <c r="U18" s="65"/>
      <c r="V18" s="72"/>
      <c r="W18" s="67"/>
      <c r="X18" s="74"/>
      <c r="Y18" s="70"/>
      <c r="Z18" s="73"/>
      <c r="AA18" s="70"/>
      <c r="AB18" s="73"/>
      <c r="AC18" s="70"/>
      <c r="AD18" s="73"/>
      <c r="AE18" s="70"/>
      <c r="AF18" s="73"/>
    </row>
    <row r="19" spans="1:32" ht="14.25" customHeight="1">
      <c r="A19" s="31"/>
      <c r="B19" s="31"/>
      <c r="C19" s="31"/>
      <c r="D19" s="48"/>
      <c r="E19" s="48"/>
      <c r="F19" s="48"/>
      <c r="G19" s="48"/>
      <c r="H19" s="48"/>
      <c r="I19" s="48"/>
      <c r="J19" s="48"/>
      <c r="K19" s="48"/>
      <c r="L19" s="48"/>
      <c r="M19" s="48"/>
      <c r="N19" s="48"/>
      <c r="O19" s="48"/>
      <c r="P19" s="31"/>
      <c r="Q19" s="31"/>
      <c r="R19" s="31"/>
      <c r="S19" s="31"/>
      <c r="T19" s="31"/>
      <c r="U19" s="31"/>
      <c r="V19" s="31"/>
      <c r="W19" s="31"/>
      <c r="X19" s="31"/>
    </row>
    <row r="20" spans="1:32" ht="14.25" customHeight="1">
      <c r="A20" s="31"/>
      <c r="B20" s="31"/>
      <c r="C20" s="31"/>
      <c r="D20" s="31"/>
      <c r="E20" s="31"/>
      <c r="F20" s="31"/>
      <c r="G20" s="31"/>
      <c r="H20" s="31"/>
      <c r="I20" s="31"/>
      <c r="J20" s="31"/>
      <c r="K20" s="31"/>
      <c r="L20" s="31"/>
      <c r="M20" s="31"/>
      <c r="N20" s="31"/>
      <c r="O20" s="31"/>
      <c r="P20" s="31"/>
      <c r="Q20" s="31"/>
      <c r="R20" s="31"/>
      <c r="S20" s="31"/>
      <c r="T20" s="31"/>
      <c r="U20" s="31"/>
      <c r="V20" s="31"/>
      <c r="W20" s="31"/>
      <c r="X20" s="31"/>
    </row>
    <row r="21" spans="1:32" ht="22.5" customHeight="1">
      <c r="A21" s="268" t="s">
        <v>283</v>
      </c>
      <c r="B21" s="203"/>
      <c r="C21" s="203"/>
      <c r="D21" s="203"/>
      <c r="E21" s="203"/>
      <c r="F21" s="31"/>
      <c r="G21" s="31"/>
      <c r="H21" s="31"/>
      <c r="I21" s="31"/>
      <c r="J21" s="31"/>
      <c r="K21" s="31"/>
      <c r="L21" s="31"/>
      <c r="M21" s="31"/>
      <c r="N21" s="31"/>
      <c r="O21" s="31"/>
      <c r="P21" s="31"/>
      <c r="Q21" s="31"/>
      <c r="R21" s="31"/>
      <c r="S21" s="31"/>
      <c r="T21" s="31"/>
      <c r="U21" s="31"/>
      <c r="V21" s="31"/>
      <c r="W21" s="31"/>
      <c r="X21" s="31"/>
    </row>
    <row r="22" spans="1:32" ht="127.5" customHeight="1">
      <c r="A22" s="269"/>
      <c r="B22" s="203"/>
      <c r="C22" s="203"/>
      <c r="D22" s="203"/>
      <c r="E22" s="203"/>
      <c r="F22" s="31"/>
      <c r="G22" s="31"/>
      <c r="H22" s="31"/>
      <c r="I22" s="31"/>
      <c r="J22" s="31"/>
      <c r="K22" s="31"/>
      <c r="L22" s="31"/>
      <c r="M22" s="31"/>
      <c r="N22" s="31"/>
      <c r="O22" s="31"/>
      <c r="P22" s="31"/>
      <c r="Q22" s="31"/>
      <c r="R22" s="31"/>
      <c r="S22" s="31"/>
      <c r="T22" s="31"/>
      <c r="U22" s="31"/>
      <c r="V22" s="31"/>
      <c r="W22" s="31"/>
      <c r="X22" s="31"/>
    </row>
    <row r="23" spans="1:32" ht="14.25" customHeight="1">
      <c r="A23" s="31"/>
      <c r="B23" s="31"/>
      <c r="C23" s="31"/>
      <c r="D23" s="31"/>
      <c r="E23" s="31"/>
      <c r="F23" s="31"/>
      <c r="G23" s="31"/>
      <c r="H23" s="31"/>
      <c r="I23" s="31"/>
      <c r="J23" s="31"/>
      <c r="K23" s="31"/>
      <c r="L23" s="31"/>
      <c r="M23" s="31"/>
      <c r="N23" s="31"/>
      <c r="O23" s="31"/>
      <c r="P23" s="31"/>
      <c r="Q23" s="31"/>
      <c r="R23" s="31"/>
      <c r="S23" s="31"/>
      <c r="T23" s="31"/>
      <c r="U23" s="31"/>
      <c r="V23" s="31"/>
      <c r="W23" s="31"/>
      <c r="X23" s="31"/>
    </row>
    <row r="24" spans="1:32" ht="14.25" customHeight="1">
      <c r="A24" s="31"/>
      <c r="B24" s="31"/>
      <c r="C24" s="31"/>
      <c r="D24" s="31"/>
      <c r="E24" s="31"/>
      <c r="F24" s="31"/>
      <c r="G24" s="31"/>
      <c r="H24" s="31"/>
      <c r="I24" s="31"/>
      <c r="J24" s="31"/>
      <c r="K24" s="31"/>
      <c r="L24" s="31"/>
      <c r="M24" s="31"/>
      <c r="N24" s="31"/>
      <c r="O24" s="31"/>
      <c r="P24" s="31"/>
      <c r="Q24" s="31"/>
      <c r="R24" s="31"/>
      <c r="S24" s="31"/>
      <c r="T24" s="31"/>
      <c r="U24" s="31"/>
      <c r="V24" s="31"/>
      <c r="W24" s="31"/>
      <c r="X24" s="31"/>
    </row>
    <row r="25" spans="1:32" ht="14.25" customHeight="1"/>
    <row r="26" spans="1:32" ht="14.25" customHeight="1"/>
    <row r="27" spans="1:32" ht="14.25" customHeight="1"/>
    <row r="28" spans="1:32" ht="69" customHeight="1"/>
    <row r="29" spans="1:32" ht="14.25" customHeight="1">
      <c r="K29" s="266"/>
      <c r="L29" s="203"/>
      <c r="M29" s="203"/>
      <c r="N29" s="203"/>
      <c r="O29" s="203"/>
    </row>
    <row r="30" spans="1:32" ht="123" customHeight="1">
      <c r="K30" s="266"/>
      <c r="L30" s="203"/>
      <c r="M30" s="203"/>
      <c r="N30" s="203"/>
      <c r="O30" s="203"/>
    </row>
    <row r="31" spans="1:32" ht="14.25" customHeight="1"/>
    <row r="32" spans="1: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8">
    <mergeCell ref="Y7:AF7"/>
    <mergeCell ref="A1:B2"/>
    <mergeCell ref="C1:C2"/>
    <mergeCell ref="D1:P2"/>
    <mergeCell ref="Q1:X1"/>
    <mergeCell ref="Q2:X2"/>
    <mergeCell ref="Q3:T3"/>
    <mergeCell ref="Z3:AF6"/>
    <mergeCell ref="A5:B5"/>
    <mergeCell ref="E5:G5"/>
    <mergeCell ref="K30:O30"/>
    <mergeCell ref="H5:I5"/>
    <mergeCell ref="K5:L5"/>
    <mergeCell ref="M5:N5"/>
    <mergeCell ref="M7:X7"/>
    <mergeCell ref="A7:L7"/>
    <mergeCell ref="A21:E22"/>
    <mergeCell ref="K29:O29"/>
  </mergeCells>
  <pageMargins left="0.7" right="0.7" top="0.75" bottom="0.75" header="0" footer="0"/>
  <pageSetup orientation="portrait"/>
  <extLst>
    <ext xmlns:x14="http://schemas.microsoft.com/office/spreadsheetml/2009/9/main" uri="{CCE6A557-97BC-4b89-ADB6-D9C93CAAB3DF}">
      <x14:dataValidations xmlns:xm="http://schemas.microsoft.com/office/excel/2006/main" count="5">
        <x14:dataValidation type="list" allowBlank="1" showErrorMessage="1" xr:uid="{00000000-0002-0000-0200-000001000000}">
          <x14:formula1>
            <xm:f>BSD!$B$42:$B$45</xm:f>
          </x14:formula1>
          <xm:sqref>E9:E18 K9:K18 Q9:Q18 W9:W18</xm:sqref>
        </x14:dataValidation>
        <x14:dataValidation type="list" allowBlank="1" showErrorMessage="1" xr:uid="{00000000-0002-0000-0200-000002000000}">
          <x14:formula1>
            <xm:f>BSD!$B$5:$B$19</xm:f>
          </x14:formula1>
          <xm:sqref>B9:B18 H9:H18 N9:N18 T9:T18</xm:sqref>
        </x14:dataValidation>
        <x14:dataValidation type="list" allowBlank="1" showErrorMessage="1" xr:uid="{00000000-0002-0000-0200-000000000000}">
          <x14:formula1>
            <xm:f>BSD!$E$5:$E$22</xm:f>
          </x14:formula1>
          <xm:sqref>C9:C18 I9:I18</xm:sqref>
        </x14:dataValidation>
        <x14:dataValidation type="list" allowBlank="1" showErrorMessage="1" xr:uid="{00000000-0002-0000-0200-000003000000}">
          <x14:formula1>
            <xm:f>BSD!$H$5:$H$17</xm:f>
          </x14:formula1>
          <xm:sqref>O10:O18</xm:sqref>
        </x14:dataValidation>
        <x14:dataValidation type="list" allowBlank="1" showErrorMessage="1" xr:uid="{00000000-0002-0000-0200-000004000000}">
          <x14:formula1>
            <xm:f>BSD!$H$5:$H$22</xm:f>
          </x14:formula1>
          <xm:sqref>O9 U9:U18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R1003"/>
  <sheetViews>
    <sheetView showGridLines="0" workbookViewId="0">
      <pane ySplit="4" topLeftCell="A5" activePane="bottomLeft" state="frozen"/>
      <selection pane="bottomLeft" activeCell="F4" sqref="F4"/>
    </sheetView>
  </sheetViews>
  <sheetFormatPr baseColWidth="10" defaultColWidth="14.453125" defaultRowHeight="15" customHeight="1"/>
  <cols>
    <col min="1" max="1" width="6.453125" customWidth="1"/>
    <col min="2" max="2" width="18.54296875" customWidth="1"/>
    <col min="3" max="3" width="26.81640625" customWidth="1"/>
    <col min="4" max="4" width="29.54296875" customWidth="1"/>
    <col min="5" max="5" width="33.08984375" customWidth="1"/>
    <col min="6" max="6" width="17.453125" customWidth="1"/>
    <col min="7" max="7" width="11.54296875" customWidth="1"/>
    <col min="8" max="8" width="21.453125" customWidth="1"/>
    <col min="9" max="9" width="48.54296875" customWidth="1"/>
    <col min="10" max="10" width="45" customWidth="1"/>
    <col min="11" max="11" width="17.453125" customWidth="1"/>
    <col min="12" max="26" width="10.54296875" customWidth="1"/>
  </cols>
  <sheetData>
    <row r="1" spans="1:18" ht="30" customHeight="1">
      <c r="A1" s="277" t="s">
        <v>284</v>
      </c>
      <c r="B1" s="213"/>
      <c r="C1" s="278" t="s">
        <v>1</v>
      </c>
      <c r="D1" s="218" t="s">
        <v>285</v>
      </c>
      <c r="E1" s="219"/>
      <c r="F1" s="219"/>
      <c r="G1" s="219"/>
      <c r="H1" s="219"/>
      <c r="I1" s="213"/>
      <c r="J1" s="279" t="s">
        <v>3</v>
      </c>
      <c r="K1" s="208"/>
      <c r="L1" s="8"/>
      <c r="M1" s="8"/>
      <c r="N1" s="3"/>
      <c r="O1" s="3"/>
      <c r="P1" s="3"/>
      <c r="Q1" s="3"/>
      <c r="R1" s="3"/>
    </row>
    <row r="2" spans="1:18" ht="30" customHeight="1">
      <c r="A2" s="214"/>
      <c r="B2" s="215"/>
      <c r="C2" s="263"/>
      <c r="D2" s="214"/>
      <c r="E2" s="205"/>
      <c r="F2" s="205"/>
      <c r="G2" s="205"/>
      <c r="H2" s="205"/>
      <c r="I2" s="215"/>
      <c r="J2" s="75" t="s">
        <v>286</v>
      </c>
      <c r="K2" s="76"/>
      <c r="L2" s="3"/>
      <c r="M2" s="3"/>
      <c r="N2" s="3"/>
      <c r="O2" s="3"/>
      <c r="P2" s="3"/>
      <c r="Q2" s="3"/>
      <c r="R2" s="3"/>
    </row>
    <row r="3" spans="1:18" ht="5.25" customHeight="1">
      <c r="A3" s="77"/>
      <c r="B3" s="77"/>
      <c r="C3" s="77"/>
      <c r="D3" s="1"/>
      <c r="E3" s="1"/>
      <c r="F3" s="1"/>
      <c r="G3" s="78"/>
      <c r="H3" s="78"/>
      <c r="I3" s="13"/>
      <c r="J3" s="13"/>
      <c r="K3" s="13"/>
      <c r="L3" s="3"/>
      <c r="M3" s="3"/>
      <c r="N3" s="3"/>
      <c r="O3" s="3"/>
      <c r="P3" s="3"/>
      <c r="Q3" s="3"/>
      <c r="R3" s="3"/>
    </row>
    <row r="4" spans="1:18" ht="30" customHeight="1">
      <c r="A4" s="159" t="s">
        <v>40</v>
      </c>
      <c r="B4" s="159" t="s">
        <v>41</v>
      </c>
      <c r="C4" s="159" t="s">
        <v>287</v>
      </c>
      <c r="D4" s="160" t="s">
        <v>288</v>
      </c>
      <c r="E4" s="160" t="s">
        <v>31</v>
      </c>
      <c r="F4" s="160" t="s">
        <v>30</v>
      </c>
      <c r="G4" s="161" t="s">
        <v>289</v>
      </c>
      <c r="H4" s="161" t="s">
        <v>290</v>
      </c>
      <c r="I4" s="161" t="s">
        <v>291</v>
      </c>
      <c r="J4" s="161" t="s">
        <v>262</v>
      </c>
      <c r="K4" s="161" t="s">
        <v>111</v>
      </c>
      <c r="L4" s="3"/>
      <c r="M4" s="3"/>
      <c r="N4" s="3"/>
      <c r="O4" s="3"/>
      <c r="P4" s="3"/>
      <c r="Q4" s="3"/>
      <c r="R4" s="3"/>
    </row>
    <row r="5" spans="1:18" ht="70.5" customHeight="1">
      <c r="A5" s="157" t="s">
        <v>43</v>
      </c>
      <c r="B5" s="152" t="str">
        <f>IF(VLOOKUP($A5,Contexto!$A$8:$E$18,2,0)=0,"",VLOOKUP($A5,Contexto!$A$8:$E$18,2,0))</f>
        <v>Gestión del riesgo de turismo de aventura</v>
      </c>
      <c r="C5" s="152" t="str">
        <f>IF($B5="","",VLOOKUP($A5,BSD!$A$48:$B$87,2,0))</f>
        <v>Factores Internos Negativos</v>
      </c>
      <c r="D5" s="152" t="str">
        <f>IF(VLOOKUP($A5,Contexto!$A$8:$E$18,3,0)=0,"",VLOOKUP($A5,Contexto!$A$8:$E$18,3,0))</f>
        <v>Planeación y control organizacional</v>
      </c>
      <c r="E5" s="158" t="str">
        <f>IF(VLOOKUP($A5,Contexto!$A$8:$E$18,4,0)=0,"",VLOOKUP($A5,Contexto!$A$8:$E$18,4,0))</f>
        <v>Mala planeación para la realización de las actividades de turismo de aventura.</v>
      </c>
      <c r="F5" s="152" t="str">
        <f>IF(VLOOKUP($A5,Contexto!$A$8:$E$18,5,0)=0,"",VLOOKUP($A5,Contexto!$A$8:$E$18,5,0))</f>
        <v>Muy Alta</v>
      </c>
      <c r="G5" s="152" t="s">
        <v>292</v>
      </c>
      <c r="H5" s="152" t="s">
        <v>214</v>
      </c>
      <c r="I5" s="158" t="s">
        <v>444</v>
      </c>
      <c r="J5" s="158" t="s">
        <v>436</v>
      </c>
      <c r="K5" s="152" t="s">
        <v>34</v>
      </c>
      <c r="L5" s="3"/>
      <c r="M5" s="3"/>
      <c r="N5" s="3"/>
      <c r="O5" s="3"/>
      <c r="P5" s="3"/>
      <c r="Q5" s="3"/>
      <c r="R5" s="3"/>
    </row>
    <row r="6" spans="1:18" ht="65.25" hidden="1" customHeight="1">
      <c r="A6" s="14" t="s">
        <v>46</v>
      </c>
      <c r="B6" s="25" t="str">
        <f>IF(VLOOKUP($A6,Contexto!$A$8:$E$18,2,0)=0,"",VLOOKUP($A6,Contexto!$A$8:$E$18,2,0))</f>
        <v>Comunicación y consulta</v>
      </c>
      <c r="C6" s="25" t="str">
        <f>IF($B6="","",VLOOKUP($A6,BSD!$A$48:$B$87,2,0))</f>
        <v>Factores Internos Negativos</v>
      </c>
      <c r="D6" s="25" t="str">
        <f>IF(VLOOKUP($A6,Contexto!$A$8:$E$18,3,0)=0,"",VLOOKUP($A6,Contexto!$A$8:$E$18,3,0))</f>
        <v>Retroalimentación de las partes interesadas internas</v>
      </c>
      <c r="E6" s="39" t="str">
        <f>IF(VLOOKUP($A6,Contexto!$A$8:$E$18,4,0)=0,"",VLOOKUP($A6,Contexto!$A$8:$E$18,4,0))</f>
        <v>No cuentan con canales de comunicación asertiva.</v>
      </c>
      <c r="F6" s="25" t="str">
        <f>IF(VLOOKUP($A6,Contexto!$A$8:$E$18,5,0)=0,"",VLOOKUP($A6,Contexto!$A$8:$E$18,5,0))</f>
        <v>Baja</v>
      </c>
      <c r="G6" s="153" t="s">
        <v>68</v>
      </c>
      <c r="H6" s="25" t="s">
        <v>214</v>
      </c>
      <c r="I6" s="39" t="s">
        <v>294</v>
      </c>
      <c r="J6" s="39" t="s">
        <v>295</v>
      </c>
      <c r="K6" s="25" t="s">
        <v>34</v>
      </c>
      <c r="L6" s="3"/>
      <c r="M6" s="3"/>
      <c r="N6" s="3"/>
      <c r="O6" s="3"/>
      <c r="P6" s="3"/>
      <c r="Q6" s="3"/>
      <c r="R6" s="3"/>
    </row>
    <row r="7" spans="1:18" ht="60" hidden="1" customHeight="1">
      <c r="A7" s="79" t="s">
        <v>220</v>
      </c>
      <c r="B7" s="80" t="str">
        <f>IF(VLOOKUP($A7,Contexto!$A$8:$E$18,2,0)=0,"",VLOOKUP($A7,Contexto!$A$8:$E$18,2,0))</f>
        <v/>
      </c>
      <c r="C7" s="80" t="str">
        <f>IF($B7="","",VLOOKUP($A7,BSD!$A$48:$B$87,2,0))</f>
        <v/>
      </c>
      <c r="D7" s="80" t="str">
        <f>IF(VLOOKUP($A7,Contexto!$A$8:$E$18,3,0)=0,"",VLOOKUP($A7,Contexto!$A$8:$E$18,3,0))</f>
        <v/>
      </c>
      <c r="E7" s="81" t="str">
        <f>IF(VLOOKUP($A7,Contexto!$A$8:$E$18,4,0)=0,"",VLOOKUP($A7,Contexto!$A$8:$E$18,4,0))</f>
        <v/>
      </c>
      <c r="F7" s="80" t="str">
        <f>IF(VLOOKUP($A7,Contexto!$A$8:$E$18,5,0)=0,"",VLOOKUP($A7,Contexto!$A$8:$E$18,5,0))</f>
        <v/>
      </c>
      <c r="G7" s="80"/>
      <c r="H7" s="80"/>
      <c r="I7" s="82"/>
      <c r="J7" s="82"/>
      <c r="K7" s="80"/>
    </row>
    <row r="8" spans="1:18" ht="60" hidden="1" customHeight="1">
      <c r="A8" s="79" t="s">
        <v>221</v>
      </c>
      <c r="B8" s="80" t="str">
        <f>IF(VLOOKUP($A8,Contexto!$A$8:$E$18,2,0)=0,"",VLOOKUP($A8,Contexto!$A$8:$E$18,2,0))</f>
        <v/>
      </c>
      <c r="C8" s="80" t="str">
        <f>IF($B8="","",VLOOKUP($A8,BSD!$A$48:$B$87,2,0))</f>
        <v/>
      </c>
      <c r="D8" s="80" t="str">
        <f>IF(VLOOKUP($A8,Contexto!$A$8:$E$18,3,0)=0,"",VLOOKUP($A8,Contexto!$A$8:$E$18,3,0))</f>
        <v/>
      </c>
      <c r="E8" s="81" t="str">
        <f>IF(VLOOKUP($A8,Contexto!$A$8:$E$18,4,0)=0,"",VLOOKUP($A8,Contexto!$A$8:$E$18,4,0))</f>
        <v/>
      </c>
      <c r="F8" s="80" t="str">
        <f>IF(VLOOKUP($A8,Contexto!$A$8:$E$18,5,0)=0,"",VLOOKUP($A8,Contexto!$A$8:$E$18,5,0))</f>
        <v/>
      </c>
      <c r="G8" s="80"/>
      <c r="H8" s="80"/>
      <c r="I8" s="82"/>
      <c r="J8" s="82"/>
      <c r="K8" s="80"/>
    </row>
    <row r="9" spans="1:18" ht="60" hidden="1" customHeight="1">
      <c r="A9" s="79" t="s">
        <v>222</v>
      </c>
      <c r="B9" s="80" t="str">
        <f>IF(VLOOKUP($A9,Contexto!$A$8:$E$18,2,0)=0,"",VLOOKUP($A9,Contexto!$A$8:$E$18,2,0))</f>
        <v/>
      </c>
      <c r="C9" s="80" t="str">
        <f>IF($B9="","",VLOOKUP($A9,BSD!$A$48:$B$87,2,0))</f>
        <v/>
      </c>
      <c r="D9" s="80" t="str">
        <f>IF(VLOOKUP($A9,Contexto!$A$8:$E$18,3,0)=0,"",VLOOKUP($A9,Contexto!$A$8:$E$18,3,0))</f>
        <v/>
      </c>
      <c r="E9" s="81" t="str">
        <f>IF(VLOOKUP($A9,Contexto!$A$8:$E$18,4,0)=0,"",VLOOKUP($A9,Contexto!$A$8:$E$18,4,0))</f>
        <v/>
      </c>
      <c r="F9" s="80" t="str">
        <f>IF(VLOOKUP($A9,Contexto!$A$8:$E$18,5,0)=0,"",VLOOKUP($A9,Contexto!$A$8:$E$18,5,0))</f>
        <v/>
      </c>
      <c r="G9" s="80"/>
      <c r="H9" s="80"/>
      <c r="I9" s="82"/>
      <c r="J9" s="82"/>
      <c r="K9" s="80"/>
    </row>
    <row r="10" spans="1:18" ht="60" hidden="1" customHeight="1">
      <c r="A10" s="79" t="s">
        <v>223</v>
      </c>
      <c r="B10" s="80" t="str">
        <f>IF(VLOOKUP($A10,Contexto!$A$8:$E$18,2,0)=0,"",VLOOKUP($A10,Contexto!$A$8:$E$18,2,0))</f>
        <v/>
      </c>
      <c r="C10" s="80" t="str">
        <f>IF($B10="","",VLOOKUP($A10,BSD!$A$48:$B$87,2,0))</f>
        <v/>
      </c>
      <c r="D10" s="80" t="str">
        <f>IF(VLOOKUP($A10,Contexto!$A$8:$E$18,3,0)=0,"",VLOOKUP($A10,Contexto!$A$8:$E$18,3,0))</f>
        <v/>
      </c>
      <c r="E10" s="81" t="str">
        <f>IF(VLOOKUP($A10,Contexto!$A$8:$E$18,4,0)=0,"",VLOOKUP($A10,Contexto!$A$8:$E$18,4,0))</f>
        <v/>
      </c>
      <c r="F10" s="80" t="str">
        <f>IF(VLOOKUP($A10,Contexto!$A$8:$E$18,5,0)=0,"",VLOOKUP($A10,Contexto!$A$8:$E$18,5,0))</f>
        <v/>
      </c>
      <c r="G10" s="80"/>
      <c r="H10" s="80"/>
      <c r="I10" s="82"/>
      <c r="J10" s="82"/>
      <c r="K10" s="80"/>
    </row>
    <row r="11" spans="1:18" ht="60" hidden="1" customHeight="1">
      <c r="A11" s="79" t="s">
        <v>224</v>
      </c>
      <c r="B11" s="80" t="str">
        <f>IF(VLOOKUP($A11,Contexto!$A$8:$E$18,2,0)=0,"",VLOOKUP($A11,Contexto!$A$8:$E$18,2,0))</f>
        <v/>
      </c>
      <c r="C11" s="80" t="str">
        <f>IF($B11="","",VLOOKUP($A11,BSD!$A$48:$B$87,2,0))</f>
        <v/>
      </c>
      <c r="D11" s="80" t="str">
        <f>IF(VLOOKUP($A11,Contexto!$A$8:$E$18,3,0)=0,"",VLOOKUP($A11,Contexto!$A$8:$E$18,3,0))</f>
        <v/>
      </c>
      <c r="E11" s="81" t="str">
        <f>IF(VLOOKUP($A11,Contexto!$A$8:$E$18,4,0)=0,"",VLOOKUP($A11,Contexto!$A$8:$E$18,4,0))</f>
        <v/>
      </c>
      <c r="F11" s="80" t="str">
        <f>IF(VLOOKUP($A11,Contexto!$A$8:$E$18,5,0)=0,"",VLOOKUP($A11,Contexto!$A$8:$E$18,5,0))</f>
        <v/>
      </c>
      <c r="G11" s="80"/>
      <c r="H11" s="80"/>
      <c r="I11" s="82"/>
      <c r="J11" s="82"/>
      <c r="K11" s="80"/>
    </row>
    <row r="12" spans="1:18" ht="60" hidden="1" customHeight="1">
      <c r="A12" s="79" t="s">
        <v>225</v>
      </c>
      <c r="B12" s="80" t="str">
        <f>IF(VLOOKUP($A12,Contexto!$A$8:$E$18,2,0)=0,"",VLOOKUP($A12,Contexto!$A$8:$E$18,2,0))</f>
        <v/>
      </c>
      <c r="C12" s="80" t="str">
        <f>IF($B12="","",VLOOKUP($A12,BSD!$A$48:$B$87,2,0))</f>
        <v/>
      </c>
      <c r="D12" s="80" t="str">
        <f>IF(VLOOKUP($A12,Contexto!$A$8:$E$18,3,0)=0,"",VLOOKUP($A12,Contexto!$A$8:$E$18,3,0))</f>
        <v/>
      </c>
      <c r="E12" s="81" t="str">
        <f>IF(VLOOKUP($A12,Contexto!$A$8:$E$18,4,0)=0,"",VLOOKUP($A12,Contexto!$A$8:$E$18,4,0))</f>
        <v/>
      </c>
      <c r="F12" s="80" t="str">
        <f>IF(VLOOKUP($A12,Contexto!$A$8:$E$18,5,0)=0,"",VLOOKUP($A12,Contexto!$A$8:$E$18,5,0))</f>
        <v/>
      </c>
      <c r="G12" s="80"/>
      <c r="H12" s="80"/>
      <c r="I12" s="82"/>
      <c r="J12" s="82"/>
      <c r="K12" s="80"/>
    </row>
    <row r="13" spans="1:18" ht="60" hidden="1" customHeight="1">
      <c r="A13" s="79" t="s">
        <v>226</v>
      </c>
      <c r="B13" s="80" t="str">
        <f>IF(VLOOKUP($A13,Contexto!$A$8:$E$18,2,0)=0,"",VLOOKUP($A13,Contexto!$A$8:$E$18,2,0))</f>
        <v/>
      </c>
      <c r="C13" s="80" t="str">
        <f>IF($B13="","",VLOOKUP($A13,BSD!$A$48:$B$87,2,0))</f>
        <v/>
      </c>
      <c r="D13" s="80" t="str">
        <f>IF(VLOOKUP($A13,Contexto!$A$8:$E$18,3,0)=0,"",VLOOKUP($A13,Contexto!$A$8:$E$18,3,0))</f>
        <v/>
      </c>
      <c r="E13" s="81" t="str">
        <f>IF(VLOOKUP($A13,Contexto!$A$8:$E$18,4,0)=0,"",VLOOKUP($A13,Contexto!$A$8:$E$18,4,0))</f>
        <v/>
      </c>
      <c r="F13" s="80" t="str">
        <f>IF(VLOOKUP($A13,Contexto!$A$8:$E$18,5,0)=0,"",VLOOKUP($A13,Contexto!$A$8:$E$18,5,0))</f>
        <v/>
      </c>
      <c r="G13" s="80"/>
      <c r="H13" s="80"/>
      <c r="I13" s="82"/>
      <c r="J13" s="82"/>
      <c r="K13" s="80"/>
    </row>
    <row r="14" spans="1:18" ht="60" hidden="1" customHeight="1">
      <c r="A14" s="79" t="s">
        <v>227</v>
      </c>
      <c r="B14" s="80" t="str">
        <f>IF(VLOOKUP($A14,Contexto!$A$8:$E$18,2,0)=0,"",VLOOKUP($A14,Contexto!$A$8:$E$18,2,0))</f>
        <v/>
      </c>
      <c r="C14" s="80" t="str">
        <f>IF($B14="","",VLOOKUP($A14,BSD!$A$48:$B$87,2,0))</f>
        <v/>
      </c>
      <c r="D14" s="80" t="str">
        <f>IF(VLOOKUP($A14,Contexto!$A$8:$E$18,3,0)=0,"",VLOOKUP($A14,Contexto!$A$8:$E$18,3,0))</f>
        <v/>
      </c>
      <c r="E14" s="81" t="str">
        <f>IF(VLOOKUP($A14,Contexto!$A$8:$E$18,4,0)=0,"",VLOOKUP($A14,Contexto!$A$8:$E$18,4,0))</f>
        <v/>
      </c>
      <c r="F14" s="80" t="str">
        <f>IF(VLOOKUP($A14,Contexto!$A$8:$E$18,5,0)=0,"",VLOOKUP($A14,Contexto!$A$8:$E$18,5,0))</f>
        <v/>
      </c>
      <c r="G14" s="80"/>
      <c r="H14" s="80"/>
      <c r="I14" s="82"/>
      <c r="J14" s="82"/>
      <c r="K14" s="80"/>
    </row>
    <row r="15" spans="1:18" ht="60" customHeight="1">
      <c r="A15" s="157" t="s">
        <v>52</v>
      </c>
      <c r="B15" s="152" t="str">
        <f>IF(VLOOKUP($A15,Contexto!$G$8:$K$18,2,0)=0,"",VLOOKUP($A15,Contexto!$G$8:$K$18,2,0))</f>
        <v>Administrativo y Financiero</v>
      </c>
      <c r="C15" s="152" t="str">
        <f>IF($B15="","",VLOOKUP($A15,BSD!$A$48:$B$87,2,0))</f>
        <v>Factores Internos Positivos</v>
      </c>
      <c r="D15" s="152" t="str">
        <f>IF(VLOOKUP($A15,Contexto!$G$8:$K$18,3,0)=0,"",VLOOKUP($A15,Contexto!$G$8:$K$18,3,0))</f>
        <v>Talento humano (capacitación, formación, competencias del personal)</v>
      </c>
      <c r="E15" s="158" t="str">
        <f>IF(VLOOKUP($A15,Contexto!$G$8:$K$18,4,0)=0,"",VLOOKUP($A15,Contexto!$G$8:$K$18,4,0))</f>
        <v>Personal capacitado excelente para atención al cliente</v>
      </c>
      <c r="F15" s="152" t="str">
        <f>IF(VLOOKUP($A15,Contexto!$G$8:$K$18,5,0)=0,"",VLOOKUP($A15,Contexto!$G$8:$K$18,5,0))</f>
        <v>Alta</v>
      </c>
      <c r="G15" s="152" t="s">
        <v>292</v>
      </c>
      <c r="H15" s="152" t="s">
        <v>215</v>
      </c>
      <c r="I15" s="158" t="s">
        <v>293</v>
      </c>
      <c r="J15" s="158" t="s">
        <v>437</v>
      </c>
      <c r="K15" s="152" t="s">
        <v>34</v>
      </c>
      <c r="L15" s="3"/>
      <c r="M15" s="3"/>
      <c r="N15" s="3"/>
      <c r="O15" s="3"/>
      <c r="P15" s="3"/>
      <c r="Q15" s="3"/>
      <c r="R15" s="3"/>
    </row>
    <row r="16" spans="1:18" ht="60" customHeight="1">
      <c r="A16" s="157" t="s">
        <v>56</v>
      </c>
      <c r="B16" s="152" t="str">
        <f>IF(VLOOKUP($A16,Contexto!$G$8:$K$18,2,0)=0,"",VLOOKUP($A16,Contexto!$G$8:$K$18,2,0))</f>
        <v>Gestión Comercial</v>
      </c>
      <c r="C16" s="152" t="str">
        <f>IF($B16="","",VLOOKUP($A16,BSD!$A$48:$B$87,2,0))</f>
        <v>Factores Internos Positivos</v>
      </c>
      <c r="D16" s="152" t="str">
        <f>IF(VLOOKUP($A16,Contexto!$G$8:$K$18,3,0)=0,"",VLOOKUP($A16,Contexto!$G$8:$K$18,3,0))</f>
        <v>Gestión comercial (fuerza de ventas)</v>
      </c>
      <c r="E16" s="158" t="str">
        <f>IF(VLOOKUP($A16,Contexto!$G$8:$K$18,4,0)=0,"",VLOOKUP($A16,Contexto!$G$8:$K$18,4,0))</f>
        <v xml:space="preserve">Experiencia en turismo de aventura </v>
      </c>
      <c r="F16" s="152" t="str">
        <f>IF(VLOOKUP($A16,Contexto!$G$8:$K$18,5,0)=0,"",VLOOKUP($A16,Contexto!$G$8:$K$18,5,0))</f>
        <v>Muy Alta</v>
      </c>
      <c r="G16" s="152" t="s">
        <v>292</v>
      </c>
      <c r="H16" s="152" t="s">
        <v>215</v>
      </c>
      <c r="I16" s="158" t="s">
        <v>293</v>
      </c>
      <c r="J16" s="158" t="s">
        <v>438</v>
      </c>
      <c r="K16" s="152" t="s">
        <v>34</v>
      </c>
      <c r="L16" s="3"/>
      <c r="M16" s="3"/>
      <c r="N16" s="3"/>
      <c r="O16" s="3"/>
      <c r="P16" s="3"/>
      <c r="Q16" s="3"/>
      <c r="R16" s="3"/>
    </row>
    <row r="17" spans="1:18" ht="60" hidden="1" customHeight="1">
      <c r="A17" s="79" t="s">
        <v>228</v>
      </c>
      <c r="B17" s="80" t="str">
        <f>IF(VLOOKUP($A17,Contexto!$G$8:$K$18,2,0)=0,"",VLOOKUP($A17,Contexto!$G$8:$K$18,2,0))</f>
        <v/>
      </c>
      <c r="C17" s="80" t="str">
        <f>IF($B17="","",VLOOKUP($A17,BSD!$A$48:$B$87,2,0))</f>
        <v/>
      </c>
      <c r="D17" s="80" t="str">
        <f>IF(VLOOKUP($A17,Contexto!$G$8:$K$18,3,0)=0,"",VLOOKUP($A17,Contexto!$G$8:$K$18,3,0))</f>
        <v/>
      </c>
      <c r="E17" s="81" t="str">
        <f>IF(VLOOKUP($A17,Contexto!$G$8:$K$18,4,0)=0,"",VLOOKUP($A17,Contexto!$G$8:$K$18,4,0))</f>
        <v/>
      </c>
      <c r="F17" s="80" t="str">
        <f>IF(VLOOKUP($A17,Contexto!$G$8:$K$18,5,0)=0,"",VLOOKUP($A17,Contexto!$G$8:$K$18,5,0))</f>
        <v/>
      </c>
      <c r="G17" s="80"/>
      <c r="H17" s="80"/>
      <c r="I17" s="82"/>
      <c r="J17" s="82"/>
      <c r="K17" s="80"/>
    </row>
    <row r="18" spans="1:18" ht="60" hidden="1" customHeight="1">
      <c r="A18" s="79" t="s">
        <v>229</v>
      </c>
      <c r="B18" s="80" t="str">
        <f>IF(VLOOKUP($A18,Contexto!$G$8:$K$18,2,0)=0,"",VLOOKUP($A18,Contexto!$G$8:$K$18,2,0))</f>
        <v/>
      </c>
      <c r="C18" s="80" t="str">
        <f>IF($B18="","",VLOOKUP($A18,BSD!$A$48:$B$87,2,0))</f>
        <v/>
      </c>
      <c r="D18" s="80" t="str">
        <f>IF(VLOOKUP($A18,Contexto!$G$8:$K$18,3,0)=0,"",VLOOKUP($A18,Contexto!$G$8:$K$18,3,0))</f>
        <v/>
      </c>
      <c r="E18" s="81" t="str">
        <f>IF(VLOOKUP($A18,Contexto!$G$8:$K$18,4,0)=0,"",VLOOKUP($A18,Contexto!$G$8:$K$18,4,0))</f>
        <v/>
      </c>
      <c r="F18" s="80" t="str">
        <f>IF(VLOOKUP($A18,Contexto!$G$8:$K$18,5,0)=0,"",VLOOKUP($A18,Contexto!$G$8:$K$18,5,0))</f>
        <v/>
      </c>
      <c r="G18" s="80"/>
      <c r="H18" s="80"/>
      <c r="I18" s="82"/>
      <c r="J18" s="82"/>
      <c r="K18" s="80"/>
    </row>
    <row r="19" spans="1:18" ht="60" hidden="1" customHeight="1">
      <c r="A19" s="79" t="s">
        <v>230</v>
      </c>
      <c r="B19" s="80" t="str">
        <f>IF(VLOOKUP($A19,Contexto!$G$8:$K$18,2,0)=0,"",VLOOKUP($A19,Contexto!$G$8:$K$18,2,0))</f>
        <v/>
      </c>
      <c r="C19" s="80" t="str">
        <f>IF($B19="","",VLOOKUP($A19,BSD!$A$48:$B$87,2,0))</f>
        <v/>
      </c>
      <c r="D19" s="80" t="str">
        <f>IF(VLOOKUP($A19,Contexto!$G$8:$K$18,3,0)=0,"",VLOOKUP($A19,Contexto!$G$8:$K$18,3,0))</f>
        <v/>
      </c>
      <c r="E19" s="81" t="str">
        <f>IF(VLOOKUP($A19,Contexto!$G$8:$K$18,4,0)=0,"",VLOOKUP($A19,Contexto!$G$8:$K$18,4,0))</f>
        <v/>
      </c>
      <c r="F19" s="80" t="str">
        <f>IF(VLOOKUP($A19,Contexto!$G$8:$K$18,5,0)=0,"",VLOOKUP($A19,Contexto!$G$8:$K$18,5,0))</f>
        <v/>
      </c>
      <c r="G19" s="80"/>
      <c r="H19" s="80"/>
      <c r="I19" s="82"/>
      <c r="J19" s="82"/>
      <c r="K19" s="80"/>
    </row>
    <row r="20" spans="1:18" ht="60" hidden="1" customHeight="1">
      <c r="A20" s="79" t="s">
        <v>231</v>
      </c>
      <c r="B20" s="80" t="str">
        <f>IF(VLOOKUP($A20,Contexto!$G$8:$K$18,2,0)=0,"",VLOOKUP($A20,Contexto!$G$8:$K$18,2,0))</f>
        <v/>
      </c>
      <c r="C20" s="80" t="str">
        <f>IF($B20="","",VLOOKUP($A20,BSD!$A$48:$B$87,2,0))</f>
        <v/>
      </c>
      <c r="D20" s="80" t="str">
        <f>IF(VLOOKUP($A20,Contexto!$G$8:$K$18,3,0)=0,"",VLOOKUP($A20,Contexto!$G$8:$K$18,3,0))</f>
        <v/>
      </c>
      <c r="E20" s="81" t="str">
        <f>IF(VLOOKUP($A20,Contexto!$G$8:$K$18,4,0)=0,"",VLOOKUP($A20,Contexto!$G$8:$K$18,4,0))</f>
        <v/>
      </c>
      <c r="F20" s="80" t="str">
        <f>IF(VLOOKUP($A20,Contexto!$G$8:$K$18,5,0)=0,"",VLOOKUP($A20,Contexto!$G$8:$K$18,5,0))</f>
        <v/>
      </c>
      <c r="G20" s="80"/>
      <c r="H20" s="80"/>
      <c r="I20" s="82"/>
      <c r="J20" s="82"/>
      <c r="K20" s="80"/>
    </row>
    <row r="21" spans="1:18" ht="60" hidden="1" customHeight="1">
      <c r="A21" s="79" t="s">
        <v>232</v>
      </c>
      <c r="B21" s="80" t="str">
        <f>IF(VLOOKUP($A21,Contexto!$G$8:$K$18,2,0)=0,"",VLOOKUP($A21,Contexto!$G$8:$K$18,2,0))</f>
        <v/>
      </c>
      <c r="C21" s="80" t="str">
        <f>IF($B21="","",VLOOKUP($A21,BSD!$A$48:$B$87,2,0))</f>
        <v/>
      </c>
      <c r="D21" s="80" t="str">
        <f>IF(VLOOKUP($A21,Contexto!$G$8:$K$18,3,0)=0,"",VLOOKUP($A21,Contexto!$G$8:$K$18,3,0))</f>
        <v/>
      </c>
      <c r="E21" s="81" t="str">
        <f>IF(VLOOKUP($A21,Contexto!$G$8:$K$18,4,0)=0,"",VLOOKUP($A21,Contexto!$G$8:$K$18,4,0))</f>
        <v/>
      </c>
      <c r="F21" s="80" t="str">
        <f>IF(VLOOKUP($A21,Contexto!$G$8:$K$18,5,0)=0,"",VLOOKUP($A21,Contexto!$G$8:$K$18,5,0))</f>
        <v/>
      </c>
      <c r="G21" s="80"/>
      <c r="H21" s="80"/>
      <c r="I21" s="82"/>
      <c r="J21" s="82"/>
      <c r="K21" s="80"/>
    </row>
    <row r="22" spans="1:18" ht="60" hidden="1" customHeight="1">
      <c r="A22" s="79" t="s">
        <v>233</v>
      </c>
      <c r="B22" s="80" t="str">
        <f>IF(VLOOKUP($A22,Contexto!$G$8:$K$18,2,0)=0,"",VLOOKUP($A22,Contexto!$G$8:$K$18,2,0))</f>
        <v/>
      </c>
      <c r="C22" s="80" t="str">
        <f>IF($B22="","",VLOOKUP($A22,BSD!$A$48:$B$87,2,0))</f>
        <v/>
      </c>
      <c r="D22" s="80" t="str">
        <f>IF(VLOOKUP($A22,Contexto!$G$8:$K$18,3,0)=0,"",VLOOKUP($A22,Contexto!$G$8:$K$18,3,0))</f>
        <v/>
      </c>
      <c r="E22" s="81" t="str">
        <f>IF(VLOOKUP($A22,Contexto!$G$8:$K$18,4,0)=0,"",VLOOKUP($A22,Contexto!$G$8:$K$18,4,0))</f>
        <v/>
      </c>
      <c r="F22" s="80" t="str">
        <f>IF(VLOOKUP($A22,Contexto!$G$8:$K$18,5,0)=0,"",VLOOKUP($A22,Contexto!$G$8:$K$18,5,0))</f>
        <v/>
      </c>
      <c r="G22" s="80"/>
      <c r="H22" s="80"/>
      <c r="I22" s="82"/>
      <c r="J22" s="82"/>
      <c r="K22" s="80"/>
    </row>
    <row r="23" spans="1:18" ht="60" hidden="1" customHeight="1">
      <c r="A23" s="79" t="s">
        <v>234</v>
      </c>
      <c r="B23" s="80" t="str">
        <f>IF(VLOOKUP($A23,Contexto!$G$8:$K$18,2,0)=0,"",VLOOKUP($A23,Contexto!$G$8:$K$18,2,0))</f>
        <v/>
      </c>
      <c r="C23" s="80" t="str">
        <f>IF($B23="","",VLOOKUP($A23,BSD!$A$48:$B$87,2,0))</f>
        <v/>
      </c>
      <c r="D23" s="80" t="str">
        <f>IF(VLOOKUP($A23,Contexto!$G$8:$K$18,3,0)=0,"",VLOOKUP($A23,Contexto!$G$8:$K$18,3,0))</f>
        <v/>
      </c>
      <c r="E23" s="81" t="str">
        <f>IF(VLOOKUP($A23,Contexto!$G$8:$K$18,4,0)=0,"",VLOOKUP($A23,Contexto!$G$8:$K$18,4,0))</f>
        <v/>
      </c>
      <c r="F23" s="80" t="str">
        <f>IF(VLOOKUP($A23,Contexto!$G$8:$K$18,5,0)=0,"",VLOOKUP($A23,Contexto!$G$8:$K$18,5,0))</f>
        <v/>
      </c>
      <c r="G23" s="80"/>
      <c r="H23" s="80"/>
      <c r="I23" s="82"/>
      <c r="J23" s="82"/>
      <c r="K23" s="80"/>
    </row>
    <row r="24" spans="1:18" ht="60" hidden="1" customHeight="1">
      <c r="A24" s="79" t="s">
        <v>235</v>
      </c>
      <c r="B24" s="80" t="str">
        <f>IF(VLOOKUP($A24,Contexto!$G$8:$K$18,2,0)=0,"",VLOOKUP($A24,Contexto!$G$8:$K$18,2,0))</f>
        <v/>
      </c>
      <c r="C24" s="80" t="str">
        <f>IF($B24="","",VLOOKUP($A24,BSD!$A$48:$B$87,2,0))</f>
        <v/>
      </c>
      <c r="D24" s="80" t="str">
        <f>IF(VLOOKUP($A24,Contexto!$G$8:$K$18,3,0)=0,"",VLOOKUP($A24,Contexto!$G$8:$K$18,3,0))</f>
        <v/>
      </c>
      <c r="E24" s="81" t="str">
        <f>IF(VLOOKUP($A24,Contexto!$G$8:$K$18,4,0)=0,"",VLOOKUP($A24,Contexto!$G$8:$K$18,4,0))</f>
        <v/>
      </c>
      <c r="F24" s="80" t="str">
        <f>IF(VLOOKUP($A24,Contexto!$G$8:$K$18,5,0)=0,"",VLOOKUP($A24,Contexto!$G$8:$K$18,5,0))</f>
        <v/>
      </c>
      <c r="G24" s="80"/>
      <c r="H24" s="80"/>
      <c r="I24" s="82"/>
      <c r="J24" s="82"/>
      <c r="K24" s="80"/>
    </row>
    <row r="25" spans="1:18" ht="60" hidden="1" customHeight="1">
      <c r="A25" s="14" t="s">
        <v>65</v>
      </c>
      <c r="B25" s="25" t="str">
        <f>IF(VLOOKUP($A25,Contexto!$M$8:$Q$18,2,0)=0,"",VLOOKUP($A25,Contexto!$M$8:$Q$18,2,0))</f>
        <v>Gestión del riesgo de turismo de aventura</v>
      </c>
      <c r="C25" s="25" t="str">
        <f>IF($B25="","",VLOOKUP($A25,BSD!$A$48:$B$87,2,0))</f>
        <v>Factores Externos Negativos</v>
      </c>
      <c r="D25" s="25" t="str">
        <f>IF(VLOOKUP($A25,Contexto!$M$8:$Q$18,3,0)=0,"",VLOOKUP($A25,Contexto!$M$8:$Q$18,3,0))</f>
        <v xml:space="preserve">Factores de seguridad </v>
      </c>
      <c r="E25" s="39" t="str">
        <f>IF(VLOOKUP($A25,Contexto!$M$8:$Q$18,4,0)=0,"",VLOOKUP($A25,Contexto!$M$8:$Q$18,4,0))</f>
        <v>Inseguridad y terrorismo en el país</v>
      </c>
      <c r="F25" s="25" t="str">
        <f>IF(VLOOKUP($A25,Contexto!$M$8:$Q$18,5,0)=0,"",VLOOKUP($A25,Contexto!$M$8:$Q$18,5,0))</f>
        <v>Baja</v>
      </c>
      <c r="G25" s="25" t="s">
        <v>296</v>
      </c>
      <c r="H25" s="25" t="s">
        <v>215</v>
      </c>
      <c r="I25" s="39" t="s">
        <v>293</v>
      </c>
      <c r="J25" s="39" t="s">
        <v>297</v>
      </c>
      <c r="K25" s="25" t="s">
        <v>34</v>
      </c>
      <c r="L25" s="3"/>
      <c r="M25" s="3"/>
      <c r="N25" s="3"/>
      <c r="O25" s="3"/>
      <c r="P25" s="3"/>
      <c r="Q25" s="3"/>
      <c r="R25" s="3"/>
    </row>
    <row r="26" spans="1:18" ht="60" customHeight="1">
      <c r="A26" s="157" t="s">
        <v>68</v>
      </c>
      <c r="B26" s="152" t="str">
        <f>IF(VLOOKUP($A26,Contexto!$M$8:$Q$18,2,0)=0,"",VLOOKUP($A26,Contexto!$M$8:$Q$18,2,0))</f>
        <v>Comunicación y consulta</v>
      </c>
      <c r="C26" s="152" t="str">
        <f>IF($B26="","",VLOOKUP($A26,BSD!$A$48:$B$87,2,0))</f>
        <v>Factores Externos Negativos</v>
      </c>
      <c r="D26" s="152" t="str">
        <f>IF(VLOOKUP($A26,Contexto!$M$8:$Q$18,3,0)=0,"",VLOOKUP($A26,Contexto!$M$8:$Q$18,3,0))</f>
        <v xml:space="preserve">Factores tecnológicos </v>
      </c>
      <c r="E26" s="158" t="str">
        <f>IF(VLOOKUP($A26,Contexto!$M$8:$Q$18,4,0)=0,"",VLOOKUP($A26,Contexto!$M$8:$Q$18,4,0))</f>
        <v>Cambios acelerados en la tecnología y herramientas de comunicación para informar a los clientes sobre el servicio</v>
      </c>
      <c r="F26" s="152" t="str">
        <f>IF(VLOOKUP($A26,Contexto!$M$8:$Q$18,5,0)=0,"",VLOOKUP($A26,Contexto!$M$8:$Q$18,5,0))</f>
        <v>Media</v>
      </c>
      <c r="G26" s="152" t="s">
        <v>46</v>
      </c>
      <c r="H26" s="152" t="s">
        <v>215</v>
      </c>
      <c r="I26" s="155" t="s">
        <v>442</v>
      </c>
      <c r="J26" s="155" t="s">
        <v>439</v>
      </c>
      <c r="K26" s="152" t="s">
        <v>34</v>
      </c>
    </row>
    <row r="27" spans="1:18" ht="60" hidden="1" customHeight="1">
      <c r="A27" s="79" t="s">
        <v>236</v>
      </c>
      <c r="B27" s="80" t="str">
        <f>IF(VLOOKUP($A27,Contexto!$M$8:$Q$18,2,0)=0,"",VLOOKUP($A27,Contexto!$M$8:$Q$18,2,0))</f>
        <v/>
      </c>
      <c r="C27" s="80" t="str">
        <f>IF($B27="","",VLOOKUP($A27,BSD!$A$48:$B$87,2,0))</f>
        <v/>
      </c>
      <c r="D27" s="80" t="str">
        <f>IF(VLOOKUP($A27,Contexto!$M$8:$Q$18,3,0)=0,"",VLOOKUP($A27,Contexto!$M$8:$Q$18,3,0))</f>
        <v/>
      </c>
      <c r="E27" s="71" t="str">
        <f>IF(VLOOKUP($A27,Contexto!$M$8:$Q$18,4,0)=0,"",VLOOKUP($A27,Contexto!$M$8:$Q$18,4,0))</f>
        <v/>
      </c>
      <c r="F27" s="80" t="str">
        <f>IF(VLOOKUP($A27,Contexto!$M$8:$Q$18,5,0)=0,"",VLOOKUP($A27,Contexto!$M$8:$Q$18,5,0))</f>
        <v/>
      </c>
      <c r="G27" s="80"/>
      <c r="H27" s="80"/>
      <c r="I27" s="82"/>
      <c r="J27" s="82"/>
      <c r="K27" s="80"/>
    </row>
    <row r="28" spans="1:18" ht="60" hidden="1" customHeight="1">
      <c r="A28" s="79" t="s">
        <v>237</v>
      </c>
      <c r="B28" s="80" t="str">
        <f>IF(VLOOKUP($A28,Contexto!$M$8:$Q$18,2,0)=0,"",VLOOKUP($A28,Contexto!$M$8:$Q$18,2,0))</f>
        <v/>
      </c>
      <c r="C28" s="80" t="str">
        <f>IF($B28="","",VLOOKUP($A28,BSD!$A$48:$B$87,2,0))</f>
        <v/>
      </c>
      <c r="D28" s="80" t="str">
        <f>IF(VLOOKUP($A28,Contexto!$M$8:$Q$18,3,0)=0,"",VLOOKUP($A28,Contexto!$M$8:$Q$18,3,0))</f>
        <v/>
      </c>
      <c r="E28" s="71" t="str">
        <f>IF(VLOOKUP($A28,Contexto!$M$8:$Q$18,4,0)=0,"",VLOOKUP($A28,Contexto!$M$8:$Q$18,4,0))</f>
        <v/>
      </c>
      <c r="F28" s="80" t="str">
        <f>IF(VLOOKUP($A28,Contexto!$M$8:$Q$18,5,0)=0,"",VLOOKUP($A28,Contexto!$M$8:$Q$18,5,0))</f>
        <v/>
      </c>
      <c r="G28" s="80"/>
      <c r="H28" s="80"/>
      <c r="I28" s="82"/>
      <c r="J28" s="82"/>
      <c r="K28" s="80"/>
    </row>
    <row r="29" spans="1:18" ht="60" hidden="1" customHeight="1">
      <c r="A29" s="79" t="s">
        <v>238</v>
      </c>
      <c r="B29" s="80" t="str">
        <f>IF(VLOOKUP($A29,Contexto!$M$8:$Q$18,2,0)=0,"",VLOOKUP($A29,Contexto!$M$8:$Q$18,2,0))</f>
        <v/>
      </c>
      <c r="C29" s="80" t="str">
        <f>IF($B29="","",VLOOKUP($A29,BSD!$A$48:$B$87,2,0))</f>
        <v/>
      </c>
      <c r="D29" s="80" t="str">
        <f>IF(VLOOKUP($A29,Contexto!$M$8:$Q$18,3,0)=0,"",VLOOKUP($A29,Contexto!$M$8:$Q$18,3,0))</f>
        <v/>
      </c>
      <c r="E29" s="71" t="str">
        <f>IF(VLOOKUP($A29,Contexto!$M$8:$Q$18,4,0)=0,"",VLOOKUP($A29,Contexto!$M$8:$Q$18,4,0))</f>
        <v/>
      </c>
      <c r="F29" s="80" t="str">
        <f>IF(VLOOKUP($A29,Contexto!$M$8:$Q$18,5,0)=0,"",VLOOKUP($A29,Contexto!$M$8:$Q$18,5,0))</f>
        <v/>
      </c>
      <c r="G29" s="80"/>
      <c r="H29" s="80"/>
      <c r="I29" s="82"/>
      <c r="J29" s="82"/>
      <c r="K29" s="80"/>
    </row>
    <row r="30" spans="1:18" ht="60" hidden="1" customHeight="1">
      <c r="A30" s="79" t="s">
        <v>239</v>
      </c>
      <c r="B30" s="80" t="str">
        <f>IF(VLOOKUP($A30,Contexto!$M$8:$Q$18,2,0)=0,"",VLOOKUP($A30,Contexto!$M$8:$Q$18,2,0))</f>
        <v/>
      </c>
      <c r="C30" s="80" t="str">
        <f>IF($B30="","",VLOOKUP($A30,BSD!$A$48:$B$87,2,0))</f>
        <v/>
      </c>
      <c r="D30" s="80" t="str">
        <f>IF(VLOOKUP($A30,Contexto!$M$8:$Q$18,3,0)=0,"",VLOOKUP($A30,Contexto!$M$8:$Q$18,3,0))</f>
        <v/>
      </c>
      <c r="E30" s="71" t="str">
        <f>IF(VLOOKUP($A30,Contexto!$M$8:$Q$18,4,0)=0,"",VLOOKUP($A30,Contexto!$M$8:$Q$18,4,0))</f>
        <v/>
      </c>
      <c r="F30" s="80" t="str">
        <f>IF(VLOOKUP($A30,Contexto!$M$8:$Q$18,5,0)=0,"",VLOOKUP($A30,Contexto!$M$8:$Q$18,5,0))</f>
        <v/>
      </c>
      <c r="G30" s="80"/>
      <c r="H30" s="80"/>
      <c r="I30" s="82"/>
      <c r="J30" s="82"/>
      <c r="K30" s="80"/>
    </row>
    <row r="31" spans="1:18" ht="60" hidden="1" customHeight="1">
      <c r="A31" s="79" t="s">
        <v>240</v>
      </c>
      <c r="B31" s="80" t="str">
        <f>IF(VLOOKUP($A31,Contexto!$M$8:$Q$18,2,0)=0,"",VLOOKUP($A31,Contexto!$M$8:$Q$18,2,0))</f>
        <v/>
      </c>
      <c r="C31" s="80" t="str">
        <f>IF($B31="","",VLOOKUP($A31,BSD!$A$48:$B$87,2,0))</f>
        <v/>
      </c>
      <c r="D31" s="80" t="str">
        <f>IF(VLOOKUP($A31,Contexto!$M$8:$Q$18,3,0)=0,"",VLOOKUP($A31,Contexto!$M$8:$Q$18,3,0))</f>
        <v/>
      </c>
      <c r="E31" s="71" t="str">
        <f>IF(VLOOKUP($A31,Contexto!$M$8:$Q$18,4,0)=0,"",VLOOKUP($A31,Contexto!$M$8:$Q$18,4,0))</f>
        <v/>
      </c>
      <c r="F31" s="80" t="str">
        <f>IF(VLOOKUP($A31,Contexto!$M$8:$Q$18,5,0)=0,"",VLOOKUP($A31,Contexto!$M$8:$Q$18,5,0))</f>
        <v/>
      </c>
      <c r="G31" s="80"/>
      <c r="H31" s="80"/>
      <c r="I31" s="82"/>
      <c r="J31" s="82"/>
      <c r="K31" s="80"/>
    </row>
    <row r="32" spans="1:18" ht="60" hidden="1" customHeight="1">
      <c r="A32" s="79" t="s">
        <v>241</v>
      </c>
      <c r="B32" s="80" t="str">
        <f>IF(VLOOKUP($A32,Contexto!$M$8:$Q$18,2,0)=0,"",VLOOKUP($A32,Contexto!$M$8:$Q$18,2,0))</f>
        <v/>
      </c>
      <c r="C32" s="80" t="str">
        <f>IF($B32="","",VLOOKUP($A32,BSD!$A$48:$B$87,2,0))</f>
        <v/>
      </c>
      <c r="D32" s="80" t="str">
        <f>IF(VLOOKUP($A32,Contexto!$M$8:$Q$18,3,0)=0,"",VLOOKUP($A32,Contexto!$M$8:$Q$18,3,0))</f>
        <v/>
      </c>
      <c r="E32" s="71" t="str">
        <f>IF(VLOOKUP($A32,Contexto!$M$8:$Q$18,4,0)=0,"",VLOOKUP($A32,Contexto!$M$8:$Q$18,4,0))</f>
        <v/>
      </c>
      <c r="F32" s="80" t="str">
        <f>IF(VLOOKUP($A32,Contexto!$M$8:$Q$18,5,0)=0,"",VLOOKUP($A32,Contexto!$M$8:$Q$18,5,0))</f>
        <v/>
      </c>
      <c r="G32" s="80"/>
      <c r="H32" s="80"/>
      <c r="I32" s="82"/>
      <c r="J32" s="82"/>
      <c r="K32" s="80"/>
    </row>
    <row r="33" spans="1:18" ht="60" hidden="1" customHeight="1">
      <c r="A33" s="79" t="s">
        <v>242</v>
      </c>
      <c r="B33" s="80" t="str">
        <f>IF(VLOOKUP($A33,Contexto!$M$8:$Q$18,2,0)=0,"",VLOOKUP($A33,Contexto!$M$8:$Q$18,2,0))</f>
        <v/>
      </c>
      <c r="C33" s="80" t="str">
        <f>IF($B33="","",VLOOKUP($A33,BSD!$A$48:$B$87,2,0))</f>
        <v/>
      </c>
      <c r="D33" s="80" t="str">
        <f>IF(VLOOKUP($A33,Contexto!$M$8:$Q$18,3,0)=0,"",VLOOKUP($A33,Contexto!$M$8:$Q$18,3,0))</f>
        <v/>
      </c>
      <c r="E33" s="71" t="str">
        <f>IF(VLOOKUP($A33,Contexto!$M$8:$Q$18,4,0)=0,"",VLOOKUP($A33,Contexto!$M$8:$Q$18,4,0))</f>
        <v/>
      </c>
      <c r="F33" s="80" t="str">
        <f>IF(VLOOKUP($A33,Contexto!$M$8:$Q$18,5,0)=0,"",VLOOKUP($A33,Contexto!$M$8:$Q$18,5,0))</f>
        <v/>
      </c>
      <c r="G33" s="80"/>
      <c r="H33" s="80"/>
      <c r="I33" s="82"/>
      <c r="J33" s="82"/>
      <c r="K33" s="80"/>
    </row>
    <row r="34" spans="1:18" ht="60" hidden="1" customHeight="1">
      <c r="A34" s="79" t="s">
        <v>243</v>
      </c>
      <c r="B34" s="80" t="str">
        <f>IF(VLOOKUP($A34,Contexto!$M$8:$Q$18,2,0)=0,"",VLOOKUP($A34,Contexto!$M$8:$Q$18,2,0))</f>
        <v/>
      </c>
      <c r="C34" s="80" t="str">
        <f>IF($B34="","",VLOOKUP($A34,BSD!$A$48:$B$87,2,0))</f>
        <v/>
      </c>
      <c r="D34" s="80" t="str">
        <f>IF(VLOOKUP($A34,Contexto!$M$8:$Q$18,3,0)=0,"",VLOOKUP($A34,Contexto!$M$8:$Q$18,3,0))</f>
        <v/>
      </c>
      <c r="E34" s="71" t="str">
        <f>IF(VLOOKUP($A34,Contexto!$M$8:$Q$18,4,0)=0,"",VLOOKUP($A34,Contexto!$M$8:$Q$18,4,0))</f>
        <v/>
      </c>
      <c r="F34" s="80" t="str">
        <f>IF(VLOOKUP($A34,Contexto!$M$8:$Q$18,5,0)=0,"",VLOOKUP($A34,Contexto!$M$8:$Q$18,5,0))</f>
        <v/>
      </c>
      <c r="G34" s="80"/>
      <c r="H34" s="80"/>
      <c r="I34" s="82"/>
      <c r="J34" s="82"/>
      <c r="K34" s="80"/>
    </row>
    <row r="35" spans="1:18" ht="60" hidden="1" customHeight="1">
      <c r="A35" s="157" t="s">
        <v>71</v>
      </c>
      <c r="B35" s="152" t="str">
        <f>IF(VLOOKUP($A35,Contexto!$S$8:$W$18,2,0)=0,"",VLOOKUP($A35,Contexto!$S$8:$W$18,2,0))</f>
        <v>Administrativo y Financiero</v>
      </c>
      <c r="C35" s="152" t="str">
        <f>IF($B35="","",VLOOKUP($A35,BSD!$A$48:$B$87,2,0))</f>
        <v>Factores Externos Positivos</v>
      </c>
      <c r="D35" s="152" t="str">
        <f>IF(VLOOKUP($A35,Contexto!$S$8:$W$18,3,0)=0,"",VLOOKUP($A35,Contexto!$S$8:$W$18,3,0))</f>
        <v xml:space="preserve">Factores legales </v>
      </c>
      <c r="E35" s="158" t="str">
        <f>IF(VLOOKUP($A35,Contexto!$S$8:$W$18,4,0)=0,"",VLOOKUP($A35,Contexto!$S$8:$W$18,4,0))</f>
        <v>Cambios normativos y legales a nivel turismo y subsidios favorables</v>
      </c>
      <c r="F35" s="152" t="str">
        <f>IF(VLOOKUP($A35,Contexto!$S$8:$W$18,5,0)=0,"",VLOOKUP($A35,Contexto!$S$8:$W$18,5,0))</f>
        <v>Alta</v>
      </c>
      <c r="G35" s="152" t="s">
        <v>56</v>
      </c>
      <c r="H35" s="152" t="s">
        <v>215</v>
      </c>
      <c r="I35" s="158" t="s">
        <v>443</v>
      </c>
      <c r="J35" s="158" t="s">
        <v>440</v>
      </c>
      <c r="K35" s="152" t="s">
        <v>36</v>
      </c>
      <c r="L35" s="3"/>
      <c r="M35" s="3"/>
      <c r="N35" s="3"/>
      <c r="O35" s="3"/>
      <c r="P35" s="3"/>
      <c r="Q35" s="3"/>
      <c r="R35" s="3"/>
    </row>
    <row r="36" spans="1:18" ht="60" hidden="1" customHeight="1">
      <c r="A36" s="14" t="s">
        <v>73</v>
      </c>
      <c r="B36" s="25" t="str">
        <f>IF(VLOOKUP($A36,Contexto!$S$8:$W$18,2,0)=0,"",VLOOKUP($A36,Contexto!$S$8:$W$18,2,0))</f>
        <v>Gestión Comercial</v>
      </c>
      <c r="C36" s="25" t="str">
        <f>IF($B36="","",VLOOKUP($A36,BSD!$A$48:$B$87,2,0))</f>
        <v>Factores Externos Positivos</v>
      </c>
      <c r="D36" s="25" t="str">
        <f>IF(VLOOKUP($A36,Contexto!$S$8:$W$18,3,0)=0,"",VLOOKUP($A36,Contexto!$S$8:$W$18,3,0))</f>
        <v xml:space="preserve">Mercado </v>
      </c>
      <c r="E36" s="39" t="str">
        <f>IF(VLOOKUP($A36,Contexto!$S$8:$W$18,4,0)=0,"",VLOOKUP($A36,Contexto!$S$8:$W$18,4,0))</f>
        <v>Plan de Nacional de Desarrollo enfoca el turismo armonía con la vida e incluyente con las comunidades</v>
      </c>
      <c r="F36" s="25" t="str">
        <f>IF(VLOOKUP($A36,Contexto!$S$8:$W$18,5,0)=0,"",VLOOKUP($A36,Contexto!$S$8:$W$18,5,0))</f>
        <v>Baja</v>
      </c>
      <c r="G36" s="153" t="s">
        <v>52</v>
      </c>
      <c r="H36" s="25" t="s">
        <v>215</v>
      </c>
      <c r="I36" s="39" t="s">
        <v>293</v>
      </c>
      <c r="J36" s="39" t="s">
        <v>298</v>
      </c>
      <c r="K36" s="25" t="s">
        <v>34</v>
      </c>
      <c r="L36" s="3"/>
      <c r="M36" s="3"/>
      <c r="N36" s="3"/>
      <c r="O36" s="3"/>
      <c r="P36" s="3"/>
      <c r="Q36" s="3"/>
      <c r="R36" s="3"/>
    </row>
    <row r="37" spans="1:18" ht="60" hidden="1" customHeight="1">
      <c r="A37" s="79" t="s">
        <v>245</v>
      </c>
      <c r="B37" s="80" t="str">
        <f>IF(VLOOKUP($A37,Contexto!$S$8:$W$18,2,0)=0,"",VLOOKUP($A37,Contexto!$S$8:$W$18,2,0))</f>
        <v/>
      </c>
      <c r="C37" s="80" t="str">
        <f>IF($B37="","",VLOOKUP($A37,BSD!$A$48:$B$87,2,0))</f>
        <v/>
      </c>
      <c r="D37" s="80" t="str">
        <f>IF(VLOOKUP($A37,Contexto!$S$8:$W$18,3,0)=0,"",VLOOKUP($A37,Contexto!$S$8:$W$18,3,0))</f>
        <v/>
      </c>
      <c r="E37" s="81" t="str">
        <f>IF(VLOOKUP($A37,Contexto!$S$8:$W$18,4,0)=0,"",VLOOKUP($A37,Contexto!$S$8:$W$18,4,0))</f>
        <v/>
      </c>
      <c r="F37" s="80" t="str">
        <f>IF(VLOOKUP($A37,Contexto!$S$8:$W$18,5,0)=0,"",VLOOKUP($A37,Contexto!$S$8:$W$18,5,0))</f>
        <v/>
      </c>
      <c r="G37" s="80"/>
      <c r="H37" s="80"/>
      <c r="I37" s="82"/>
      <c r="J37" s="82"/>
      <c r="K37" s="80"/>
    </row>
    <row r="38" spans="1:18" ht="60" hidden="1" customHeight="1">
      <c r="A38" s="79" t="s">
        <v>246</v>
      </c>
      <c r="B38" s="80" t="str">
        <f>IF(VLOOKUP($A38,Contexto!$S$8:$W$18,2,0)=0,"",VLOOKUP($A38,Contexto!$S$8:$W$18,2,0))</f>
        <v/>
      </c>
      <c r="C38" s="80" t="str">
        <f>IF($B38="","",VLOOKUP($A38,BSD!$A$48:$B$87,2,0))</f>
        <v/>
      </c>
      <c r="D38" s="80" t="str">
        <f>IF(VLOOKUP($A38,Contexto!$S$8:$W$18,3,0)=0,"",VLOOKUP($A38,Contexto!$S$8:$W$18,3,0))</f>
        <v/>
      </c>
      <c r="E38" s="81" t="str">
        <f>IF(VLOOKUP($A38,Contexto!$S$8:$W$18,4,0)=0,"",VLOOKUP($A38,Contexto!$S$8:$W$18,4,0))</f>
        <v/>
      </c>
      <c r="F38" s="80" t="str">
        <f>IF(VLOOKUP($A38,Contexto!$S$8:$W$18,5,0)=0,"",VLOOKUP($A38,Contexto!$S$8:$W$18,5,0))</f>
        <v/>
      </c>
      <c r="G38" s="80"/>
      <c r="H38" s="80"/>
      <c r="I38" s="82"/>
      <c r="J38" s="82"/>
      <c r="K38" s="80"/>
    </row>
    <row r="39" spans="1:18" ht="60" hidden="1" customHeight="1">
      <c r="A39" s="79" t="s">
        <v>247</v>
      </c>
      <c r="B39" s="80" t="str">
        <f>IF(VLOOKUP($A39,Contexto!$S$8:$W$18,2,0)=0,"",VLOOKUP($A39,Contexto!$S$8:$W$18,2,0))</f>
        <v/>
      </c>
      <c r="C39" s="80" t="str">
        <f>IF($B39="","",VLOOKUP($A39,BSD!$A$48:$B$87,2,0))</f>
        <v/>
      </c>
      <c r="D39" s="80" t="str">
        <f>IF(VLOOKUP($A39,Contexto!$S$8:$W$18,3,0)=0,"",VLOOKUP($A39,Contexto!$S$8:$W$18,3,0))</f>
        <v/>
      </c>
      <c r="E39" s="81" t="str">
        <f>IF(VLOOKUP($A39,Contexto!$S$8:$W$18,4,0)=0,"",VLOOKUP($A39,Contexto!$S$8:$W$18,4,0))</f>
        <v/>
      </c>
      <c r="F39" s="80" t="str">
        <f>IF(VLOOKUP($A39,Contexto!$S$8:$W$18,5,0)=0,"",VLOOKUP($A39,Contexto!$S$8:$W$18,5,0))</f>
        <v/>
      </c>
      <c r="G39" s="80"/>
      <c r="H39" s="80"/>
      <c r="I39" s="82"/>
      <c r="J39" s="82"/>
      <c r="K39" s="80"/>
    </row>
    <row r="40" spans="1:18" ht="60" hidden="1" customHeight="1">
      <c r="A40" s="79" t="s">
        <v>248</v>
      </c>
      <c r="B40" s="80" t="str">
        <f>IF(VLOOKUP($A40,Contexto!$S$8:$W$18,2,0)=0,"",VLOOKUP($A40,Contexto!$S$8:$W$18,2,0))</f>
        <v/>
      </c>
      <c r="C40" s="80" t="str">
        <f>IF($B40="","",VLOOKUP($A40,BSD!$A$48:$B$87,2,0))</f>
        <v/>
      </c>
      <c r="D40" s="80" t="str">
        <f>IF(VLOOKUP($A40,Contexto!$S$8:$W$18,3,0)=0,"",VLOOKUP($A40,Contexto!$S$8:$W$18,3,0))</f>
        <v/>
      </c>
      <c r="E40" s="81" t="str">
        <f>IF(VLOOKUP($A40,Contexto!$S$8:$W$18,4,0)=0,"",VLOOKUP($A40,Contexto!$S$8:$W$18,4,0))</f>
        <v/>
      </c>
      <c r="F40" s="80" t="str">
        <f>IF(VLOOKUP($A40,Contexto!$S$8:$W$18,5,0)=0,"",VLOOKUP($A40,Contexto!$S$8:$W$18,5,0))</f>
        <v/>
      </c>
      <c r="G40" s="80"/>
      <c r="H40" s="80"/>
      <c r="I40" s="82"/>
      <c r="J40" s="82"/>
      <c r="K40" s="80"/>
    </row>
    <row r="41" spans="1:18" ht="60" hidden="1" customHeight="1">
      <c r="A41" s="79" t="s">
        <v>249</v>
      </c>
      <c r="B41" s="80" t="str">
        <f>IF(VLOOKUP($A41,Contexto!$S$8:$W$18,2,0)=0,"",VLOOKUP($A41,Contexto!$S$8:$W$18,2,0))</f>
        <v/>
      </c>
      <c r="C41" s="80" t="str">
        <f>IF($B41="","",VLOOKUP($A41,BSD!$A$48:$B$87,2,0))</f>
        <v/>
      </c>
      <c r="D41" s="80" t="str">
        <f>IF(VLOOKUP($A41,Contexto!$S$8:$W$18,3,0)=0,"",VLOOKUP($A41,Contexto!$S$8:$W$18,3,0))</f>
        <v/>
      </c>
      <c r="E41" s="81" t="str">
        <f>IF(VLOOKUP($A41,Contexto!$S$8:$W$18,4,0)=0,"",VLOOKUP($A41,Contexto!$S$8:$W$18,4,0))</f>
        <v/>
      </c>
      <c r="F41" s="80" t="str">
        <f>IF(VLOOKUP($A41,Contexto!$S$8:$W$18,5,0)=0,"",VLOOKUP($A41,Contexto!$S$8:$W$18,5,0))</f>
        <v/>
      </c>
      <c r="G41" s="80"/>
      <c r="H41" s="80"/>
      <c r="I41" s="82"/>
      <c r="J41" s="82"/>
      <c r="K41" s="80"/>
    </row>
    <row r="42" spans="1:18" ht="60" hidden="1" customHeight="1">
      <c r="A42" s="79" t="s">
        <v>250</v>
      </c>
      <c r="B42" s="80" t="str">
        <f>IF(VLOOKUP($A42,Contexto!$S$8:$W$18,2,0)=0,"",VLOOKUP($A42,Contexto!$S$8:$W$18,2,0))</f>
        <v/>
      </c>
      <c r="C42" s="80" t="str">
        <f>IF($B42="","",VLOOKUP($A42,BSD!$A$48:$B$87,2,0))</f>
        <v/>
      </c>
      <c r="D42" s="80" t="str">
        <f>IF(VLOOKUP($A42,Contexto!$S$8:$W$18,3,0)=0,"",VLOOKUP($A42,Contexto!$S$8:$W$18,3,0))</f>
        <v/>
      </c>
      <c r="E42" s="81" t="str">
        <f>IF(VLOOKUP($A42,Contexto!$S$8:$W$18,4,0)=0,"",VLOOKUP($A42,Contexto!$S$8:$W$18,4,0))</f>
        <v/>
      </c>
      <c r="F42" s="80" t="str">
        <f>IF(VLOOKUP($A42,Contexto!$S$8:$W$18,5,0)=0,"",VLOOKUP($A42,Contexto!$S$8:$W$18,5,0))</f>
        <v/>
      </c>
      <c r="G42" s="80"/>
      <c r="H42" s="80"/>
      <c r="I42" s="82"/>
      <c r="J42" s="82"/>
      <c r="K42" s="80"/>
    </row>
    <row r="43" spans="1:18" ht="60" hidden="1" customHeight="1">
      <c r="A43" s="79" t="s">
        <v>251</v>
      </c>
      <c r="B43" s="80" t="str">
        <f>IF(VLOOKUP($A43,Contexto!$S$8:$W$18,2,0)=0,"",VLOOKUP($A43,Contexto!$S$8:$W$18,2,0))</f>
        <v/>
      </c>
      <c r="C43" s="80" t="str">
        <f>IF($B43="","",VLOOKUP($A43,BSD!$A$48:$B$87,2,0))</f>
        <v/>
      </c>
      <c r="D43" s="80" t="str">
        <f>IF(VLOOKUP($A43,Contexto!$S$8:$W$18,3,0)=0,"",VLOOKUP($A43,Contexto!$S$8:$W$18,3,0))</f>
        <v/>
      </c>
      <c r="E43" s="81" t="str">
        <f>IF(VLOOKUP($A43,Contexto!$S$8:$W$18,4,0)=0,"",VLOOKUP($A43,Contexto!$S$8:$W$18,4,0))</f>
        <v/>
      </c>
      <c r="F43" s="80" t="str">
        <f>IF(VLOOKUP($A43,Contexto!$S$8:$W$18,5,0)=0,"",VLOOKUP($A43,Contexto!$S$8:$W$18,5,0))</f>
        <v/>
      </c>
      <c r="G43" s="80"/>
      <c r="H43" s="80"/>
      <c r="I43" s="82"/>
      <c r="J43" s="82"/>
      <c r="K43" s="80"/>
    </row>
    <row r="44" spans="1:18" ht="60" hidden="1" customHeight="1">
      <c r="A44" s="79" t="s">
        <v>252</v>
      </c>
      <c r="B44" s="80" t="str">
        <f>IF(VLOOKUP($A44,Contexto!$S$8:$W$18,2,0)=0,"",VLOOKUP($A44,Contexto!$S$8:$W$18,2,0))</f>
        <v/>
      </c>
      <c r="C44" s="80" t="str">
        <f>IF($B44="","",VLOOKUP($A44,BSD!$A$48:$B$87,2,0))</f>
        <v/>
      </c>
      <c r="D44" s="80" t="str">
        <f>IF(VLOOKUP($A44,Contexto!$S$8:$W$18,3,0)=0,"",VLOOKUP($A44,Contexto!$S$8:$W$18,3,0))</f>
        <v/>
      </c>
      <c r="E44" s="81" t="str">
        <f>IF(VLOOKUP($A44,Contexto!$S$8:$W$18,4,0)=0,"",VLOOKUP($A44,Contexto!$S$8:$W$18,4,0))</f>
        <v/>
      </c>
      <c r="F44" s="80" t="str">
        <f>IF(VLOOKUP($A44,Contexto!$S$8:$W$18,5,0)=0,"",VLOOKUP($A44,Contexto!$S$8:$W$18,5,0))</f>
        <v/>
      </c>
      <c r="G44" s="80"/>
      <c r="H44" s="80"/>
      <c r="I44" s="82"/>
      <c r="J44" s="82"/>
      <c r="K44" s="80"/>
    </row>
    <row r="45" spans="1:18" ht="14.25" customHeight="1">
      <c r="A45" s="3"/>
      <c r="B45" s="3"/>
      <c r="C45" s="3"/>
      <c r="D45" s="3"/>
      <c r="E45" s="3"/>
      <c r="F45" s="3"/>
      <c r="G45" s="3"/>
      <c r="H45" s="3"/>
      <c r="I45" s="3"/>
      <c r="J45" s="3"/>
      <c r="K45" s="3"/>
      <c r="L45" s="3"/>
      <c r="M45" s="3"/>
      <c r="N45" s="3"/>
      <c r="O45" s="3"/>
      <c r="P45" s="3"/>
      <c r="Q45" s="3"/>
      <c r="R45" s="3"/>
    </row>
    <row r="46" spans="1:18" ht="14.25" customHeight="1">
      <c r="A46" s="3"/>
      <c r="B46" s="3"/>
      <c r="C46" s="3"/>
      <c r="D46" s="3"/>
      <c r="E46" s="3"/>
      <c r="F46" s="3"/>
      <c r="G46" s="3"/>
      <c r="H46" s="3"/>
      <c r="I46" s="3"/>
      <c r="J46" s="3"/>
      <c r="K46" s="3"/>
      <c r="L46" s="3"/>
      <c r="M46" s="3"/>
      <c r="N46" s="3"/>
      <c r="O46" s="3"/>
      <c r="P46" s="3"/>
      <c r="Q46" s="3"/>
      <c r="R46" s="3"/>
    </row>
    <row r="47" spans="1:18" ht="14.25" customHeight="1">
      <c r="A47" s="3"/>
      <c r="B47" s="3"/>
      <c r="C47" s="3"/>
      <c r="D47" s="3"/>
      <c r="E47" s="3"/>
      <c r="F47" s="3"/>
      <c r="G47" s="3"/>
      <c r="H47" s="3"/>
      <c r="I47" s="3"/>
      <c r="J47" s="3"/>
      <c r="K47" s="3"/>
      <c r="L47" s="3"/>
      <c r="M47" s="3"/>
      <c r="N47" s="3"/>
      <c r="O47" s="3"/>
      <c r="P47" s="3"/>
      <c r="Q47" s="3"/>
      <c r="R47" s="3"/>
    </row>
    <row r="48" spans="1:18" ht="14.25" customHeight="1">
      <c r="A48" s="3"/>
      <c r="B48" s="3"/>
      <c r="C48" s="3"/>
      <c r="D48" s="3"/>
      <c r="E48" s="3"/>
      <c r="F48" s="3"/>
      <c r="G48" s="3"/>
      <c r="H48" s="3"/>
      <c r="I48" s="3"/>
      <c r="J48" s="3"/>
      <c r="K48" s="3"/>
      <c r="L48" s="3"/>
      <c r="M48" s="3"/>
      <c r="N48" s="3"/>
      <c r="O48" s="3"/>
      <c r="P48" s="3"/>
      <c r="Q48" s="3"/>
      <c r="R48" s="3"/>
    </row>
    <row r="49" spans="1:18" ht="14.25" customHeight="1">
      <c r="A49" s="3"/>
      <c r="B49" s="3"/>
      <c r="C49" s="3"/>
      <c r="D49" s="3"/>
      <c r="E49" s="3"/>
      <c r="F49" s="3"/>
      <c r="G49" s="3"/>
      <c r="H49" s="3"/>
      <c r="I49" s="3"/>
      <c r="J49" s="3"/>
      <c r="K49" s="3"/>
      <c r="L49" s="3"/>
      <c r="M49" s="3"/>
      <c r="N49" s="3"/>
      <c r="O49" s="3"/>
      <c r="P49" s="3"/>
      <c r="Q49" s="3"/>
      <c r="R49" s="3"/>
    </row>
    <row r="50" spans="1:18" ht="14.25" customHeight="1">
      <c r="A50" s="3"/>
      <c r="B50" s="3"/>
      <c r="C50" s="3"/>
      <c r="D50" s="3"/>
      <c r="E50" s="3"/>
      <c r="F50" s="3"/>
      <c r="G50" s="3"/>
      <c r="H50" s="3"/>
      <c r="I50" s="3"/>
      <c r="J50" s="3"/>
      <c r="K50" s="3"/>
      <c r="L50" s="3"/>
      <c r="M50" s="3"/>
      <c r="N50" s="3"/>
      <c r="O50" s="3"/>
      <c r="P50" s="3"/>
      <c r="Q50" s="3"/>
      <c r="R50" s="3"/>
    </row>
    <row r="51" spans="1:18" ht="14.25" customHeight="1">
      <c r="A51" s="3"/>
      <c r="B51" s="3"/>
      <c r="C51" s="3"/>
      <c r="D51" s="3"/>
      <c r="E51" s="3"/>
      <c r="F51" s="3"/>
      <c r="G51" s="3"/>
      <c r="H51" s="3"/>
      <c r="I51" s="3"/>
      <c r="J51" s="3"/>
      <c r="K51" s="3"/>
      <c r="L51" s="3"/>
      <c r="M51" s="3"/>
      <c r="N51" s="3"/>
      <c r="O51" s="3"/>
      <c r="P51" s="3"/>
      <c r="Q51" s="3"/>
      <c r="R51" s="3"/>
    </row>
    <row r="52" spans="1:18" ht="14.25" customHeight="1">
      <c r="A52" s="3"/>
      <c r="B52" s="3"/>
      <c r="C52" s="3"/>
      <c r="D52" s="3"/>
      <c r="E52" s="3"/>
      <c r="F52" s="3"/>
      <c r="G52" s="3"/>
      <c r="H52" s="3"/>
      <c r="I52" s="3"/>
      <c r="J52" s="3"/>
      <c r="K52" s="3"/>
      <c r="L52" s="3"/>
      <c r="M52" s="3"/>
      <c r="N52" s="3"/>
      <c r="O52" s="3"/>
      <c r="P52" s="3"/>
      <c r="Q52" s="3"/>
      <c r="R52" s="3"/>
    </row>
    <row r="53" spans="1:18" ht="14.25" customHeight="1">
      <c r="A53" s="3"/>
      <c r="B53" s="3"/>
      <c r="C53" s="3"/>
      <c r="D53" s="3"/>
      <c r="E53" s="3"/>
      <c r="F53" s="3"/>
      <c r="G53" s="3"/>
      <c r="H53" s="3"/>
      <c r="I53" s="3"/>
      <c r="J53" s="3"/>
      <c r="K53" s="3"/>
      <c r="L53" s="3"/>
      <c r="M53" s="3"/>
      <c r="N53" s="3"/>
      <c r="O53" s="3"/>
      <c r="P53" s="3"/>
      <c r="Q53" s="3"/>
      <c r="R53" s="3"/>
    </row>
    <row r="54" spans="1:18" ht="14.25" customHeight="1">
      <c r="A54" s="3"/>
      <c r="B54" s="3"/>
      <c r="C54" s="3"/>
      <c r="D54" s="3"/>
      <c r="E54" s="3"/>
      <c r="F54" s="3"/>
      <c r="G54" s="3"/>
      <c r="H54" s="3"/>
      <c r="I54" s="3"/>
      <c r="J54" s="3"/>
      <c r="K54" s="3"/>
      <c r="L54" s="3"/>
      <c r="M54" s="3"/>
      <c r="N54" s="3"/>
      <c r="O54" s="3"/>
      <c r="P54" s="3"/>
      <c r="Q54" s="3"/>
      <c r="R54" s="3"/>
    </row>
    <row r="55" spans="1:18" ht="14.25" customHeight="1">
      <c r="A55" s="3"/>
      <c r="B55" s="3"/>
      <c r="C55" s="3"/>
      <c r="D55" s="3"/>
      <c r="E55" s="3"/>
      <c r="F55" s="3"/>
      <c r="G55" s="3"/>
      <c r="H55" s="3"/>
      <c r="I55" s="3"/>
      <c r="J55" s="3"/>
      <c r="K55" s="3"/>
      <c r="L55" s="3"/>
      <c r="M55" s="3"/>
      <c r="N55" s="3"/>
      <c r="O55" s="3"/>
      <c r="P55" s="3"/>
      <c r="Q55" s="3"/>
      <c r="R55" s="3"/>
    </row>
    <row r="56" spans="1:18" ht="14.25" customHeight="1">
      <c r="A56" s="3"/>
      <c r="B56" s="3"/>
      <c r="C56" s="3"/>
      <c r="D56" s="3"/>
      <c r="E56" s="3"/>
      <c r="F56" s="3"/>
      <c r="G56" s="3"/>
      <c r="H56" s="3"/>
      <c r="I56" s="3"/>
      <c r="J56" s="3"/>
      <c r="K56" s="3"/>
      <c r="L56" s="3"/>
      <c r="M56" s="3"/>
      <c r="N56" s="3"/>
      <c r="O56" s="3"/>
      <c r="P56" s="3"/>
      <c r="Q56" s="3"/>
      <c r="R56" s="3"/>
    </row>
    <row r="57" spans="1:18" ht="14.25" customHeight="1">
      <c r="A57" s="3"/>
      <c r="B57" s="3"/>
      <c r="C57" s="3"/>
      <c r="D57" s="3"/>
      <c r="E57" s="3"/>
      <c r="F57" s="3"/>
      <c r="G57" s="3"/>
      <c r="H57" s="3"/>
      <c r="I57" s="3"/>
      <c r="J57" s="3"/>
      <c r="K57" s="3"/>
      <c r="L57" s="3"/>
      <c r="M57" s="3"/>
      <c r="N57" s="3"/>
      <c r="O57" s="3"/>
      <c r="P57" s="3"/>
      <c r="Q57" s="3"/>
      <c r="R57" s="3"/>
    </row>
    <row r="58" spans="1:18" ht="14.25" customHeight="1">
      <c r="A58" s="3"/>
      <c r="B58" s="3"/>
      <c r="C58" s="3"/>
      <c r="D58" s="3"/>
      <c r="E58" s="3"/>
      <c r="F58" s="3"/>
      <c r="G58" s="3"/>
      <c r="H58" s="3"/>
      <c r="I58" s="3"/>
      <c r="J58" s="3"/>
      <c r="K58" s="3"/>
      <c r="L58" s="3"/>
      <c r="M58" s="3"/>
      <c r="N58" s="3"/>
      <c r="O58" s="3"/>
      <c r="P58" s="3"/>
      <c r="Q58" s="3"/>
      <c r="R58" s="3"/>
    </row>
    <row r="59" spans="1:18" ht="14.25" customHeight="1">
      <c r="A59" s="3"/>
      <c r="B59" s="3"/>
      <c r="C59" s="3"/>
      <c r="D59" s="3"/>
      <c r="E59" s="3"/>
      <c r="F59" s="3"/>
      <c r="G59" s="3"/>
      <c r="H59" s="3"/>
      <c r="I59" s="3"/>
      <c r="J59" s="3"/>
      <c r="K59" s="3"/>
      <c r="L59" s="3"/>
      <c r="M59" s="3"/>
      <c r="N59" s="3"/>
      <c r="O59" s="3"/>
      <c r="P59" s="3"/>
      <c r="Q59" s="3"/>
      <c r="R59" s="3"/>
    </row>
    <row r="60" spans="1:18" ht="14.25" customHeight="1">
      <c r="A60" s="3"/>
      <c r="B60" s="3"/>
      <c r="C60" s="3"/>
      <c r="D60" s="3"/>
      <c r="E60" s="3"/>
      <c r="F60" s="3"/>
      <c r="G60" s="3"/>
      <c r="H60" s="3"/>
      <c r="I60" s="3"/>
      <c r="J60" s="3"/>
      <c r="K60" s="3"/>
      <c r="L60" s="3"/>
      <c r="M60" s="3"/>
      <c r="N60" s="3"/>
      <c r="O60" s="3"/>
      <c r="P60" s="3"/>
      <c r="Q60" s="3"/>
      <c r="R60" s="3"/>
    </row>
    <row r="61" spans="1:18" ht="14.25" customHeight="1">
      <c r="A61" s="3"/>
      <c r="B61" s="3"/>
      <c r="C61" s="3"/>
      <c r="D61" s="3"/>
      <c r="E61" s="3"/>
      <c r="F61" s="3"/>
      <c r="G61" s="3"/>
      <c r="H61" s="3"/>
      <c r="I61" s="3"/>
      <c r="J61" s="3"/>
      <c r="K61" s="3"/>
      <c r="L61" s="3"/>
      <c r="M61" s="3"/>
      <c r="N61" s="3"/>
      <c r="O61" s="3"/>
      <c r="P61" s="3"/>
      <c r="Q61" s="3"/>
      <c r="R61" s="3"/>
    </row>
    <row r="62" spans="1:18" ht="14.25" customHeight="1">
      <c r="A62" s="3"/>
      <c r="B62" s="3"/>
      <c r="C62" s="3"/>
      <c r="D62" s="3"/>
      <c r="E62" s="3"/>
      <c r="F62" s="3"/>
      <c r="G62" s="3"/>
      <c r="H62" s="3"/>
      <c r="I62" s="3"/>
      <c r="J62" s="3"/>
      <c r="K62" s="3"/>
      <c r="L62" s="3"/>
      <c r="M62" s="3"/>
      <c r="N62" s="3"/>
      <c r="O62" s="3"/>
      <c r="P62" s="3"/>
      <c r="Q62" s="3"/>
      <c r="R62" s="3"/>
    </row>
    <row r="63" spans="1:18" ht="14.25" customHeight="1">
      <c r="A63" s="3"/>
      <c r="B63" s="3"/>
      <c r="C63" s="3"/>
      <c r="D63" s="3"/>
      <c r="E63" s="3"/>
      <c r="F63" s="3"/>
      <c r="G63" s="3"/>
      <c r="H63" s="3"/>
      <c r="I63" s="3"/>
      <c r="J63" s="3"/>
      <c r="K63" s="3"/>
      <c r="L63" s="3"/>
      <c r="M63" s="3"/>
      <c r="N63" s="3"/>
      <c r="O63" s="3"/>
      <c r="P63" s="3"/>
      <c r="Q63" s="3"/>
      <c r="R63" s="3"/>
    </row>
    <row r="64" spans="1:18" ht="14.25" customHeight="1">
      <c r="A64" s="3"/>
      <c r="B64" s="3"/>
      <c r="C64" s="3"/>
      <c r="D64" s="3"/>
      <c r="E64" s="3"/>
      <c r="F64" s="3"/>
      <c r="G64" s="3"/>
      <c r="H64" s="3"/>
      <c r="I64" s="3"/>
      <c r="J64" s="3"/>
      <c r="K64" s="3"/>
      <c r="L64" s="3"/>
      <c r="M64" s="3"/>
      <c r="N64" s="3"/>
      <c r="O64" s="3"/>
      <c r="P64" s="3"/>
      <c r="Q64" s="3"/>
      <c r="R64" s="3"/>
    </row>
    <row r="65" spans="1:18" ht="14.25" customHeight="1">
      <c r="A65" s="3"/>
      <c r="B65" s="3"/>
      <c r="C65" s="3"/>
      <c r="D65" s="3"/>
      <c r="E65" s="3"/>
      <c r="F65" s="3"/>
      <c r="G65" s="3"/>
      <c r="H65" s="3"/>
      <c r="I65" s="3"/>
      <c r="J65" s="3"/>
      <c r="K65" s="3"/>
      <c r="L65" s="3"/>
      <c r="M65" s="3"/>
      <c r="N65" s="3"/>
      <c r="O65" s="3"/>
      <c r="P65" s="3"/>
      <c r="Q65" s="3"/>
      <c r="R65" s="3"/>
    </row>
    <row r="66" spans="1:18" ht="14.25" customHeight="1"/>
    <row r="67" spans="1:18" ht="14.25" customHeight="1"/>
    <row r="68" spans="1:18" ht="14.25" customHeight="1"/>
    <row r="69" spans="1:18" ht="14.25" customHeight="1"/>
    <row r="70" spans="1:18" ht="14.25" customHeight="1"/>
    <row r="71" spans="1:18" ht="14.25" customHeight="1"/>
    <row r="72" spans="1:18" ht="14.25" customHeight="1"/>
    <row r="73" spans="1:18" ht="14.25" customHeight="1"/>
    <row r="74" spans="1:18" ht="14.25" customHeight="1"/>
    <row r="75" spans="1:18" ht="14.25" customHeight="1"/>
    <row r="76" spans="1:18" ht="14.25" customHeight="1"/>
    <row r="77" spans="1:18" ht="14.25" customHeight="1"/>
    <row r="78" spans="1:18" ht="14.25" customHeight="1"/>
    <row r="79" spans="1:18" ht="14.25" customHeight="1"/>
    <row r="80" spans="1:18"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sheetData>
  <autoFilter ref="A4:K44" xr:uid="{00000000-0001-0000-0300-000000000000}">
    <filterColumn colId="5">
      <filters>
        <filter val="Alta"/>
        <filter val="Media"/>
        <filter val="Muy Alta"/>
      </filters>
    </filterColumn>
    <filterColumn colId="10">
      <filters>
        <filter val="Alta"/>
      </filters>
    </filterColumn>
  </autoFilter>
  <mergeCells count="4">
    <mergeCell ref="A1:B2"/>
    <mergeCell ref="C1:C2"/>
    <mergeCell ref="D1:I2"/>
    <mergeCell ref="J1:K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ErrorMessage="1" xr:uid="{00000000-0002-0000-0300-000000000000}">
          <x14:formula1>
            <xm:f>BSD!$K$42:$K$44</xm:f>
          </x14:formula1>
          <xm:sqref>K5:K44</xm:sqref>
        </x14:dataValidation>
        <x14:dataValidation type="list" allowBlank="1" showErrorMessage="1" xr:uid="{00000000-0002-0000-0300-000001000000}">
          <x14:formula1>
            <xm:f>BSD!$H$42:$H$48</xm:f>
          </x14:formula1>
          <xm:sqref>H5:H44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Y667"/>
  <sheetViews>
    <sheetView showGridLines="0" topLeftCell="D4" zoomScale="70" zoomScaleNormal="70" workbookViewId="0">
      <selection activeCell="E57" sqref="E57"/>
    </sheetView>
  </sheetViews>
  <sheetFormatPr baseColWidth="10" defaultColWidth="14.453125" defaultRowHeight="15" customHeight="1"/>
  <cols>
    <col min="1" max="1" width="7.54296875" style="165" customWidth="1"/>
    <col min="2" max="2" width="22.54296875" style="165" customWidth="1"/>
    <col min="3" max="3" width="21.453125" style="165" customWidth="1"/>
    <col min="4" max="4" width="45.1796875" style="165" customWidth="1"/>
    <col min="5" max="5" width="50.54296875" style="165" customWidth="1"/>
    <col min="6" max="6" width="78.54296875" style="165" customWidth="1"/>
    <col min="7" max="7" width="42.81640625" style="165" customWidth="1"/>
    <col min="8" max="8" width="27.453125" style="165" customWidth="1"/>
    <col min="9" max="9" width="26.54296875" style="165" customWidth="1"/>
    <col min="10" max="10" width="33.453125" style="165" customWidth="1"/>
    <col min="11" max="11" width="25.54296875" style="165" customWidth="1"/>
    <col min="12" max="12" width="21.08984375" style="165" customWidth="1"/>
    <col min="13" max="13" width="21.08984375" hidden="1" customWidth="1"/>
    <col min="14" max="14" width="27.81640625" style="165" customWidth="1"/>
    <col min="15" max="15" width="35.1796875" style="165" customWidth="1"/>
    <col min="16" max="16" width="13.54296875" style="165" customWidth="1"/>
    <col min="17" max="17" width="14.81640625" style="165" customWidth="1"/>
    <col min="18" max="25" width="11.453125" style="165" customWidth="1"/>
    <col min="26" max="16384" width="14.453125" style="165"/>
  </cols>
  <sheetData>
    <row r="1" spans="1:25" ht="14.25" customHeight="1">
      <c r="A1" s="293" t="s">
        <v>253</v>
      </c>
      <c r="B1" s="294"/>
      <c r="C1" s="299" t="s">
        <v>1</v>
      </c>
      <c r="D1" s="301" t="s">
        <v>299</v>
      </c>
      <c r="E1" s="294"/>
      <c r="F1" s="282" t="s">
        <v>3</v>
      </c>
      <c r="J1" s="166"/>
      <c r="K1" s="166"/>
      <c r="L1" s="166"/>
      <c r="M1" s="83"/>
      <c r="N1" s="166"/>
      <c r="O1" s="166"/>
      <c r="P1" s="166"/>
      <c r="Q1" s="280"/>
      <c r="R1" s="163"/>
      <c r="S1" s="163"/>
      <c r="T1" s="163"/>
      <c r="U1" s="163"/>
      <c r="V1" s="163"/>
      <c r="W1" s="163"/>
      <c r="X1" s="163"/>
      <c r="Y1" s="163"/>
    </row>
    <row r="2" spans="1:25" ht="18" customHeight="1">
      <c r="A2" s="295"/>
      <c r="B2" s="296"/>
      <c r="C2" s="300"/>
      <c r="D2" s="295"/>
      <c r="E2" s="296"/>
      <c r="F2" s="283"/>
      <c r="J2" s="166"/>
      <c r="K2" s="166"/>
      <c r="L2" s="166"/>
      <c r="M2" s="83"/>
      <c r="N2" s="166"/>
      <c r="O2" s="166"/>
      <c r="P2" s="166"/>
      <c r="Q2" s="281"/>
      <c r="R2" s="163"/>
      <c r="S2" s="163"/>
      <c r="T2" s="163"/>
      <c r="U2" s="163"/>
      <c r="V2" s="163"/>
      <c r="W2" s="163"/>
      <c r="X2" s="163"/>
      <c r="Y2" s="163"/>
    </row>
    <row r="3" spans="1:25" ht="14.25" customHeight="1">
      <c r="A3" s="295"/>
      <c r="B3" s="296"/>
      <c r="C3" s="300"/>
      <c r="D3" s="295"/>
      <c r="E3" s="296"/>
      <c r="F3" s="282" t="s">
        <v>4</v>
      </c>
      <c r="J3" s="167"/>
      <c r="K3" s="167"/>
      <c r="L3" s="167"/>
      <c r="M3" s="86"/>
      <c r="N3" s="167"/>
      <c r="O3" s="167"/>
      <c r="P3" s="167"/>
      <c r="Q3" s="281"/>
      <c r="R3" s="163"/>
      <c r="S3" s="163"/>
      <c r="T3" s="163"/>
      <c r="U3" s="163"/>
      <c r="V3" s="163"/>
      <c r="W3" s="163"/>
      <c r="X3" s="163"/>
      <c r="Y3" s="163"/>
    </row>
    <row r="4" spans="1:25" ht="30" customHeight="1">
      <c r="A4" s="297"/>
      <c r="B4" s="298"/>
      <c r="C4" s="283"/>
      <c r="D4" s="297"/>
      <c r="E4" s="298"/>
      <c r="F4" s="283"/>
      <c r="J4" s="167"/>
      <c r="K4" s="167"/>
      <c r="L4" s="167"/>
      <c r="M4" s="86"/>
      <c r="N4" s="167"/>
      <c r="O4" s="167"/>
      <c r="P4" s="167"/>
      <c r="Q4" s="281"/>
      <c r="R4" s="163"/>
      <c r="S4" s="163"/>
      <c r="T4" s="163"/>
      <c r="U4" s="163"/>
      <c r="V4" s="163"/>
      <c r="W4" s="163"/>
      <c r="X4" s="163"/>
      <c r="Y4" s="163"/>
    </row>
    <row r="5" spans="1:25" ht="15" customHeight="1">
      <c r="A5" s="163"/>
      <c r="B5" s="168"/>
      <c r="C5" s="168"/>
      <c r="D5" s="169"/>
      <c r="E5" s="169"/>
      <c r="F5" s="167"/>
      <c r="G5" s="167"/>
      <c r="H5" s="167"/>
      <c r="I5" s="167"/>
      <c r="J5" s="167"/>
      <c r="K5" s="167"/>
      <c r="L5" s="167"/>
      <c r="M5" s="86"/>
      <c r="N5" s="167"/>
      <c r="O5" s="167"/>
      <c r="P5" s="167"/>
      <c r="Q5" s="163"/>
      <c r="R5" s="163"/>
      <c r="S5" s="163"/>
      <c r="T5" s="163"/>
      <c r="U5" s="163"/>
      <c r="V5" s="163"/>
      <c r="W5" s="163"/>
      <c r="X5" s="163"/>
      <c r="Y5" s="163"/>
    </row>
    <row r="6" spans="1:25" ht="24" customHeight="1">
      <c r="A6" s="291" t="s">
        <v>300</v>
      </c>
      <c r="B6" s="292"/>
      <c r="C6" s="156" t="str">
        <f>_xlfn.CONCAT(Taller!$E$23,"-",Taller!$I$23)</f>
        <v>2024-2027</v>
      </c>
      <c r="E6" s="163"/>
      <c r="F6" s="170" t="s">
        <v>301</v>
      </c>
      <c r="G6" s="171">
        <v>45200</v>
      </c>
      <c r="I6" s="163"/>
      <c r="J6" s="163"/>
      <c r="K6" s="167"/>
      <c r="L6" s="163"/>
      <c r="M6" s="84"/>
      <c r="N6" s="284" t="s">
        <v>302</v>
      </c>
      <c r="O6" s="285"/>
      <c r="P6" s="286" t="str">
        <f>Taller!$G$307</f>
        <v>Semestral</v>
      </c>
      <c r="Q6" s="287"/>
      <c r="R6" s="163"/>
      <c r="S6" s="163"/>
      <c r="T6" s="163"/>
      <c r="U6" s="163"/>
      <c r="V6" s="163"/>
      <c r="W6" s="163"/>
      <c r="X6" s="163"/>
      <c r="Y6" s="163"/>
    </row>
    <row r="7" spans="1:25" ht="12" customHeight="1">
      <c r="A7" s="172"/>
      <c r="B7" s="173"/>
      <c r="C7" s="174"/>
      <c r="D7" s="174"/>
      <c r="E7" s="174"/>
      <c r="H7" s="174"/>
      <c r="I7" s="174"/>
      <c r="J7" s="174"/>
      <c r="K7" s="174"/>
      <c r="L7" s="174"/>
      <c r="M7" s="88"/>
      <c r="N7" s="174"/>
      <c r="O7" s="174"/>
      <c r="P7" s="194"/>
      <c r="Q7" s="194"/>
      <c r="R7" s="172"/>
      <c r="S7" s="172"/>
      <c r="T7" s="172"/>
      <c r="U7" s="172"/>
      <c r="V7" s="172"/>
      <c r="W7" s="172"/>
      <c r="X7" s="172"/>
      <c r="Y7" s="172"/>
    </row>
    <row r="8" spans="1:25" ht="51" customHeight="1">
      <c r="A8" s="175"/>
      <c r="B8" s="175"/>
      <c r="C8" s="176"/>
      <c r="D8" s="177"/>
      <c r="E8" s="178"/>
      <c r="F8" s="288" t="s">
        <v>460</v>
      </c>
      <c r="G8" s="285"/>
      <c r="H8" s="179"/>
      <c r="I8" s="180" t="s">
        <v>461</v>
      </c>
      <c r="J8" s="181"/>
      <c r="K8" s="289" t="s">
        <v>462</v>
      </c>
      <c r="L8" s="285"/>
      <c r="M8" s="89"/>
      <c r="N8" s="288" t="s">
        <v>466</v>
      </c>
      <c r="O8" s="290"/>
      <c r="P8" s="290"/>
      <c r="Q8" s="285"/>
      <c r="R8" s="195"/>
      <c r="S8" s="195"/>
      <c r="T8" s="195"/>
      <c r="U8" s="195"/>
      <c r="V8" s="195"/>
      <c r="W8" s="195"/>
      <c r="X8" s="195"/>
      <c r="Y8" s="195"/>
    </row>
    <row r="9" spans="1:25" ht="73.5" customHeight="1">
      <c r="A9" s="182" t="s">
        <v>40</v>
      </c>
      <c r="B9" s="182" t="s">
        <v>303</v>
      </c>
      <c r="C9" s="183" t="s">
        <v>304</v>
      </c>
      <c r="D9" s="184" t="s">
        <v>305</v>
      </c>
      <c r="E9" s="185" t="s">
        <v>306</v>
      </c>
      <c r="F9" s="186" t="s">
        <v>307</v>
      </c>
      <c r="G9" s="186" t="s">
        <v>308</v>
      </c>
      <c r="H9" s="187" t="s">
        <v>463</v>
      </c>
      <c r="I9" s="186" t="s">
        <v>309</v>
      </c>
      <c r="J9" s="188" t="str">
        <f t="shared" ref="J9:J49" si="0">F9</f>
        <v>ACTIVIDADES A REALIZAR</v>
      </c>
      <c r="K9" s="188" t="s">
        <v>464</v>
      </c>
      <c r="L9" s="186" t="s">
        <v>465</v>
      </c>
      <c r="M9" s="91" t="s">
        <v>262</v>
      </c>
      <c r="N9" s="196" t="s">
        <v>310</v>
      </c>
      <c r="O9" s="186" t="s">
        <v>311</v>
      </c>
      <c r="P9" s="180" t="s">
        <v>312</v>
      </c>
      <c r="Q9" s="186" t="s">
        <v>205</v>
      </c>
      <c r="R9" s="169"/>
      <c r="S9" s="169"/>
      <c r="T9" s="169"/>
      <c r="U9" s="169"/>
      <c r="V9" s="169"/>
      <c r="W9" s="169"/>
      <c r="X9" s="169"/>
      <c r="Y9" s="169"/>
    </row>
    <row r="10" spans="1:25" ht="69" customHeight="1">
      <c r="A10" s="156" t="s">
        <v>43</v>
      </c>
      <c r="B10" s="189" t="str">
        <f>IF(A10="","",VLOOKUP($A10,'Matriz cruzada'!$A$4:$J$44,2,0))</f>
        <v>Gestión del riesgo de turismo de aventura</v>
      </c>
      <c r="C10" s="189" t="str">
        <f>IF(A10="","",VLOOKUP($A10,'Matriz cruzada'!$A$4:$J$44,8,0))</f>
        <v>Gestión de procesos</v>
      </c>
      <c r="D10" s="190" t="str">
        <f>IF(A10="","",VLOOKUP($A10,'Matriz cruzada'!$A$4:$J$44,9,0))</f>
        <v xml:space="preserve">Mejorar la gestión de los procesos, aumentando la seguridad en nuestras operaciones al 95%. </v>
      </c>
      <c r="E10" s="190" t="str">
        <f>IF(A10="","",VLOOKUP($A10,'Matriz cruzada'!$A$4:$J$44,10,0))</f>
        <v xml:space="preserve">Documentar los procesos del sistema de gestión de turismo de aventura, para garantizar una buena planificación y gestión de las actividades de la agencia. </v>
      </c>
      <c r="F10" s="151" t="s">
        <v>447</v>
      </c>
      <c r="G10" s="153" t="s">
        <v>315</v>
      </c>
      <c r="H10" s="153" t="s">
        <v>456</v>
      </c>
      <c r="I10" s="191">
        <v>45657</v>
      </c>
      <c r="J10" s="191" t="str">
        <f t="shared" si="0"/>
        <v>Elaborar plan de trabajo para la documentación de los procesos.</v>
      </c>
      <c r="K10" s="153" t="s">
        <v>314</v>
      </c>
      <c r="L10" s="192">
        <v>2000000</v>
      </c>
      <c r="M10" s="92" t="str">
        <f t="shared" ref="M10:M49" si="1">E10</f>
        <v xml:space="preserve">Documentar los procesos del sistema de gestión de turismo de aventura, para garantizar una buena planificación y gestión de las actividades de la agencia. </v>
      </c>
      <c r="N10" s="162" t="s">
        <v>316</v>
      </c>
      <c r="O10" s="153" t="s">
        <v>317</v>
      </c>
      <c r="P10" s="197">
        <v>0.9</v>
      </c>
      <c r="Q10" s="162" t="s">
        <v>210</v>
      </c>
      <c r="R10" s="172"/>
      <c r="S10" s="172"/>
      <c r="T10" s="172"/>
      <c r="U10" s="172"/>
      <c r="V10" s="172"/>
      <c r="W10" s="172"/>
      <c r="X10" s="172"/>
      <c r="Y10" s="172"/>
    </row>
    <row r="11" spans="1:25" ht="100.5" customHeight="1">
      <c r="A11" s="156" t="s">
        <v>52</v>
      </c>
      <c r="B11" s="189" t="str">
        <f>IF(A11="","",VLOOKUP($A11,'Matriz cruzada'!$A$4:$J$44,2,0))</f>
        <v>Administrativo y Financiero</v>
      </c>
      <c r="C11" s="189" t="str">
        <f>IF(A11="","",VLOOKUP($A11,'Matriz cruzada'!$A$4:$J$44,8,0))</f>
        <v xml:space="preserve">Crecimiento </v>
      </c>
      <c r="D11" s="190" t="str">
        <f>IF(A11="","",VLOOKUP($A11,'Matriz cruzada'!$A$4:$J$44,9,0))</f>
        <v>Aumentar la ventas en 10% con respecto al año anterior</v>
      </c>
      <c r="E11" s="190" t="str">
        <f>IF(A11="","",VLOOKUP($A11,'Matriz cruzada'!$A$4:$J$44,10,0))</f>
        <v>Fortalecer la gestión comercial a través de la consecución de los recursos para las actividades de turismo y condiciones de talento humano.</v>
      </c>
      <c r="F11" s="151" t="s">
        <v>457</v>
      </c>
      <c r="G11" s="153" t="s">
        <v>412</v>
      </c>
      <c r="H11" s="193" t="s">
        <v>313</v>
      </c>
      <c r="I11" s="191">
        <v>45657</v>
      </c>
      <c r="J11" s="191" t="str">
        <f t="shared" si="0"/>
        <v>Capacitar al equipo comercial, brindando entrenamiento y recursos adecuados para que puedan ofrecer una experiencia excepcional al  cliente.</v>
      </c>
      <c r="K11" s="153" t="s">
        <v>314</v>
      </c>
      <c r="L11" s="192">
        <v>1000000</v>
      </c>
      <c r="M11" s="92" t="str">
        <f t="shared" si="1"/>
        <v>Fortalecer la gestión comercial a través de la consecución de los recursos para las actividades de turismo y condiciones de talento humano.</v>
      </c>
      <c r="N11" s="162" t="s">
        <v>448</v>
      </c>
      <c r="O11" s="153" t="s">
        <v>458</v>
      </c>
      <c r="P11" s="197">
        <v>0.9</v>
      </c>
      <c r="Q11" s="162" t="s">
        <v>210</v>
      </c>
      <c r="R11" s="172"/>
      <c r="S11" s="172"/>
      <c r="T11" s="172"/>
      <c r="U11" s="172"/>
      <c r="V11" s="172"/>
      <c r="W11" s="172"/>
      <c r="X11" s="172"/>
      <c r="Y11" s="172"/>
    </row>
    <row r="12" spans="1:25" ht="78" customHeight="1">
      <c r="A12" s="156" t="s">
        <v>56</v>
      </c>
      <c r="B12" s="189" t="str">
        <f>IF(A12="","",VLOOKUP($A12,'Matriz cruzada'!$A$4:$J$44,2,0))</f>
        <v>Gestión Comercial</v>
      </c>
      <c r="C12" s="189" t="str">
        <f>IF(A12="","",VLOOKUP($A12,'Matriz cruzada'!$A$4:$J$44,8,0))</f>
        <v xml:space="preserve">Crecimiento </v>
      </c>
      <c r="D12" s="190" t="str">
        <f>IF(A12="","",VLOOKUP($A12,'Matriz cruzada'!$A$4:$J$44,9,0))</f>
        <v>Aumentar la ventas en 10% con respecto al año anterior</v>
      </c>
      <c r="E12" s="190" t="str">
        <f>IF(A12="","",VLOOKUP($A12,'Matriz cruzada'!$A$4:$J$44,10,0))</f>
        <v>Fortalecer la gestión comercial en turismo a través de la consecución de los recursos para las actividades de turismo y condiciones de talento humano.</v>
      </c>
      <c r="F12" s="151" t="s">
        <v>459</v>
      </c>
      <c r="G12" s="172" t="s">
        <v>467</v>
      </c>
      <c r="H12" s="153" t="s">
        <v>456</v>
      </c>
      <c r="I12" s="191">
        <v>45614</v>
      </c>
      <c r="J12" s="191" t="str">
        <f t="shared" si="0"/>
        <v xml:space="preserve">Desarrollar una propuesta de valor única, encontrando diferenciadores de la competencia destacando los beneficios y ventajas de los servicios de turismo de aventura, para lograr nuevas negociaciones. </v>
      </c>
      <c r="K12" s="153" t="s">
        <v>314</v>
      </c>
      <c r="L12" s="192">
        <v>3000000</v>
      </c>
      <c r="M12" s="92" t="str">
        <f t="shared" si="1"/>
        <v>Fortalecer la gestión comercial en turismo a través de la consecución de los recursos para las actividades de turismo y condiciones de talento humano.</v>
      </c>
      <c r="N12" s="162" t="s">
        <v>449</v>
      </c>
      <c r="O12" s="153" t="s">
        <v>451</v>
      </c>
      <c r="P12" s="197">
        <v>0.1</v>
      </c>
      <c r="Q12" s="162" t="s">
        <v>450</v>
      </c>
      <c r="R12" s="172"/>
      <c r="S12" s="172"/>
      <c r="T12" s="172"/>
      <c r="U12" s="172"/>
      <c r="V12" s="172"/>
      <c r="W12" s="172"/>
      <c r="X12" s="172"/>
      <c r="Y12" s="172"/>
    </row>
    <row r="13" spans="1:25" ht="84" customHeight="1">
      <c r="A13" s="156" t="s">
        <v>68</v>
      </c>
      <c r="B13" s="189" t="str">
        <f>IF(A13="","",VLOOKUP($A13,'Matriz cruzada'!$A$4:$J$44,2,0))</f>
        <v>Comunicación y consulta</v>
      </c>
      <c r="C13" s="189" t="str">
        <f>IF(A13="","",VLOOKUP($A13,'Matriz cruzada'!$A$4:$J$44,8,0))</f>
        <v xml:space="preserve">Crecimiento </v>
      </c>
      <c r="D13" s="190" t="str">
        <f>IF(A13="","",VLOOKUP($A13,'Matriz cruzada'!$A$4:$J$44,9,0))</f>
        <v xml:space="preserve">Implementar un plan de TI que contenga innovación durante el próximo año. </v>
      </c>
      <c r="E13" s="190" t="str">
        <f>IF(A13="","",VLOOKUP($A13,'Matriz cruzada'!$A$4:$J$44,10,0))</f>
        <v>Innovar y transformar nuestros servicios por medio del uso de plataformas de tecnología y canales digitales para ofertar los servicios.</v>
      </c>
      <c r="F13" s="151" t="s">
        <v>452</v>
      </c>
      <c r="G13" s="153" t="s">
        <v>453</v>
      </c>
      <c r="H13" s="153" t="s">
        <v>456</v>
      </c>
      <c r="I13" s="191">
        <v>45614</v>
      </c>
      <c r="J13" s="191" t="str">
        <f t="shared" si="0"/>
        <v>Implementar marketing digital, aprovechando las redes sociales, email marketing y otros canales digitales para llegar a nuevos clientes y fomentar las ventas.</v>
      </c>
      <c r="K13" s="153" t="s">
        <v>319</v>
      </c>
      <c r="L13" s="192">
        <v>2500000</v>
      </c>
      <c r="M13" s="92" t="str">
        <f t="shared" si="1"/>
        <v>Innovar y transformar nuestros servicios por medio del uso de plataformas de tecnología y canales digitales para ofertar los servicios.</v>
      </c>
      <c r="N13" s="162" t="s">
        <v>454</v>
      </c>
      <c r="O13" s="153" t="s">
        <v>455</v>
      </c>
      <c r="P13" s="198">
        <v>3</v>
      </c>
      <c r="Q13" s="162" t="s">
        <v>210</v>
      </c>
      <c r="R13" s="172"/>
      <c r="S13" s="172"/>
      <c r="T13" s="172"/>
      <c r="U13" s="172"/>
      <c r="V13" s="172"/>
      <c r="W13" s="172"/>
      <c r="X13" s="172"/>
      <c r="Y13" s="172"/>
    </row>
    <row r="14" spans="1:25" customFormat="1" ht="96.75" hidden="1" customHeight="1">
      <c r="A14" s="14"/>
      <c r="B14" s="189" t="str">
        <f>IF(A14="","",VLOOKUP($A14,'Matriz cruzada'!$A$4:$J$44,2,0))</f>
        <v/>
      </c>
      <c r="C14" s="189" t="str">
        <f>IF(A14="","",VLOOKUP($A14,'Matriz cruzada'!$A$4:$J$44,8,0))</f>
        <v/>
      </c>
      <c r="D14" s="190" t="str">
        <f>IF(A14="","",VLOOKUP($A14,'Matriz cruzada'!$A$4:$J$44,9,0))</f>
        <v/>
      </c>
      <c r="E14" s="190" t="str">
        <f>IF(A14="","",VLOOKUP($A14,'Matriz cruzada'!$A$4:$J$44,10,0))</f>
        <v/>
      </c>
      <c r="F14" s="39"/>
      <c r="G14" s="25"/>
      <c r="H14" s="25"/>
      <c r="I14" s="92"/>
      <c r="J14" s="92">
        <f t="shared" si="0"/>
        <v>0</v>
      </c>
      <c r="K14" s="25"/>
      <c r="L14" s="93"/>
      <c r="M14" s="92" t="str">
        <f t="shared" si="1"/>
        <v/>
      </c>
      <c r="N14" s="94"/>
      <c r="O14" s="25"/>
      <c r="P14" s="95"/>
      <c r="Q14" s="94"/>
      <c r="R14" s="21"/>
      <c r="S14" s="21"/>
      <c r="T14" s="21"/>
      <c r="U14" s="96"/>
      <c r="V14" s="96"/>
      <c r="W14" s="96"/>
      <c r="X14" s="96"/>
      <c r="Y14" s="96"/>
    </row>
    <row r="15" spans="1:25" customFormat="1" ht="83.25" hidden="1" customHeight="1">
      <c r="A15" s="14"/>
      <c r="B15" s="189" t="str">
        <f>IF(A15="","",VLOOKUP($A15,'Matriz cruzada'!$A$4:$J$44,2,0))</f>
        <v/>
      </c>
      <c r="C15" s="189" t="str">
        <f>IF(A15="","",VLOOKUP($A15,'Matriz cruzada'!$A$4:$J$44,8,0))</f>
        <v/>
      </c>
      <c r="D15" s="190" t="str">
        <f>IF(A15="","",VLOOKUP($A15,'Matriz cruzada'!$A$4:$J$44,9,0))</f>
        <v/>
      </c>
      <c r="E15" s="190" t="str">
        <f>IF(A15="","",VLOOKUP($A15,'Matriz cruzada'!$A$4:$J$44,10,0))</f>
        <v/>
      </c>
      <c r="F15" s="39"/>
      <c r="G15" s="25"/>
      <c r="H15" s="153"/>
      <c r="I15" s="92"/>
      <c r="J15" s="92">
        <f t="shared" si="0"/>
        <v>0</v>
      </c>
      <c r="K15" s="25"/>
      <c r="L15" s="93"/>
      <c r="M15" s="92" t="str">
        <f t="shared" si="1"/>
        <v/>
      </c>
      <c r="N15" s="94"/>
      <c r="O15" s="25"/>
      <c r="P15" s="95"/>
      <c r="Q15" s="94"/>
      <c r="R15" s="21"/>
      <c r="S15" s="21"/>
      <c r="T15" s="21"/>
      <c r="U15" s="96"/>
      <c r="V15" s="96"/>
      <c r="W15" s="96"/>
      <c r="X15" s="96"/>
      <c r="Y15" s="96"/>
    </row>
    <row r="16" spans="1:25" customFormat="1" ht="103.5" hidden="1" customHeight="1">
      <c r="A16" s="14"/>
      <c r="B16" s="189" t="str">
        <f>IF(A16="","",VLOOKUP($A16,'Matriz cruzada'!$A$4:$J$44,2,0))</f>
        <v/>
      </c>
      <c r="C16" s="189" t="str">
        <f>IF(A16="","",VLOOKUP($A16,'Matriz cruzada'!$A$4:$J$44,8,0))</f>
        <v/>
      </c>
      <c r="D16" s="190" t="str">
        <f>IF(A16="","",VLOOKUP($A16,'Matriz cruzada'!$A$4:$J$44,9,0))</f>
        <v/>
      </c>
      <c r="E16" s="190" t="str">
        <f>IF(A16="","",VLOOKUP($A16,'Matriz cruzada'!$A$4:$J$44,10,0))</f>
        <v/>
      </c>
      <c r="F16" s="39"/>
      <c r="G16" s="25"/>
      <c r="H16" s="25"/>
      <c r="I16" s="92"/>
      <c r="J16" s="92">
        <f t="shared" si="0"/>
        <v>0</v>
      </c>
      <c r="K16" s="25"/>
      <c r="L16" s="93"/>
      <c r="M16" s="92" t="str">
        <f t="shared" si="1"/>
        <v/>
      </c>
      <c r="N16" s="25"/>
      <c r="O16" s="25"/>
      <c r="P16" s="95"/>
      <c r="Q16" s="25"/>
      <c r="R16" s="21"/>
      <c r="S16" s="21"/>
      <c r="T16" s="21"/>
      <c r="U16" s="96"/>
      <c r="V16" s="96"/>
      <c r="W16" s="96"/>
      <c r="X16" s="96"/>
      <c r="Y16" s="96"/>
    </row>
    <row r="17" spans="1:25" customFormat="1" ht="63.75" hidden="1" customHeight="1">
      <c r="A17" s="97"/>
      <c r="B17" s="189" t="str">
        <f>IF(A17="","",VLOOKUP($A17,'Matriz cruzada'!$A$4:$J$44,2,0))</f>
        <v/>
      </c>
      <c r="C17" s="189" t="str">
        <f>IF(A17="","",VLOOKUP($A17,'Matriz cruzada'!$A$4:$J$44,8,0))</f>
        <v/>
      </c>
      <c r="D17" s="190" t="str">
        <f>IF(A17="","",VLOOKUP($A17,'Matriz cruzada'!$A$4:$J$44,9,0))</f>
        <v/>
      </c>
      <c r="E17" s="190" t="str">
        <f>IF(A17="","",VLOOKUP($A17,'Matriz cruzada'!$A$4:$J$44,10,0))</f>
        <v/>
      </c>
      <c r="F17" s="39"/>
      <c r="G17" s="25"/>
      <c r="H17" s="153"/>
      <c r="I17" s="92"/>
      <c r="J17" s="92">
        <f t="shared" si="0"/>
        <v>0</v>
      </c>
      <c r="K17" s="25"/>
      <c r="L17" s="93"/>
      <c r="M17" s="92" t="str">
        <f t="shared" si="1"/>
        <v/>
      </c>
      <c r="N17" s="25"/>
      <c r="O17" s="25"/>
      <c r="P17" s="95"/>
      <c r="Q17" s="94"/>
      <c r="R17" s="21"/>
      <c r="S17" s="21"/>
      <c r="T17" s="21"/>
      <c r="U17" s="96"/>
      <c r="V17" s="96"/>
      <c r="W17" s="96"/>
      <c r="X17" s="96"/>
      <c r="Y17" s="96"/>
    </row>
    <row r="18" spans="1:25" customFormat="1" ht="15.5" hidden="1">
      <c r="A18" s="65"/>
      <c r="B18" s="189" t="str">
        <f>IF(A18="","",VLOOKUP($A18,'Matriz cruzada'!$A$4:$J$44,2,0))</f>
        <v/>
      </c>
      <c r="C18" s="189" t="str">
        <f>IF(A18="","",VLOOKUP($A18,'Matriz cruzada'!$A$4:$J$44,8,0))</f>
        <v/>
      </c>
      <c r="D18" s="190" t="str">
        <f>IF(A18="","",VLOOKUP($A18,'Matriz cruzada'!$A$4:$J$44,9,0))</f>
        <v/>
      </c>
      <c r="E18" s="190" t="str">
        <f>IF(A18="","",VLOOKUP($A18,'Matriz cruzada'!$A$4:$J$44,10,0))</f>
        <v/>
      </c>
      <c r="F18" s="39"/>
      <c r="G18" s="25"/>
      <c r="H18" s="25"/>
      <c r="I18" s="92"/>
      <c r="J18" s="92">
        <f t="shared" si="0"/>
        <v>0</v>
      </c>
      <c r="K18" s="25"/>
      <c r="L18" s="93"/>
      <c r="M18" s="92" t="str">
        <f t="shared" si="1"/>
        <v/>
      </c>
      <c r="N18" s="25"/>
      <c r="O18" s="25"/>
      <c r="P18" s="95"/>
      <c r="Q18" s="94"/>
      <c r="R18" s="84"/>
      <c r="S18" s="84"/>
      <c r="T18" s="84"/>
      <c r="U18" s="85"/>
      <c r="V18" s="85"/>
      <c r="W18" s="85"/>
      <c r="X18" s="85"/>
      <c r="Y18" s="85"/>
    </row>
    <row r="19" spans="1:25" customFormat="1" ht="13.5" hidden="1" customHeight="1">
      <c r="A19" s="65"/>
      <c r="B19" s="189" t="str">
        <f>IF(A19="","",VLOOKUP($A19,'Matriz cruzada'!$A$4:$J$44,2,0))</f>
        <v/>
      </c>
      <c r="C19" s="189" t="str">
        <f>IF(A19="","",VLOOKUP($A19,'Matriz cruzada'!$A$4:$J$44,8,0))</f>
        <v/>
      </c>
      <c r="D19" s="190" t="str">
        <f>IF(A19="","",VLOOKUP($A19,'Matriz cruzada'!$A$4:$J$44,9,0))</f>
        <v/>
      </c>
      <c r="E19" s="190" t="str">
        <f>IF(A19="","",VLOOKUP($A19,'Matriz cruzada'!$A$4:$J$44,10,0))</f>
        <v/>
      </c>
      <c r="F19" s="39"/>
      <c r="G19" s="25"/>
      <c r="H19" s="25"/>
      <c r="I19" s="92"/>
      <c r="J19" s="92">
        <f t="shared" si="0"/>
        <v>0</v>
      </c>
      <c r="K19" s="25"/>
      <c r="L19" s="93"/>
      <c r="M19" s="92" t="str">
        <f t="shared" si="1"/>
        <v/>
      </c>
      <c r="N19" s="25"/>
      <c r="O19" s="25"/>
      <c r="P19" s="95"/>
      <c r="Q19" s="94"/>
      <c r="R19" s="84"/>
      <c r="S19" s="84"/>
      <c r="T19" s="84"/>
      <c r="U19" s="85"/>
      <c r="V19" s="85"/>
      <c r="W19" s="85"/>
      <c r="X19" s="85"/>
      <c r="Y19" s="85"/>
    </row>
    <row r="20" spans="1:25" customFormat="1" ht="13.5" hidden="1" customHeight="1">
      <c r="A20" s="65"/>
      <c r="B20" s="189" t="str">
        <f>IF(A20="","",VLOOKUP($A20,'Matriz cruzada'!$A$4:$J$44,2,0))</f>
        <v/>
      </c>
      <c r="C20" s="189" t="str">
        <f>IF(A20="","",VLOOKUP($A20,'Matriz cruzada'!$A$4:$J$44,8,0))</f>
        <v/>
      </c>
      <c r="D20" s="190" t="str">
        <f>IF(A20="","",VLOOKUP($A20,'Matriz cruzada'!$A$4:$J$44,9,0))</f>
        <v/>
      </c>
      <c r="E20" s="190" t="str">
        <f>IF(A20="","",VLOOKUP($A20,'Matriz cruzada'!$A$4:$J$44,10,0))</f>
        <v/>
      </c>
      <c r="F20" s="39"/>
      <c r="G20" s="25"/>
      <c r="H20" s="25"/>
      <c r="I20" s="92"/>
      <c r="J20" s="92">
        <f t="shared" si="0"/>
        <v>0</v>
      </c>
      <c r="K20" s="25"/>
      <c r="L20" s="93"/>
      <c r="M20" s="92" t="str">
        <f t="shared" si="1"/>
        <v/>
      </c>
      <c r="N20" s="25"/>
      <c r="O20" s="25"/>
      <c r="P20" s="95"/>
      <c r="Q20" s="94"/>
      <c r="R20" s="84"/>
      <c r="S20" s="84"/>
      <c r="T20" s="84"/>
      <c r="U20" s="85"/>
      <c r="V20" s="85"/>
      <c r="W20" s="85"/>
      <c r="X20" s="85"/>
      <c r="Y20" s="85"/>
    </row>
    <row r="21" spans="1:25" customFormat="1" ht="13.5" hidden="1" customHeight="1">
      <c r="A21" s="65"/>
      <c r="B21" s="189" t="str">
        <f>IF(A21="","",VLOOKUP($A21,'Matriz cruzada'!$A$4:$J$44,2,0))</f>
        <v/>
      </c>
      <c r="C21" s="189" t="str">
        <f>IF(A21="","",VLOOKUP($A21,'Matriz cruzada'!$A$4:$J$44,8,0))</f>
        <v/>
      </c>
      <c r="D21" s="190" t="str">
        <f>IF(A21="","",VLOOKUP($A21,'Matriz cruzada'!$A$4:$J$44,9,0))</f>
        <v/>
      </c>
      <c r="E21" s="190" t="str">
        <f>IF(A21="","",VLOOKUP($A21,'Matriz cruzada'!$A$4:$J$44,10,0))</f>
        <v/>
      </c>
      <c r="F21" s="39"/>
      <c r="G21" s="25"/>
      <c r="H21" s="25"/>
      <c r="I21" s="92"/>
      <c r="J21" s="92">
        <f t="shared" si="0"/>
        <v>0</v>
      </c>
      <c r="K21" s="25"/>
      <c r="L21" s="93"/>
      <c r="M21" s="92" t="str">
        <f t="shared" si="1"/>
        <v/>
      </c>
      <c r="N21" s="25"/>
      <c r="O21" s="25"/>
      <c r="P21" s="95"/>
      <c r="Q21" s="94"/>
      <c r="R21" s="84"/>
      <c r="S21" s="84"/>
      <c r="T21" s="84"/>
      <c r="U21" s="85"/>
      <c r="V21" s="85"/>
      <c r="W21" s="85"/>
      <c r="X21" s="85"/>
      <c r="Y21" s="85"/>
    </row>
    <row r="22" spans="1:25" customFormat="1" ht="13.5" hidden="1" customHeight="1">
      <c r="A22" s="65"/>
      <c r="B22" s="189" t="str">
        <f>IF(A22="","",VLOOKUP($A22,'Matriz cruzada'!$A$4:$J$44,2,0))</f>
        <v/>
      </c>
      <c r="C22" s="189" t="str">
        <f>IF(A22="","",VLOOKUP($A22,'Matriz cruzada'!$A$4:$J$44,8,0))</f>
        <v/>
      </c>
      <c r="D22" s="190" t="str">
        <f>IF(A22="","",VLOOKUP($A22,'Matriz cruzada'!$A$4:$J$44,9,0))</f>
        <v/>
      </c>
      <c r="E22" s="190" t="str">
        <f>IF(A22="","",VLOOKUP($A22,'Matriz cruzada'!$A$4:$J$44,10,0))</f>
        <v/>
      </c>
      <c r="F22" s="39"/>
      <c r="G22" s="25"/>
      <c r="H22" s="25"/>
      <c r="I22" s="92"/>
      <c r="J22" s="92">
        <f t="shared" si="0"/>
        <v>0</v>
      </c>
      <c r="K22" s="25"/>
      <c r="L22" s="93"/>
      <c r="M22" s="92" t="str">
        <f t="shared" si="1"/>
        <v/>
      </c>
      <c r="N22" s="25"/>
      <c r="O22" s="25"/>
      <c r="P22" s="95"/>
      <c r="Q22" s="94"/>
      <c r="R22" s="84"/>
      <c r="S22" s="84"/>
      <c r="T22" s="84"/>
      <c r="U22" s="85"/>
      <c r="V22" s="85"/>
      <c r="W22" s="85"/>
      <c r="X22" s="85"/>
      <c r="Y22" s="85"/>
    </row>
    <row r="23" spans="1:25" customFormat="1" ht="13.5" hidden="1" customHeight="1">
      <c r="A23" s="65"/>
      <c r="B23" s="189" t="str">
        <f>IF(A23="","",VLOOKUP($A23,'Matriz cruzada'!$A$4:$J$44,2,0))</f>
        <v/>
      </c>
      <c r="C23" s="189" t="str">
        <f>IF(A23="","",VLOOKUP($A23,'Matriz cruzada'!$A$4:$J$44,8,0))</f>
        <v/>
      </c>
      <c r="D23" s="190" t="str">
        <f>IF(A23="","",VLOOKUP($A23,'Matriz cruzada'!$A$4:$J$44,9,0))</f>
        <v/>
      </c>
      <c r="E23" s="190" t="str">
        <f>IF(A23="","",VLOOKUP($A23,'Matriz cruzada'!$A$4:$J$44,10,0))</f>
        <v/>
      </c>
      <c r="F23" s="39"/>
      <c r="G23" s="25"/>
      <c r="H23" s="25"/>
      <c r="I23" s="92"/>
      <c r="J23" s="92">
        <f t="shared" si="0"/>
        <v>0</v>
      </c>
      <c r="K23" s="25"/>
      <c r="L23" s="93"/>
      <c r="M23" s="92" t="str">
        <f t="shared" si="1"/>
        <v/>
      </c>
      <c r="N23" s="25"/>
      <c r="O23" s="25"/>
      <c r="P23" s="95"/>
      <c r="Q23" s="94"/>
      <c r="R23" s="84"/>
      <c r="S23" s="84"/>
      <c r="T23" s="84"/>
      <c r="U23" s="85"/>
      <c r="V23" s="85"/>
      <c r="W23" s="85"/>
      <c r="X23" s="85"/>
      <c r="Y23" s="85"/>
    </row>
    <row r="24" spans="1:25" customFormat="1" ht="13.5" hidden="1" customHeight="1">
      <c r="A24" s="65"/>
      <c r="B24" s="189" t="str">
        <f>IF(A24="","",VLOOKUP($A24,'Matriz cruzada'!$A$4:$J$44,2,0))</f>
        <v/>
      </c>
      <c r="C24" s="189" t="str">
        <f>IF(A24="","",VLOOKUP($A24,'Matriz cruzada'!$A$4:$J$44,8,0))</f>
        <v/>
      </c>
      <c r="D24" s="190" t="str">
        <f>IF(A24="","",VLOOKUP($A24,'Matriz cruzada'!$A$4:$J$44,9,0))</f>
        <v/>
      </c>
      <c r="E24" s="190" t="str">
        <f>IF(A24="","",VLOOKUP($A24,'Matriz cruzada'!$A$4:$J$44,10,0))</f>
        <v/>
      </c>
      <c r="F24" s="39"/>
      <c r="G24" s="25"/>
      <c r="H24" s="25"/>
      <c r="I24" s="92"/>
      <c r="J24" s="92">
        <f t="shared" si="0"/>
        <v>0</v>
      </c>
      <c r="K24" s="25"/>
      <c r="L24" s="93"/>
      <c r="M24" s="92" t="str">
        <f t="shared" si="1"/>
        <v/>
      </c>
      <c r="N24" s="25"/>
      <c r="O24" s="25"/>
      <c r="P24" s="95"/>
      <c r="Q24" s="94"/>
      <c r="R24" s="84"/>
      <c r="S24" s="84"/>
      <c r="T24" s="84"/>
      <c r="U24" s="85"/>
      <c r="V24" s="85"/>
      <c r="W24" s="85"/>
      <c r="X24" s="85"/>
      <c r="Y24" s="85"/>
    </row>
    <row r="25" spans="1:25" customFormat="1" ht="13.5" hidden="1" customHeight="1">
      <c r="A25" s="65"/>
      <c r="B25" s="189" t="str">
        <f>IF(A25="","",VLOOKUP($A25,'Matriz cruzada'!$A$4:$J$44,2,0))</f>
        <v/>
      </c>
      <c r="C25" s="189" t="str">
        <f>IF(A25="","",VLOOKUP($A25,'Matriz cruzada'!$A$4:$J$44,8,0))</f>
        <v/>
      </c>
      <c r="D25" s="190" t="str">
        <f>IF(A25="","",VLOOKUP($A25,'Matriz cruzada'!$A$4:$J$44,9,0))</f>
        <v/>
      </c>
      <c r="E25" s="190" t="str">
        <f>IF(A25="","",VLOOKUP($A25,'Matriz cruzada'!$A$4:$J$44,10,0))</f>
        <v/>
      </c>
      <c r="F25" s="39"/>
      <c r="G25" s="25"/>
      <c r="H25" s="25"/>
      <c r="I25" s="92"/>
      <c r="J25" s="92">
        <f t="shared" si="0"/>
        <v>0</v>
      </c>
      <c r="K25" s="25"/>
      <c r="L25" s="93"/>
      <c r="M25" s="92" t="str">
        <f t="shared" si="1"/>
        <v/>
      </c>
      <c r="N25" s="25"/>
      <c r="O25" s="25"/>
      <c r="P25" s="95"/>
      <c r="Q25" s="94"/>
      <c r="R25" s="84"/>
      <c r="S25" s="84"/>
      <c r="T25" s="84"/>
      <c r="U25" s="85"/>
      <c r="V25" s="85"/>
      <c r="W25" s="85"/>
      <c r="X25" s="85"/>
      <c r="Y25" s="85"/>
    </row>
    <row r="26" spans="1:25" customFormat="1" ht="13.5" hidden="1" customHeight="1">
      <c r="A26" s="65"/>
      <c r="B26" s="189" t="str">
        <f>IF(A26="","",VLOOKUP($A26,'Matriz cruzada'!$A$4:$J$44,2,0))</f>
        <v/>
      </c>
      <c r="C26" s="189" t="str">
        <f>IF(A26="","",VLOOKUP($A26,'Matriz cruzada'!$A$4:$J$44,8,0))</f>
        <v/>
      </c>
      <c r="D26" s="190" t="str">
        <f>IF(A26="","",VLOOKUP($A26,'Matriz cruzada'!$A$4:$J$44,9,0))</f>
        <v/>
      </c>
      <c r="E26" s="190" t="str">
        <f>IF(A26="","",VLOOKUP($A26,'Matriz cruzada'!$A$4:$J$44,10,0))</f>
        <v/>
      </c>
      <c r="F26" s="39"/>
      <c r="G26" s="25"/>
      <c r="H26" s="25"/>
      <c r="I26" s="92"/>
      <c r="J26" s="92">
        <f t="shared" si="0"/>
        <v>0</v>
      </c>
      <c r="K26" s="25"/>
      <c r="L26" s="93"/>
      <c r="M26" s="92" t="str">
        <f t="shared" si="1"/>
        <v/>
      </c>
      <c r="N26" s="25"/>
      <c r="O26" s="25"/>
      <c r="P26" s="95"/>
      <c r="Q26" s="94"/>
      <c r="R26" s="84"/>
      <c r="S26" s="84"/>
      <c r="T26" s="84"/>
      <c r="U26" s="85"/>
      <c r="V26" s="85"/>
      <c r="W26" s="85"/>
      <c r="X26" s="85"/>
      <c r="Y26" s="85"/>
    </row>
    <row r="27" spans="1:25" customFormat="1" ht="13.5" hidden="1" customHeight="1">
      <c r="A27" s="65"/>
      <c r="B27" s="189" t="str">
        <f>IF(A27="","",VLOOKUP($A27,'Matriz cruzada'!$A$4:$J$44,2,0))</f>
        <v/>
      </c>
      <c r="C27" s="189" t="str">
        <f>IF(A27="","",VLOOKUP($A27,'Matriz cruzada'!$A$4:$J$44,8,0))</f>
        <v/>
      </c>
      <c r="D27" s="190" t="str">
        <f>IF(A27="","",VLOOKUP($A27,'Matriz cruzada'!$A$4:$J$44,9,0))</f>
        <v/>
      </c>
      <c r="E27" s="190" t="str">
        <f>IF(A27="","",VLOOKUP($A27,'Matriz cruzada'!$A$4:$J$44,10,0))</f>
        <v/>
      </c>
      <c r="F27" s="39"/>
      <c r="G27" s="25"/>
      <c r="H27" s="25"/>
      <c r="I27" s="92"/>
      <c r="J27" s="92">
        <f t="shared" si="0"/>
        <v>0</v>
      </c>
      <c r="K27" s="25"/>
      <c r="L27" s="93"/>
      <c r="M27" s="92" t="str">
        <f t="shared" si="1"/>
        <v/>
      </c>
      <c r="N27" s="25"/>
      <c r="O27" s="25"/>
      <c r="P27" s="95"/>
      <c r="Q27" s="94"/>
      <c r="R27" s="84"/>
      <c r="S27" s="84"/>
      <c r="T27" s="84"/>
      <c r="U27" s="85"/>
      <c r="V27" s="85"/>
      <c r="W27" s="85"/>
      <c r="X27" s="85"/>
      <c r="Y27" s="85"/>
    </row>
    <row r="28" spans="1:25" customFormat="1" ht="13.5" hidden="1" customHeight="1">
      <c r="A28" s="65"/>
      <c r="B28" s="189" t="str">
        <f>IF(A28="","",VLOOKUP($A28,'Matriz cruzada'!$A$4:$J$44,2,0))</f>
        <v/>
      </c>
      <c r="C28" s="189" t="str">
        <f>IF(A28="","",VLOOKUP($A28,'Matriz cruzada'!$A$4:$J$44,8,0))</f>
        <v/>
      </c>
      <c r="D28" s="190" t="str">
        <f>IF(A28="","",VLOOKUP($A28,'Matriz cruzada'!$A$4:$J$44,9,0))</f>
        <v/>
      </c>
      <c r="E28" s="190" t="str">
        <f>IF(A28="","",VLOOKUP($A28,'Matriz cruzada'!$A$4:$J$44,10,0))</f>
        <v/>
      </c>
      <c r="F28" s="39"/>
      <c r="G28" s="25"/>
      <c r="H28" s="25"/>
      <c r="I28" s="92"/>
      <c r="J28" s="92">
        <f t="shared" si="0"/>
        <v>0</v>
      </c>
      <c r="K28" s="25"/>
      <c r="L28" s="93"/>
      <c r="M28" s="92" t="str">
        <f t="shared" si="1"/>
        <v/>
      </c>
      <c r="N28" s="25"/>
      <c r="O28" s="25"/>
      <c r="P28" s="95"/>
      <c r="Q28" s="94"/>
      <c r="R28" s="84"/>
      <c r="S28" s="84"/>
      <c r="T28" s="84"/>
      <c r="U28" s="85"/>
      <c r="V28" s="85"/>
      <c r="W28" s="85"/>
      <c r="X28" s="85"/>
      <c r="Y28" s="85"/>
    </row>
    <row r="29" spans="1:25" customFormat="1" ht="13.5" hidden="1" customHeight="1">
      <c r="A29" s="65"/>
      <c r="B29" s="189" t="str">
        <f>IF(A29="","",VLOOKUP($A29,'Matriz cruzada'!$A$4:$J$44,2,0))</f>
        <v/>
      </c>
      <c r="C29" s="189" t="str">
        <f>IF(A29="","",VLOOKUP($A29,'Matriz cruzada'!$A$4:$J$44,8,0))</f>
        <v/>
      </c>
      <c r="D29" s="190" t="str">
        <f>IF(A29="","",VLOOKUP($A29,'Matriz cruzada'!$A$4:$J$44,9,0))</f>
        <v/>
      </c>
      <c r="E29" s="190" t="str">
        <f>IF(A29="","",VLOOKUP($A29,'Matriz cruzada'!$A$4:$J$44,10,0))</f>
        <v/>
      </c>
      <c r="F29" s="39"/>
      <c r="G29" s="25"/>
      <c r="H29" s="25"/>
      <c r="I29" s="92"/>
      <c r="J29" s="92">
        <f t="shared" si="0"/>
        <v>0</v>
      </c>
      <c r="K29" s="25"/>
      <c r="L29" s="93"/>
      <c r="M29" s="92" t="str">
        <f t="shared" si="1"/>
        <v/>
      </c>
      <c r="N29" s="25"/>
      <c r="O29" s="25"/>
      <c r="P29" s="95"/>
      <c r="Q29" s="94"/>
      <c r="R29" s="84"/>
      <c r="S29" s="84"/>
      <c r="T29" s="84"/>
      <c r="U29" s="85"/>
      <c r="V29" s="85"/>
      <c r="W29" s="85"/>
      <c r="X29" s="85"/>
      <c r="Y29" s="85"/>
    </row>
    <row r="30" spans="1:25" customFormat="1" ht="13.5" hidden="1" customHeight="1">
      <c r="A30" s="65"/>
      <c r="B30" s="189" t="str">
        <f>IF(A30="","",VLOOKUP($A30,'Matriz cruzada'!$A$4:$J$44,2,0))</f>
        <v/>
      </c>
      <c r="C30" s="189" t="str">
        <f>IF(A30="","",VLOOKUP($A30,'Matriz cruzada'!$A$4:$J$44,8,0))</f>
        <v/>
      </c>
      <c r="D30" s="190" t="str">
        <f>IF(A30="","",VLOOKUP($A30,'Matriz cruzada'!$A$4:$J$44,9,0))</f>
        <v/>
      </c>
      <c r="E30" s="190" t="str">
        <f>IF(A30="","",VLOOKUP($A30,'Matriz cruzada'!$A$4:$J$44,10,0))</f>
        <v/>
      </c>
      <c r="F30" s="39"/>
      <c r="G30" s="25"/>
      <c r="H30" s="25"/>
      <c r="I30" s="92"/>
      <c r="J30" s="92">
        <f t="shared" si="0"/>
        <v>0</v>
      </c>
      <c r="K30" s="25"/>
      <c r="L30" s="93"/>
      <c r="M30" s="92" t="str">
        <f t="shared" si="1"/>
        <v/>
      </c>
      <c r="N30" s="25"/>
      <c r="O30" s="25"/>
      <c r="P30" s="95"/>
      <c r="Q30" s="94"/>
      <c r="R30" s="84"/>
      <c r="S30" s="84"/>
      <c r="T30" s="84"/>
      <c r="U30" s="85"/>
      <c r="V30" s="85"/>
      <c r="W30" s="85"/>
      <c r="X30" s="85"/>
      <c r="Y30" s="85"/>
    </row>
    <row r="31" spans="1:25" customFormat="1" ht="13.5" hidden="1" customHeight="1">
      <c r="A31" s="65"/>
      <c r="B31" s="189" t="str">
        <f>IF(A31="","",VLOOKUP($A31,'Matriz cruzada'!$A$4:$J$44,2,0))</f>
        <v/>
      </c>
      <c r="C31" s="189" t="str">
        <f>IF(A31="","",VLOOKUP($A31,'Matriz cruzada'!$A$4:$J$44,8,0))</f>
        <v/>
      </c>
      <c r="D31" s="190" t="str">
        <f>IF(A31="","",VLOOKUP($A31,'Matriz cruzada'!$A$4:$J$44,9,0))</f>
        <v/>
      </c>
      <c r="E31" s="190" t="str">
        <f>IF(A31="","",VLOOKUP($A31,'Matriz cruzada'!$A$4:$J$44,10,0))</f>
        <v/>
      </c>
      <c r="F31" s="39"/>
      <c r="G31" s="25"/>
      <c r="H31" s="25"/>
      <c r="I31" s="92"/>
      <c r="J31" s="92">
        <f t="shared" si="0"/>
        <v>0</v>
      </c>
      <c r="K31" s="25"/>
      <c r="L31" s="93"/>
      <c r="M31" s="92" t="str">
        <f t="shared" si="1"/>
        <v/>
      </c>
      <c r="N31" s="25"/>
      <c r="O31" s="25"/>
      <c r="P31" s="95"/>
      <c r="Q31" s="94"/>
      <c r="R31" s="84"/>
      <c r="S31" s="84"/>
      <c r="T31" s="84"/>
      <c r="U31" s="85"/>
      <c r="V31" s="85"/>
      <c r="W31" s="85"/>
      <c r="X31" s="85"/>
      <c r="Y31" s="85"/>
    </row>
    <row r="32" spans="1:25" customFormat="1" ht="13.5" hidden="1" customHeight="1">
      <c r="A32" s="65"/>
      <c r="B32" s="189" t="str">
        <f>IF(A32="","",VLOOKUP($A32,'Matriz cruzada'!$A$4:$J$44,2,0))</f>
        <v/>
      </c>
      <c r="C32" s="189" t="str">
        <f>IF(A32="","",VLOOKUP($A32,'Matriz cruzada'!$A$4:$J$44,8,0))</f>
        <v/>
      </c>
      <c r="D32" s="190" t="str">
        <f>IF(A32="","",VLOOKUP($A32,'Matriz cruzada'!$A$4:$J$44,9,0))</f>
        <v/>
      </c>
      <c r="E32" s="190" t="str">
        <f>IF(A32="","",VLOOKUP($A32,'Matriz cruzada'!$A$4:$J$44,10,0))</f>
        <v/>
      </c>
      <c r="F32" s="39"/>
      <c r="G32" s="25"/>
      <c r="H32" s="25"/>
      <c r="I32" s="92"/>
      <c r="J32" s="92">
        <f t="shared" si="0"/>
        <v>0</v>
      </c>
      <c r="K32" s="25"/>
      <c r="L32" s="93"/>
      <c r="M32" s="92" t="str">
        <f t="shared" si="1"/>
        <v/>
      </c>
      <c r="N32" s="25"/>
      <c r="O32" s="25"/>
      <c r="P32" s="95"/>
      <c r="Q32" s="94"/>
      <c r="R32" s="84"/>
      <c r="S32" s="84"/>
      <c r="T32" s="84"/>
      <c r="U32" s="85"/>
      <c r="V32" s="85"/>
      <c r="W32" s="85"/>
      <c r="X32" s="85"/>
      <c r="Y32" s="85"/>
    </row>
    <row r="33" spans="1:25" customFormat="1" ht="13.5" hidden="1" customHeight="1">
      <c r="A33" s="65"/>
      <c r="B33" s="189" t="str">
        <f>IF(A33="","",VLOOKUP($A33,'Matriz cruzada'!$A$4:$J$44,2,0))</f>
        <v/>
      </c>
      <c r="C33" s="189" t="str">
        <f>IF(A33="","",VLOOKUP($A33,'Matriz cruzada'!$A$4:$J$44,8,0))</f>
        <v/>
      </c>
      <c r="D33" s="190" t="str">
        <f>IF(A33="","",VLOOKUP($A33,'Matriz cruzada'!$A$4:$J$44,9,0))</f>
        <v/>
      </c>
      <c r="E33" s="190" t="str">
        <f>IF(A33="","",VLOOKUP($A33,'Matriz cruzada'!$A$4:$J$44,10,0))</f>
        <v/>
      </c>
      <c r="F33" s="39"/>
      <c r="G33" s="25"/>
      <c r="H33" s="25"/>
      <c r="I33" s="92"/>
      <c r="J33" s="92">
        <f t="shared" si="0"/>
        <v>0</v>
      </c>
      <c r="K33" s="25"/>
      <c r="L33" s="93"/>
      <c r="M33" s="92" t="str">
        <f t="shared" si="1"/>
        <v/>
      </c>
      <c r="N33" s="25"/>
      <c r="O33" s="25"/>
      <c r="P33" s="95"/>
      <c r="Q33" s="94"/>
      <c r="R33" s="84"/>
      <c r="S33" s="84"/>
      <c r="T33" s="84"/>
      <c r="U33" s="85"/>
      <c r="V33" s="85"/>
      <c r="W33" s="85"/>
      <c r="X33" s="85"/>
      <c r="Y33" s="85"/>
    </row>
    <row r="34" spans="1:25" customFormat="1" ht="13.5" hidden="1" customHeight="1">
      <c r="A34" s="65"/>
      <c r="B34" s="189" t="str">
        <f>IF(A34="","",VLOOKUP($A34,'Matriz cruzada'!$A$4:$J$44,2,0))</f>
        <v/>
      </c>
      <c r="C34" s="189" t="str">
        <f>IF(A34="","",VLOOKUP($A34,'Matriz cruzada'!$A$4:$J$44,8,0))</f>
        <v/>
      </c>
      <c r="D34" s="190" t="str">
        <f>IF(A34="","",VLOOKUP($A34,'Matriz cruzada'!$A$4:$J$44,9,0))</f>
        <v/>
      </c>
      <c r="E34" s="190" t="str">
        <f>IF(A34="","",VLOOKUP($A34,'Matriz cruzada'!$A$4:$J$44,10,0))</f>
        <v/>
      </c>
      <c r="F34" s="39"/>
      <c r="G34" s="25"/>
      <c r="H34" s="25"/>
      <c r="I34" s="92"/>
      <c r="J34" s="92">
        <f t="shared" si="0"/>
        <v>0</v>
      </c>
      <c r="K34" s="25"/>
      <c r="L34" s="93"/>
      <c r="M34" s="92" t="str">
        <f t="shared" si="1"/>
        <v/>
      </c>
      <c r="N34" s="25"/>
      <c r="O34" s="25"/>
      <c r="P34" s="95"/>
      <c r="Q34" s="94"/>
      <c r="R34" s="84"/>
      <c r="S34" s="84"/>
      <c r="T34" s="84"/>
      <c r="U34" s="85"/>
      <c r="V34" s="85"/>
      <c r="W34" s="85"/>
      <c r="X34" s="85"/>
      <c r="Y34" s="85"/>
    </row>
    <row r="35" spans="1:25" customFormat="1" ht="13.5" hidden="1" customHeight="1">
      <c r="A35" s="65"/>
      <c r="B35" s="189" t="str">
        <f>IF(A35="","",VLOOKUP($A35,'Matriz cruzada'!$A$4:$J$44,2,0))</f>
        <v/>
      </c>
      <c r="C35" s="189" t="str">
        <f>IF(A35="","",VLOOKUP($A35,'Matriz cruzada'!$A$4:$J$44,8,0))</f>
        <v/>
      </c>
      <c r="D35" s="190" t="str">
        <f>IF(A35="","",VLOOKUP($A35,'Matriz cruzada'!$A$4:$J$44,9,0))</f>
        <v/>
      </c>
      <c r="E35" s="190" t="str">
        <f>IF(A35="","",VLOOKUP($A35,'Matriz cruzada'!$A$4:$J$44,10,0))</f>
        <v/>
      </c>
      <c r="F35" s="39"/>
      <c r="G35" s="25"/>
      <c r="H35" s="25"/>
      <c r="I35" s="92"/>
      <c r="J35" s="92">
        <f t="shared" si="0"/>
        <v>0</v>
      </c>
      <c r="K35" s="25"/>
      <c r="L35" s="93"/>
      <c r="M35" s="92" t="str">
        <f t="shared" si="1"/>
        <v/>
      </c>
      <c r="N35" s="25"/>
      <c r="O35" s="25"/>
      <c r="P35" s="95"/>
      <c r="Q35" s="94"/>
      <c r="R35" s="84"/>
      <c r="S35" s="84"/>
      <c r="T35" s="84"/>
      <c r="U35" s="85"/>
      <c r="V35" s="85"/>
      <c r="W35" s="85"/>
      <c r="X35" s="85"/>
      <c r="Y35" s="85"/>
    </row>
    <row r="36" spans="1:25" customFormat="1" ht="13.5" hidden="1" customHeight="1">
      <c r="A36" s="65"/>
      <c r="B36" s="189" t="str">
        <f>IF(A36="","",VLOOKUP($A36,'Matriz cruzada'!$A$4:$J$44,2,0))</f>
        <v/>
      </c>
      <c r="C36" s="189" t="str">
        <f>IF(A36="","",VLOOKUP($A36,'Matriz cruzada'!$A$4:$J$44,8,0))</f>
        <v/>
      </c>
      <c r="D36" s="190" t="str">
        <f>IF(A36="","",VLOOKUP($A36,'Matriz cruzada'!$A$4:$J$44,9,0))</f>
        <v/>
      </c>
      <c r="E36" s="190" t="str">
        <f>IF(A36="","",VLOOKUP($A36,'Matriz cruzada'!$A$4:$J$44,10,0))</f>
        <v/>
      </c>
      <c r="F36" s="39"/>
      <c r="G36" s="25"/>
      <c r="H36" s="25"/>
      <c r="I36" s="92"/>
      <c r="J36" s="92">
        <f t="shared" si="0"/>
        <v>0</v>
      </c>
      <c r="K36" s="25"/>
      <c r="L36" s="93"/>
      <c r="M36" s="92" t="str">
        <f t="shared" si="1"/>
        <v/>
      </c>
      <c r="N36" s="25"/>
      <c r="O36" s="25"/>
      <c r="P36" s="95"/>
      <c r="Q36" s="94"/>
      <c r="R36" s="84"/>
      <c r="S36" s="84"/>
      <c r="T36" s="84"/>
      <c r="U36" s="85"/>
      <c r="V36" s="85"/>
      <c r="W36" s="85"/>
      <c r="X36" s="85"/>
      <c r="Y36" s="85"/>
    </row>
    <row r="37" spans="1:25" customFormat="1" ht="13.5" hidden="1" customHeight="1">
      <c r="A37" s="65"/>
      <c r="B37" s="189" t="str">
        <f>IF(A37="","",VLOOKUP($A37,'Matriz cruzada'!$A$4:$J$44,2,0))</f>
        <v/>
      </c>
      <c r="C37" s="189" t="str">
        <f>IF(A37="","",VLOOKUP($A37,'Matriz cruzada'!$A$4:$J$44,8,0))</f>
        <v/>
      </c>
      <c r="D37" s="190" t="str">
        <f>IF(A37="","",VLOOKUP($A37,'Matriz cruzada'!$A$4:$J$44,9,0))</f>
        <v/>
      </c>
      <c r="E37" s="190" t="str">
        <f>IF(A37="","",VLOOKUP($A37,'Matriz cruzada'!$A$4:$J$44,10,0))</f>
        <v/>
      </c>
      <c r="F37" s="39"/>
      <c r="G37" s="25"/>
      <c r="H37" s="25"/>
      <c r="I37" s="92"/>
      <c r="J37" s="92">
        <f t="shared" si="0"/>
        <v>0</v>
      </c>
      <c r="K37" s="25"/>
      <c r="L37" s="93"/>
      <c r="M37" s="92" t="str">
        <f t="shared" si="1"/>
        <v/>
      </c>
      <c r="N37" s="25"/>
      <c r="O37" s="25"/>
      <c r="P37" s="95"/>
      <c r="Q37" s="94"/>
      <c r="R37" s="84"/>
      <c r="S37" s="84"/>
      <c r="T37" s="84"/>
      <c r="U37" s="85"/>
      <c r="V37" s="85"/>
      <c r="W37" s="85"/>
      <c r="X37" s="85"/>
      <c r="Y37" s="85"/>
    </row>
    <row r="38" spans="1:25" customFormat="1" ht="13.5" hidden="1" customHeight="1">
      <c r="A38" s="65"/>
      <c r="B38" s="189" t="str">
        <f>IF(A38="","",VLOOKUP($A38,'Matriz cruzada'!$A$4:$J$44,2,0))</f>
        <v/>
      </c>
      <c r="C38" s="189" t="str">
        <f>IF(A38="","",VLOOKUP($A38,'Matriz cruzada'!$A$4:$J$44,8,0))</f>
        <v/>
      </c>
      <c r="D38" s="190" t="str">
        <f>IF(A38="","",VLOOKUP($A38,'Matriz cruzada'!$A$4:$J$44,9,0))</f>
        <v/>
      </c>
      <c r="E38" s="190" t="str">
        <f>IF(A38="","",VLOOKUP($A38,'Matriz cruzada'!$A$4:$J$44,10,0))</f>
        <v/>
      </c>
      <c r="F38" s="39"/>
      <c r="G38" s="25"/>
      <c r="H38" s="25"/>
      <c r="I38" s="92"/>
      <c r="J38" s="92">
        <f t="shared" si="0"/>
        <v>0</v>
      </c>
      <c r="K38" s="25"/>
      <c r="L38" s="93"/>
      <c r="M38" s="92" t="str">
        <f t="shared" si="1"/>
        <v/>
      </c>
      <c r="N38" s="25"/>
      <c r="O38" s="25"/>
      <c r="P38" s="95"/>
      <c r="Q38" s="94"/>
      <c r="R38" s="84"/>
      <c r="S38" s="84"/>
      <c r="T38" s="84"/>
      <c r="U38" s="85"/>
      <c r="V38" s="85"/>
      <c r="W38" s="85"/>
      <c r="X38" s="85"/>
      <c r="Y38" s="85"/>
    </row>
    <row r="39" spans="1:25" customFormat="1" ht="13.5" hidden="1" customHeight="1">
      <c r="A39" s="65"/>
      <c r="B39" s="189" t="str">
        <f>IF(A39="","",VLOOKUP($A39,'Matriz cruzada'!$A$4:$J$44,2,0))</f>
        <v/>
      </c>
      <c r="C39" s="189" t="str">
        <f>IF(A39="","",VLOOKUP($A39,'Matriz cruzada'!$A$4:$J$44,8,0))</f>
        <v/>
      </c>
      <c r="D39" s="190" t="str">
        <f>IF(A39="","",VLOOKUP($A39,'Matriz cruzada'!$A$4:$J$44,9,0))</f>
        <v/>
      </c>
      <c r="E39" s="190" t="str">
        <f>IF(A39="","",VLOOKUP($A39,'Matriz cruzada'!$A$4:$J$44,10,0))</f>
        <v/>
      </c>
      <c r="F39" s="39"/>
      <c r="G39" s="25"/>
      <c r="H39" s="25"/>
      <c r="I39" s="92"/>
      <c r="J39" s="92">
        <f t="shared" si="0"/>
        <v>0</v>
      </c>
      <c r="K39" s="25"/>
      <c r="L39" s="93"/>
      <c r="M39" s="92" t="str">
        <f t="shared" si="1"/>
        <v/>
      </c>
      <c r="N39" s="25"/>
      <c r="O39" s="25"/>
      <c r="P39" s="95"/>
      <c r="Q39" s="94"/>
      <c r="R39" s="84"/>
      <c r="S39" s="84"/>
      <c r="T39" s="84"/>
      <c r="U39" s="85"/>
      <c r="V39" s="85"/>
      <c r="W39" s="85"/>
      <c r="X39" s="85"/>
      <c r="Y39" s="85"/>
    </row>
    <row r="40" spans="1:25" customFormat="1" ht="13.5" hidden="1" customHeight="1">
      <c r="A40" s="65"/>
      <c r="B40" s="189" t="str">
        <f>IF(A40="","",VLOOKUP($A40,'Matriz cruzada'!$A$4:$J$44,2,0))</f>
        <v/>
      </c>
      <c r="C40" s="189" t="str">
        <f>IF(A40="","",VLOOKUP($A40,'Matriz cruzada'!$A$4:$J$44,8,0))</f>
        <v/>
      </c>
      <c r="D40" s="190" t="str">
        <f>IF(A40="","",VLOOKUP($A40,'Matriz cruzada'!$A$4:$J$44,9,0))</f>
        <v/>
      </c>
      <c r="E40" s="190" t="str">
        <f>IF(A40="","",VLOOKUP($A40,'Matriz cruzada'!$A$4:$J$44,10,0))</f>
        <v/>
      </c>
      <c r="F40" s="39"/>
      <c r="G40" s="25"/>
      <c r="H40" s="25"/>
      <c r="I40" s="92"/>
      <c r="J40" s="92">
        <f t="shared" si="0"/>
        <v>0</v>
      </c>
      <c r="K40" s="25"/>
      <c r="L40" s="93"/>
      <c r="M40" s="92" t="str">
        <f t="shared" si="1"/>
        <v/>
      </c>
      <c r="N40" s="25"/>
      <c r="O40" s="25"/>
      <c r="P40" s="95"/>
      <c r="Q40" s="94"/>
      <c r="R40" s="84"/>
      <c r="S40" s="84"/>
      <c r="T40" s="84"/>
      <c r="U40" s="85"/>
      <c r="V40" s="85"/>
      <c r="W40" s="85"/>
      <c r="X40" s="85"/>
      <c r="Y40" s="85"/>
    </row>
    <row r="41" spans="1:25" customFormat="1" ht="13.5" hidden="1" customHeight="1">
      <c r="A41" s="65"/>
      <c r="B41" s="189" t="str">
        <f>IF(A41="","",VLOOKUP($A41,'Matriz cruzada'!$A$4:$J$44,2,0))</f>
        <v/>
      </c>
      <c r="C41" s="189" t="str">
        <f>IF(A41="","",VLOOKUP($A41,'Matriz cruzada'!$A$4:$J$44,8,0))</f>
        <v/>
      </c>
      <c r="D41" s="190" t="str">
        <f>IF(A41="","",VLOOKUP($A41,'Matriz cruzada'!$A$4:$J$44,9,0))</f>
        <v/>
      </c>
      <c r="E41" s="190" t="str">
        <f>IF(A41="","",VLOOKUP($A41,'Matriz cruzada'!$A$4:$J$44,10,0))</f>
        <v/>
      </c>
      <c r="F41" s="39"/>
      <c r="G41" s="25"/>
      <c r="H41" s="25"/>
      <c r="I41" s="92"/>
      <c r="J41" s="92">
        <f t="shared" si="0"/>
        <v>0</v>
      </c>
      <c r="K41" s="25"/>
      <c r="L41" s="93"/>
      <c r="M41" s="92" t="str">
        <f t="shared" si="1"/>
        <v/>
      </c>
      <c r="N41" s="25"/>
      <c r="O41" s="25"/>
      <c r="P41" s="95"/>
      <c r="Q41" s="94"/>
      <c r="R41" s="84"/>
      <c r="S41" s="84"/>
      <c r="T41" s="84"/>
      <c r="U41" s="85"/>
      <c r="V41" s="85"/>
      <c r="W41" s="85"/>
      <c r="X41" s="85"/>
      <c r="Y41" s="85"/>
    </row>
    <row r="42" spans="1:25" customFormat="1" ht="13.5" hidden="1" customHeight="1">
      <c r="A42" s="65"/>
      <c r="B42" s="189" t="str">
        <f>IF(A42="","",VLOOKUP($A42,'Matriz cruzada'!$A$4:$J$44,2,0))</f>
        <v/>
      </c>
      <c r="C42" s="189" t="str">
        <f>IF(A42="","",VLOOKUP($A42,'Matriz cruzada'!$A$4:$J$44,8,0))</f>
        <v/>
      </c>
      <c r="D42" s="190" t="str">
        <f>IF(A42="","",VLOOKUP($A42,'Matriz cruzada'!$A$4:$J$44,9,0))</f>
        <v/>
      </c>
      <c r="E42" s="190" t="str">
        <f>IF(A42="","",VLOOKUP($A42,'Matriz cruzada'!$A$4:$J$44,10,0))</f>
        <v/>
      </c>
      <c r="F42" s="39"/>
      <c r="G42" s="25"/>
      <c r="H42" s="25"/>
      <c r="I42" s="92"/>
      <c r="J42" s="92">
        <f t="shared" si="0"/>
        <v>0</v>
      </c>
      <c r="K42" s="25"/>
      <c r="L42" s="93"/>
      <c r="M42" s="92" t="str">
        <f t="shared" si="1"/>
        <v/>
      </c>
      <c r="N42" s="25"/>
      <c r="O42" s="25"/>
      <c r="P42" s="95"/>
      <c r="Q42" s="94"/>
      <c r="R42" s="84"/>
      <c r="S42" s="84"/>
      <c r="T42" s="84"/>
      <c r="U42" s="85"/>
      <c r="V42" s="85"/>
      <c r="W42" s="85"/>
      <c r="X42" s="85"/>
      <c r="Y42" s="85"/>
    </row>
    <row r="43" spans="1:25" customFormat="1" ht="13.5" hidden="1" customHeight="1">
      <c r="A43" s="65"/>
      <c r="B43" s="189" t="str">
        <f>IF(A43="","",VLOOKUP($A43,'Matriz cruzada'!$A$4:$J$44,2,0))</f>
        <v/>
      </c>
      <c r="C43" s="189" t="str">
        <f>IF(A43="","",VLOOKUP($A43,'Matriz cruzada'!$A$4:$J$44,8,0))</f>
        <v/>
      </c>
      <c r="D43" s="190" t="str">
        <f>IF(A43="","",VLOOKUP($A43,'Matriz cruzada'!$A$4:$J$44,9,0))</f>
        <v/>
      </c>
      <c r="E43" s="190" t="str">
        <f>IF(A43="","",VLOOKUP($A43,'Matriz cruzada'!$A$4:$J$44,10,0))</f>
        <v/>
      </c>
      <c r="F43" s="39"/>
      <c r="G43" s="25"/>
      <c r="H43" s="25"/>
      <c r="I43" s="92"/>
      <c r="J43" s="92">
        <f t="shared" si="0"/>
        <v>0</v>
      </c>
      <c r="K43" s="25"/>
      <c r="L43" s="93"/>
      <c r="M43" s="92" t="str">
        <f t="shared" si="1"/>
        <v/>
      </c>
      <c r="N43" s="25"/>
      <c r="O43" s="25"/>
      <c r="P43" s="95"/>
      <c r="Q43" s="94"/>
      <c r="R43" s="84"/>
      <c r="S43" s="84"/>
      <c r="T43" s="84"/>
      <c r="U43" s="85"/>
      <c r="V43" s="85"/>
      <c r="W43" s="85"/>
      <c r="X43" s="85"/>
      <c r="Y43" s="85"/>
    </row>
    <row r="44" spans="1:25" customFormat="1" ht="13.5" hidden="1" customHeight="1">
      <c r="A44" s="65"/>
      <c r="B44" s="189" t="str">
        <f>IF(A44="","",VLOOKUP($A44,'Matriz cruzada'!$A$4:$J$44,2,0))</f>
        <v/>
      </c>
      <c r="C44" s="189" t="str">
        <f>IF(A44="","",VLOOKUP($A44,'Matriz cruzada'!$A$4:$J$44,8,0))</f>
        <v/>
      </c>
      <c r="D44" s="190" t="str">
        <f>IF(A44="","",VLOOKUP($A44,'Matriz cruzada'!$A$4:$J$44,9,0))</f>
        <v/>
      </c>
      <c r="E44" s="190" t="str">
        <f>IF(A44="","",VLOOKUP($A44,'Matriz cruzada'!$A$4:$J$44,10,0))</f>
        <v/>
      </c>
      <c r="F44" s="39"/>
      <c r="G44" s="25"/>
      <c r="H44" s="25"/>
      <c r="I44" s="92"/>
      <c r="J44" s="92">
        <f t="shared" si="0"/>
        <v>0</v>
      </c>
      <c r="K44" s="25"/>
      <c r="L44" s="93"/>
      <c r="M44" s="92" t="str">
        <f t="shared" si="1"/>
        <v/>
      </c>
      <c r="N44" s="25"/>
      <c r="O44" s="25"/>
      <c r="P44" s="95"/>
      <c r="Q44" s="94"/>
      <c r="R44" s="84"/>
      <c r="S44" s="84"/>
      <c r="T44" s="84"/>
      <c r="U44" s="85"/>
      <c r="V44" s="85"/>
      <c r="W44" s="85"/>
      <c r="X44" s="85"/>
      <c r="Y44" s="85"/>
    </row>
    <row r="45" spans="1:25" customFormat="1" ht="13.5" hidden="1" customHeight="1">
      <c r="A45" s="65"/>
      <c r="B45" s="189" t="str">
        <f>IF(A45="","",VLOOKUP($A45,'Matriz cruzada'!$A$4:$J$44,2,0))</f>
        <v/>
      </c>
      <c r="C45" s="189" t="str">
        <f>IF(A45="","",VLOOKUP($A45,'Matriz cruzada'!$A$4:$J$44,8,0))</f>
        <v/>
      </c>
      <c r="D45" s="190" t="str">
        <f>IF(A45="","",VLOOKUP($A45,'Matriz cruzada'!$A$4:$J$44,9,0))</f>
        <v/>
      </c>
      <c r="E45" s="190" t="str">
        <f>IF(A45="","",VLOOKUP($A45,'Matriz cruzada'!$A$4:$J$44,10,0))</f>
        <v/>
      </c>
      <c r="F45" s="39"/>
      <c r="G45" s="25"/>
      <c r="H45" s="25"/>
      <c r="I45" s="92"/>
      <c r="J45" s="92">
        <f t="shared" si="0"/>
        <v>0</v>
      </c>
      <c r="K45" s="25"/>
      <c r="L45" s="93"/>
      <c r="M45" s="92" t="str">
        <f t="shared" si="1"/>
        <v/>
      </c>
      <c r="N45" s="25"/>
      <c r="O45" s="25"/>
      <c r="P45" s="95"/>
      <c r="Q45" s="94"/>
      <c r="R45" s="84"/>
      <c r="S45" s="84"/>
      <c r="T45" s="84"/>
      <c r="U45" s="85"/>
      <c r="V45" s="85"/>
      <c r="W45" s="85"/>
      <c r="X45" s="85"/>
      <c r="Y45" s="85"/>
    </row>
    <row r="46" spans="1:25" customFormat="1" ht="13.5" hidden="1" customHeight="1">
      <c r="A46" s="65"/>
      <c r="B46" s="189" t="str">
        <f>IF(A46="","",VLOOKUP($A46,'Matriz cruzada'!$A$4:$J$44,2,0))</f>
        <v/>
      </c>
      <c r="C46" s="189" t="str">
        <f>IF(A46="","",VLOOKUP($A46,'Matriz cruzada'!$A$4:$J$44,8,0))</f>
        <v/>
      </c>
      <c r="D46" s="190" t="str">
        <f>IF(A46="","",VLOOKUP($A46,'Matriz cruzada'!$A$4:$J$44,9,0))</f>
        <v/>
      </c>
      <c r="E46" s="190" t="str">
        <f>IF(A46="","",VLOOKUP($A46,'Matriz cruzada'!$A$4:$J$44,10,0))</f>
        <v/>
      </c>
      <c r="F46" s="39"/>
      <c r="G46" s="25"/>
      <c r="H46" s="25"/>
      <c r="I46" s="92"/>
      <c r="J46" s="92">
        <f t="shared" si="0"/>
        <v>0</v>
      </c>
      <c r="K46" s="25"/>
      <c r="L46" s="93"/>
      <c r="M46" s="92" t="str">
        <f t="shared" si="1"/>
        <v/>
      </c>
      <c r="N46" s="25"/>
      <c r="O46" s="25"/>
      <c r="P46" s="95"/>
      <c r="Q46" s="94"/>
      <c r="R46" s="84"/>
      <c r="S46" s="84"/>
      <c r="T46" s="84"/>
      <c r="U46" s="85"/>
      <c r="V46" s="85"/>
      <c r="W46" s="85"/>
      <c r="X46" s="85"/>
      <c r="Y46" s="85"/>
    </row>
    <row r="47" spans="1:25" customFormat="1" ht="13.5" hidden="1" customHeight="1">
      <c r="A47" s="65"/>
      <c r="B47" s="189" t="str">
        <f>IF(A47="","",VLOOKUP($A47,'Matriz cruzada'!$A$4:$J$44,2,0))</f>
        <v/>
      </c>
      <c r="C47" s="189" t="str">
        <f>IF(A47="","",VLOOKUP($A47,'Matriz cruzada'!$A$4:$J$44,8,0))</f>
        <v/>
      </c>
      <c r="D47" s="190" t="str">
        <f>IF(A47="","",VLOOKUP($A47,'Matriz cruzada'!$A$4:$J$44,9,0))</f>
        <v/>
      </c>
      <c r="E47" s="190" t="str">
        <f>IF(A47="","",VLOOKUP($A47,'Matriz cruzada'!$A$4:$J$44,10,0))</f>
        <v/>
      </c>
      <c r="F47" s="39"/>
      <c r="G47" s="25"/>
      <c r="H47" s="25"/>
      <c r="I47" s="92"/>
      <c r="J47" s="92">
        <f t="shared" si="0"/>
        <v>0</v>
      </c>
      <c r="K47" s="25"/>
      <c r="L47" s="93"/>
      <c r="M47" s="92" t="str">
        <f t="shared" si="1"/>
        <v/>
      </c>
      <c r="N47" s="25"/>
      <c r="O47" s="25"/>
      <c r="P47" s="95"/>
      <c r="Q47" s="94"/>
      <c r="R47" s="84"/>
      <c r="S47" s="84"/>
      <c r="T47" s="84"/>
      <c r="U47" s="85"/>
      <c r="V47" s="85"/>
      <c r="W47" s="85"/>
      <c r="X47" s="85"/>
      <c r="Y47" s="85"/>
    </row>
    <row r="48" spans="1:25" customFormat="1" ht="13.5" hidden="1" customHeight="1">
      <c r="A48" s="65"/>
      <c r="B48" s="189" t="str">
        <f>IF(A48="","",VLOOKUP($A48,'Matriz cruzada'!$A$4:$J$44,2,0))</f>
        <v/>
      </c>
      <c r="C48" s="189" t="str">
        <f>IF(A48="","",VLOOKUP($A48,'Matriz cruzada'!$A$4:$J$44,8,0))</f>
        <v/>
      </c>
      <c r="D48" s="190" t="str">
        <f>IF(A48="","",VLOOKUP($A48,'Matriz cruzada'!$A$4:$J$44,9,0))</f>
        <v/>
      </c>
      <c r="E48" s="190" t="str">
        <f>IF(A48="","",VLOOKUP($A48,'Matriz cruzada'!$A$4:$J$44,10,0))</f>
        <v/>
      </c>
      <c r="F48" s="39"/>
      <c r="G48" s="25"/>
      <c r="H48" s="25"/>
      <c r="I48" s="92"/>
      <c r="J48" s="92">
        <f t="shared" si="0"/>
        <v>0</v>
      </c>
      <c r="K48" s="25"/>
      <c r="L48" s="93"/>
      <c r="M48" s="92" t="str">
        <f t="shared" si="1"/>
        <v/>
      </c>
      <c r="N48" s="25"/>
      <c r="O48" s="25"/>
      <c r="P48" s="95"/>
      <c r="Q48" s="94"/>
      <c r="R48" s="84"/>
      <c r="S48" s="84"/>
      <c r="T48" s="84"/>
      <c r="U48" s="85"/>
      <c r="V48" s="85"/>
      <c r="W48" s="85"/>
      <c r="X48" s="85"/>
      <c r="Y48" s="85"/>
    </row>
    <row r="49" spans="1:25" customFormat="1" ht="13.5" hidden="1" customHeight="1">
      <c r="A49" s="65"/>
      <c r="B49" s="189" t="str">
        <f>IF(A49="","",VLOOKUP($A49,'Matriz cruzada'!$A$4:$J$44,2,0))</f>
        <v/>
      </c>
      <c r="C49" s="189" t="str">
        <f>IF(A49="","",VLOOKUP($A49,'Matriz cruzada'!$A$4:$J$44,8,0))</f>
        <v/>
      </c>
      <c r="D49" s="190" t="str">
        <f>IF(A49="","",VLOOKUP($A49,'Matriz cruzada'!$A$4:$J$44,9,0))</f>
        <v/>
      </c>
      <c r="E49" s="190" t="str">
        <f>IF(A49="","",VLOOKUP($A49,'Matriz cruzada'!$A$4:$J$44,10,0))</f>
        <v/>
      </c>
      <c r="F49" s="39"/>
      <c r="G49" s="98"/>
      <c r="H49" s="25"/>
      <c r="I49" s="92"/>
      <c r="J49" s="92">
        <f t="shared" si="0"/>
        <v>0</v>
      </c>
      <c r="K49" s="25"/>
      <c r="L49" s="93"/>
      <c r="M49" s="92" t="str">
        <f t="shared" si="1"/>
        <v/>
      </c>
      <c r="N49" s="25"/>
      <c r="O49" s="25"/>
      <c r="P49" s="95"/>
      <c r="Q49" s="94"/>
      <c r="R49" s="84"/>
      <c r="S49" s="84"/>
      <c r="T49" s="84"/>
      <c r="U49" s="85"/>
      <c r="V49" s="85"/>
      <c r="W49" s="85"/>
      <c r="X49" s="85"/>
      <c r="Y49" s="85"/>
    </row>
    <row r="50" spans="1:25" customFormat="1" ht="13.5" hidden="1" customHeight="1">
      <c r="A50" s="84"/>
      <c r="B50" s="87"/>
      <c r="C50" s="90"/>
      <c r="D50" s="90"/>
      <c r="E50" s="90"/>
      <c r="F50" s="99"/>
      <c r="G50" s="90"/>
      <c r="H50" s="90"/>
      <c r="I50" s="90"/>
      <c r="J50" s="90"/>
      <c r="K50" s="94" t="s">
        <v>320</v>
      </c>
      <c r="L50" s="90"/>
      <c r="M50" s="90"/>
      <c r="N50" s="90"/>
      <c r="O50" s="90"/>
      <c r="P50" s="90"/>
      <c r="Q50" s="90"/>
      <c r="R50" s="84"/>
      <c r="S50" s="84"/>
      <c r="T50" s="84"/>
      <c r="U50" s="85"/>
      <c r="V50" s="85"/>
      <c r="W50" s="85"/>
      <c r="X50" s="85"/>
      <c r="Y50" s="85"/>
    </row>
    <row r="51" spans="1:25" ht="13.5" customHeight="1">
      <c r="A51" s="163"/>
      <c r="B51" s="169"/>
      <c r="C51" s="195"/>
      <c r="D51" s="195"/>
      <c r="E51" s="195"/>
      <c r="F51" s="199"/>
      <c r="G51" s="195"/>
      <c r="H51" s="195"/>
      <c r="I51" s="163"/>
      <c r="J51" s="163"/>
      <c r="K51" s="195"/>
      <c r="L51" s="163"/>
      <c r="M51" s="84"/>
      <c r="N51" s="195"/>
      <c r="O51" s="163"/>
      <c r="P51" s="195"/>
      <c r="Q51" s="163"/>
      <c r="R51" s="163"/>
      <c r="S51" s="163"/>
      <c r="T51" s="164"/>
      <c r="U51" s="163"/>
      <c r="V51" s="163"/>
      <c r="W51" s="163"/>
      <c r="X51" s="163"/>
      <c r="Y51" s="163"/>
    </row>
    <row r="52" spans="1:25" ht="13.5" customHeight="1">
      <c r="A52" s="163"/>
      <c r="B52" s="169"/>
      <c r="C52" s="195"/>
      <c r="D52" s="195"/>
      <c r="E52" s="195"/>
      <c r="F52" s="199"/>
      <c r="G52" s="195"/>
      <c r="H52" s="195"/>
      <c r="I52" s="163"/>
      <c r="J52" s="163"/>
      <c r="K52" s="195"/>
      <c r="L52" s="163"/>
      <c r="M52" s="84"/>
      <c r="N52" s="195"/>
      <c r="O52" s="163"/>
      <c r="P52" s="195"/>
      <c r="Q52" s="163"/>
      <c r="R52" s="163"/>
      <c r="S52" s="163"/>
      <c r="T52" s="163"/>
      <c r="U52" s="163"/>
      <c r="V52" s="163"/>
      <c r="W52" s="163"/>
      <c r="X52" s="163"/>
      <c r="Y52" s="163"/>
    </row>
    <row r="53" spans="1:25" ht="13.5" customHeight="1">
      <c r="A53" s="163"/>
      <c r="B53" s="169"/>
      <c r="C53" s="195"/>
      <c r="D53" s="195"/>
      <c r="E53" s="195"/>
      <c r="F53" s="199"/>
      <c r="G53" s="195"/>
      <c r="H53" s="195"/>
      <c r="I53" s="163"/>
      <c r="J53" s="163"/>
      <c r="K53" s="195"/>
      <c r="L53" s="163"/>
      <c r="M53" s="84"/>
      <c r="N53" s="195"/>
      <c r="O53" s="163"/>
      <c r="P53" s="195"/>
      <c r="Q53" s="163"/>
      <c r="R53" s="163"/>
      <c r="S53" s="163"/>
      <c r="T53" s="163"/>
      <c r="U53" s="163"/>
      <c r="V53" s="163"/>
      <c r="W53" s="163"/>
      <c r="X53" s="163"/>
      <c r="Y53" s="163"/>
    </row>
    <row r="54" spans="1:25" ht="13.5" customHeight="1">
      <c r="A54" s="163"/>
      <c r="B54" s="169"/>
      <c r="C54" s="195"/>
      <c r="D54" s="195"/>
      <c r="E54" s="195"/>
      <c r="F54" s="199"/>
      <c r="G54" s="195"/>
      <c r="H54" s="195"/>
      <c r="I54" s="163"/>
      <c r="J54" s="163"/>
      <c r="K54" s="195"/>
      <c r="L54" s="163"/>
      <c r="M54" s="84"/>
      <c r="N54" s="195"/>
      <c r="O54" s="163"/>
      <c r="P54" s="195"/>
      <c r="Q54" s="163"/>
      <c r="R54" s="163"/>
      <c r="S54" s="163"/>
      <c r="T54" s="163"/>
      <c r="U54" s="163"/>
      <c r="V54" s="163"/>
      <c r="W54" s="163"/>
      <c r="X54" s="163"/>
      <c r="Y54" s="163"/>
    </row>
    <row r="55" spans="1:25" ht="13.5" customHeight="1">
      <c r="A55" s="163"/>
      <c r="B55" s="169"/>
      <c r="C55" s="195"/>
      <c r="D55" s="195"/>
      <c r="E55" s="195"/>
      <c r="F55" s="199"/>
      <c r="G55" s="195"/>
      <c r="H55" s="195"/>
      <c r="I55" s="163"/>
      <c r="J55" s="163"/>
      <c r="K55" s="195"/>
      <c r="L55" s="163"/>
      <c r="M55" s="84"/>
      <c r="N55" s="195"/>
      <c r="O55" s="163"/>
      <c r="P55" s="195"/>
      <c r="Q55" s="163"/>
      <c r="R55" s="163"/>
      <c r="S55" s="163"/>
      <c r="T55" s="163"/>
      <c r="U55" s="163"/>
      <c r="V55" s="163"/>
      <c r="W55" s="163"/>
      <c r="X55" s="163"/>
      <c r="Y55" s="163"/>
    </row>
    <row r="56" spans="1:25" ht="13.5" customHeight="1">
      <c r="A56" s="163"/>
      <c r="B56" s="169"/>
      <c r="C56" s="195"/>
      <c r="D56" s="195"/>
      <c r="E56" s="195"/>
      <c r="F56" s="199"/>
      <c r="G56" s="195"/>
      <c r="H56" s="195"/>
      <c r="I56" s="163"/>
      <c r="J56" s="163"/>
      <c r="K56" s="195"/>
      <c r="L56" s="163"/>
      <c r="M56" s="84"/>
      <c r="N56" s="195"/>
      <c r="O56" s="163"/>
      <c r="P56" s="195"/>
      <c r="Q56" s="163"/>
      <c r="R56" s="163"/>
      <c r="S56" s="163"/>
      <c r="T56" s="163"/>
      <c r="U56" s="163"/>
      <c r="V56" s="163"/>
      <c r="W56" s="163"/>
      <c r="X56" s="163"/>
      <c r="Y56" s="163"/>
    </row>
    <row r="57" spans="1:25" ht="13.5" customHeight="1">
      <c r="A57" s="163"/>
      <c r="B57" s="169"/>
      <c r="C57" s="195"/>
      <c r="D57" s="195"/>
      <c r="E57" s="195"/>
      <c r="F57" s="199"/>
      <c r="G57" s="195"/>
      <c r="H57" s="195"/>
      <c r="I57" s="163"/>
      <c r="J57" s="163"/>
      <c r="K57" s="195"/>
      <c r="L57" s="163"/>
      <c r="M57" s="84"/>
      <c r="N57" s="195"/>
      <c r="O57" s="163"/>
      <c r="P57" s="195"/>
      <c r="Q57" s="163"/>
      <c r="R57" s="163"/>
      <c r="S57" s="163"/>
      <c r="T57" s="163"/>
      <c r="U57" s="163"/>
      <c r="V57" s="163"/>
      <c r="W57" s="163"/>
      <c r="X57" s="163"/>
      <c r="Y57" s="163"/>
    </row>
    <row r="58" spans="1:25" ht="13.5" customHeight="1">
      <c r="A58" s="163"/>
      <c r="B58" s="169"/>
      <c r="C58" s="195"/>
      <c r="D58" s="195"/>
      <c r="E58" s="195"/>
      <c r="F58" s="199"/>
      <c r="G58" s="195"/>
      <c r="H58" s="195"/>
      <c r="I58" s="163"/>
      <c r="J58" s="163"/>
      <c r="K58" s="195"/>
      <c r="L58" s="163"/>
      <c r="M58" s="84"/>
      <c r="N58" s="195"/>
      <c r="O58" s="163"/>
      <c r="P58" s="195"/>
      <c r="Q58" s="163"/>
      <c r="R58" s="163"/>
      <c r="S58" s="163"/>
      <c r="T58" s="163"/>
      <c r="U58" s="163"/>
      <c r="V58" s="163"/>
      <c r="W58" s="163"/>
      <c r="X58" s="163"/>
      <c r="Y58" s="163"/>
    </row>
    <row r="59" spans="1:25" ht="13.5" customHeight="1">
      <c r="A59" s="163"/>
      <c r="B59" s="169"/>
      <c r="C59" s="195"/>
      <c r="D59" s="195"/>
      <c r="E59" s="195"/>
      <c r="F59" s="199"/>
      <c r="G59" s="195"/>
      <c r="H59" s="195"/>
      <c r="I59" s="163"/>
      <c r="J59" s="163"/>
      <c r="K59" s="195"/>
      <c r="L59" s="163"/>
      <c r="M59" s="84"/>
      <c r="N59" s="195"/>
      <c r="O59" s="163"/>
      <c r="P59" s="195"/>
      <c r="Q59" s="163"/>
      <c r="R59" s="163"/>
      <c r="S59" s="163"/>
      <c r="T59" s="163"/>
      <c r="U59" s="163"/>
      <c r="V59" s="163"/>
      <c r="W59" s="163"/>
      <c r="X59" s="163"/>
      <c r="Y59" s="163"/>
    </row>
    <row r="60" spans="1:25" ht="13.5" customHeight="1">
      <c r="A60" s="163"/>
      <c r="B60" s="169"/>
      <c r="C60" s="195"/>
      <c r="D60" s="195"/>
      <c r="E60" s="195"/>
      <c r="F60" s="199"/>
      <c r="G60" s="195"/>
      <c r="H60" s="195"/>
      <c r="I60" s="163"/>
      <c r="J60" s="163"/>
      <c r="K60" s="195"/>
      <c r="L60" s="163"/>
      <c r="M60" s="84"/>
      <c r="N60" s="195"/>
      <c r="O60" s="163"/>
      <c r="P60" s="195"/>
      <c r="Q60" s="163"/>
      <c r="R60" s="163"/>
      <c r="S60" s="163"/>
      <c r="T60" s="163"/>
      <c r="U60" s="163"/>
      <c r="V60" s="163"/>
      <c r="W60" s="163"/>
      <c r="X60" s="163"/>
      <c r="Y60" s="163"/>
    </row>
    <row r="61" spans="1:25" ht="13.5" customHeight="1">
      <c r="A61" s="163"/>
      <c r="B61" s="169"/>
      <c r="C61" s="195"/>
      <c r="D61" s="195"/>
      <c r="E61" s="195"/>
      <c r="F61" s="199"/>
      <c r="G61" s="195"/>
      <c r="H61" s="195"/>
      <c r="I61" s="163"/>
      <c r="J61" s="163"/>
      <c r="K61" s="195"/>
      <c r="L61" s="163"/>
      <c r="M61" s="84"/>
      <c r="N61" s="195"/>
      <c r="O61" s="163"/>
      <c r="P61" s="195"/>
      <c r="Q61" s="163"/>
      <c r="R61" s="163"/>
      <c r="S61" s="163"/>
      <c r="T61" s="163"/>
      <c r="U61" s="163"/>
      <c r="V61" s="163"/>
      <c r="W61" s="163"/>
      <c r="X61" s="163"/>
      <c r="Y61" s="163"/>
    </row>
    <row r="62" spans="1:25" ht="13.5" customHeight="1">
      <c r="A62" s="163"/>
      <c r="B62" s="169"/>
      <c r="C62" s="195"/>
      <c r="D62" s="195"/>
      <c r="E62" s="195"/>
      <c r="F62" s="199"/>
      <c r="G62" s="195"/>
      <c r="H62" s="195"/>
      <c r="I62" s="163"/>
      <c r="J62" s="163"/>
      <c r="K62" s="195"/>
      <c r="L62" s="163"/>
      <c r="M62" s="84"/>
      <c r="N62" s="195"/>
      <c r="O62" s="163"/>
      <c r="P62" s="195"/>
      <c r="Q62" s="163"/>
      <c r="R62" s="163"/>
      <c r="S62" s="163"/>
      <c r="T62" s="163"/>
      <c r="U62" s="163"/>
      <c r="V62" s="163"/>
      <c r="W62" s="163"/>
      <c r="X62" s="163"/>
      <c r="Y62" s="163"/>
    </row>
    <row r="63" spans="1:25" ht="13.5" customHeight="1">
      <c r="A63" s="163"/>
      <c r="B63" s="169"/>
      <c r="C63" s="195"/>
      <c r="D63" s="195"/>
      <c r="E63" s="195"/>
      <c r="F63" s="199"/>
      <c r="G63" s="195"/>
      <c r="H63" s="195"/>
      <c r="I63" s="163"/>
      <c r="J63" s="163"/>
      <c r="K63" s="195"/>
      <c r="L63" s="163"/>
      <c r="M63" s="84"/>
      <c r="N63" s="195"/>
      <c r="O63" s="163"/>
      <c r="P63" s="195"/>
      <c r="Q63" s="163"/>
      <c r="R63" s="163"/>
      <c r="S63" s="163"/>
      <c r="T63" s="163"/>
      <c r="U63" s="163"/>
      <c r="V63" s="163"/>
      <c r="W63" s="163"/>
      <c r="X63" s="163"/>
      <c r="Y63" s="163"/>
    </row>
    <row r="64" spans="1:25" ht="13.5" customHeight="1">
      <c r="A64" s="163"/>
      <c r="B64" s="169"/>
      <c r="C64" s="195"/>
      <c r="D64" s="195"/>
      <c r="E64" s="195"/>
      <c r="F64" s="199"/>
      <c r="G64" s="195"/>
      <c r="H64" s="195"/>
      <c r="I64" s="163"/>
      <c r="J64" s="163"/>
      <c r="K64" s="195"/>
      <c r="L64" s="163"/>
      <c r="M64" s="84"/>
      <c r="N64" s="195"/>
      <c r="O64" s="163"/>
      <c r="P64" s="195"/>
      <c r="Q64" s="163"/>
      <c r="R64" s="163"/>
      <c r="S64" s="163"/>
      <c r="T64" s="163"/>
      <c r="U64" s="163"/>
      <c r="V64" s="163"/>
      <c r="W64" s="163"/>
      <c r="X64" s="163"/>
      <c r="Y64" s="163"/>
    </row>
    <row r="65" spans="1:25" ht="13.5" customHeight="1">
      <c r="A65" s="163"/>
      <c r="B65" s="169"/>
      <c r="C65" s="195"/>
      <c r="D65" s="195"/>
      <c r="E65" s="195"/>
      <c r="F65" s="199"/>
      <c r="G65" s="195"/>
      <c r="H65" s="195"/>
      <c r="I65" s="163"/>
      <c r="J65" s="163"/>
      <c r="K65" s="195"/>
      <c r="L65" s="163"/>
      <c r="M65" s="84"/>
      <c r="N65" s="195"/>
      <c r="O65" s="163"/>
      <c r="P65" s="195"/>
      <c r="Q65" s="163"/>
      <c r="R65" s="163"/>
      <c r="S65" s="163"/>
      <c r="T65" s="163"/>
      <c r="U65" s="163"/>
      <c r="V65" s="163"/>
      <c r="W65" s="163"/>
      <c r="X65" s="163"/>
      <c r="Y65" s="163"/>
    </row>
    <row r="66" spans="1:25" ht="13.5" customHeight="1">
      <c r="A66" s="163"/>
      <c r="B66" s="169"/>
      <c r="C66" s="195"/>
      <c r="D66" s="195"/>
      <c r="E66" s="195"/>
      <c r="F66" s="199"/>
      <c r="G66" s="195"/>
      <c r="H66" s="195"/>
      <c r="I66" s="163"/>
      <c r="J66" s="163"/>
      <c r="K66" s="195"/>
      <c r="L66" s="163"/>
      <c r="M66" s="84"/>
      <c r="N66" s="195"/>
      <c r="O66" s="163"/>
      <c r="P66" s="195"/>
      <c r="Q66" s="163"/>
      <c r="R66" s="163"/>
      <c r="S66" s="163"/>
      <c r="T66" s="163"/>
      <c r="U66" s="163"/>
      <c r="V66" s="163"/>
      <c r="W66" s="163"/>
      <c r="X66" s="163"/>
      <c r="Y66" s="163"/>
    </row>
    <row r="67" spans="1:25" ht="13.5" customHeight="1">
      <c r="A67" s="163"/>
      <c r="B67" s="169"/>
      <c r="C67" s="195"/>
      <c r="D67" s="195"/>
      <c r="E67" s="195"/>
      <c r="F67" s="199"/>
      <c r="G67" s="195"/>
      <c r="H67" s="195"/>
      <c r="I67" s="163"/>
      <c r="J67" s="163"/>
      <c r="K67" s="195"/>
      <c r="L67" s="163"/>
      <c r="M67" s="84"/>
      <c r="N67" s="195"/>
      <c r="O67" s="163"/>
      <c r="P67" s="195"/>
      <c r="Q67" s="163"/>
      <c r="R67" s="163"/>
      <c r="S67" s="163"/>
      <c r="T67" s="163"/>
      <c r="U67" s="163"/>
      <c r="V67" s="163"/>
      <c r="W67" s="163"/>
      <c r="X67" s="163"/>
      <c r="Y67" s="163"/>
    </row>
    <row r="68" spans="1:25" ht="13.5" customHeight="1">
      <c r="A68" s="163"/>
      <c r="B68" s="169"/>
      <c r="C68" s="195"/>
      <c r="D68" s="195"/>
      <c r="E68" s="195"/>
      <c r="F68" s="199"/>
      <c r="G68" s="195"/>
      <c r="H68" s="195"/>
      <c r="I68" s="163"/>
      <c r="J68" s="163"/>
      <c r="K68" s="195"/>
      <c r="L68" s="163"/>
      <c r="M68" s="84"/>
      <c r="N68" s="195"/>
      <c r="O68" s="163"/>
      <c r="P68" s="195"/>
      <c r="Q68" s="163"/>
      <c r="R68" s="163"/>
      <c r="S68" s="163"/>
      <c r="T68" s="163"/>
      <c r="U68" s="163"/>
      <c r="V68" s="163"/>
      <c r="W68" s="163"/>
      <c r="X68" s="163"/>
      <c r="Y68" s="163"/>
    </row>
    <row r="69" spans="1:25" ht="13.5" customHeight="1">
      <c r="A69" s="163"/>
      <c r="B69" s="169"/>
      <c r="C69" s="195"/>
      <c r="D69" s="195"/>
      <c r="E69" s="195"/>
      <c r="F69" s="199"/>
      <c r="G69" s="195"/>
      <c r="H69" s="195"/>
      <c r="I69" s="163"/>
      <c r="J69" s="163"/>
      <c r="K69" s="195"/>
      <c r="L69" s="163"/>
      <c r="M69" s="84"/>
      <c r="N69" s="195"/>
      <c r="O69" s="163"/>
      <c r="P69" s="195"/>
      <c r="Q69" s="163"/>
      <c r="R69" s="163"/>
      <c r="S69" s="163"/>
      <c r="T69" s="163"/>
      <c r="U69" s="163"/>
      <c r="V69" s="163"/>
      <c r="W69" s="163"/>
      <c r="X69" s="163"/>
      <c r="Y69" s="163"/>
    </row>
    <row r="70" spans="1:25" ht="13.5" customHeight="1">
      <c r="A70" s="163"/>
      <c r="B70" s="169"/>
      <c r="C70" s="195"/>
      <c r="D70" s="195"/>
      <c r="E70" s="195"/>
      <c r="F70" s="199"/>
      <c r="G70" s="195"/>
      <c r="H70" s="195"/>
      <c r="I70" s="163"/>
      <c r="J70" s="163"/>
      <c r="K70" s="195"/>
      <c r="L70" s="163"/>
      <c r="M70" s="84"/>
      <c r="N70" s="195"/>
      <c r="O70" s="163"/>
      <c r="P70" s="195"/>
      <c r="Q70" s="163"/>
      <c r="R70" s="163"/>
      <c r="S70" s="163"/>
      <c r="T70" s="163"/>
      <c r="U70" s="163"/>
      <c r="V70" s="163"/>
      <c r="W70" s="163"/>
      <c r="X70" s="163"/>
      <c r="Y70" s="163"/>
    </row>
    <row r="71" spans="1:25" ht="13.5" customHeight="1">
      <c r="A71" s="163"/>
      <c r="B71" s="169"/>
      <c r="C71" s="195"/>
      <c r="D71" s="195"/>
      <c r="E71" s="195"/>
      <c r="F71" s="199"/>
      <c r="G71" s="195"/>
      <c r="H71" s="195"/>
      <c r="I71" s="163"/>
      <c r="J71" s="163"/>
      <c r="K71" s="195"/>
      <c r="L71" s="163"/>
      <c r="M71" s="84"/>
      <c r="N71" s="195"/>
      <c r="O71" s="163"/>
      <c r="P71" s="195"/>
      <c r="Q71" s="163"/>
      <c r="R71" s="163"/>
      <c r="S71" s="163"/>
      <c r="T71" s="163"/>
      <c r="U71" s="163"/>
      <c r="V71" s="163"/>
      <c r="W71" s="163"/>
      <c r="X71" s="163"/>
      <c r="Y71" s="163"/>
    </row>
    <row r="72" spans="1:25" ht="13.5" customHeight="1">
      <c r="A72" s="163"/>
      <c r="B72" s="169"/>
      <c r="C72" s="195"/>
      <c r="D72" s="195"/>
      <c r="E72" s="195"/>
      <c r="F72" s="199"/>
      <c r="G72" s="195"/>
      <c r="H72" s="195"/>
      <c r="I72" s="163"/>
      <c r="J72" s="163"/>
      <c r="K72" s="195"/>
      <c r="L72" s="163"/>
      <c r="M72" s="84"/>
      <c r="N72" s="195"/>
      <c r="O72" s="163"/>
      <c r="P72" s="195"/>
      <c r="Q72" s="163"/>
      <c r="R72" s="163"/>
      <c r="S72" s="163"/>
      <c r="T72" s="163"/>
      <c r="U72" s="163"/>
      <c r="V72" s="163"/>
      <c r="W72" s="163"/>
      <c r="X72" s="163"/>
      <c r="Y72" s="163"/>
    </row>
    <row r="73" spans="1:25" ht="13.5" customHeight="1">
      <c r="A73" s="163"/>
      <c r="B73" s="169"/>
      <c r="C73" s="195"/>
      <c r="D73" s="195"/>
      <c r="E73" s="195"/>
      <c r="F73" s="199"/>
      <c r="G73" s="195"/>
      <c r="H73" s="195"/>
      <c r="I73" s="163"/>
      <c r="J73" s="163"/>
      <c r="K73" s="195"/>
      <c r="L73" s="163"/>
      <c r="M73" s="84"/>
      <c r="N73" s="195"/>
      <c r="O73" s="163"/>
      <c r="P73" s="195"/>
      <c r="Q73" s="163"/>
      <c r="R73" s="163"/>
      <c r="S73" s="163"/>
      <c r="T73" s="163"/>
      <c r="U73" s="163"/>
      <c r="V73" s="163"/>
      <c r="W73" s="163"/>
      <c r="X73" s="163"/>
      <c r="Y73" s="163"/>
    </row>
    <row r="74" spans="1:25" ht="13.5" customHeight="1">
      <c r="A74" s="163"/>
      <c r="B74" s="169"/>
      <c r="C74" s="195"/>
      <c r="D74" s="195"/>
      <c r="E74" s="195"/>
      <c r="F74" s="199"/>
      <c r="G74" s="195"/>
      <c r="H74" s="195"/>
      <c r="I74" s="163"/>
      <c r="J74" s="163"/>
      <c r="K74" s="195"/>
      <c r="L74" s="163"/>
      <c r="M74" s="85"/>
      <c r="N74" s="195"/>
      <c r="O74" s="163"/>
      <c r="P74" s="195"/>
      <c r="Q74" s="163"/>
      <c r="R74" s="163"/>
      <c r="S74" s="163"/>
      <c r="T74" s="163"/>
      <c r="U74" s="163"/>
      <c r="V74" s="163"/>
      <c r="W74" s="163"/>
      <c r="X74" s="163"/>
      <c r="Y74" s="163"/>
    </row>
    <row r="75" spans="1:25" ht="13.5" customHeight="1">
      <c r="A75" s="163"/>
      <c r="B75" s="169"/>
      <c r="C75" s="195"/>
      <c r="D75" s="195"/>
      <c r="E75" s="195"/>
      <c r="F75" s="199"/>
      <c r="G75" s="195"/>
      <c r="H75" s="195"/>
      <c r="I75" s="163"/>
      <c r="J75" s="163"/>
      <c r="K75" s="195"/>
      <c r="L75" s="163"/>
      <c r="M75" s="85"/>
      <c r="N75" s="195"/>
      <c r="O75" s="163"/>
      <c r="P75" s="195"/>
      <c r="Q75" s="163"/>
      <c r="R75" s="163"/>
      <c r="S75" s="163"/>
      <c r="T75" s="163"/>
      <c r="U75" s="163"/>
      <c r="V75" s="163"/>
      <c r="W75" s="163"/>
      <c r="X75" s="163"/>
      <c r="Y75" s="163"/>
    </row>
    <row r="76" spans="1:25" ht="13.5" customHeight="1">
      <c r="A76" s="163"/>
      <c r="B76" s="169"/>
      <c r="C76" s="195"/>
      <c r="D76" s="195"/>
      <c r="E76" s="195"/>
      <c r="F76" s="199"/>
      <c r="G76" s="195"/>
      <c r="H76" s="195"/>
      <c r="I76" s="163"/>
      <c r="J76" s="163"/>
      <c r="K76" s="195"/>
      <c r="L76" s="163"/>
      <c r="M76" s="85"/>
      <c r="N76" s="195"/>
      <c r="O76" s="163"/>
      <c r="P76" s="195"/>
      <c r="Q76" s="163"/>
      <c r="R76" s="163"/>
      <c r="S76" s="163"/>
      <c r="T76" s="163"/>
      <c r="U76" s="163"/>
      <c r="V76" s="163"/>
      <c r="W76" s="163"/>
      <c r="X76" s="163"/>
      <c r="Y76" s="163"/>
    </row>
    <row r="77" spans="1:25" ht="13.5" customHeight="1">
      <c r="A77" s="163"/>
      <c r="B77" s="169"/>
      <c r="C77" s="195"/>
      <c r="D77" s="195"/>
      <c r="E77" s="195"/>
      <c r="F77" s="199"/>
      <c r="G77" s="195"/>
      <c r="H77" s="195"/>
      <c r="I77" s="163"/>
      <c r="J77" s="163"/>
      <c r="K77" s="195"/>
      <c r="L77" s="163"/>
      <c r="M77" s="85"/>
      <c r="N77" s="195"/>
      <c r="O77" s="163"/>
      <c r="P77" s="195"/>
      <c r="Q77" s="163"/>
      <c r="R77" s="163"/>
      <c r="S77" s="163"/>
      <c r="T77" s="163"/>
      <c r="U77" s="163"/>
      <c r="V77" s="163"/>
      <c r="W77" s="163"/>
      <c r="X77" s="163"/>
      <c r="Y77" s="163"/>
    </row>
    <row r="78" spans="1:25" ht="13.5" customHeight="1">
      <c r="A78" s="163"/>
      <c r="B78" s="169"/>
      <c r="C78" s="195"/>
      <c r="D78" s="195"/>
      <c r="E78" s="195"/>
      <c r="F78" s="199"/>
      <c r="G78" s="195"/>
      <c r="H78" s="195"/>
      <c r="I78" s="163"/>
      <c r="J78" s="163"/>
      <c r="K78" s="195"/>
      <c r="L78" s="163"/>
      <c r="M78" s="85"/>
      <c r="N78" s="195"/>
      <c r="O78" s="163"/>
      <c r="P78" s="195"/>
      <c r="Q78" s="163"/>
      <c r="R78" s="163"/>
      <c r="S78" s="163"/>
      <c r="T78" s="163"/>
      <c r="U78" s="163"/>
      <c r="V78" s="163"/>
      <c r="W78" s="163"/>
      <c r="X78" s="163"/>
      <c r="Y78" s="163"/>
    </row>
    <row r="79" spans="1:25" ht="13.5" customHeight="1">
      <c r="A79" s="163"/>
      <c r="B79" s="169"/>
      <c r="C79" s="195"/>
      <c r="D79" s="195"/>
      <c r="E79" s="195"/>
      <c r="F79" s="199"/>
      <c r="G79" s="195"/>
      <c r="H79" s="195"/>
      <c r="I79" s="163"/>
      <c r="J79" s="163"/>
      <c r="K79" s="195"/>
      <c r="L79" s="163"/>
      <c r="M79" s="85"/>
      <c r="N79" s="195"/>
      <c r="O79" s="163"/>
      <c r="P79" s="195"/>
      <c r="Q79" s="163"/>
      <c r="R79" s="163"/>
      <c r="S79" s="163"/>
      <c r="T79" s="163"/>
      <c r="U79" s="163"/>
      <c r="V79" s="163"/>
      <c r="W79" s="163"/>
      <c r="X79" s="163"/>
      <c r="Y79" s="163"/>
    </row>
    <row r="80" spans="1:25" ht="13.5" customHeight="1">
      <c r="A80" s="163"/>
      <c r="B80" s="169"/>
      <c r="C80" s="195"/>
      <c r="D80" s="195"/>
      <c r="E80" s="195"/>
      <c r="F80" s="199"/>
      <c r="G80" s="195"/>
      <c r="H80" s="195"/>
      <c r="I80" s="163"/>
      <c r="J80" s="163"/>
      <c r="K80" s="195"/>
      <c r="L80" s="163"/>
      <c r="M80" s="85"/>
      <c r="N80" s="195"/>
      <c r="O80" s="163"/>
      <c r="P80" s="195"/>
      <c r="Q80" s="163"/>
      <c r="R80" s="163"/>
      <c r="S80" s="163"/>
      <c r="T80" s="163"/>
      <c r="U80" s="163"/>
      <c r="V80" s="163"/>
      <c r="W80" s="163"/>
      <c r="X80" s="163"/>
      <c r="Y80" s="163"/>
    </row>
    <row r="81" spans="1:25" ht="13.5" customHeight="1">
      <c r="A81" s="163"/>
      <c r="B81" s="169"/>
      <c r="C81" s="195"/>
      <c r="D81" s="195"/>
      <c r="E81" s="195"/>
      <c r="F81" s="199"/>
      <c r="G81" s="195"/>
      <c r="H81" s="195"/>
      <c r="I81" s="163"/>
      <c r="J81" s="163"/>
      <c r="K81" s="195"/>
      <c r="L81" s="163"/>
      <c r="M81" s="85"/>
      <c r="N81" s="195"/>
      <c r="O81" s="163"/>
      <c r="P81" s="195"/>
      <c r="Q81" s="163"/>
      <c r="R81" s="163"/>
      <c r="S81" s="163"/>
      <c r="T81" s="163"/>
      <c r="U81" s="163"/>
      <c r="V81" s="163"/>
      <c r="W81" s="163"/>
      <c r="X81" s="163"/>
      <c r="Y81" s="163"/>
    </row>
    <row r="82" spans="1:25" ht="13.5" customHeight="1">
      <c r="A82" s="163"/>
      <c r="B82" s="169"/>
      <c r="C82" s="195"/>
      <c r="D82" s="195"/>
      <c r="E82" s="195"/>
      <c r="F82" s="199"/>
      <c r="G82" s="195"/>
      <c r="H82" s="195"/>
      <c r="I82" s="163"/>
      <c r="J82" s="163"/>
      <c r="K82" s="195"/>
      <c r="L82" s="163"/>
      <c r="M82" s="85"/>
      <c r="N82" s="195"/>
      <c r="O82" s="163"/>
      <c r="P82" s="195"/>
      <c r="Q82" s="163"/>
      <c r="R82" s="163"/>
      <c r="S82" s="163"/>
      <c r="T82" s="163"/>
      <c r="U82" s="163"/>
      <c r="V82" s="163"/>
      <c r="W82" s="163"/>
      <c r="X82" s="163"/>
      <c r="Y82" s="163"/>
    </row>
    <row r="83" spans="1:25" ht="13.5" customHeight="1">
      <c r="A83" s="163"/>
      <c r="B83" s="169"/>
      <c r="C83" s="195"/>
      <c r="D83" s="195"/>
      <c r="E83" s="195"/>
      <c r="F83" s="199"/>
      <c r="G83" s="195"/>
      <c r="H83" s="195"/>
      <c r="I83" s="163"/>
      <c r="J83" s="163"/>
      <c r="K83" s="195"/>
      <c r="L83" s="163"/>
      <c r="M83" s="85"/>
      <c r="N83" s="195"/>
      <c r="O83" s="163"/>
      <c r="P83" s="195"/>
      <c r="Q83" s="163"/>
      <c r="R83" s="163"/>
      <c r="S83" s="163"/>
      <c r="T83" s="163"/>
      <c r="U83" s="163"/>
      <c r="V83" s="163"/>
      <c r="W83" s="163"/>
      <c r="X83" s="163"/>
      <c r="Y83" s="163"/>
    </row>
    <row r="84" spans="1:25" ht="13.5" customHeight="1">
      <c r="A84" s="163"/>
      <c r="B84" s="169"/>
      <c r="C84" s="195"/>
      <c r="D84" s="195"/>
      <c r="E84" s="195"/>
      <c r="F84" s="199"/>
      <c r="G84" s="195"/>
      <c r="H84" s="195"/>
      <c r="I84" s="163"/>
      <c r="J84" s="163"/>
      <c r="K84" s="195"/>
      <c r="L84" s="163"/>
      <c r="M84" s="85"/>
      <c r="N84" s="195"/>
      <c r="O84" s="163"/>
      <c r="P84" s="195"/>
      <c r="Q84" s="163"/>
      <c r="R84" s="163"/>
      <c r="S84" s="163"/>
      <c r="T84" s="163"/>
      <c r="U84" s="163"/>
      <c r="V84" s="163"/>
      <c r="W84" s="163"/>
      <c r="X84" s="163"/>
      <c r="Y84" s="163"/>
    </row>
    <row r="85" spans="1:25" ht="13.5" customHeight="1">
      <c r="A85" s="163"/>
      <c r="B85" s="169"/>
      <c r="C85" s="195"/>
      <c r="D85" s="195"/>
      <c r="E85" s="195"/>
      <c r="F85" s="199"/>
      <c r="G85" s="195"/>
      <c r="H85" s="195"/>
      <c r="I85" s="163"/>
      <c r="J85" s="163"/>
      <c r="K85" s="195"/>
      <c r="L85" s="163"/>
      <c r="M85" s="85"/>
      <c r="N85" s="195"/>
      <c r="O85" s="163"/>
      <c r="P85" s="195"/>
      <c r="Q85" s="163"/>
      <c r="R85" s="163"/>
      <c r="S85" s="163"/>
      <c r="T85" s="163"/>
      <c r="U85" s="163"/>
      <c r="V85" s="163"/>
      <c r="W85" s="163"/>
      <c r="X85" s="163"/>
      <c r="Y85" s="163"/>
    </row>
    <row r="86" spans="1:25" ht="13.5" customHeight="1">
      <c r="A86" s="163"/>
      <c r="B86" s="169"/>
      <c r="C86" s="195"/>
      <c r="D86" s="195"/>
      <c r="E86" s="195"/>
      <c r="F86" s="199"/>
      <c r="G86" s="195"/>
      <c r="H86" s="195"/>
      <c r="I86" s="163"/>
      <c r="J86" s="163"/>
      <c r="K86" s="195"/>
      <c r="L86" s="163"/>
      <c r="M86" s="85"/>
      <c r="N86" s="195"/>
      <c r="O86" s="163"/>
      <c r="P86" s="195"/>
      <c r="Q86" s="163"/>
      <c r="R86" s="163"/>
      <c r="S86" s="163"/>
      <c r="T86" s="163"/>
      <c r="U86" s="163"/>
      <c r="V86" s="163"/>
      <c r="W86" s="163"/>
      <c r="X86" s="163"/>
      <c r="Y86" s="163"/>
    </row>
    <row r="87" spans="1:25" ht="13.5" customHeight="1">
      <c r="A87" s="163"/>
      <c r="B87" s="169"/>
      <c r="C87" s="195"/>
      <c r="D87" s="195"/>
      <c r="E87" s="195"/>
      <c r="F87" s="199"/>
      <c r="G87" s="195"/>
      <c r="H87" s="195"/>
      <c r="I87" s="163"/>
      <c r="J87" s="163"/>
      <c r="K87" s="195"/>
      <c r="L87" s="163"/>
      <c r="M87" s="85"/>
      <c r="N87" s="195"/>
      <c r="O87" s="163"/>
      <c r="P87" s="195"/>
      <c r="Q87" s="163"/>
      <c r="R87" s="163"/>
      <c r="S87" s="163"/>
      <c r="T87" s="163"/>
      <c r="U87" s="163"/>
      <c r="V87" s="163"/>
      <c r="W87" s="163"/>
      <c r="X87" s="163"/>
      <c r="Y87" s="163"/>
    </row>
    <row r="88" spans="1:25" ht="13.5" customHeight="1">
      <c r="A88" s="163"/>
      <c r="B88" s="169"/>
      <c r="C88" s="195"/>
      <c r="D88" s="195"/>
      <c r="E88" s="195"/>
      <c r="F88" s="199"/>
      <c r="G88" s="195"/>
      <c r="H88" s="195"/>
      <c r="I88" s="163"/>
      <c r="J88" s="163"/>
      <c r="K88" s="195"/>
      <c r="L88" s="163"/>
      <c r="M88" s="85"/>
      <c r="N88" s="195"/>
      <c r="O88" s="163"/>
      <c r="P88" s="195"/>
      <c r="Q88" s="163"/>
      <c r="R88" s="163"/>
      <c r="S88" s="163"/>
      <c r="T88" s="163"/>
      <c r="U88" s="163"/>
      <c r="V88" s="163"/>
      <c r="W88" s="163"/>
      <c r="X88" s="163"/>
      <c r="Y88" s="163"/>
    </row>
    <row r="89" spans="1:25" ht="13.5" customHeight="1">
      <c r="A89" s="163"/>
      <c r="B89" s="169"/>
      <c r="C89" s="195"/>
      <c r="D89" s="195"/>
      <c r="E89" s="195"/>
      <c r="F89" s="199"/>
      <c r="G89" s="195"/>
      <c r="H89" s="195"/>
      <c r="I89" s="163"/>
      <c r="J89" s="163"/>
      <c r="K89" s="195"/>
      <c r="L89" s="163"/>
      <c r="M89" s="85"/>
      <c r="N89" s="195"/>
      <c r="O89" s="163"/>
      <c r="P89" s="195"/>
      <c r="Q89" s="163"/>
      <c r="R89" s="163"/>
      <c r="S89" s="163"/>
      <c r="T89" s="163"/>
      <c r="U89" s="163"/>
      <c r="V89" s="163"/>
      <c r="W89" s="163"/>
      <c r="X89" s="163"/>
      <c r="Y89" s="163"/>
    </row>
    <row r="90" spans="1:25" ht="13.5" customHeight="1">
      <c r="A90" s="163"/>
      <c r="B90" s="169"/>
      <c r="C90" s="195"/>
      <c r="D90" s="195"/>
      <c r="E90" s="195"/>
      <c r="F90" s="199"/>
      <c r="G90" s="195"/>
      <c r="H90" s="195"/>
      <c r="I90" s="163"/>
      <c r="J90" s="163"/>
      <c r="K90" s="195"/>
      <c r="L90" s="163"/>
      <c r="M90" s="85"/>
      <c r="N90" s="195"/>
      <c r="O90" s="163"/>
      <c r="P90" s="195"/>
      <c r="Q90" s="163"/>
      <c r="R90" s="163"/>
      <c r="S90" s="163"/>
      <c r="T90" s="163"/>
      <c r="U90" s="163"/>
      <c r="V90" s="163"/>
      <c r="W90" s="163"/>
      <c r="X90" s="163"/>
      <c r="Y90" s="163"/>
    </row>
    <row r="91" spans="1:25" ht="13.5" customHeight="1">
      <c r="A91" s="163"/>
      <c r="B91" s="169"/>
      <c r="C91" s="195"/>
      <c r="D91" s="195"/>
      <c r="E91" s="195"/>
      <c r="F91" s="199"/>
      <c r="G91" s="195"/>
      <c r="H91" s="195"/>
      <c r="I91" s="163"/>
      <c r="J91" s="163"/>
      <c r="K91" s="195"/>
      <c r="L91" s="163"/>
      <c r="M91" s="85"/>
      <c r="N91" s="195"/>
      <c r="O91" s="163"/>
      <c r="P91" s="195"/>
      <c r="Q91" s="163"/>
      <c r="R91" s="163"/>
      <c r="S91" s="163"/>
      <c r="T91" s="163"/>
      <c r="U91" s="163"/>
      <c r="V91" s="163"/>
      <c r="W91" s="163"/>
      <c r="X91" s="163"/>
      <c r="Y91" s="163"/>
    </row>
    <row r="92" spans="1:25" ht="13.5" customHeight="1">
      <c r="A92" s="163"/>
      <c r="B92" s="169"/>
      <c r="C92" s="195"/>
      <c r="D92" s="195"/>
      <c r="E92" s="195"/>
      <c r="F92" s="199"/>
      <c r="G92" s="195"/>
      <c r="H92" s="195"/>
      <c r="I92" s="163"/>
      <c r="J92" s="163"/>
      <c r="K92" s="195"/>
      <c r="L92" s="163"/>
      <c r="M92" s="85"/>
      <c r="N92" s="195"/>
      <c r="O92" s="163"/>
      <c r="P92" s="195"/>
      <c r="Q92" s="163"/>
      <c r="R92" s="163"/>
      <c r="S92" s="163"/>
      <c r="T92" s="163"/>
      <c r="U92" s="163"/>
      <c r="V92" s="163"/>
      <c r="W92" s="163"/>
      <c r="X92" s="163"/>
      <c r="Y92" s="163"/>
    </row>
    <row r="93" spans="1:25" ht="13.5" customHeight="1">
      <c r="A93" s="163"/>
      <c r="B93" s="169"/>
      <c r="C93" s="195"/>
      <c r="D93" s="195"/>
      <c r="E93" s="195"/>
      <c r="F93" s="199"/>
      <c r="G93" s="195"/>
      <c r="H93" s="195"/>
      <c r="I93" s="163"/>
      <c r="J93" s="163"/>
      <c r="K93" s="195"/>
      <c r="L93" s="163"/>
      <c r="M93" s="85"/>
      <c r="N93" s="195"/>
      <c r="O93" s="163"/>
      <c r="P93" s="195"/>
      <c r="Q93" s="163"/>
      <c r="R93" s="163"/>
      <c r="S93" s="163"/>
      <c r="T93" s="163"/>
      <c r="U93" s="163"/>
      <c r="V93" s="163"/>
      <c r="W93" s="163"/>
      <c r="X93" s="163"/>
      <c r="Y93" s="163"/>
    </row>
    <row r="94" spans="1:25" ht="13.5" customHeight="1">
      <c r="A94" s="163"/>
      <c r="B94" s="169"/>
      <c r="C94" s="195"/>
      <c r="D94" s="195"/>
      <c r="E94" s="195"/>
      <c r="F94" s="199"/>
      <c r="G94" s="195"/>
      <c r="H94" s="195"/>
      <c r="I94" s="163"/>
      <c r="J94" s="163"/>
      <c r="K94" s="195"/>
      <c r="L94" s="163"/>
      <c r="M94" s="85"/>
      <c r="N94" s="195"/>
      <c r="O94" s="163"/>
      <c r="P94" s="195"/>
      <c r="Q94" s="163"/>
      <c r="R94" s="163"/>
      <c r="S94" s="163"/>
      <c r="T94" s="163"/>
      <c r="U94" s="163"/>
      <c r="V94" s="163"/>
      <c r="W94" s="163"/>
      <c r="X94" s="163"/>
      <c r="Y94" s="163"/>
    </row>
    <row r="95" spans="1:25" ht="13.5" customHeight="1">
      <c r="A95" s="163"/>
      <c r="B95" s="169"/>
      <c r="C95" s="195"/>
      <c r="D95" s="195"/>
      <c r="E95" s="195"/>
      <c r="F95" s="199"/>
      <c r="G95" s="195"/>
      <c r="H95" s="195"/>
      <c r="I95" s="163"/>
      <c r="J95" s="163"/>
      <c r="K95" s="195"/>
      <c r="L95" s="163"/>
      <c r="M95" s="85"/>
      <c r="N95" s="195"/>
      <c r="O95" s="163"/>
      <c r="P95" s="195"/>
      <c r="Q95" s="163"/>
      <c r="R95" s="163"/>
      <c r="S95" s="163"/>
      <c r="T95" s="163"/>
      <c r="U95" s="163"/>
      <c r="V95" s="163"/>
      <c r="W95" s="163"/>
      <c r="X95" s="163"/>
      <c r="Y95" s="163"/>
    </row>
    <row r="96" spans="1:25" ht="13.5" customHeight="1">
      <c r="A96" s="163"/>
      <c r="B96" s="169"/>
      <c r="C96" s="195"/>
      <c r="D96" s="195"/>
      <c r="E96" s="195"/>
      <c r="F96" s="199"/>
      <c r="G96" s="195"/>
      <c r="H96" s="195"/>
      <c r="I96" s="163"/>
      <c r="J96" s="163"/>
      <c r="K96" s="195"/>
      <c r="L96" s="163"/>
      <c r="M96" s="85"/>
      <c r="N96" s="195"/>
      <c r="O96" s="163"/>
      <c r="P96" s="195"/>
      <c r="Q96" s="163"/>
      <c r="R96" s="163"/>
      <c r="S96" s="163"/>
      <c r="T96" s="163"/>
      <c r="U96" s="163"/>
      <c r="V96" s="163"/>
      <c r="W96" s="163"/>
      <c r="X96" s="163"/>
      <c r="Y96" s="163"/>
    </row>
    <row r="97" spans="1:25" ht="13.5" customHeight="1">
      <c r="A97" s="163"/>
      <c r="B97" s="169"/>
      <c r="C97" s="195"/>
      <c r="D97" s="195"/>
      <c r="E97" s="195"/>
      <c r="F97" s="199"/>
      <c r="G97" s="195"/>
      <c r="H97" s="195"/>
      <c r="I97" s="163"/>
      <c r="J97" s="163"/>
      <c r="K97" s="195"/>
      <c r="L97" s="163"/>
      <c r="M97" s="85"/>
      <c r="N97" s="195"/>
      <c r="O97" s="163"/>
      <c r="P97" s="195"/>
      <c r="Q97" s="163"/>
      <c r="R97" s="163"/>
      <c r="S97" s="163"/>
      <c r="T97" s="163"/>
      <c r="U97" s="163"/>
      <c r="V97" s="163"/>
      <c r="W97" s="163"/>
      <c r="X97" s="163"/>
      <c r="Y97" s="163"/>
    </row>
    <row r="98" spans="1:25" ht="13.5" customHeight="1">
      <c r="A98" s="163"/>
      <c r="B98" s="169"/>
      <c r="C98" s="195"/>
      <c r="D98" s="195"/>
      <c r="E98" s="195"/>
      <c r="F98" s="199"/>
      <c r="G98" s="195"/>
      <c r="H98" s="195"/>
      <c r="I98" s="163"/>
      <c r="J98" s="163"/>
      <c r="K98" s="195"/>
      <c r="L98" s="163"/>
      <c r="M98" s="85"/>
      <c r="N98" s="195"/>
      <c r="O98" s="163"/>
      <c r="P98" s="195"/>
      <c r="Q98" s="163"/>
      <c r="R98" s="163"/>
      <c r="S98" s="163"/>
      <c r="T98" s="163"/>
      <c r="U98" s="163"/>
      <c r="V98" s="163"/>
      <c r="W98" s="163"/>
      <c r="X98" s="163"/>
      <c r="Y98" s="163"/>
    </row>
    <row r="99" spans="1:25" ht="13.5" customHeight="1">
      <c r="A99" s="163"/>
      <c r="B99" s="169"/>
      <c r="C99" s="195"/>
      <c r="D99" s="195"/>
      <c r="E99" s="195"/>
      <c r="F99" s="199"/>
      <c r="G99" s="195"/>
      <c r="H99" s="195"/>
      <c r="I99" s="163"/>
      <c r="J99" s="163"/>
      <c r="K99" s="195"/>
      <c r="L99" s="163"/>
      <c r="M99" s="85"/>
      <c r="N99" s="195"/>
      <c r="O99" s="163"/>
      <c r="P99" s="195"/>
      <c r="Q99" s="163"/>
      <c r="R99" s="163"/>
      <c r="S99" s="163"/>
      <c r="T99" s="163"/>
      <c r="U99" s="163"/>
      <c r="V99" s="163"/>
      <c r="W99" s="163"/>
      <c r="X99" s="163"/>
      <c r="Y99" s="163"/>
    </row>
    <row r="100" spans="1:25" ht="13.5" customHeight="1">
      <c r="A100" s="163"/>
      <c r="B100" s="169"/>
      <c r="C100" s="195"/>
      <c r="D100" s="195"/>
      <c r="E100" s="195"/>
      <c r="F100" s="199"/>
      <c r="G100" s="195"/>
      <c r="H100" s="195"/>
      <c r="I100" s="163"/>
      <c r="J100" s="163"/>
      <c r="K100" s="195"/>
      <c r="L100" s="163"/>
      <c r="M100" s="85"/>
      <c r="N100" s="195"/>
      <c r="O100" s="163"/>
      <c r="P100" s="195"/>
      <c r="Q100" s="163"/>
      <c r="R100" s="163"/>
      <c r="S100" s="163"/>
      <c r="T100" s="163"/>
      <c r="U100" s="163"/>
      <c r="V100" s="163"/>
      <c r="W100" s="163"/>
      <c r="X100" s="163"/>
      <c r="Y100" s="163"/>
    </row>
    <row r="101" spans="1:25" ht="13.5" customHeight="1">
      <c r="A101" s="163"/>
      <c r="B101" s="169"/>
      <c r="C101" s="195"/>
      <c r="D101" s="195"/>
      <c r="E101" s="195"/>
      <c r="F101" s="199"/>
      <c r="G101" s="195"/>
      <c r="H101" s="195"/>
      <c r="I101" s="163"/>
      <c r="J101" s="163"/>
      <c r="K101" s="195"/>
      <c r="L101" s="163"/>
      <c r="M101" s="85"/>
      <c r="N101" s="195"/>
      <c r="O101" s="163"/>
      <c r="P101" s="195"/>
      <c r="Q101" s="163"/>
      <c r="R101" s="163"/>
      <c r="S101" s="163"/>
      <c r="T101" s="163"/>
      <c r="U101" s="163"/>
      <c r="V101" s="163"/>
      <c r="W101" s="163"/>
      <c r="X101" s="163"/>
      <c r="Y101" s="163"/>
    </row>
    <row r="102" spans="1:25" ht="13.5" customHeight="1">
      <c r="A102" s="163"/>
      <c r="B102" s="169"/>
      <c r="C102" s="195"/>
      <c r="D102" s="195"/>
      <c r="E102" s="195"/>
      <c r="F102" s="199"/>
      <c r="G102" s="195"/>
      <c r="H102" s="195"/>
      <c r="I102" s="163"/>
      <c r="J102" s="163"/>
      <c r="K102" s="195"/>
      <c r="L102" s="163"/>
      <c r="M102" s="85"/>
      <c r="N102" s="195"/>
      <c r="O102" s="163"/>
      <c r="P102" s="195"/>
      <c r="Q102" s="163"/>
      <c r="R102" s="163"/>
      <c r="S102" s="163"/>
      <c r="T102" s="163"/>
      <c r="U102" s="163"/>
      <c r="V102" s="163"/>
      <c r="W102" s="163"/>
      <c r="X102" s="163"/>
      <c r="Y102" s="163"/>
    </row>
    <row r="103" spans="1:25" ht="13.5" customHeight="1">
      <c r="A103" s="163"/>
      <c r="B103" s="169"/>
      <c r="C103" s="195"/>
      <c r="D103" s="195"/>
      <c r="E103" s="195"/>
      <c r="F103" s="199"/>
      <c r="G103" s="195"/>
      <c r="H103" s="195"/>
      <c r="I103" s="163"/>
      <c r="J103" s="163"/>
      <c r="K103" s="195"/>
      <c r="L103" s="163"/>
      <c r="M103" s="85"/>
      <c r="N103" s="195"/>
      <c r="O103" s="163"/>
      <c r="P103" s="195"/>
      <c r="Q103" s="163"/>
      <c r="R103" s="163"/>
      <c r="S103" s="163"/>
      <c r="T103" s="163"/>
      <c r="U103" s="163"/>
      <c r="V103" s="163"/>
      <c r="W103" s="163"/>
      <c r="X103" s="163"/>
      <c r="Y103" s="163"/>
    </row>
    <row r="104" spans="1:25" ht="13.5" customHeight="1">
      <c r="A104" s="163"/>
      <c r="B104" s="169"/>
      <c r="C104" s="195"/>
      <c r="D104" s="195"/>
      <c r="E104" s="195"/>
      <c r="F104" s="199"/>
      <c r="G104" s="195"/>
      <c r="H104" s="195"/>
      <c r="I104" s="163"/>
      <c r="J104" s="163"/>
      <c r="K104" s="195"/>
      <c r="L104" s="163"/>
      <c r="M104" s="85"/>
      <c r="N104" s="195"/>
      <c r="O104" s="163"/>
      <c r="P104" s="195"/>
      <c r="Q104" s="163"/>
      <c r="R104" s="163"/>
      <c r="S104" s="163"/>
      <c r="T104" s="163"/>
      <c r="U104" s="163"/>
      <c r="V104" s="163"/>
      <c r="W104" s="163"/>
      <c r="X104" s="163"/>
      <c r="Y104" s="163"/>
    </row>
    <row r="105" spans="1:25" ht="13.5" customHeight="1">
      <c r="A105" s="163"/>
      <c r="B105" s="169"/>
      <c r="C105" s="195"/>
      <c r="D105" s="195"/>
      <c r="E105" s="195"/>
      <c r="F105" s="199"/>
      <c r="G105" s="195"/>
      <c r="H105" s="195"/>
      <c r="I105" s="163"/>
      <c r="J105" s="163"/>
      <c r="K105" s="195"/>
      <c r="L105" s="163"/>
      <c r="M105" s="85"/>
      <c r="N105" s="195"/>
      <c r="O105" s="163"/>
      <c r="P105" s="195"/>
      <c r="Q105" s="163"/>
      <c r="R105" s="163"/>
      <c r="S105" s="163"/>
      <c r="T105" s="163"/>
      <c r="U105" s="163"/>
      <c r="V105" s="163"/>
      <c r="W105" s="163"/>
      <c r="X105" s="163"/>
      <c r="Y105" s="163"/>
    </row>
    <row r="106" spans="1:25" ht="13.5" customHeight="1">
      <c r="A106" s="163"/>
      <c r="B106" s="169"/>
      <c r="C106" s="195"/>
      <c r="D106" s="195"/>
      <c r="E106" s="195"/>
      <c r="F106" s="199"/>
      <c r="G106" s="195"/>
      <c r="H106" s="195"/>
      <c r="I106" s="163"/>
      <c r="J106" s="163"/>
      <c r="K106" s="195"/>
      <c r="L106" s="163"/>
      <c r="M106" s="85"/>
      <c r="N106" s="195"/>
      <c r="O106" s="163"/>
      <c r="P106" s="195"/>
      <c r="Q106" s="163"/>
      <c r="R106" s="163"/>
      <c r="S106" s="163"/>
      <c r="T106" s="163"/>
      <c r="U106" s="163"/>
      <c r="V106" s="163"/>
      <c r="W106" s="163"/>
      <c r="X106" s="163"/>
      <c r="Y106" s="163"/>
    </row>
    <row r="107" spans="1:25" ht="13.5" customHeight="1">
      <c r="A107" s="163"/>
      <c r="B107" s="169"/>
      <c r="C107" s="195"/>
      <c r="D107" s="195"/>
      <c r="E107" s="195"/>
      <c r="F107" s="199"/>
      <c r="G107" s="195"/>
      <c r="H107" s="195"/>
      <c r="I107" s="163"/>
      <c r="J107" s="163"/>
      <c r="K107" s="195"/>
      <c r="L107" s="163"/>
      <c r="M107" s="85"/>
      <c r="N107" s="195"/>
      <c r="O107" s="163"/>
      <c r="P107" s="195"/>
      <c r="Q107" s="163"/>
      <c r="R107" s="163"/>
      <c r="S107" s="163"/>
      <c r="T107" s="163"/>
      <c r="U107" s="163"/>
      <c r="V107" s="163"/>
      <c r="W107" s="163"/>
      <c r="X107" s="163"/>
      <c r="Y107" s="163"/>
    </row>
    <row r="108" spans="1:25" ht="13.5" customHeight="1">
      <c r="A108" s="163"/>
      <c r="B108" s="169"/>
      <c r="C108" s="195"/>
      <c r="D108" s="195"/>
      <c r="E108" s="195"/>
      <c r="F108" s="199"/>
      <c r="G108" s="195"/>
      <c r="H108" s="195"/>
      <c r="I108" s="163"/>
      <c r="J108" s="163"/>
      <c r="K108" s="195"/>
      <c r="L108" s="163"/>
      <c r="M108" s="85"/>
      <c r="N108" s="195"/>
      <c r="O108" s="163"/>
      <c r="P108" s="195"/>
      <c r="Q108" s="163"/>
      <c r="R108" s="163"/>
      <c r="S108" s="163"/>
      <c r="T108" s="163"/>
      <c r="U108" s="163"/>
      <c r="V108" s="163"/>
      <c r="W108" s="163"/>
      <c r="X108" s="163"/>
      <c r="Y108" s="163"/>
    </row>
    <row r="109" spans="1:25" ht="13.5" customHeight="1">
      <c r="A109" s="163"/>
      <c r="B109" s="169"/>
      <c r="C109" s="195"/>
      <c r="D109" s="195"/>
      <c r="E109" s="195"/>
      <c r="F109" s="199"/>
      <c r="G109" s="195"/>
      <c r="H109" s="195"/>
      <c r="I109" s="163"/>
      <c r="J109" s="163"/>
      <c r="K109" s="195"/>
      <c r="L109" s="163"/>
      <c r="M109" s="85"/>
      <c r="N109" s="195"/>
      <c r="O109" s="163"/>
      <c r="P109" s="195"/>
      <c r="Q109" s="163"/>
      <c r="R109" s="163"/>
      <c r="S109" s="163"/>
      <c r="T109" s="163"/>
      <c r="U109" s="163"/>
      <c r="V109" s="163"/>
      <c r="W109" s="163"/>
      <c r="X109" s="163"/>
      <c r="Y109" s="163"/>
    </row>
    <row r="110" spans="1:25" ht="13.5" customHeight="1">
      <c r="A110" s="163"/>
      <c r="B110" s="169"/>
      <c r="C110" s="195"/>
      <c r="D110" s="195"/>
      <c r="E110" s="195"/>
      <c r="F110" s="199"/>
      <c r="G110" s="195"/>
      <c r="H110" s="195"/>
      <c r="I110" s="163"/>
      <c r="J110" s="163"/>
      <c r="K110" s="195"/>
      <c r="L110" s="163"/>
      <c r="M110" s="85"/>
      <c r="N110" s="195"/>
      <c r="O110" s="163"/>
      <c r="P110" s="195"/>
      <c r="Q110" s="163"/>
      <c r="R110" s="163"/>
      <c r="S110" s="163"/>
      <c r="T110" s="163"/>
      <c r="U110" s="163"/>
      <c r="V110" s="163"/>
      <c r="W110" s="163"/>
      <c r="X110" s="163"/>
      <c r="Y110" s="163"/>
    </row>
    <row r="111" spans="1:25" ht="13.5" customHeight="1">
      <c r="A111" s="163"/>
      <c r="B111" s="169"/>
      <c r="C111" s="195"/>
      <c r="D111" s="195"/>
      <c r="E111" s="195"/>
      <c r="F111" s="199"/>
      <c r="G111" s="195"/>
      <c r="H111" s="195"/>
      <c r="I111" s="163"/>
      <c r="J111" s="163"/>
      <c r="K111" s="195"/>
      <c r="L111" s="163"/>
      <c r="M111" s="85"/>
      <c r="N111" s="195"/>
      <c r="O111" s="163"/>
      <c r="P111" s="195"/>
      <c r="Q111" s="163"/>
      <c r="R111" s="163"/>
      <c r="S111" s="163"/>
      <c r="T111" s="163"/>
      <c r="U111" s="163"/>
      <c r="V111" s="163"/>
      <c r="W111" s="163"/>
      <c r="X111" s="163"/>
      <c r="Y111" s="163"/>
    </row>
    <row r="112" spans="1:25" ht="13.5" customHeight="1">
      <c r="A112" s="163"/>
      <c r="B112" s="169"/>
      <c r="C112" s="195"/>
      <c r="D112" s="195"/>
      <c r="E112" s="195"/>
      <c r="F112" s="199"/>
      <c r="G112" s="195"/>
      <c r="H112" s="195"/>
      <c r="I112" s="163"/>
      <c r="J112" s="163"/>
      <c r="K112" s="195"/>
      <c r="L112" s="163"/>
      <c r="M112" s="85"/>
      <c r="N112" s="195"/>
      <c r="O112" s="163"/>
      <c r="P112" s="195"/>
      <c r="Q112" s="163"/>
      <c r="R112" s="163"/>
      <c r="S112" s="163"/>
      <c r="T112" s="163"/>
      <c r="U112" s="163"/>
      <c r="V112" s="163"/>
      <c r="W112" s="163"/>
      <c r="X112" s="163"/>
      <c r="Y112" s="163"/>
    </row>
    <row r="113" spans="1:25" ht="13.5" customHeight="1">
      <c r="A113" s="163"/>
      <c r="B113" s="169"/>
      <c r="C113" s="195"/>
      <c r="D113" s="195"/>
      <c r="E113" s="195"/>
      <c r="F113" s="199"/>
      <c r="G113" s="195"/>
      <c r="H113" s="195"/>
      <c r="I113" s="163"/>
      <c r="J113" s="163"/>
      <c r="K113" s="195"/>
      <c r="L113" s="163"/>
      <c r="M113" s="85"/>
      <c r="N113" s="195"/>
      <c r="O113" s="163"/>
      <c r="P113" s="195"/>
      <c r="Q113" s="163"/>
      <c r="R113" s="163"/>
      <c r="S113" s="163"/>
      <c r="T113" s="163"/>
      <c r="U113" s="163"/>
      <c r="V113" s="163"/>
      <c r="W113" s="163"/>
      <c r="X113" s="163"/>
      <c r="Y113" s="163"/>
    </row>
    <row r="114" spans="1:25" ht="13.5" customHeight="1">
      <c r="A114" s="163"/>
      <c r="B114" s="169"/>
      <c r="C114" s="195"/>
      <c r="D114" s="195"/>
      <c r="E114" s="195"/>
      <c r="F114" s="199"/>
      <c r="G114" s="195"/>
      <c r="H114" s="195"/>
      <c r="I114" s="163"/>
      <c r="J114" s="163"/>
      <c r="K114" s="195"/>
      <c r="L114" s="163"/>
      <c r="M114" s="85"/>
      <c r="N114" s="195"/>
      <c r="O114" s="163"/>
      <c r="P114" s="195"/>
      <c r="Q114" s="163"/>
      <c r="R114" s="163"/>
      <c r="S114" s="163"/>
      <c r="T114" s="163"/>
      <c r="U114" s="163"/>
      <c r="V114" s="163"/>
      <c r="W114" s="163"/>
      <c r="X114" s="163"/>
      <c r="Y114" s="163"/>
    </row>
    <row r="115" spans="1:25" ht="13.5" customHeight="1">
      <c r="A115" s="163"/>
      <c r="B115" s="169"/>
      <c r="C115" s="195"/>
      <c r="D115" s="195"/>
      <c r="E115" s="195"/>
      <c r="F115" s="199"/>
      <c r="G115" s="195"/>
      <c r="H115" s="195"/>
      <c r="I115" s="163"/>
      <c r="J115" s="163"/>
      <c r="K115" s="195"/>
      <c r="L115" s="163"/>
      <c r="M115" s="85"/>
      <c r="N115" s="195"/>
      <c r="O115" s="163"/>
      <c r="P115" s="195"/>
      <c r="Q115" s="163"/>
      <c r="R115" s="163"/>
      <c r="S115" s="163"/>
      <c r="T115" s="163"/>
      <c r="U115" s="163"/>
      <c r="V115" s="163"/>
      <c r="W115" s="163"/>
      <c r="X115" s="163"/>
      <c r="Y115" s="163"/>
    </row>
    <row r="116" spans="1:25" ht="13.5" customHeight="1">
      <c r="A116" s="163"/>
      <c r="B116" s="169"/>
      <c r="C116" s="195"/>
      <c r="D116" s="195"/>
      <c r="E116" s="195"/>
      <c r="F116" s="199"/>
      <c r="G116" s="195"/>
      <c r="H116" s="195"/>
      <c r="I116" s="163"/>
      <c r="J116" s="163"/>
      <c r="K116" s="195"/>
      <c r="L116" s="163"/>
      <c r="M116" s="85"/>
      <c r="N116" s="195"/>
      <c r="O116" s="163"/>
      <c r="P116" s="195"/>
      <c r="Q116" s="163"/>
      <c r="R116" s="163"/>
      <c r="S116" s="163"/>
      <c r="T116" s="163"/>
      <c r="U116" s="163"/>
      <c r="V116" s="163"/>
      <c r="W116" s="163"/>
      <c r="X116" s="163"/>
      <c r="Y116" s="163"/>
    </row>
    <row r="117" spans="1:25" ht="13.5" customHeight="1">
      <c r="A117" s="163"/>
      <c r="B117" s="169"/>
      <c r="C117" s="195"/>
      <c r="D117" s="195"/>
      <c r="E117" s="195"/>
      <c r="F117" s="199"/>
      <c r="G117" s="195"/>
      <c r="H117" s="195"/>
      <c r="I117" s="163"/>
      <c r="J117" s="163"/>
      <c r="K117" s="195"/>
      <c r="L117" s="163"/>
      <c r="M117" s="85"/>
      <c r="N117" s="195"/>
      <c r="O117" s="163"/>
      <c r="P117" s="195"/>
      <c r="Q117" s="163"/>
      <c r="R117" s="163"/>
      <c r="S117" s="163"/>
      <c r="T117" s="163"/>
      <c r="U117" s="163"/>
      <c r="V117" s="163"/>
      <c r="W117" s="163"/>
      <c r="X117" s="163"/>
      <c r="Y117" s="163"/>
    </row>
    <row r="118" spans="1:25" ht="13.5" customHeight="1">
      <c r="A118" s="163"/>
      <c r="B118" s="169"/>
      <c r="C118" s="195"/>
      <c r="D118" s="195"/>
      <c r="E118" s="195"/>
      <c r="F118" s="199"/>
      <c r="G118" s="195"/>
      <c r="H118" s="195"/>
      <c r="I118" s="163"/>
      <c r="J118" s="163"/>
      <c r="K118" s="195"/>
      <c r="L118" s="163"/>
      <c r="M118" s="85"/>
      <c r="N118" s="195"/>
      <c r="O118" s="163"/>
      <c r="P118" s="195"/>
      <c r="Q118" s="163"/>
      <c r="R118" s="163"/>
      <c r="S118" s="163"/>
      <c r="T118" s="163"/>
      <c r="U118" s="163"/>
      <c r="V118" s="163"/>
      <c r="W118" s="163"/>
      <c r="X118" s="163"/>
      <c r="Y118" s="163"/>
    </row>
    <row r="119" spans="1:25" ht="13.5" customHeight="1">
      <c r="A119" s="163"/>
      <c r="B119" s="169"/>
      <c r="C119" s="195"/>
      <c r="D119" s="195"/>
      <c r="E119" s="195"/>
      <c r="F119" s="199"/>
      <c r="G119" s="195"/>
      <c r="H119" s="195"/>
      <c r="I119" s="163"/>
      <c r="J119" s="163"/>
      <c r="K119" s="195"/>
      <c r="L119" s="163"/>
      <c r="M119" s="85"/>
      <c r="N119" s="195"/>
      <c r="O119" s="163"/>
      <c r="P119" s="195"/>
      <c r="Q119" s="163"/>
      <c r="R119" s="163"/>
      <c r="S119" s="163"/>
      <c r="T119" s="163"/>
      <c r="U119" s="163"/>
      <c r="V119" s="163"/>
      <c r="W119" s="163"/>
      <c r="X119" s="163"/>
      <c r="Y119" s="163"/>
    </row>
    <row r="120" spans="1:25" ht="13.5" customHeight="1">
      <c r="A120" s="163"/>
      <c r="B120" s="169"/>
      <c r="C120" s="195"/>
      <c r="D120" s="195"/>
      <c r="E120" s="195"/>
      <c r="F120" s="199"/>
      <c r="G120" s="195"/>
      <c r="H120" s="195"/>
      <c r="I120" s="163"/>
      <c r="J120" s="163"/>
      <c r="K120" s="195"/>
      <c r="L120" s="163"/>
      <c r="M120" s="85"/>
      <c r="N120" s="195"/>
      <c r="O120" s="163"/>
      <c r="P120" s="195"/>
      <c r="Q120" s="163"/>
      <c r="R120" s="163"/>
      <c r="S120" s="163"/>
      <c r="T120" s="163"/>
      <c r="U120" s="163"/>
      <c r="V120" s="163"/>
      <c r="W120" s="163"/>
      <c r="X120" s="163"/>
      <c r="Y120" s="163"/>
    </row>
    <row r="121" spans="1:25" ht="13.5" customHeight="1">
      <c r="A121" s="163"/>
      <c r="B121" s="169"/>
      <c r="C121" s="195"/>
      <c r="D121" s="195"/>
      <c r="E121" s="195"/>
      <c r="F121" s="199"/>
      <c r="G121" s="195"/>
      <c r="H121" s="195"/>
      <c r="I121" s="163"/>
      <c r="J121" s="163"/>
      <c r="K121" s="195"/>
      <c r="L121" s="163"/>
      <c r="M121" s="85"/>
      <c r="N121" s="195"/>
      <c r="O121" s="163"/>
      <c r="P121" s="195"/>
      <c r="Q121" s="163"/>
      <c r="R121" s="163"/>
      <c r="S121" s="163"/>
      <c r="T121" s="163"/>
      <c r="U121" s="163"/>
      <c r="V121" s="163"/>
      <c r="W121" s="163"/>
      <c r="X121" s="163"/>
      <c r="Y121" s="163"/>
    </row>
    <row r="122" spans="1:25" ht="13.5" customHeight="1">
      <c r="A122" s="163"/>
      <c r="B122" s="169"/>
      <c r="C122" s="195"/>
      <c r="D122" s="195"/>
      <c r="E122" s="195"/>
      <c r="F122" s="199"/>
      <c r="G122" s="195"/>
      <c r="H122" s="195"/>
      <c r="I122" s="163"/>
      <c r="J122" s="163"/>
      <c r="K122" s="195"/>
      <c r="L122" s="163"/>
      <c r="M122" s="85"/>
      <c r="N122" s="195"/>
      <c r="O122" s="163"/>
      <c r="P122" s="195"/>
      <c r="Q122" s="163"/>
      <c r="R122" s="163"/>
      <c r="S122" s="163"/>
      <c r="T122" s="163"/>
      <c r="U122" s="163"/>
      <c r="V122" s="163"/>
      <c r="W122" s="163"/>
      <c r="X122" s="163"/>
      <c r="Y122" s="163"/>
    </row>
    <row r="123" spans="1:25" ht="13.5" customHeight="1">
      <c r="A123" s="163"/>
      <c r="B123" s="169"/>
      <c r="C123" s="195"/>
      <c r="D123" s="195"/>
      <c r="E123" s="195"/>
      <c r="F123" s="199"/>
      <c r="G123" s="195"/>
      <c r="H123" s="195"/>
      <c r="I123" s="163"/>
      <c r="J123" s="163"/>
      <c r="K123" s="195"/>
      <c r="L123" s="163"/>
      <c r="M123" s="85"/>
      <c r="N123" s="195"/>
      <c r="O123" s="163"/>
      <c r="P123" s="195"/>
      <c r="Q123" s="163"/>
      <c r="R123" s="163"/>
      <c r="S123" s="163"/>
      <c r="T123" s="163"/>
      <c r="U123" s="163"/>
      <c r="V123" s="163"/>
      <c r="W123" s="163"/>
      <c r="X123" s="163"/>
      <c r="Y123" s="163"/>
    </row>
    <row r="124" spans="1:25" ht="13.5" customHeight="1">
      <c r="A124" s="163"/>
      <c r="B124" s="169"/>
      <c r="C124" s="195"/>
      <c r="D124" s="195"/>
      <c r="E124" s="195"/>
      <c r="F124" s="199"/>
      <c r="G124" s="195"/>
      <c r="H124" s="195"/>
      <c r="I124" s="163"/>
      <c r="J124" s="163"/>
      <c r="K124" s="195"/>
      <c r="L124" s="163"/>
      <c r="M124" s="85"/>
      <c r="N124" s="195"/>
      <c r="O124" s="163"/>
      <c r="P124" s="195"/>
      <c r="Q124" s="163"/>
      <c r="R124" s="163"/>
      <c r="S124" s="163"/>
      <c r="T124" s="163"/>
      <c r="U124" s="163"/>
      <c r="V124" s="163"/>
      <c r="W124" s="163"/>
      <c r="X124" s="163"/>
      <c r="Y124" s="163"/>
    </row>
    <row r="125" spans="1:25" ht="13.5" customHeight="1">
      <c r="A125" s="163"/>
      <c r="B125" s="169"/>
      <c r="C125" s="195"/>
      <c r="D125" s="195"/>
      <c r="E125" s="195"/>
      <c r="F125" s="199"/>
      <c r="G125" s="195"/>
      <c r="H125" s="195"/>
      <c r="I125" s="163"/>
      <c r="J125" s="163"/>
      <c r="K125" s="195"/>
      <c r="L125" s="163"/>
      <c r="M125" s="85"/>
      <c r="N125" s="195"/>
      <c r="O125" s="163"/>
      <c r="P125" s="195"/>
      <c r="Q125" s="163"/>
      <c r="R125" s="163"/>
      <c r="S125" s="163"/>
      <c r="T125" s="163"/>
      <c r="U125" s="163"/>
      <c r="V125" s="163"/>
      <c r="W125" s="163"/>
      <c r="X125" s="163"/>
      <c r="Y125" s="163"/>
    </row>
    <row r="126" spans="1:25" ht="13.5" customHeight="1">
      <c r="A126" s="163"/>
      <c r="B126" s="169"/>
      <c r="C126" s="195"/>
      <c r="D126" s="195"/>
      <c r="E126" s="195"/>
      <c r="F126" s="199"/>
      <c r="G126" s="195"/>
      <c r="H126" s="195"/>
      <c r="I126" s="163"/>
      <c r="J126" s="163"/>
      <c r="K126" s="195"/>
      <c r="L126" s="163"/>
      <c r="M126" s="85"/>
      <c r="N126" s="195"/>
      <c r="O126" s="163"/>
      <c r="P126" s="195"/>
      <c r="Q126" s="163"/>
      <c r="R126" s="163"/>
      <c r="S126" s="163"/>
      <c r="T126" s="163"/>
      <c r="U126" s="163"/>
      <c r="V126" s="163"/>
      <c r="W126" s="163"/>
      <c r="X126" s="163"/>
      <c r="Y126" s="163"/>
    </row>
    <row r="127" spans="1:25" ht="13.5" customHeight="1">
      <c r="A127" s="163"/>
      <c r="B127" s="169"/>
      <c r="C127" s="195"/>
      <c r="D127" s="195"/>
      <c r="E127" s="195"/>
      <c r="F127" s="199"/>
      <c r="G127" s="195"/>
      <c r="H127" s="195"/>
      <c r="I127" s="163"/>
      <c r="J127" s="163"/>
      <c r="K127" s="195"/>
      <c r="L127" s="163"/>
      <c r="M127" s="85"/>
      <c r="N127" s="195"/>
      <c r="O127" s="163"/>
      <c r="P127" s="195"/>
      <c r="Q127" s="163"/>
      <c r="R127" s="163"/>
      <c r="S127" s="163"/>
      <c r="T127" s="163"/>
      <c r="U127" s="163"/>
      <c r="V127" s="163"/>
      <c r="W127" s="163"/>
      <c r="X127" s="163"/>
      <c r="Y127" s="163"/>
    </row>
    <row r="128" spans="1:25" ht="13.5" customHeight="1">
      <c r="A128" s="163"/>
      <c r="B128" s="169"/>
      <c r="C128" s="195"/>
      <c r="D128" s="195"/>
      <c r="E128" s="195"/>
      <c r="F128" s="199"/>
      <c r="G128" s="195"/>
      <c r="H128" s="195"/>
      <c r="I128" s="163"/>
      <c r="J128" s="163"/>
      <c r="K128" s="195"/>
      <c r="L128" s="163"/>
      <c r="M128" s="85"/>
      <c r="N128" s="195"/>
      <c r="O128" s="163"/>
      <c r="P128" s="195"/>
      <c r="Q128" s="163"/>
      <c r="R128" s="163"/>
      <c r="S128" s="163"/>
      <c r="T128" s="163"/>
      <c r="U128" s="163"/>
      <c r="V128" s="163"/>
      <c r="W128" s="163"/>
      <c r="X128" s="163"/>
      <c r="Y128" s="163"/>
    </row>
    <row r="129" spans="1:25" ht="13.5" customHeight="1">
      <c r="A129" s="163"/>
      <c r="B129" s="169"/>
      <c r="C129" s="195"/>
      <c r="D129" s="195"/>
      <c r="E129" s="195"/>
      <c r="F129" s="199"/>
      <c r="G129" s="195"/>
      <c r="H129" s="195"/>
      <c r="I129" s="163"/>
      <c r="J129" s="163"/>
      <c r="K129" s="195"/>
      <c r="L129" s="163"/>
      <c r="M129" s="85"/>
      <c r="N129" s="195"/>
      <c r="O129" s="163"/>
      <c r="P129" s="195"/>
      <c r="Q129" s="163"/>
      <c r="R129" s="163"/>
      <c r="S129" s="163"/>
      <c r="T129" s="163"/>
      <c r="U129" s="163"/>
      <c r="V129" s="163"/>
      <c r="W129" s="163"/>
      <c r="X129" s="163"/>
      <c r="Y129" s="163"/>
    </row>
    <row r="130" spans="1:25" ht="13.5" customHeight="1">
      <c r="A130" s="163"/>
      <c r="B130" s="169"/>
      <c r="C130" s="195"/>
      <c r="D130" s="195"/>
      <c r="E130" s="195"/>
      <c r="F130" s="199"/>
      <c r="G130" s="195"/>
      <c r="H130" s="195"/>
      <c r="I130" s="163"/>
      <c r="J130" s="163"/>
      <c r="K130" s="195"/>
      <c r="L130" s="163"/>
      <c r="M130" s="85"/>
      <c r="N130" s="195"/>
      <c r="O130" s="163"/>
      <c r="P130" s="195"/>
      <c r="Q130" s="163"/>
      <c r="R130" s="163"/>
      <c r="S130" s="163"/>
      <c r="T130" s="163"/>
      <c r="U130" s="163"/>
      <c r="V130" s="163"/>
      <c r="W130" s="163"/>
      <c r="X130" s="163"/>
      <c r="Y130" s="163"/>
    </row>
    <row r="131" spans="1:25" ht="13.5" customHeight="1">
      <c r="A131" s="163"/>
      <c r="B131" s="169"/>
      <c r="C131" s="195"/>
      <c r="D131" s="195"/>
      <c r="E131" s="195"/>
      <c r="F131" s="199"/>
      <c r="G131" s="195"/>
      <c r="H131" s="195"/>
      <c r="I131" s="163"/>
      <c r="J131" s="163"/>
      <c r="K131" s="195"/>
      <c r="L131" s="163"/>
      <c r="M131" s="85"/>
      <c r="N131" s="195"/>
      <c r="O131" s="163"/>
      <c r="P131" s="195"/>
      <c r="Q131" s="163"/>
      <c r="R131" s="163"/>
      <c r="S131" s="163"/>
      <c r="T131" s="163"/>
      <c r="U131" s="163"/>
      <c r="V131" s="163"/>
      <c r="W131" s="163"/>
      <c r="X131" s="163"/>
      <c r="Y131" s="163"/>
    </row>
    <row r="132" spans="1:25" ht="13.5" customHeight="1">
      <c r="A132" s="163"/>
      <c r="B132" s="169"/>
      <c r="C132" s="195"/>
      <c r="D132" s="195"/>
      <c r="E132" s="195"/>
      <c r="F132" s="199"/>
      <c r="G132" s="195"/>
      <c r="H132" s="195"/>
      <c r="I132" s="163"/>
      <c r="J132" s="163"/>
      <c r="K132" s="195"/>
      <c r="L132" s="163"/>
      <c r="M132" s="85"/>
      <c r="N132" s="195"/>
      <c r="O132" s="163"/>
      <c r="P132" s="195"/>
      <c r="Q132" s="163"/>
      <c r="R132" s="163"/>
      <c r="S132" s="163"/>
      <c r="T132" s="163"/>
      <c r="U132" s="163"/>
      <c r="V132" s="163"/>
      <c r="W132" s="163"/>
      <c r="X132" s="163"/>
      <c r="Y132" s="163"/>
    </row>
    <row r="133" spans="1:25" ht="13.5" customHeight="1">
      <c r="A133" s="163"/>
      <c r="B133" s="169"/>
      <c r="C133" s="195"/>
      <c r="D133" s="195"/>
      <c r="E133" s="195"/>
      <c r="F133" s="199"/>
      <c r="G133" s="195"/>
      <c r="H133" s="195"/>
      <c r="I133" s="163"/>
      <c r="J133" s="163"/>
      <c r="K133" s="195"/>
      <c r="L133" s="163"/>
      <c r="M133" s="85"/>
      <c r="N133" s="195"/>
      <c r="O133" s="163"/>
      <c r="P133" s="195"/>
      <c r="Q133" s="163"/>
      <c r="R133" s="163"/>
      <c r="S133" s="163"/>
      <c r="T133" s="163"/>
      <c r="U133" s="163"/>
      <c r="V133" s="163"/>
      <c r="W133" s="163"/>
      <c r="X133" s="163"/>
      <c r="Y133" s="163"/>
    </row>
    <row r="134" spans="1:25" ht="13.5" customHeight="1">
      <c r="A134" s="163"/>
      <c r="B134" s="169"/>
      <c r="C134" s="195"/>
      <c r="D134" s="195"/>
      <c r="E134" s="195"/>
      <c r="F134" s="199"/>
      <c r="G134" s="195"/>
      <c r="H134" s="195"/>
      <c r="I134" s="163"/>
      <c r="J134" s="163"/>
      <c r="K134" s="195"/>
      <c r="L134" s="163"/>
      <c r="M134" s="85"/>
      <c r="N134" s="195"/>
      <c r="O134" s="163"/>
      <c r="P134" s="195"/>
      <c r="Q134" s="163"/>
      <c r="R134" s="163"/>
      <c r="S134" s="163"/>
      <c r="T134" s="163"/>
      <c r="U134" s="163"/>
      <c r="V134" s="163"/>
      <c r="W134" s="163"/>
      <c r="X134" s="163"/>
      <c r="Y134" s="163"/>
    </row>
    <row r="135" spans="1:25" ht="13.5" customHeight="1">
      <c r="A135" s="163"/>
      <c r="B135" s="169"/>
      <c r="C135" s="195"/>
      <c r="D135" s="195"/>
      <c r="E135" s="195"/>
      <c r="F135" s="199"/>
      <c r="G135" s="195"/>
      <c r="H135" s="195"/>
      <c r="I135" s="163"/>
      <c r="J135" s="163"/>
      <c r="K135" s="195"/>
      <c r="L135" s="163"/>
      <c r="M135" s="85"/>
      <c r="N135" s="195"/>
      <c r="O135" s="163"/>
      <c r="P135" s="195"/>
      <c r="Q135" s="163"/>
      <c r="R135" s="163"/>
      <c r="S135" s="163"/>
      <c r="T135" s="163"/>
      <c r="U135" s="163"/>
      <c r="V135" s="163"/>
      <c r="W135" s="163"/>
      <c r="X135" s="163"/>
      <c r="Y135" s="163"/>
    </row>
    <row r="136" spans="1:25" ht="13.5" customHeight="1">
      <c r="A136" s="163"/>
      <c r="B136" s="169"/>
      <c r="C136" s="195"/>
      <c r="D136" s="195"/>
      <c r="E136" s="195"/>
      <c r="F136" s="199"/>
      <c r="G136" s="195"/>
      <c r="H136" s="195"/>
      <c r="I136" s="163"/>
      <c r="J136" s="163"/>
      <c r="K136" s="195"/>
      <c r="L136" s="163"/>
      <c r="M136" s="85"/>
      <c r="N136" s="195"/>
      <c r="O136" s="163"/>
      <c r="P136" s="195"/>
      <c r="Q136" s="163"/>
      <c r="R136" s="163"/>
      <c r="S136" s="163"/>
      <c r="T136" s="163"/>
      <c r="U136" s="163"/>
      <c r="V136" s="163"/>
      <c r="W136" s="163"/>
      <c r="X136" s="163"/>
      <c r="Y136" s="163"/>
    </row>
    <row r="137" spans="1:25" ht="13.5" customHeight="1">
      <c r="A137" s="163"/>
      <c r="B137" s="169"/>
      <c r="C137" s="195"/>
      <c r="D137" s="195"/>
      <c r="E137" s="195"/>
      <c r="F137" s="199"/>
      <c r="G137" s="195"/>
      <c r="H137" s="195"/>
      <c r="I137" s="163"/>
      <c r="J137" s="163"/>
      <c r="K137" s="195"/>
      <c r="L137" s="163"/>
      <c r="M137" s="85"/>
      <c r="N137" s="195"/>
      <c r="O137" s="163"/>
      <c r="P137" s="195"/>
      <c r="Q137" s="163"/>
      <c r="R137" s="163"/>
      <c r="S137" s="163"/>
      <c r="T137" s="163"/>
      <c r="U137" s="163"/>
      <c r="V137" s="163"/>
      <c r="W137" s="163"/>
      <c r="X137" s="163"/>
      <c r="Y137" s="163"/>
    </row>
    <row r="138" spans="1:25" ht="13.5" customHeight="1">
      <c r="A138" s="163"/>
      <c r="B138" s="169"/>
      <c r="C138" s="195"/>
      <c r="D138" s="195"/>
      <c r="E138" s="195"/>
      <c r="F138" s="199"/>
      <c r="G138" s="195"/>
      <c r="H138" s="195"/>
      <c r="I138" s="163"/>
      <c r="J138" s="163"/>
      <c r="K138" s="195"/>
      <c r="L138" s="163"/>
      <c r="M138" s="85"/>
      <c r="N138" s="195"/>
      <c r="O138" s="163"/>
      <c r="P138" s="195"/>
      <c r="Q138" s="163"/>
      <c r="R138" s="163"/>
      <c r="S138" s="163"/>
      <c r="T138" s="163"/>
      <c r="U138" s="163"/>
      <c r="V138" s="163"/>
      <c r="W138" s="163"/>
      <c r="X138" s="163"/>
      <c r="Y138" s="163"/>
    </row>
    <row r="139" spans="1:25" ht="13.5" customHeight="1">
      <c r="A139" s="163"/>
      <c r="B139" s="169"/>
      <c r="C139" s="195"/>
      <c r="D139" s="195"/>
      <c r="E139" s="195"/>
      <c r="F139" s="199"/>
      <c r="G139" s="195"/>
      <c r="H139" s="195"/>
      <c r="I139" s="163"/>
      <c r="J139" s="163"/>
      <c r="K139" s="195"/>
      <c r="L139" s="163"/>
      <c r="M139" s="85"/>
      <c r="N139" s="195"/>
      <c r="O139" s="163"/>
      <c r="P139" s="195"/>
      <c r="Q139" s="163"/>
      <c r="R139" s="163"/>
      <c r="S139" s="163"/>
      <c r="T139" s="163"/>
      <c r="U139" s="163"/>
      <c r="V139" s="163"/>
      <c r="W139" s="163"/>
      <c r="X139" s="163"/>
      <c r="Y139" s="163"/>
    </row>
    <row r="140" spans="1:25" ht="13.5" customHeight="1">
      <c r="A140" s="163"/>
      <c r="B140" s="169"/>
      <c r="C140" s="195"/>
      <c r="D140" s="195"/>
      <c r="E140" s="195"/>
      <c r="F140" s="199"/>
      <c r="G140" s="195"/>
      <c r="H140" s="195"/>
      <c r="I140" s="163"/>
      <c r="J140" s="163"/>
      <c r="K140" s="195"/>
      <c r="L140" s="163"/>
      <c r="M140" s="85"/>
      <c r="N140" s="195"/>
      <c r="O140" s="163"/>
      <c r="P140" s="195"/>
      <c r="Q140" s="163"/>
      <c r="R140" s="163"/>
      <c r="S140" s="163"/>
      <c r="T140" s="163"/>
      <c r="U140" s="163"/>
      <c r="V140" s="163"/>
      <c r="W140" s="163"/>
      <c r="X140" s="163"/>
      <c r="Y140" s="163"/>
    </row>
    <row r="141" spans="1:25" ht="13.5" customHeight="1">
      <c r="A141" s="163"/>
      <c r="B141" s="169"/>
      <c r="C141" s="195"/>
      <c r="D141" s="195"/>
      <c r="E141" s="195"/>
      <c r="F141" s="199"/>
      <c r="G141" s="195"/>
      <c r="H141" s="195"/>
      <c r="I141" s="163"/>
      <c r="J141" s="163"/>
      <c r="K141" s="195"/>
      <c r="L141" s="163"/>
      <c r="M141" s="85"/>
      <c r="N141" s="195"/>
      <c r="O141" s="163"/>
      <c r="P141" s="195"/>
      <c r="Q141" s="163"/>
      <c r="R141" s="163"/>
      <c r="S141" s="163"/>
      <c r="T141" s="163"/>
      <c r="U141" s="163"/>
      <c r="V141" s="163"/>
      <c r="W141" s="163"/>
      <c r="X141" s="163"/>
      <c r="Y141" s="163"/>
    </row>
    <row r="142" spans="1:25" ht="13.5" customHeight="1">
      <c r="A142" s="163"/>
      <c r="B142" s="169"/>
      <c r="C142" s="195"/>
      <c r="D142" s="195"/>
      <c r="E142" s="195"/>
      <c r="F142" s="199"/>
      <c r="G142" s="195"/>
      <c r="H142" s="195"/>
      <c r="I142" s="163"/>
      <c r="J142" s="163"/>
      <c r="K142" s="195"/>
      <c r="L142" s="163"/>
      <c r="M142" s="85"/>
      <c r="N142" s="195"/>
      <c r="O142" s="163"/>
      <c r="P142" s="195"/>
      <c r="Q142" s="163"/>
      <c r="R142" s="163"/>
      <c r="S142" s="163"/>
      <c r="T142" s="163"/>
      <c r="U142" s="163"/>
      <c r="V142" s="163"/>
      <c r="W142" s="163"/>
      <c r="X142" s="163"/>
      <c r="Y142" s="163"/>
    </row>
    <row r="143" spans="1:25" ht="13.5" customHeight="1">
      <c r="A143" s="163"/>
      <c r="B143" s="169"/>
      <c r="C143" s="195"/>
      <c r="D143" s="195"/>
      <c r="E143" s="195"/>
      <c r="F143" s="199"/>
      <c r="G143" s="195"/>
      <c r="H143" s="195"/>
      <c r="I143" s="163"/>
      <c r="J143" s="163"/>
      <c r="K143" s="195"/>
      <c r="L143" s="163"/>
      <c r="M143" s="85"/>
      <c r="N143" s="195"/>
      <c r="O143" s="163"/>
      <c r="P143" s="195"/>
      <c r="Q143" s="163"/>
      <c r="R143" s="163"/>
      <c r="S143" s="163"/>
      <c r="T143" s="163"/>
      <c r="U143" s="163"/>
      <c r="V143" s="163"/>
      <c r="W143" s="163"/>
      <c r="X143" s="163"/>
      <c r="Y143" s="163"/>
    </row>
    <row r="144" spans="1:25" ht="13.5" customHeight="1">
      <c r="A144" s="163"/>
      <c r="B144" s="169"/>
      <c r="C144" s="195"/>
      <c r="D144" s="195"/>
      <c r="E144" s="195"/>
      <c r="F144" s="199"/>
      <c r="G144" s="195"/>
      <c r="H144" s="195"/>
      <c r="I144" s="163"/>
      <c r="J144" s="163"/>
      <c r="K144" s="195"/>
      <c r="L144" s="163"/>
      <c r="M144" s="85"/>
      <c r="N144" s="195"/>
      <c r="O144" s="163"/>
      <c r="P144" s="195"/>
      <c r="Q144" s="163"/>
      <c r="R144" s="163"/>
      <c r="S144" s="163"/>
      <c r="T144" s="163"/>
      <c r="U144" s="163"/>
      <c r="V144" s="163"/>
      <c r="W144" s="163"/>
      <c r="X144" s="163"/>
      <c r="Y144" s="163"/>
    </row>
    <row r="145" spans="1:25" ht="13.5" customHeight="1">
      <c r="A145" s="163"/>
      <c r="B145" s="169"/>
      <c r="C145" s="195"/>
      <c r="D145" s="195"/>
      <c r="E145" s="195"/>
      <c r="F145" s="199"/>
      <c r="G145" s="195"/>
      <c r="H145" s="195"/>
      <c r="I145" s="163"/>
      <c r="J145" s="163"/>
      <c r="K145" s="195"/>
      <c r="L145" s="163"/>
      <c r="M145" s="85"/>
      <c r="N145" s="195"/>
      <c r="O145" s="163"/>
      <c r="P145" s="195"/>
      <c r="Q145" s="163"/>
      <c r="R145" s="163"/>
      <c r="S145" s="163"/>
      <c r="T145" s="163"/>
      <c r="U145" s="163"/>
      <c r="V145" s="163"/>
      <c r="W145" s="163"/>
      <c r="X145" s="163"/>
      <c r="Y145" s="163"/>
    </row>
    <row r="146" spans="1:25" ht="13.5" customHeight="1">
      <c r="A146" s="163"/>
      <c r="B146" s="169"/>
      <c r="C146" s="195"/>
      <c r="D146" s="195"/>
      <c r="E146" s="195"/>
      <c r="F146" s="199"/>
      <c r="G146" s="195"/>
      <c r="H146" s="195"/>
      <c r="I146" s="163"/>
      <c r="J146" s="163"/>
      <c r="K146" s="195"/>
      <c r="L146" s="163"/>
      <c r="M146" s="85"/>
      <c r="N146" s="195"/>
      <c r="O146" s="163"/>
      <c r="P146" s="195"/>
      <c r="Q146" s="163"/>
      <c r="R146" s="163"/>
      <c r="S146" s="163"/>
      <c r="T146" s="163"/>
      <c r="U146" s="163"/>
      <c r="V146" s="163"/>
      <c r="W146" s="163"/>
      <c r="X146" s="163"/>
      <c r="Y146" s="163"/>
    </row>
    <row r="147" spans="1:25" ht="13.5" customHeight="1">
      <c r="A147" s="163"/>
      <c r="B147" s="169"/>
      <c r="C147" s="195"/>
      <c r="D147" s="195"/>
      <c r="E147" s="195"/>
      <c r="F147" s="199"/>
      <c r="G147" s="195"/>
      <c r="H147" s="195"/>
      <c r="I147" s="163"/>
      <c r="J147" s="163"/>
      <c r="K147" s="195"/>
      <c r="L147" s="163"/>
      <c r="M147" s="85"/>
      <c r="N147" s="195"/>
      <c r="O147" s="163"/>
      <c r="P147" s="195"/>
      <c r="Q147" s="163"/>
      <c r="R147" s="163"/>
      <c r="S147" s="163"/>
      <c r="T147" s="163"/>
      <c r="U147" s="163"/>
      <c r="V147" s="163"/>
      <c r="W147" s="163"/>
      <c r="X147" s="163"/>
      <c r="Y147" s="163"/>
    </row>
    <row r="148" spans="1:25" ht="13.5" customHeight="1">
      <c r="A148" s="163"/>
      <c r="B148" s="169"/>
      <c r="C148" s="195"/>
      <c r="D148" s="195"/>
      <c r="E148" s="195"/>
      <c r="F148" s="199"/>
      <c r="G148" s="195"/>
      <c r="H148" s="195"/>
      <c r="I148" s="163"/>
      <c r="J148" s="163"/>
      <c r="K148" s="195"/>
      <c r="L148" s="163"/>
      <c r="M148" s="85"/>
      <c r="N148" s="195"/>
      <c r="O148" s="163"/>
      <c r="P148" s="195"/>
      <c r="Q148" s="163"/>
      <c r="R148" s="163"/>
      <c r="S148" s="163"/>
      <c r="T148" s="163"/>
      <c r="U148" s="163"/>
      <c r="V148" s="163"/>
      <c r="W148" s="163"/>
      <c r="X148" s="163"/>
      <c r="Y148" s="163"/>
    </row>
    <row r="149" spans="1:25" ht="13.5" customHeight="1">
      <c r="A149" s="163"/>
      <c r="B149" s="169"/>
      <c r="C149" s="195"/>
      <c r="D149" s="195"/>
      <c r="E149" s="195"/>
      <c r="F149" s="199"/>
      <c r="G149" s="195"/>
      <c r="H149" s="195"/>
      <c r="I149" s="163"/>
      <c r="J149" s="163"/>
      <c r="K149" s="195"/>
      <c r="L149" s="163"/>
      <c r="M149" s="85"/>
      <c r="N149" s="195"/>
      <c r="O149" s="163"/>
      <c r="P149" s="195"/>
      <c r="Q149" s="163"/>
      <c r="R149" s="163"/>
      <c r="S149" s="163"/>
      <c r="T149" s="163"/>
      <c r="U149" s="163"/>
      <c r="V149" s="163"/>
      <c r="W149" s="163"/>
      <c r="X149" s="163"/>
      <c r="Y149" s="163"/>
    </row>
    <row r="150" spans="1:25" ht="13.5" customHeight="1">
      <c r="A150" s="163"/>
      <c r="B150" s="169"/>
      <c r="C150" s="195"/>
      <c r="D150" s="195"/>
      <c r="E150" s="195"/>
      <c r="F150" s="199"/>
      <c r="G150" s="195"/>
      <c r="H150" s="195"/>
      <c r="I150" s="163"/>
      <c r="J150" s="163"/>
      <c r="K150" s="195"/>
      <c r="L150" s="163"/>
      <c r="M150" s="85"/>
      <c r="N150" s="195"/>
      <c r="O150" s="163"/>
      <c r="P150" s="195"/>
      <c r="Q150" s="163"/>
      <c r="R150" s="163"/>
      <c r="S150" s="163"/>
      <c r="T150" s="163"/>
      <c r="U150" s="163"/>
      <c r="V150" s="163"/>
      <c r="W150" s="163"/>
      <c r="X150" s="163"/>
      <c r="Y150" s="163"/>
    </row>
    <row r="151" spans="1:25" ht="13.5" customHeight="1">
      <c r="A151" s="163"/>
      <c r="B151" s="169"/>
      <c r="C151" s="195"/>
      <c r="D151" s="195"/>
      <c r="E151" s="195"/>
      <c r="F151" s="199"/>
      <c r="G151" s="195"/>
      <c r="H151" s="195"/>
      <c r="I151" s="163"/>
      <c r="J151" s="163"/>
      <c r="K151" s="195"/>
      <c r="L151" s="163"/>
      <c r="M151" s="85"/>
      <c r="N151" s="195"/>
      <c r="O151" s="163"/>
      <c r="P151" s="195"/>
      <c r="Q151" s="163"/>
      <c r="R151" s="163"/>
      <c r="S151" s="163"/>
      <c r="T151" s="163"/>
      <c r="U151" s="163"/>
      <c r="V151" s="163"/>
      <c r="W151" s="163"/>
      <c r="X151" s="163"/>
      <c r="Y151" s="163"/>
    </row>
    <row r="152" spans="1:25" ht="13.5" customHeight="1">
      <c r="A152" s="163"/>
      <c r="B152" s="169"/>
      <c r="C152" s="195"/>
      <c r="D152" s="195"/>
      <c r="E152" s="195"/>
      <c r="F152" s="199"/>
      <c r="G152" s="195"/>
      <c r="H152" s="195"/>
      <c r="I152" s="163"/>
      <c r="J152" s="163"/>
      <c r="K152" s="195"/>
      <c r="L152" s="163"/>
      <c r="M152" s="85"/>
      <c r="N152" s="195"/>
      <c r="O152" s="163"/>
      <c r="P152" s="195"/>
      <c r="Q152" s="163"/>
      <c r="R152" s="163"/>
      <c r="S152" s="163"/>
      <c r="T152" s="163"/>
      <c r="U152" s="163"/>
      <c r="V152" s="163"/>
      <c r="W152" s="163"/>
      <c r="X152" s="163"/>
      <c r="Y152" s="163"/>
    </row>
    <row r="153" spans="1:25" ht="13.5" customHeight="1">
      <c r="A153" s="163"/>
      <c r="B153" s="169"/>
      <c r="C153" s="195"/>
      <c r="D153" s="195"/>
      <c r="E153" s="195"/>
      <c r="F153" s="199"/>
      <c r="G153" s="195"/>
      <c r="H153" s="195"/>
      <c r="I153" s="163"/>
      <c r="J153" s="163"/>
      <c r="K153" s="195"/>
      <c r="L153" s="163"/>
      <c r="M153" s="85"/>
      <c r="N153" s="195"/>
      <c r="O153" s="163"/>
      <c r="P153" s="195"/>
      <c r="Q153" s="163"/>
      <c r="R153" s="163"/>
      <c r="S153" s="163"/>
      <c r="T153" s="163"/>
      <c r="U153" s="163"/>
      <c r="V153" s="163"/>
      <c r="W153" s="163"/>
      <c r="X153" s="163"/>
      <c r="Y153" s="163"/>
    </row>
    <row r="154" spans="1:25" ht="13.5" customHeight="1">
      <c r="A154" s="163"/>
      <c r="B154" s="169"/>
      <c r="C154" s="195"/>
      <c r="D154" s="195"/>
      <c r="E154" s="195"/>
      <c r="F154" s="199"/>
      <c r="G154" s="195"/>
      <c r="H154" s="195"/>
      <c r="I154" s="163"/>
      <c r="J154" s="163"/>
      <c r="K154" s="195"/>
      <c r="L154" s="163"/>
      <c r="M154" s="85"/>
      <c r="N154" s="195"/>
      <c r="O154" s="163"/>
      <c r="P154" s="195"/>
      <c r="Q154" s="163"/>
      <c r="R154" s="163"/>
      <c r="S154" s="163"/>
      <c r="T154" s="163"/>
      <c r="U154" s="163"/>
      <c r="V154" s="163"/>
      <c r="W154" s="163"/>
      <c r="X154" s="163"/>
      <c r="Y154" s="163"/>
    </row>
    <row r="155" spans="1:25" ht="13.5" customHeight="1">
      <c r="A155" s="163"/>
      <c r="B155" s="169"/>
      <c r="C155" s="195"/>
      <c r="D155" s="195"/>
      <c r="E155" s="195"/>
      <c r="F155" s="199"/>
      <c r="G155" s="195"/>
      <c r="H155" s="195"/>
      <c r="I155" s="163"/>
      <c r="J155" s="163"/>
      <c r="K155" s="195"/>
      <c r="L155" s="163"/>
      <c r="M155" s="85"/>
      <c r="N155" s="195"/>
      <c r="O155" s="163"/>
      <c r="P155" s="195"/>
      <c r="Q155" s="163"/>
      <c r="R155" s="163"/>
      <c r="S155" s="163"/>
      <c r="T155" s="163"/>
      <c r="U155" s="163"/>
      <c r="V155" s="163"/>
      <c r="W155" s="163"/>
      <c r="X155" s="163"/>
      <c r="Y155" s="163"/>
    </row>
    <row r="156" spans="1:25" ht="13.5" customHeight="1">
      <c r="A156" s="163"/>
      <c r="B156" s="169"/>
      <c r="C156" s="195"/>
      <c r="D156" s="195"/>
      <c r="E156" s="195"/>
      <c r="F156" s="199"/>
      <c r="G156" s="195"/>
      <c r="H156" s="195"/>
      <c r="I156" s="163"/>
      <c r="J156" s="163"/>
      <c r="K156" s="195"/>
      <c r="L156" s="163"/>
      <c r="M156" s="85"/>
      <c r="N156" s="195"/>
      <c r="O156" s="163"/>
      <c r="P156" s="195"/>
      <c r="Q156" s="163"/>
      <c r="R156" s="163"/>
      <c r="S156" s="163"/>
      <c r="T156" s="163"/>
      <c r="U156" s="163"/>
      <c r="V156" s="163"/>
      <c r="W156" s="163"/>
      <c r="X156" s="163"/>
      <c r="Y156" s="163"/>
    </row>
    <row r="157" spans="1:25" ht="13.5" customHeight="1">
      <c r="A157" s="163"/>
      <c r="B157" s="169"/>
      <c r="C157" s="195"/>
      <c r="D157" s="195"/>
      <c r="E157" s="195"/>
      <c r="F157" s="199"/>
      <c r="G157" s="195"/>
      <c r="H157" s="195"/>
      <c r="I157" s="163"/>
      <c r="J157" s="163"/>
      <c r="K157" s="195"/>
      <c r="L157" s="163"/>
      <c r="M157" s="85"/>
      <c r="N157" s="195"/>
      <c r="O157" s="163"/>
      <c r="P157" s="195"/>
      <c r="Q157" s="163"/>
      <c r="R157" s="163"/>
      <c r="S157" s="163"/>
      <c r="T157" s="163"/>
      <c r="U157" s="163"/>
      <c r="V157" s="163"/>
      <c r="W157" s="163"/>
      <c r="X157" s="163"/>
      <c r="Y157" s="163"/>
    </row>
    <row r="158" spans="1:25" ht="13.5" customHeight="1">
      <c r="A158" s="163"/>
      <c r="B158" s="169"/>
      <c r="C158" s="195"/>
      <c r="D158" s="195"/>
      <c r="E158" s="195"/>
      <c r="F158" s="199"/>
      <c r="G158" s="195"/>
      <c r="H158" s="195"/>
      <c r="I158" s="163"/>
      <c r="J158" s="163"/>
      <c r="K158" s="195"/>
      <c r="L158" s="163"/>
      <c r="M158" s="85"/>
      <c r="N158" s="195"/>
      <c r="O158" s="163"/>
      <c r="P158" s="195"/>
      <c r="Q158" s="163"/>
      <c r="R158" s="163"/>
      <c r="S158" s="163"/>
      <c r="T158" s="163"/>
      <c r="U158" s="163"/>
      <c r="V158" s="163"/>
      <c r="W158" s="163"/>
      <c r="X158" s="163"/>
      <c r="Y158" s="163"/>
    </row>
    <row r="159" spans="1:25" ht="13.5" customHeight="1">
      <c r="A159" s="163"/>
      <c r="B159" s="169"/>
      <c r="C159" s="195"/>
      <c r="D159" s="195"/>
      <c r="E159" s="195"/>
      <c r="F159" s="199"/>
      <c r="G159" s="195"/>
      <c r="H159" s="195"/>
      <c r="I159" s="163"/>
      <c r="J159" s="163"/>
      <c r="K159" s="195"/>
      <c r="L159" s="163"/>
      <c r="M159" s="85"/>
      <c r="N159" s="195"/>
      <c r="O159" s="163"/>
      <c r="P159" s="195"/>
      <c r="Q159" s="163"/>
      <c r="R159" s="163"/>
      <c r="S159" s="163"/>
      <c r="T159" s="163"/>
      <c r="U159" s="163"/>
      <c r="V159" s="163"/>
      <c r="W159" s="163"/>
      <c r="X159" s="163"/>
      <c r="Y159" s="163"/>
    </row>
    <row r="160" spans="1:25" ht="13.5" customHeight="1">
      <c r="A160" s="163"/>
      <c r="B160" s="169"/>
      <c r="C160" s="195"/>
      <c r="D160" s="195"/>
      <c r="E160" s="195"/>
      <c r="F160" s="199"/>
      <c r="G160" s="195"/>
      <c r="H160" s="195"/>
      <c r="I160" s="163"/>
      <c r="J160" s="163"/>
      <c r="K160" s="195"/>
      <c r="L160" s="163"/>
      <c r="M160" s="85"/>
      <c r="N160" s="195"/>
      <c r="O160" s="163"/>
      <c r="P160" s="195"/>
      <c r="Q160" s="163"/>
      <c r="R160" s="163"/>
      <c r="S160" s="163"/>
      <c r="T160" s="163"/>
      <c r="U160" s="163"/>
      <c r="V160" s="163"/>
      <c r="W160" s="163"/>
      <c r="X160" s="163"/>
      <c r="Y160" s="163"/>
    </row>
    <row r="161" spans="1:25" ht="13.5" customHeight="1">
      <c r="A161" s="163"/>
      <c r="B161" s="169"/>
      <c r="C161" s="195"/>
      <c r="D161" s="195"/>
      <c r="E161" s="195"/>
      <c r="F161" s="199"/>
      <c r="G161" s="195"/>
      <c r="H161" s="195"/>
      <c r="I161" s="163"/>
      <c r="J161" s="163"/>
      <c r="K161" s="195"/>
      <c r="L161" s="163"/>
      <c r="M161" s="85"/>
      <c r="N161" s="195"/>
      <c r="O161" s="163"/>
      <c r="P161" s="195"/>
      <c r="Q161" s="163"/>
      <c r="R161" s="163"/>
      <c r="S161" s="163"/>
      <c r="T161" s="163"/>
      <c r="U161" s="163"/>
      <c r="V161" s="163"/>
      <c r="W161" s="163"/>
      <c r="X161" s="163"/>
      <c r="Y161" s="163"/>
    </row>
    <row r="162" spans="1:25" ht="13.5" customHeight="1">
      <c r="A162" s="163"/>
      <c r="B162" s="169"/>
      <c r="C162" s="195"/>
      <c r="D162" s="195"/>
      <c r="E162" s="195"/>
      <c r="F162" s="199"/>
      <c r="G162" s="195"/>
      <c r="H162" s="195"/>
      <c r="I162" s="163"/>
      <c r="J162" s="163"/>
      <c r="K162" s="195"/>
      <c r="L162" s="163"/>
      <c r="M162" s="85"/>
      <c r="N162" s="195"/>
      <c r="O162" s="163"/>
      <c r="P162" s="195"/>
      <c r="Q162" s="163"/>
      <c r="R162" s="163"/>
      <c r="S162" s="163"/>
      <c r="T162" s="163"/>
      <c r="U162" s="163"/>
      <c r="V162" s="163"/>
      <c r="W162" s="163"/>
      <c r="X162" s="163"/>
      <c r="Y162" s="163"/>
    </row>
    <row r="163" spans="1:25" ht="13.5" customHeight="1">
      <c r="A163" s="163"/>
      <c r="B163" s="169"/>
      <c r="C163" s="195"/>
      <c r="D163" s="195"/>
      <c r="E163" s="195"/>
      <c r="F163" s="199"/>
      <c r="G163" s="195"/>
      <c r="H163" s="195"/>
      <c r="I163" s="163"/>
      <c r="J163" s="163"/>
      <c r="K163" s="195"/>
      <c r="L163" s="163"/>
      <c r="M163" s="85"/>
      <c r="N163" s="195"/>
      <c r="O163" s="163"/>
      <c r="P163" s="195"/>
      <c r="Q163" s="163"/>
      <c r="R163" s="163"/>
      <c r="S163" s="163"/>
      <c r="T163" s="163"/>
      <c r="U163" s="163"/>
      <c r="V163" s="163"/>
      <c r="W163" s="163"/>
      <c r="X163" s="163"/>
      <c r="Y163" s="163"/>
    </row>
    <row r="164" spans="1:25" ht="13.5" customHeight="1">
      <c r="A164" s="163"/>
      <c r="B164" s="169"/>
      <c r="C164" s="195"/>
      <c r="D164" s="195"/>
      <c r="E164" s="195"/>
      <c r="F164" s="199"/>
      <c r="G164" s="195"/>
      <c r="H164" s="195"/>
      <c r="I164" s="163"/>
      <c r="J164" s="163"/>
      <c r="K164" s="195"/>
      <c r="L164" s="163"/>
      <c r="M164" s="85"/>
      <c r="N164" s="195"/>
      <c r="O164" s="163"/>
      <c r="P164" s="195"/>
      <c r="Q164" s="163"/>
      <c r="R164" s="163"/>
      <c r="S164" s="163"/>
      <c r="T164" s="163"/>
      <c r="U164" s="163"/>
      <c r="V164" s="163"/>
      <c r="W164" s="163"/>
      <c r="X164" s="163"/>
      <c r="Y164" s="163"/>
    </row>
    <row r="165" spans="1:25" ht="13.5" customHeight="1">
      <c r="A165" s="163"/>
      <c r="B165" s="169"/>
      <c r="C165" s="195"/>
      <c r="D165" s="195"/>
      <c r="E165" s="195"/>
      <c r="F165" s="199"/>
      <c r="G165" s="195"/>
      <c r="H165" s="195"/>
      <c r="I165" s="163"/>
      <c r="J165" s="163"/>
      <c r="K165" s="195"/>
      <c r="L165" s="163"/>
      <c r="M165" s="85"/>
      <c r="N165" s="195"/>
      <c r="O165" s="163"/>
      <c r="P165" s="195"/>
      <c r="Q165" s="163"/>
      <c r="R165" s="163"/>
      <c r="S165" s="163"/>
      <c r="T165" s="163"/>
      <c r="U165" s="163"/>
      <c r="V165" s="163"/>
      <c r="W165" s="163"/>
      <c r="X165" s="163"/>
      <c r="Y165" s="163"/>
    </row>
    <row r="166" spans="1:25" ht="13.5" customHeight="1">
      <c r="A166" s="163"/>
      <c r="B166" s="169"/>
      <c r="C166" s="195"/>
      <c r="D166" s="195"/>
      <c r="E166" s="195"/>
      <c r="F166" s="199"/>
      <c r="G166" s="195"/>
      <c r="H166" s="195"/>
      <c r="I166" s="163"/>
      <c r="J166" s="163"/>
      <c r="K166" s="195"/>
      <c r="L166" s="163"/>
      <c r="M166" s="85"/>
      <c r="N166" s="195"/>
      <c r="O166" s="163"/>
      <c r="P166" s="195"/>
      <c r="Q166" s="163"/>
      <c r="R166" s="163"/>
      <c r="S166" s="163"/>
      <c r="T166" s="163"/>
      <c r="U166" s="163"/>
      <c r="V166" s="163"/>
      <c r="W166" s="163"/>
      <c r="X166" s="163"/>
      <c r="Y166" s="163"/>
    </row>
    <row r="167" spans="1:25" ht="13.5" customHeight="1">
      <c r="A167" s="163"/>
      <c r="B167" s="169"/>
      <c r="C167" s="195"/>
      <c r="D167" s="195"/>
      <c r="E167" s="195"/>
      <c r="F167" s="199"/>
      <c r="G167" s="195"/>
      <c r="H167" s="195"/>
      <c r="I167" s="163"/>
      <c r="J167" s="163"/>
      <c r="K167" s="195"/>
      <c r="L167" s="163"/>
      <c r="M167" s="85"/>
      <c r="N167" s="195"/>
      <c r="O167" s="163"/>
      <c r="P167" s="195"/>
      <c r="Q167" s="163"/>
      <c r="R167" s="163"/>
      <c r="S167" s="163"/>
      <c r="T167" s="163"/>
      <c r="U167" s="163"/>
      <c r="V167" s="163"/>
      <c r="W167" s="163"/>
      <c r="X167" s="163"/>
      <c r="Y167" s="163"/>
    </row>
    <row r="168" spans="1:25" ht="13.5" customHeight="1">
      <c r="A168" s="163"/>
      <c r="B168" s="169"/>
      <c r="C168" s="195"/>
      <c r="D168" s="195"/>
      <c r="E168" s="195"/>
      <c r="F168" s="199"/>
      <c r="G168" s="195"/>
      <c r="H168" s="195"/>
      <c r="I168" s="163"/>
      <c r="J168" s="163"/>
      <c r="K168" s="195"/>
      <c r="L168" s="163"/>
      <c r="M168" s="85"/>
      <c r="N168" s="195"/>
      <c r="O168" s="163"/>
      <c r="P168" s="195"/>
      <c r="Q168" s="163"/>
      <c r="R168" s="163"/>
      <c r="S168" s="163"/>
      <c r="T168" s="163"/>
      <c r="U168" s="163"/>
      <c r="V168" s="163"/>
      <c r="W168" s="163"/>
      <c r="X168" s="163"/>
      <c r="Y168" s="163"/>
    </row>
    <row r="169" spans="1:25" ht="13.5" customHeight="1">
      <c r="A169" s="163"/>
      <c r="B169" s="169"/>
      <c r="C169" s="195"/>
      <c r="D169" s="195"/>
      <c r="E169" s="195"/>
      <c r="F169" s="199"/>
      <c r="G169" s="195"/>
      <c r="H169" s="195"/>
      <c r="I169" s="163"/>
      <c r="J169" s="163"/>
      <c r="K169" s="195"/>
      <c r="L169" s="163"/>
      <c r="M169" s="85"/>
      <c r="N169" s="195"/>
      <c r="O169" s="163"/>
      <c r="P169" s="195"/>
      <c r="Q169" s="163"/>
      <c r="R169" s="163"/>
      <c r="S169" s="163"/>
      <c r="T169" s="163"/>
      <c r="U169" s="163"/>
      <c r="V169" s="163"/>
      <c r="W169" s="163"/>
      <c r="X169" s="163"/>
      <c r="Y169" s="163"/>
    </row>
    <row r="170" spans="1:25" ht="13.5" customHeight="1">
      <c r="A170" s="163"/>
      <c r="B170" s="169"/>
      <c r="C170" s="195"/>
      <c r="D170" s="195"/>
      <c r="E170" s="195"/>
      <c r="F170" s="199"/>
      <c r="G170" s="195"/>
      <c r="H170" s="195"/>
      <c r="I170" s="163"/>
      <c r="J170" s="163"/>
      <c r="K170" s="195"/>
      <c r="L170" s="163"/>
      <c r="M170" s="85"/>
      <c r="N170" s="195"/>
      <c r="O170" s="163"/>
      <c r="P170" s="195"/>
      <c r="Q170" s="163"/>
      <c r="R170" s="163"/>
      <c r="S170" s="163"/>
      <c r="T170" s="163"/>
      <c r="U170" s="163"/>
      <c r="V170" s="163"/>
      <c r="W170" s="163"/>
      <c r="X170" s="163"/>
      <c r="Y170" s="163"/>
    </row>
    <row r="171" spans="1:25" ht="13.5" customHeight="1">
      <c r="A171" s="163"/>
      <c r="B171" s="169"/>
      <c r="C171" s="195"/>
      <c r="D171" s="195"/>
      <c r="E171" s="195"/>
      <c r="F171" s="199"/>
      <c r="G171" s="195"/>
      <c r="H171" s="195"/>
      <c r="I171" s="163"/>
      <c r="J171" s="163"/>
      <c r="K171" s="195"/>
      <c r="L171" s="163"/>
      <c r="M171" s="85"/>
      <c r="N171" s="195"/>
      <c r="O171" s="163"/>
      <c r="P171" s="195"/>
      <c r="Q171" s="163"/>
      <c r="R171" s="163"/>
      <c r="S171" s="163"/>
      <c r="T171" s="163"/>
      <c r="U171" s="163"/>
      <c r="V171" s="163"/>
      <c r="W171" s="163"/>
      <c r="X171" s="163"/>
      <c r="Y171" s="163"/>
    </row>
    <row r="172" spans="1:25" ht="13.5" customHeight="1">
      <c r="A172" s="163"/>
      <c r="B172" s="169"/>
      <c r="C172" s="195"/>
      <c r="D172" s="195"/>
      <c r="E172" s="195"/>
      <c r="F172" s="199"/>
      <c r="G172" s="195"/>
      <c r="H172" s="195"/>
      <c r="I172" s="163"/>
      <c r="J172" s="163"/>
      <c r="K172" s="195"/>
      <c r="L172" s="163"/>
      <c r="M172" s="85"/>
      <c r="N172" s="195"/>
      <c r="O172" s="163"/>
      <c r="P172" s="195"/>
      <c r="Q172" s="163"/>
      <c r="R172" s="163"/>
      <c r="S172" s="163"/>
      <c r="T172" s="163"/>
      <c r="U172" s="163"/>
      <c r="V172" s="163"/>
      <c r="W172" s="163"/>
      <c r="X172" s="163"/>
      <c r="Y172" s="163"/>
    </row>
    <row r="173" spans="1:25" ht="13.5" customHeight="1">
      <c r="A173" s="163"/>
      <c r="B173" s="169"/>
      <c r="C173" s="195"/>
      <c r="D173" s="195"/>
      <c r="E173" s="195"/>
      <c r="F173" s="199"/>
      <c r="G173" s="195"/>
      <c r="H173" s="195"/>
      <c r="I173" s="163"/>
      <c r="J173" s="163"/>
      <c r="K173" s="195"/>
      <c r="L173" s="163"/>
      <c r="M173" s="85"/>
      <c r="N173" s="195"/>
      <c r="O173" s="163"/>
      <c r="P173" s="195"/>
      <c r="Q173" s="163"/>
      <c r="R173" s="163"/>
      <c r="S173" s="163"/>
      <c r="T173" s="163"/>
      <c r="U173" s="163"/>
      <c r="V173" s="163"/>
      <c r="W173" s="163"/>
      <c r="X173" s="163"/>
      <c r="Y173" s="163"/>
    </row>
    <row r="174" spans="1:25" ht="13.5" customHeight="1">
      <c r="A174" s="163"/>
      <c r="B174" s="169"/>
      <c r="C174" s="195"/>
      <c r="D174" s="195"/>
      <c r="E174" s="195"/>
      <c r="F174" s="199"/>
      <c r="G174" s="195"/>
      <c r="H174" s="195"/>
      <c r="I174" s="163"/>
      <c r="J174" s="163"/>
      <c r="K174" s="195"/>
      <c r="L174" s="163"/>
      <c r="M174" s="85"/>
      <c r="N174" s="195"/>
      <c r="O174" s="163"/>
      <c r="P174" s="195"/>
      <c r="Q174" s="163"/>
      <c r="R174" s="163"/>
      <c r="S174" s="163"/>
      <c r="T174" s="163"/>
      <c r="U174" s="163"/>
      <c r="V174" s="163"/>
      <c r="W174" s="163"/>
      <c r="X174" s="163"/>
      <c r="Y174" s="163"/>
    </row>
    <row r="175" spans="1:25" ht="13.5" customHeight="1">
      <c r="A175" s="163"/>
      <c r="B175" s="169"/>
      <c r="C175" s="195"/>
      <c r="D175" s="195"/>
      <c r="E175" s="195"/>
      <c r="F175" s="199"/>
      <c r="G175" s="195"/>
      <c r="H175" s="195"/>
      <c r="I175" s="163"/>
      <c r="J175" s="163"/>
      <c r="K175" s="195"/>
      <c r="L175" s="163"/>
      <c r="M175" s="85"/>
      <c r="N175" s="195"/>
      <c r="O175" s="163"/>
      <c r="P175" s="195"/>
      <c r="Q175" s="163"/>
      <c r="R175" s="163"/>
      <c r="S175" s="163"/>
      <c r="T175" s="163"/>
      <c r="U175" s="163"/>
      <c r="V175" s="163"/>
      <c r="W175" s="163"/>
      <c r="X175" s="163"/>
      <c r="Y175" s="163"/>
    </row>
    <row r="176" spans="1:25" ht="13.5" customHeight="1">
      <c r="A176" s="163"/>
      <c r="B176" s="169"/>
      <c r="C176" s="195"/>
      <c r="D176" s="195"/>
      <c r="E176" s="195"/>
      <c r="F176" s="199"/>
      <c r="G176" s="195"/>
      <c r="H176" s="195"/>
      <c r="I176" s="163"/>
      <c r="J176" s="163"/>
      <c r="K176" s="195"/>
      <c r="L176" s="163"/>
      <c r="M176" s="85"/>
      <c r="N176" s="195"/>
      <c r="O176" s="163"/>
      <c r="P176" s="195"/>
      <c r="Q176" s="163"/>
      <c r="R176" s="163"/>
      <c r="S176" s="163"/>
      <c r="T176" s="163"/>
      <c r="U176" s="163"/>
      <c r="V176" s="163"/>
      <c r="W176" s="163"/>
      <c r="X176" s="163"/>
      <c r="Y176" s="163"/>
    </row>
    <row r="177" spans="1:25" ht="13.5" customHeight="1">
      <c r="A177" s="163"/>
      <c r="B177" s="169"/>
      <c r="C177" s="195"/>
      <c r="D177" s="195"/>
      <c r="E177" s="195"/>
      <c r="F177" s="199"/>
      <c r="G177" s="195"/>
      <c r="H177" s="195"/>
      <c r="I177" s="163"/>
      <c r="J177" s="163"/>
      <c r="K177" s="195"/>
      <c r="L177" s="163"/>
      <c r="M177" s="85"/>
      <c r="N177" s="195"/>
      <c r="O177" s="163"/>
      <c r="P177" s="195"/>
      <c r="Q177" s="163"/>
      <c r="R177" s="163"/>
      <c r="S177" s="163"/>
      <c r="T177" s="163"/>
      <c r="U177" s="163"/>
      <c r="V177" s="163"/>
      <c r="W177" s="163"/>
      <c r="X177" s="163"/>
      <c r="Y177" s="163"/>
    </row>
    <row r="178" spans="1:25" ht="13.5" customHeight="1">
      <c r="A178" s="163"/>
      <c r="B178" s="169"/>
      <c r="C178" s="195"/>
      <c r="D178" s="195"/>
      <c r="E178" s="195"/>
      <c r="F178" s="199"/>
      <c r="G178" s="195"/>
      <c r="H178" s="195"/>
      <c r="I178" s="163"/>
      <c r="J178" s="163"/>
      <c r="K178" s="195"/>
      <c r="L178" s="163"/>
      <c r="M178" s="85"/>
      <c r="N178" s="195"/>
      <c r="O178" s="163"/>
      <c r="P178" s="195"/>
      <c r="Q178" s="163"/>
      <c r="R178" s="163"/>
      <c r="S178" s="163"/>
      <c r="T178" s="163"/>
      <c r="U178" s="163"/>
      <c r="V178" s="163"/>
      <c r="W178" s="163"/>
      <c r="X178" s="163"/>
      <c r="Y178" s="163"/>
    </row>
    <row r="179" spans="1:25" ht="13.5" customHeight="1">
      <c r="A179" s="163"/>
      <c r="B179" s="169"/>
      <c r="C179" s="195"/>
      <c r="D179" s="195"/>
      <c r="E179" s="195"/>
      <c r="F179" s="199"/>
      <c r="G179" s="195"/>
      <c r="H179" s="195"/>
      <c r="I179" s="163"/>
      <c r="J179" s="163"/>
      <c r="K179" s="195"/>
      <c r="L179" s="163"/>
      <c r="M179" s="85"/>
      <c r="N179" s="195"/>
      <c r="O179" s="163"/>
      <c r="P179" s="195"/>
      <c r="Q179" s="163"/>
      <c r="R179" s="163"/>
      <c r="S179" s="163"/>
      <c r="T179" s="163"/>
      <c r="U179" s="163"/>
      <c r="V179" s="163"/>
      <c r="W179" s="163"/>
      <c r="X179" s="163"/>
      <c r="Y179" s="163"/>
    </row>
    <row r="180" spans="1:25" ht="13.5" customHeight="1">
      <c r="A180" s="163"/>
      <c r="B180" s="169"/>
      <c r="C180" s="195"/>
      <c r="D180" s="195"/>
      <c r="E180" s="195"/>
      <c r="F180" s="199"/>
      <c r="G180" s="195"/>
      <c r="H180" s="195"/>
      <c r="I180" s="163"/>
      <c r="J180" s="163"/>
      <c r="K180" s="195"/>
      <c r="L180" s="163"/>
      <c r="M180" s="85"/>
      <c r="N180" s="195"/>
      <c r="O180" s="163"/>
      <c r="P180" s="195"/>
      <c r="Q180" s="163"/>
      <c r="R180" s="163"/>
      <c r="S180" s="163"/>
      <c r="T180" s="163"/>
      <c r="U180" s="163"/>
      <c r="V180" s="163"/>
      <c r="W180" s="163"/>
      <c r="X180" s="163"/>
      <c r="Y180" s="163"/>
    </row>
    <row r="181" spans="1:25" ht="13.5" customHeight="1">
      <c r="A181" s="163"/>
      <c r="B181" s="169"/>
      <c r="C181" s="195"/>
      <c r="D181" s="195"/>
      <c r="E181" s="195"/>
      <c r="F181" s="199"/>
      <c r="G181" s="195"/>
      <c r="H181" s="195"/>
      <c r="I181" s="163"/>
      <c r="J181" s="163"/>
      <c r="K181" s="195"/>
      <c r="L181" s="163"/>
      <c r="M181" s="85"/>
      <c r="N181" s="195"/>
      <c r="O181" s="163"/>
      <c r="P181" s="195"/>
      <c r="Q181" s="163"/>
      <c r="R181" s="163"/>
      <c r="S181" s="163"/>
      <c r="T181" s="163"/>
      <c r="U181" s="163"/>
      <c r="V181" s="163"/>
      <c r="W181" s="163"/>
      <c r="X181" s="163"/>
      <c r="Y181" s="163"/>
    </row>
    <row r="182" spans="1:25" ht="13.5" customHeight="1">
      <c r="A182" s="163"/>
      <c r="B182" s="169"/>
      <c r="C182" s="195"/>
      <c r="D182" s="195"/>
      <c r="E182" s="195"/>
      <c r="F182" s="199"/>
      <c r="G182" s="195"/>
      <c r="H182" s="195"/>
      <c r="I182" s="163"/>
      <c r="J182" s="163"/>
      <c r="K182" s="195"/>
      <c r="L182" s="163"/>
      <c r="M182" s="85"/>
      <c r="N182" s="195"/>
      <c r="O182" s="163"/>
      <c r="P182" s="195"/>
      <c r="Q182" s="163"/>
      <c r="R182" s="163"/>
      <c r="S182" s="163"/>
      <c r="T182" s="163"/>
      <c r="U182" s="163"/>
      <c r="V182" s="163"/>
      <c r="W182" s="163"/>
      <c r="X182" s="163"/>
      <c r="Y182" s="163"/>
    </row>
    <row r="183" spans="1:25" ht="13.5" customHeight="1">
      <c r="A183" s="163"/>
      <c r="B183" s="169"/>
      <c r="C183" s="195"/>
      <c r="D183" s="195"/>
      <c r="E183" s="195"/>
      <c r="F183" s="199"/>
      <c r="G183" s="195"/>
      <c r="H183" s="195"/>
      <c r="I183" s="163"/>
      <c r="J183" s="163"/>
      <c r="K183" s="195"/>
      <c r="L183" s="163"/>
      <c r="M183" s="85"/>
      <c r="N183" s="195"/>
      <c r="O183" s="163"/>
      <c r="P183" s="195"/>
      <c r="Q183" s="163"/>
      <c r="R183" s="163"/>
      <c r="S183" s="163"/>
      <c r="T183" s="163"/>
      <c r="U183" s="163"/>
      <c r="V183" s="163"/>
      <c r="W183" s="163"/>
      <c r="X183" s="163"/>
      <c r="Y183" s="163"/>
    </row>
    <row r="184" spans="1:25" ht="13.5" customHeight="1">
      <c r="A184" s="163"/>
      <c r="B184" s="169"/>
      <c r="C184" s="195"/>
      <c r="D184" s="195"/>
      <c r="E184" s="195"/>
      <c r="F184" s="199"/>
      <c r="G184" s="195"/>
      <c r="H184" s="195"/>
      <c r="I184" s="163"/>
      <c r="J184" s="163"/>
      <c r="K184" s="195"/>
      <c r="L184" s="163"/>
      <c r="M184" s="85"/>
      <c r="N184" s="195"/>
      <c r="O184" s="163"/>
      <c r="P184" s="195"/>
      <c r="Q184" s="163"/>
      <c r="R184" s="163"/>
      <c r="S184" s="163"/>
      <c r="T184" s="163"/>
      <c r="U184" s="163"/>
      <c r="V184" s="163"/>
      <c r="W184" s="163"/>
      <c r="X184" s="163"/>
      <c r="Y184" s="163"/>
    </row>
    <row r="185" spans="1:25" ht="13.5" customHeight="1">
      <c r="A185" s="163"/>
      <c r="B185" s="169"/>
      <c r="C185" s="195"/>
      <c r="D185" s="195"/>
      <c r="E185" s="195"/>
      <c r="F185" s="199"/>
      <c r="G185" s="195"/>
      <c r="H185" s="195"/>
      <c r="I185" s="163"/>
      <c r="J185" s="163"/>
      <c r="K185" s="195"/>
      <c r="L185" s="163"/>
      <c r="M185" s="85"/>
      <c r="N185" s="195"/>
      <c r="O185" s="163"/>
      <c r="P185" s="195"/>
      <c r="Q185" s="163"/>
      <c r="R185" s="163"/>
      <c r="S185" s="163"/>
      <c r="T185" s="163"/>
      <c r="U185" s="163"/>
      <c r="V185" s="163"/>
      <c r="W185" s="163"/>
      <c r="X185" s="163"/>
      <c r="Y185" s="163"/>
    </row>
    <row r="186" spans="1:25" ht="13.5" customHeight="1">
      <c r="A186" s="163"/>
      <c r="B186" s="169"/>
      <c r="C186" s="195"/>
      <c r="D186" s="195"/>
      <c r="E186" s="195"/>
      <c r="F186" s="199"/>
      <c r="G186" s="195"/>
      <c r="H186" s="195"/>
      <c r="I186" s="163"/>
      <c r="J186" s="163"/>
      <c r="K186" s="195"/>
      <c r="L186" s="163"/>
      <c r="M186" s="85"/>
      <c r="N186" s="195"/>
      <c r="O186" s="163"/>
      <c r="P186" s="195"/>
      <c r="Q186" s="163"/>
      <c r="R186" s="163"/>
      <c r="S186" s="163"/>
      <c r="T186" s="163"/>
      <c r="U186" s="163"/>
      <c r="V186" s="163"/>
      <c r="W186" s="163"/>
      <c r="X186" s="163"/>
      <c r="Y186" s="163"/>
    </row>
    <row r="187" spans="1:25" ht="13.5" customHeight="1">
      <c r="A187" s="163"/>
      <c r="B187" s="169"/>
      <c r="C187" s="195"/>
      <c r="D187" s="195"/>
      <c r="E187" s="195"/>
      <c r="F187" s="199"/>
      <c r="G187" s="195"/>
      <c r="H187" s="195"/>
      <c r="I187" s="163"/>
      <c r="J187" s="163"/>
      <c r="K187" s="195"/>
      <c r="L187" s="163"/>
      <c r="M187" s="85"/>
      <c r="N187" s="195"/>
      <c r="O187" s="163"/>
      <c r="P187" s="195"/>
      <c r="Q187" s="163"/>
      <c r="R187" s="163"/>
      <c r="S187" s="163"/>
      <c r="T187" s="163"/>
      <c r="U187" s="163"/>
      <c r="V187" s="163"/>
      <c r="W187" s="163"/>
      <c r="X187" s="163"/>
      <c r="Y187" s="163"/>
    </row>
    <row r="188" spans="1:25" ht="13.5" customHeight="1">
      <c r="A188" s="163"/>
      <c r="B188" s="169"/>
      <c r="C188" s="195"/>
      <c r="D188" s="195"/>
      <c r="E188" s="195"/>
      <c r="F188" s="199"/>
      <c r="G188" s="195"/>
      <c r="H188" s="195"/>
      <c r="I188" s="163"/>
      <c r="J188" s="163"/>
      <c r="K188" s="195"/>
      <c r="L188" s="163"/>
      <c r="M188" s="85"/>
      <c r="N188" s="195"/>
      <c r="O188" s="163"/>
      <c r="P188" s="195"/>
      <c r="Q188" s="163"/>
      <c r="R188" s="163"/>
      <c r="S188" s="163"/>
      <c r="T188" s="163"/>
      <c r="U188" s="163"/>
      <c r="V188" s="163"/>
      <c r="W188" s="163"/>
      <c r="X188" s="163"/>
      <c r="Y188" s="163"/>
    </row>
    <row r="189" spans="1:25" ht="13.5" customHeight="1">
      <c r="A189" s="163"/>
      <c r="B189" s="169"/>
      <c r="C189" s="195"/>
      <c r="D189" s="195"/>
      <c r="E189" s="195"/>
      <c r="F189" s="199"/>
      <c r="G189" s="195"/>
      <c r="H189" s="195"/>
      <c r="I189" s="163"/>
      <c r="J189" s="163"/>
      <c r="K189" s="195"/>
      <c r="L189" s="163"/>
      <c r="M189" s="85"/>
      <c r="N189" s="195"/>
      <c r="O189" s="163"/>
      <c r="P189" s="195"/>
      <c r="Q189" s="163"/>
      <c r="R189" s="163"/>
      <c r="S189" s="163"/>
      <c r="T189" s="163"/>
      <c r="U189" s="163"/>
      <c r="V189" s="163"/>
      <c r="W189" s="163"/>
      <c r="X189" s="163"/>
      <c r="Y189" s="163"/>
    </row>
    <row r="190" spans="1:25" ht="13.5" customHeight="1">
      <c r="A190" s="163"/>
      <c r="B190" s="169"/>
      <c r="C190" s="195"/>
      <c r="D190" s="195"/>
      <c r="E190" s="195"/>
      <c r="F190" s="199"/>
      <c r="G190" s="195"/>
      <c r="H190" s="195"/>
      <c r="I190" s="163"/>
      <c r="J190" s="163"/>
      <c r="K190" s="195"/>
      <c r="L190" s="163"/>
      <c r="M190" s="85"/>
      <c r="N190" s="195"/>
      <c r="O190" s="163"/>
      <c r="P190" s="195"/>
      <c r="Q190" s="163"/>
      <c r="R190" s="163"/>
      <c r="S190" s="163"/>
      <c r="T190" s="163"/>
      <c r="U190" s="163"/>
      <c r="V190" s="163"/>
      <c r="W190" s="163"/>
      <c r="X190" s="163"/>
      <c r="Y190" s="163"/>
    </row>
    <row r="191" spans="1:25" ht="13.5" customHeight="1">
      <c r="A191" s="163"/>
      <c r="B191" s="169"/>
      <c r="C191" s="195"/>
      <c r="D191" s="195"/>
      <c r="E191" s="195"/>
      <c r="F191" s="199"/>
      <c r="G191" s="195"/>
      <c r="H191" s="195"/>
      <c r="I191" s="163"/>
      <c r="J191" s="163"/>
      <c r="K191" s="195"/>
      <c r="L191" s="163"/>
      <c r="M191" s="85"/>
      <c r="N191" s="195"/>
      <c r="O191" s="163"/>
      <c r="P191" s="195"/>
      <c r="Q191" s="163"/>
      <c r="R191" s="163"/>
      <c r="S191" s="163"/>
      <c r="T191" s="163"/>
      <c r="U191" s="163"/>
      <c r="V191" s="163"/>
      <c r="W191" s="163"/>
      <c r="X191" s="163"/>
      <c r="Y191" s="163"/>
    </row>
    <row r="192" spans="1:25" ht="13.5" customHeight="1">
      <c r="A192" s="163"/>
      <c r="B192" s="169"/>
      <c r="C192" s="195"/>
      <c r="D192" s="195"/>
      <c r="E192" s="195"/>
      <c r="F192" s="199"/>
      <c r="G192" s="195"/>
      <c r="H192" s="195"/>
      <c r="I192" s="163"/>
      <c r="J192" s="163"/>
      <c r="K192" s="195"/>
      <c r="L192" s="163"/>
      <c r="M192" s="85"/>
      <c r="N192" s="195"/>
      <c r="O192" s="163"/>
      <c r="P192" s="195"/>
      <c r="Q192" s="163"/>
      <c r="R192" s="163"/>
      <c r="S192" s="163"/>
      <c r="T192" s="163"/>
      <c r="U192" s="163"/>
      <c r="V192" s="163"/>
      <c r="W192" s="163"/>
      <c r="X192" s="163"/>
      <c r="Y192" s="163"/>
    </row>
    <row r="193" spans="1:25" ht="13.5" customHeight="1">
      <c r="A193" s="163"/>
      <c r="B193" s="169"/>
      <c r="C193" s="195"/>
      <c r="D193" s="195"/>
      <c r="E193" s="195"/>
      <c r="F193" s="199"/>
      <c r="G193" s="195"/>
      <c r="H193" s="195"/>
      <c r="I193" s="163"/>
      <c r="J193" s="163"/>
      <c r="K193" s="195"/>
      <c r="L193" s="163"/>
      <c r="M193" s="85"/>
      <c r="N193" s="195"/>
      <c r="O193" s="163"/>
      <c r="P193" s="195"/>
      <c r="Q193" s="163"/>
      <c r="R193" s="163"/>
      <c r="S193" s="163"/>
      <c r="T193" s="163"/>
      <c r="U193" s="163"/>
      <c r="V193" s="163"/>
      <c r="W193" s="163"/>
      <c r="X193" s="163"/>
      <c r="Y193" s="163"/>
    </row>
    <row r="194" spans="1:25" ht="13.5" customHeight="1">
      <c r="A194" s="163"/>
      <c r="B194" s="169"/>
      <c r="C194" s="195"/>
      <c r="D194" s="195"/>
      <c r="E194" s="195"/>
      <c r="F194" s="199"/>
      <c r="G194" s="195"/>
      <c r="H194" s="195"/>
      <c r="I194" s="163"/>
      <c r="J194" s="163"/>
      <c r="K194" s="195"/>
      <c r="L194" s="163"/>
      <c r="M194" s="85"/>
      <c r="N194" s="195"/>
      <c r="O194" s="163"/>
      <c r="P194" s="195"/>
      <c r="Q194" s="163"/>
      <c r="R194" s="163"/>
      <c r="S194" s="163"/>
      <c r="T194" s="163"/>
      <c r="U194" s="163"/>
      <c r="V194" s="163"/>
      <c r="W194" s="163"/>
      <c r="X194" s="163"/>
      <c r="Y194" s="163"/>
    </row>
    <row r="195" spans="1:25" ht="13.5" customHeight="1">
      <c r="A195" s="163"/>
      <c r="B195" s="169"/>
      <c r="C195" s="195"/>
      <c r="D195" s="195"/>
      <c r="E195" s="195"/>
      <c r="F195" s="199"/>
      <c r="G195" s="195"/>
      <c r="H195" s="195"/>
      <c r="I195" s="163"/>
      <c r="J195" s="163"/>
      <c r="K195" s="195"/>
      <c r="L195" s="163"/>
      <c r="M195" s="85"/>
      <c r="N195" s="195"/>
      <c r="O195" s="163"/>
      <c r="P195" s="195"/>
      <c r="Q195" s="163"/>
      <c r="R195" s="163"/>
      <c r="S195" s="163"/>
      <c r="T195" s="163"/>
      <c r="U195" s="163"/>
      <c r="V195" s="163"/>
      <c r="W195" s="163"/>
      <c r="X195" s="163"/>
      <c r="Y195" s="163"/>
    </row>
    <row r="196" spans="1:25" ht="13.5" customHeight="1">
      <c r="A196" s="163"/>
      <c r="B196" s="169"/>
      <c r="C196" s="195"/>
      <c r="D196" s="195"/>
      <c r="E196" s="195"/>
      <c r="F196" s="199"/>
      <c r="G196" s="195"/>
      <c r="H196" s="195"/>
      <c r="I196" s="163"/>
      <c r="J196" s="163"/>
      <c r="K196" s="195"/>
      <c r="L196" s="163"/>
      <c r="M196" s="85"/>
      <c r="N196" s="195"/>
      <c r="O196" s="163"/>
      <c r="P196" s="195"/>
      <c r="Q196" s="163"/>
      <c r="R196" s="163"/>
      <c r="S196" s="163"/>
      <c r="T196" s="163"/>
      <c r="U196" s="163"/>
      <c r="V196" s="163"/>
      <c r="W196" s="163"/>
      <c r="X196" s="163"/>
      <c r="Y196" s="163"/>
    </row>
    <row r="197" spans="1:25" ht="13.5" customHeight="1">
      <c r="A197" s="163"/>
      <c r="B197" s="169"/>
      <c r="C197" s="195"/>
      <c r="D197" s="195"/>
      <c r="E197" s="195"/>
      <c r="F197" s="199"/>
      <c r="G197" s="195"/>
      <c r="H197" s="195"/>
      <c r="I197" s="163"/>
      <c r="J197" s="163"/>
      <c r="K197" s="195"/>
      <c r="L197" s="163"/>
      <c r="M197" s="85"/>
      <c r="N197" s="195"/>
      <c r="O197" s="163"/>
      <c r="P197" s="195"/>
      <c r="Q197" s="163"/>
      <c r="R197" s="163"/>
      <c r="S197" s="163"/>
      <c r="T197" s="163"/>
      <c r="U197" s="163"/>
      <c r="V197" s="163"/>
      <c r="W197" s="163"/>
      <c r="X197" s="163"/>
      <c r="Y197" s="163"/>
    </row>
    <row r="198" spans="1:25" ht="13.5" customHeight="1">
      <c r="A198" s="163"/>
      <c r="B198" s="169"/>
      <c r="C198" s="195"/>
      <c r="D198" s="195"/>
      <c r="E198" s="195"/>
      <c r="F198" s="199"/>
      <c r="G198" s="195"/>
      <c r="H198" s="195"/>
      <c r="I198" s="163"/>
      <c r="J198" s="163"/>
      <c r="K198" s="195"/>
      <c r="L198" s="163"/>
      <c r="M198" s="85"/>
      <c r="N198" s="195"/>
      <c r="O198" s="163"/>
      <c r="P198" s="195"/>
      <c r="Q198" s="163"/>
      <c r="R198" s="163"/>
      <c r="S198" s="163"/>
      <c r="T198" s="163"/>
      <c r="U198" s="163"/>
      <c r="V198" s="163"/>
      <c r="W198" s="163"/>
      <c r="X198" s="163"/>
      <c r="Y198" s="163"/>
    </row>
    <row r="199" spans="1:25" ht="13.5" customHeight="1">
      <c r="A199" s="163"/>
      <c r="B199" s="169"/>
      <c r="C199" s="195"/>
      <c r="D199" s="195"/>
      <c r="E199" s="195"/>
      <c r="F199" s="199"/>
      <c r="G199" s="195"/>
      <c r="H199" s="195"/>
      <c r="I199" s="163"/>
      <c r="J199" s="163"/>
      <c r="K199" s="195"/>
      <c r="L199" s="163"/>
      <c r="M199" s="85"/>
      <c r="N199" s="195"/>
      <c r="O199" s="163"/>
      <c r="P199" s="195"/>
      <c r="Q199" s="163"/>
      <c r="R199" s="163"/>
      <c r="S199" s="163"/>
      <c r="T199" s="163"/>
      <c r="U199" s="163"/>
      <c r="V199" s="163"/>
      <c r="W199" s="163"/>
      <c r="X199" s="163"/>
      <c r="Y199" s="163"/>
    </row>
    <row r="200" spans="1:25" ht="13.5" customHeight="1">
      <c r="A200" s="163"/>
      <c r="B200" s="169"/>
      <c r="C200" s="195"/>
      <c r="D200" s="195"/>
      <c r="E200" s="195"/>
      <c r="F200" s="199"/>
      <c r="G200" s="195"/>
      <c r="H200" s="195"/>
      <c r="I200" s="163"/>
      <c r="J200" s="163"/>
      <c r="K200" s="195"/>
      <c r="L200" s="163"/>
      <c r="M200" s="85"/>
      <c r="N200" s="195"/>
      <c r="O200" s="163"/>
      <c r="P200" s="195"/>
      <c r="Q200" s="163"/>
      <c r="R200" s="163"/>
      <c r="S200" s="163"/>
      <c r="T200" s="163"/>
      <c r="U200" s="163"/>
      <c r="V200" s="163"/>
      <c r="W200" s="163"/>
      <c r="X200" s="163"/>
      <c r="Y200" s="163"/>
    </row>
    <row r="201" spans="1:25" ht="13.5" customHeight="1">
      <c r="A201" s="163"/>
      <c r="B201" s="169"/>
      <c r="C201" s="195"/>
      <c r="D201" s="195"/>
      <c r="E201" s="195"/>
      <c r="F201" s="199"/>
      <c r="G201" s="195"/>
      <c r="H201" s="195"/>
      <c r="I201" s="163"/>
      <c r="J201" s="163"/>
      <c r="K201" s="195"/>
      <c r="L201" s="163"/>
      <c r="M201" s="85"/>
      <c r="N201" s="195"/>
      <c r="O201" s="163"/>
      <c r="P201" s="195"/>
      <c r="Q201" s="163"/>
      <c r="R201" s="163"/>
      <c r="S201" s="163"/>
      <c r="T201" s="163"/>
      <c r="U201" s="163"/>
      <c r="V201" s="163"/>
      <c r="W201" s="163"/>
      <c r="X201" s="163"/>
      <c r="Y201" s="163"/>
    </row>
    <row r="202" spans="1:25" ht="13.5" customHeight="1">
      <c r="A202" s="163"/>
      <c r="B202" s="169"/>
      <c r="C202" s="195"/>
      <c r="D202" s="195"/>
      <c r="E202" s="195"/>
      <c r="F202" s="199"/>
      <c r="G202" s="195"/>
      <c r="H202" s="195"/>
      <c r="I202" s="163"/>
      <c r="J202" s="163"/>
      <c r="K202" s="195"/>
      <c r="L202" s="163"/>
      <c r="M202" s="85"/>
      <c r="N202" s="195"/>
      <c r="O202" s="163"/>
      <c r="P202" s="195"/>
      <c r="Q202" s="163"/>
      <c r="R202" s="163"/>
      <c r="S202" s="163"/>
      <c r="T202" s="163"/>
      <c r="U202" s="163"/>
      <c r="V202" s="163"/>
      <c r="W202" s="163"/>
      <c r="X202" s="163"/>
      <c r="Y202" s="163"/>
    </row>
    <row r="203" spans="1:25" ht="13.5" customHeight="1">
      <c r="A203" s="163"/>
      <c r="B203" s="169"/>
      <c r="C203" s="195"/>
      <c r="D203" s="195"/>
      <c r="E203" s="195"/>
      <c r="F203" s="199"/>
      <c r="G203" s="195"/>
      <c r="H203" s="195"/>
      <c r="I203" s="163"/>
      <c r="J203" s="163"/>
      <c r="K203" s="195"/>
      <c r="L203" s="163"/>
      <c r="M203" s="85"/>
      <c r="N203" s="195"/>
      <c r="O203" s="163"/>
      <c r="P203" s="195"/>
      <c r="Q203" s="163"/>
      <c r="R203" s="163"/>
      <c r="S203" s="163"/>
      <c r="T203" s="163"/>
      <c r="U203" s="163"/>
      <c r="V203" s="163"/>
      <c r="W203" s="163"/>
      <c r="X203" s="163"/>
      <c r="Y203" s="163"/>
    </row>
    <row r="204" spans="1:25" ht="13.5" customHeight="1">
      <c r="A204" s="163"/>
      <c r="B204" s="169"/>
      <c r="C204" s="195"/>
      <c r="D204" s="195"/>
      <c r="E204" s="195"/>
      <c r="F204" s="199"/>
      <c r="G204" s="195"/>
      <c r="H204" s="195"/>
      <c r="I204" s="163"/>
      <c r="J204" s="163"/>
      <c r="K204" s="195"/>
      <c r="L204" s="163"/>
      <c r="M204" s="85"/>
      <c r="N204" s="195"/>
      <c r="O204" s="163"/>
      <c r="P204" s="195"/>
      <c r="Q204" s="163"/>
      <c r="R204" s="163"/>
      <c r="S204" s="163"/>
      <c r="T204" s="163"/>
      <c r="U204" s="163"/>
      <c r="V204" s="163"/>
      <c r="W204" s="163"/>
      <c r="X204" s="163"/>
      <c r="Y204" s="163"/>
    </row>
    <row r="205" spans="1:25" ht="13.5" customHeight="1">
      <c r="A205" s="163"/>
      <c r="B205" s="169"/>
      <c r="C205" s="195"/>
      <c r="D205" s="195"/>
      <c r="E205" s="195"/>
      <c r="F205" s="199"/>
      <c r="G205" s="195"/>
      <c r="H205" s="195"/>
      <c r="I205" s="163"/>
      <c r="J205" s="163"/>
      <c r="K205" s="195"/>
      <c r="L205" s="163"/>
      <c r="M205" s="85"/>
      <c r="N205" s="195"/>
      <c r="O205" s="163"/>
      <c r="P205" s="195"/>
      <c r="Q205" s="163"/>
      <c r="R205" s="163"/>
      <c r="S205" s="163"/>
      <c r="T205" s="163"/>
      <c r="U205" s="163"/>
      <c r="V205" s="163"/>
      <c r="W205" s="163"/>
      <c r="X205" s="163"/>
      <c r="Y205" s="163"/>
    </row>
    <row r="206" spans="1:25" ht="13.5" customHeight="1">
      <c r="A206" s="163"/>
      <c r="B206" s="169"/>
      <c r="C206" s="195"/>
      <c r="D206" s="195"/>
      <c r="E206" s="195"/>
      <c r="F206" s="199"/>
      <c r="G206" s="195"/>
      <c r="H206" s="195"/>
      <c r="I206" s="163"/>
      <c r="J206" s="163"/>
      <c r="K206" s="195"/>
      <c r="L206" s="163"/>
      <c r="M206" s="85"/>
      <c r="N206" s="195"/>
      <c r="O206" s="163"/>
      <c r="P206" s="195"/>
      <c r="Q206" s="163"/>
      <c r="R206" s="163"/>
      <c r="S206" s="163"/>
      <c r="T206" s="163"/>
      <c r="U206" s="163"/>
      <c r="V206" s="163"/>
      <c r="W206" s="163"/>
      <c r="X206" s="163"/>
      <c r="Y206" s="163"/>
    </row>
    <row r="207" spans="1:25" ht="13.5" customHeight="1">
      <c r="A207" s="163"/>
      <c r="B207" s="169"/>
      <c r="C207" s="195"/>
      <c r="D207" s="195"/>
      <c r="E207" s="195"/>
      <c r="F207" s="199"/>
      <c r="G207" s="195"/>
      <c r="H207" s="195"/>
      <c r="I207" s="163"/>
      <c r="J207" s="163"/>
      <c r="K207" s="195"/>
      <c r="L207" s="163"/>
      <c r="M207" s="85"/>
      <c r="N207" s="195"/>
      <c r="O207" s="163"/>
      <c r="P207" s="195"/>
      <c r="Q207" s="163"/>
      <c r="R207" s="163"/>
      <c r="S207" s="163"/>
      <c r="T207" s="163"/>
      <c r="U207" s="163"/>
      <c r="V207" s="163"/>
      <c r="W207" s="163"/>
      <c r="X207" s="163"/>
      <c r="Y207" s="163"/>
    </row>
    <row r="208" spans="1:25" ht="13.5" customHeight="1">
      <c r="A208" s="163"/>
      <c r="B208" s="169"/>
      <c r="C208" s="195"/>
      <c r="D208" s="195"/>
      <c r="E208" s="195"/>
      <c r="F208" s="199"/>
      <c r="G208" s="195"/>
      <c r="H208" s="195"/>
      <c r="I208" s="163"/>
      <c r="J208" s="163"/>
      <c r="K208" s="195"/>
      <c r="L208" s="163"/>
      <c r="M208" s="85"/>
      <c r="N208" s="195"/>
      <c r="O208" s="163"/>
      <c r="P208" s="195"/>
      <c r="Q208" s="163"/>
      <c r="R208" s="163"/>
      <c r="S208" s="163"/>
      <c r="T208" s="163"/>
      <c r="U208" s="163"/>
      <c r="V208" s="163"/>
      <c r="W208" s="163"/>
      <c r="X208" s="163"/>
      <c r="Y208" s="163"/>
    </row>
    <row r="209" spans="1:25" ht="13.5" customHeight="1">
      <c r="A209" s="163"/>
      <c r="B209" s="169"/>
      <c r="C209" s="195"/>
      <c r="D209" s="195"/>
      <c r="E209" s="195"/>
      <c r="F209" s="199"/>
      <c r="G209" s="195"/>
      <c r="H209" s="195"/>
      <c r="I209" s="163"/>
      <c r="J209" s="163"/>
      <c r="K209" s="195"/>
      <c r="L209" s="163"/>
      <c r="M209" s="85"/>
      <c r="N209" s="195"/>
      <c r="O209" s="163"/>
      <c r="P209" s="195"/>
      <c r="Q209" s="163"/>
      <c r="R209" s="163"/>
      <c r="S209" s="163"/>
      <c r="T209" s="163"/>
      <c r="U209" s="163"/>
      <c r="V209" s="163"/>
      <c r="W209" s="163"/>
      <c r="X209" s="163"/>
      <c r="Y209" s="163"/>
    </row>
    <row r="210" spans="1:25" ht="13.5" customHeight="1">
      <c r="A210" s="163"/>
      <c r="B210" s="169"/>
      <c r="C210" s="195"/>
      <c r="D210" s="195"/>
      <c r="E210" s="195"/>
      <c r="F210" s="199"/>
      <c r="G210" s="195"/>
      <c r="H210" s="195"/>
      <c r="I210" s="163"/>
      <c r="J210" s="163"/>
      <c r="K210" s="195"/>
      <c r="L210" s="163"/>
      <c r="M210" s="85"/>
      <c r="N210" s="195"/>
      <c r="O210" s="163"/>
      <c r="P210" s="195"/>
      <c r="Q210" s="163"/>
      <c r="R210" s="163"/>
      <c r="S210" s="163"/>
      <c r="T210" s="163"/>
      <c r="U210" s="163"/>
      <c r="V210" s="163"/>
      <c r="W210" s="163"/>
      <c r="X210" s="163"/>
      <c r="Y210" s="163"/>
    </row>
    <row r="211" spans="1:25" ht="13.5" customHeight="1">
      <c r="A211" s="163"/>
      <c r="B211" s="169"/>
      <c r="C211" s="195"/>
      <c r="D211" s="195"/>
      <c r="E211" s="195"/>
      <c r="F211" s="199"/>
      <c r="G211" s="195"/>
      <c r="H211" s="195"/>
      <c r="I211" s="163"/>
      <c r="J211" s="163"/>
      <c r="K211" s="195"/>
      <c r="L211" s="163"/>
      <c r="M211" s="85"/>
      <c r="N211" s="195"/>
      <c r="O211" s="163"/>
      <c r="P211" s="195"/>
      <c r="Q211" s="163"/>
      <c r="R211" s="163"/>
      <c r="S211" s="163"/>
      <c r="T211" s="163"/>
      <c r="U211" s="163"/>
      <c r="V211" s="163"/>
      <c r="W211" s="163"/>
      <c r="X211" s="163"/>
      <c r="Y211" s="163"/>
    </row>
    <row r="212" spans="1:25" ht="13.5" customHeight="1">
      <c r="A212" s="163"/>
      <c r="B212" s="169"/>
      <c r="C212" s="195"/>
      <c r="D212" s="195"/>
      <c r="E212" s="195"/>
      <c r="F212" s="199"/>
      <c r="G212" s="195"/>
      <c r="H212" s="195"/>
      <c r="I212" s="163"/>
      <c r="J212" s="163"/>
      <c r="K212" s="195"/>
      <c r="L212" s="163"/>
      <c r="M212" s="85"/>
      <c r="N212" s="195"/>
      <c r="O212" s="163"/>
      <c r="P212" s="195"/>
      <c r="Q212" s="163"/>
      <c r="R212" s="163"/>
      <c r="S212" s="163"/>
      <c r="T212" s="163"/>
      <c r="U212" s="163"/>
      <c r="V212" s="163"/>
      <c r="W212" s="163"/>
      <c r="X212" s="163"/>
      <c r="Y212" s="163"/>
    </row>
    <row r="213" spans="1:25" ht="13.5" customHeight="1">
      <c r="A213" s="163"/>
      <c r="B213" s="169"/>
      <c r="C213" s="195"/>
      <c r="D213" s="195"/>
      <c r="E213" s="195"/>
      <c r="F213" s="199"/>
      <c r="G213" s="195"/>
      <c r="H213" s="195"/>
      <c r="I213" s="163"/>
      <c r="J213" s="163"/>
      <c r="K213" s="195"/>
      <c r="L213" s="163"/>
      <c r="M213" s="85"/>
      <c r="N213" s="195"/>
      <c r="O213" s="163"/>
      <c r="P213" s="195"/>
      <c r="Q213" s="163"/>
      <c r="R213" s="163"/>
      <c r="S213" s="163"/>
      <c r="T213" s="163"/>
      <c r="U213" s="163"/>
      <c r="V213" s="163"/>
      <c r="W213" s="163"/>
      <c r="X213" s="163"/>
      <c r="Y213" s="163"/>
    </row>
    <row r="214" spans="1:25" ht="13.5" customHeight="1">
      <c r="A214" s="163"/>
      <c r="B214" s="169"/>
      <c r="C214" s="195"/>
      <c r="D214" s="195"/>
      <c r="E214" s="195"/>
      <c r="F214" s="199"/>
      <c r="G214" s="195"/>
      <c r="H214" s="195"/>
      <c r="I214" s="163"/>
      <c r="J214" s="163"/>
      <c r="K214" s="195"/>
      <c r="L214" s="163"/>
      <c r="M214" s="85"/>
      <c r="N214" s="195"/>
      <c r="O214" s="163"/>
      <c r="P214" s="195"/>
      <c r="Q214" s="163"/>
      <c r="R214" s="163"/>
      <c r="S214" s="163"/>
      <c r="T214" s="163"/>
      <c r="U214" s="163"/>
      <c r="V214" s="163"/>
      <c r="W214" s="163"/>
      <c r="X214" s="163"/>
      <c r="Y214" s="163"/>
    </row>
    <row r="215" spans="1:25" ht="13.5" customHeight="1">
      <c r="A215" s="163"/>
      <c r="B215" s="169"/>
      <c r="C215" s="195"/>
      <c r="D215" s="195"/>
      <c r="E215" s="195"/>
      <c r="F215" s="199"/>
      <c r="G215" s="195"/>
      <c r="H215" s="195"/>
      <c r="I215" s="163"/>
      <c r="J215" s="163"/>
      <c r="K215" s="195"/>
      <c r="L215" s="163"/>
      <c r="M215" s="85"/>
      <c r="N215" s="195"/>
      <c r="O215" s="163"/>
      <c r="P215" s="195"/>
      <c r="Q215" s="163"/>
      <c r="R215" s="163"/>
      <c r="S215" s="163"/>
      <c r="T215" s="163"/>
      <c r="U215" s="163"/>
      <c r="V215" s="163"/>
      <c r="W215" s="163"/>
      <c r="X215" s="163"/>
      <c r="Y215" s="163"/>
    </row>
    <row r="216" spans="1:25" ht="13.5" customHeight="1">
      <c r="A216" s="163"/>
      <c r="B216" s="169"/>
      <c r="C216" s="195"/>
      <c r="D216" s="195"/>
      <c r="E216" s="195"/>
      <c r="F216" s="199"/>
      <c r="G216" s="195"/>
      <c r="H216" s="195"/>
      <c r="I216" s="163"/>
      <c r="J216" s="163"/>
      <c r="K216" s="195"/>
      <c r="L216" s="163"/>
      <c r="M216" s="85"/>
      <c r="N216" s="195"/>
      <c r="O216" s="163"/>
      <c r="P216" s="195"/>
      <c r="Q216" s="163"/>
      <c r="R216" s="163"/>
      <c r="S216" s="163"/>
      <c r="T216" s="163"/>
      <c r="U216" s="163"/>
      <c r="V216" s="163"/>
      <c r="W216" s="163"/>
      <c r="X216" s="163"/>
      <c r="Y216" s="163"/>
    </row>
    <row r="217" spans="1:25" ht="13.5" customHeight="1">
      <c r="A217" s="163"/>
      <c r="B217" s="169"/>
      <c r="C217" s="195"/>
      <c r="D217" s="195"/>
      <c r="E217" s="195"/>
      <c r="F217" s="199"/>
      <c r="G217" s="195"/>
      <c r="H217" s="195"/>
      <c r="I217" s="163"/>
      <c r="J217" s="163"/>
      <c r="K217" s="195"/>
      <c r="L217" s="163"/>
      <c r="M217" s="85"/>
      <c r="N217" s="195"/>
      <c r="O217" s="163"/>
      <c r="P217" s="195"/>
      <c r="Q217" s="163"/>
      <c r="R217" s="163"/>
      <c r="S217" s="163"/>
      <c r="T217" s="163"/>
      <c r="U217" s="163"/>
      <c r="V217" s="163"/>
      <c r="W217" s="163"/>
      <c r="X217" s="163"/>
      <c r="Y217" s="163"/>
    </row>
    <row r="218" spans="1:25" ht="13.5" customHeight="1">
      <c r="A218" s="163"/>
      <c r="B218" s="169"/>
      <c r="C218" s="195"/>
      <c r="D218" s="195"/>
      <c r="E218" s="195"/>
      <c r="F218" s="199"/>
      <c r="G218" s="195"/>
      <c r="H218" s="195"/>
      <c r="I218" s="163"/>
      <c r="J218" s="163"/>
      <c r="K218" s="195"/>
      <c r="L218" s="163"/>
      <c r="M218" s="85"/>
      <c r="N218" s="195"/>
      <c r="O218" s="163"/>
      <c r="P218" s="195"/>
      <c r="Q218" s="163"/>
      <c r="R218" s="163"/>
      <c r="S218" s="163"/>
      <c r="T218" s="163"/>
      <c r="U218" s="163"/>
      <c r="V218" s="163"/>
      <c r="W218" s="163"/>
      <c r="X218" s="163"/>
      <c r="Y218" s="163"/>
    </row>
    <row r="219" spans="1:25" ht="13.5" customHeight="1">
      <c r="A219" s="163"/>
      <c r="B219" s="169"/>
      <c r="C219" s="195"/>
      <c r="D219" s="195"/>
      <c r="E219" s="195"/>
      <c r="F219" s="199"/>
      <c r="G219" s="195"/>
      <c r="H219" s="195"/>
      <c r="I219" s="163"/>
      <c r="J219" s="163"/>
      <c r="K219" s="195"/>
      <c r="L219" s="163"/>
      <c r="M219" s="85"/>
      <c r="N219" s="195"/>
      <c r="O219" s="163"/>
      <c r="P219" s="195"/>
      <c r="Q219" s="163"/>
      <c r="R219" s="163"/>
      <c r="S219" s="163"/>
      <c r="T219" s="163"/>
      <c r="U219" s="163"/>
      <c r="V219" s="163"/>
      <c r="W219" s="163"/>
      <c r="X219" s="163"/>
      <c r="Y219" s="163"/>
    </row>
    <row r="220" spans="1:25" ht="13.5" customHeight="1">
      <c r="A220" s="163"/>
      <c r="B220" s="169"/>
      <c r="C220" s="195"/>
      <c r="D220" s="195"/>
      <c r="E220" s="195"/>
      <c r="F220" s="199"/>
      <c r="G220" s="195"/>
      <c r="H220" s="195"/>
      <c r="I220" s="163"/>
      <c r="J220" s="163"/>
      <c r="K220" s="195"/>
      <c r="L220" s="163"/>
      <c r="M220" s="85"/>
      <c r="N220" s="195"/>
      <c r="O220" s="163"/>
      <c r="P220" s="195"/>
      <c r="Q220" s="163"/>
      <c r="R220" s="163"/>
      <c r="S220" s="163"/>
      <c r="T220" s="163"/>
      <c r="U220" s="163"/>
      <c r="V220" s="163"/>
      <c r="W220" s="163"/>
      <c r="X220" s="163"/>
      <c r="Y220" s="163"/>
    </row>
    <row r="221" spans="1:25" ht="13.5" customHeight="1">
      <c r="A221" s="163"/>
      <c r="B221" s="169"/>
      <c r="C221" s="195"/>
      <c r="D221" s="195"/>
      <c r="E221" s="195"/>
      <c r="F221" s="199"/>
      <c r="G221" s="195"/>
      <c r="H221" s="195"/>
      <c r="I221" s="163"/>
      <c r="J221" s="163"/>
      <c r="K221" s="195"/>
      <c r="L221" s="163"/>
      <c r="M221" s="85"/>
      <c r="N221" s="195"/>
      <c r="O221" s="163"/>
      <c r="P221" s="195"/>
      <c r="Q221" s="163"/>
      <c r="R221" s="163"/>
      <c r="S221" s="163"/>
      <c r="T221" s="163"/>
      <c r="U221" s="163"/>
      <c r="V221" s="163"/>
      <c r="W221" s="163"/>
      <c r="X221" s="163"/>
      <c r="Y221" s="163"/>
    </row>
    <row r="222" spans="1:25" ht="13.5" customHeight="1">
      <c r="A222" s="163"/>
      <c r="B222" s="169"/>
      <c r="C222" s="195"/>
      <c r="D222" s="195"/>
      <c r="E222" s="195"/>
      <c r="F222" s="199"/>
      <c r="G222" s="195"/>
      <c r="H222" s="195"/>
      <c r="I222" s="163"/>
      <c r="J222" s="163"/>
      <c r="K222" s="195"/>
      <c r="L222" s="163"/>
      <c r="M222" s="85"/>
      <c r="N222" s="195"/>
      <c r="O222" s="163"/>
      <c r="P222" s="195"/>
      <c r="Q222" s="163"/>
      <c r="R222" s="163"/>
      <c r="S222" s="163"/>
      <c r="T222" s="163"/>
      <c r="U222" s="163"/>
      <c r="V222" s="163"/>
      <c r="W222" s="163"/>
      <c r="X222" s="163"/>
      <c r="Y222" s="163"/>
    </row>
    <row r="223" spans="1:25" ht="13.5" customHeight="1">
      <c r="A223" s="163"/>
      <c r="B223" s="169"/>
      <c r="C223" s="195"/>
      <c r="D223" s="195"/>
      <c r="E223" s="195"/>
      <c r="F223" s="199"/>
      <c r="G223" s="195"/>
      <c r="H223" s="195"/>
      <c r="I223" s="163"/>
      <c r="J223" s="163"/>
      <c r="K223" s="195"/>
      <c r="L223" s="163"/>
      <c r="M223" s="85"/>
      <c r="N223" s="195"/>
      <c r="O223" s="163"/>
      <c r="P223" s="195"/>
      <c r="Q223" s="163"/>
      <c r="R223" s="163"/>
      <c r="S223" s="163"/>
      <c r="T223" s="163"/>
      <c r="U223" s="163"/>
      <c r="V223" s="163"/>
      <c r="W223" s="163"/>
      <c r="X223" s="163"/>
      <c r="Y223" s="163"/>
    </row>
    <row r="224" spans="1:25" ht="13.5" customHeight="1">
      <c r="A224" s="163"/>
      <c r="B224" s="169"/>
      <c r="C224" s="195"/>
      <c r="D224" s="195"/>
      <c r="E224" s="195"/>
      <c r="F224" s="199"/>
      <c r="G224" s="195"/>
      <c r="H224" s="195"/>
      <c r="I224" s="163"/>
      <c r="J224" s="163"/>
      <c r="K224" s="195"/>
      <c r="L224" s="163"/>
      <c r="M224" s="85"/>
      <c r="N224" s="195"/>
      <c r="O224" s="163"/>
      <c r="P224" s="195"/>
      <c r="Q224" s="163"/>
      <c r="R224" s="163"/>
      <c r="S224" s="163"/>
      <c r="T224" s="163"/>
      <c r="U224" s="163"/>
      <c r="V224" s="163"/>
      <c r="W224" s="163"/>
      <c r="X224" s="163"/>
      <c r="Y224" s="163"/>
    </row>
    <row r="225" spans="1:25" ht="13.5" customHeight="1">
      <c r="A225" s="163"/>
      <c r="B225" s="169"/>
      <c r="C225" s="195"/>
      <c r="D225" s="195"/>
      <c r="E225" s="195"/>
      <c r="F225" s="199"/>
      <c r="G225" s="195"/>
      <c r="H225" s="195"/>
      <c r="I225" s="163"/>
      <c r="J225" s="163"/>
      <c r="K225" s="195"/>
      <c r="L225" s="163"/>
      <c r="M225" s="85"/>
      <c r="N225" s="195"/>
      <c r="O225" s="163"/>
      <c r="P225" s="195"/>
      <c r="Q225" s="163"/>
      <c r="R225" s="163"/>
      <c r="S225" s="163"/>
      <c r="T225" s="163"/>
      <c r="U225" s="163"/>
      <c r="V225" s="163"/>
      <c r="W225" s="163"/>
      <c r="X225" s="163"/>
      <c r="Y225" s="163"/>
    </row>
    <row r="226" spans="1:25" ht="13.5" customHeight="1">
      <c r="A226" s="163"/>
      <c r="B226" s="169"/>
      <c r="C226" s="195"/>
      <c r="D226" s="195"/>
      <c r="E226" s="195"/>
      <c r="F226" s="199"/>
      <c r="G226" s="195"/>
      <c r="H226" s="195"/>
      <c r="I226" s="163"/>
      <c r="J226" s="163"/>
      <c r="K226" s="195"/>
      <c r="L226" s="163"/>
      <c r="M226" s="85"/>
      <c r="N226" s="195"/>
      <c r="O226" s="163"/>
      <c r="P226" s="195"/>
      <c r="Q226" s="163"/>
      <c r="R226" s="163"/>
      <c r="S226" s="163"/>
      <c r="T226" s="163"/>
      <c r="U226" s="163"/>
      <c r="V226" s="163"/>
      <c r="W226" s="163"/>
      <c r="X226" s="163"/>
      <c r="Y226" s="163"/>
    </row>
    <row r="227" spans="1:25" ht="13.5" customHeight="1">
      <c r="A227" s="163"/>
      <c r="B227" s="169"/>
      <c r="C227" s="195"/>
      <c r="D227" s="195"/>
      <c r="E227" s="195"/>
      <c r="F227" s="199"/>
      <c r="G227" s="195"/>
      <c r="H227" s="195"/>
      <c r="I227" s="163"/>
      <c r="J227" s="163"/>
      <c r="K227" s="195"/>
      <c r="L227" s="163"/>
      <c r="M227" s="85"/>
      <c r="N227" s="195"/>
      <c r="O227" s="163"/>
      <c r="P227" s="195"/>
      <c r="Q227" s="163"/>
      <c r="R227" s="163"/>
      <c r="S227" s="163"/>
      <c r="T227" s="163"/>
      <c r="U227" s="163"/>
      <c r="V227" s="163"/>
      <c r="W227" s="163"/>
      <c r="X227" s="163"/>
      <c r="Y227" s="163"/>
    </row>
    <row r="228" spans="1:25" ht="13.5" customHeight="1">
      <c r="A228" s="163"/>
      <c r="B228" s="169"/>
      <c r="C228" s="195"/>
      <c r="D228" s="195"/>
      <c r="E228" s="195"/>
      <c r="F228" s="199"/>
      <c r="G228" s="195"/>
      <c r="H228" s="195"/>
      <c r="I228" s="163"/>
      <c r="J228" s="163"/>
      <c r="K228" s="195"/>
      <c r="L228" s="163"/>
      <c r="M228" s="85"/>
      <c r="N228" s="195"/>
      <c r="O228" s="163"/>
      <c r="P228" s="195"/>
      <c r="Q228" s="163"/>
      <c r="R228" s="163"/>
      <c r="S228" s="163"/>
      <c r="T228" s="163"/>
      <c r="U228" s="163"/>
      <c r="V228" s="163"/>
      <c r="W228" s="163"/>
      <c r="X228" s="163"/>
      <c r="Y228" s="163"/>
    </row>
    <row r="229" spans="1:25" ht="13.5" customHeight="1">
      <c r="A229" s="163"/>
      <c r="B229" s="169"/>
      <c r="C229" s="195"/>
      <c r="D229" s="195"/>
      <c r="E229" s="195"/>
      <c r="F229" s="199"/>
      <c r="G229" s="195"/>
      <c r="H229" s="195"/>
      <c r="I229" s="163"/>
      <c r="J229" s="163"/>
      <c r="K229" s="195"/>
      <c r="L229" s="163"/>
      <c r="M229" s="85"/>
      <c r="N229" s="195"/>
      <c r="O229" s="163"/>
      <c r="P229" s="195"/>
      <c r="Q229" s="163"/>
      <c r="R229" s="163"/>
      <c r="S229" s="163"/>
      <c r="T229" s="163"/>
      <c r="U229" s="163"/>
      <c r="V229" s="163"/>
      <c r="W229" s="163"/>
      <c r="X229" s="163"/>
      <c r="Y229" s="163"/>
    </row>
    <row r="230" spans="1:25" ht="13.5" customHeight="1">
      <c r="A230" s="163"/>
      <c r="B230" s="169"/>
      <c r="C230" s="195"/>
      <c r="D230" s="195"/>
      <c r="E230" s="195"/>
      <c r="F230" s="199"/>
      <c r="G230" s="195"/>
      <c r="H230" s="195"/>
      <c r="I230" s="163"/>
      <c r="J230" s="163"/>
      <c r="K230" s="195"/>
      <c r="L230" s="163"/>
      <c r="M230" s="85"/>
      <c r="N230" s="195"/>
      <c r="O230" s="163"/>
      <c r="P230" s="195"/>
      <c r="Q230" s="163"/>
      <c r="R230" s="163"/>
      <c r="S230" s="163"/>
      <c r="T230" s="163"/>
      <c r="U230" s="163"/>
      <c r="V230" s="163"/>
      <c r="W230" s="163"/>
      <c r="X230" s="163"/>
      <c r="Y230" s="163"/>
    </row>
    <row r="231" spans="1:25" ht="13.5" customHeight="1">
      <c r="A231" s="163"/>
      <c r="B231" s="169"/>
      <c r="C231" s="195"/>
      <c r="D231" s="195"/>
      <c r="E231" s="195"/>
      <c r="F231" s="199"/>
      <c r="G231" s="195"/>
      <c r="H231" s="195"/>
      <c r="I231" s="163"/>
      <c r="J231" s="163"/>
      <c r="K231" s="195"/>
      <c r="L231" s="163"/>
      <c r="M231" s="85"/>
      <c r="N231" s="195"/>
      <c r="O231" s="163"/>
      <c r="P231" s="195"/>
      <c r="Q231" s="163"/>
      <c r="R231" s="163"/>
      <c r="S231" s="163"/>
      <c r="T231" s="163"/>
      <c r="U231" s="163"/>
      <c r="V231" s="163"/>
      <c r="W231" s="163"/>
      <c r="X231" s="163"/>
      <c r="Y231" s="163"/>
    </row>
    <row r="232" spans="1:25" ht="13.5" customHeight="1">
      <c r="A232" s="163"/>
      <c r="B232" s="169"/>
      <c r="C232" s="195"/>
      <c r="D232" s="195"/>
      <c r="E232" s="195"/>
      <c r="F232" s="199"/>
      <c r="G232" s="195"/>
      <c r="H232" s="195"/>
      <c r="I232" s="163"/>
      <c r="J232" s="163"/>
      <c r="K232" s="195"/>
      <c r="L232" s="163"/>
      <c r="M232" s="85"/>
      <c r="N232" s="195"/>
      <c r="O232" s="163"/>
      <c r="P232" s="195"/>
      <c r="Q232" s="163"/>
      <c r="R232" s="163"/>
      <c r="S232" s="163"/>
      <c r="T232" s="163"/>
      <c r="U232" s="163"/>
      <c r="V232" s="163"/>
      <c r="W232" s="163"/>
      <c r="X232" s="163"/>
      <c r="Y232" s="163"/>
    </row>
    <row r="233" spans="1:25" ht="13.5" customHeight="1">
      <c r="A233" s="163"/>
      <c r="B233" s="169"/>
      <c r="C233" s="195"/>
      <c r="D233" s="195"/>
      <c r="E233" s="195"/>
      <c r="F233" s="199"/>
      <c r="G233" s="195"/>
      <c r="H233" s="195"/>
      <c r="I233" s="163"/>
      <c r="J233" s="163"/>
      <c r="K233" s="195"/>
      <c r="L233" s="163"/>
      <c r="M233" s="85"/>
      <c r="N233" s="195"/>
      <c r="O233" s="163"/>
      <c r="P233" s="195"/>
      <c r="Q233" s="163"/>
      <c r="R233" s="163"/>
      <c r="S233" s="163"/>
      <c r="T233" s="163"/>
      <c r="U233" s="163"/>
      <c r="V233" s="163"/>
      <c r="W233" s="163"/>
      <c r="X233" s="163"/>
      <c r="Y233" s="163"/>
    </row>
    <row r="234" spans="1:25" ht="13.5" customHeight="1">
      <c r="A234" s="163"/>
      <c r="B234" s="169"/>
      <c r="C234" s="195"/>
      <c r="D234" s="195"/>
      <c r="E234" s="195"/>
      <c r="F234" s="199"/>
      <c r="G234" s="195"/>
      <c r="H234" s="195"/>
      <c r="I234" s="163"/>
      <c r="J234" s="163"/>
      <c r="K234" s="195"/>
      <c r="L234" s="163"/>
      <c r="M234" s="85"/>
      <c r="N234" s="195"/>
      <c r="O234" s="163"/>
      <c r="P234" s="195"/>
      <c r="Q234" s="163"/>
      <c r="R234" s="163"/>
      <c r="S234" s="163"/>
      <c r="T234" s="163"/>
      <c r="U234" s="163"/>
      <c r="V234" s="163"/>
      <c r="W234" s="163"/>
      <c r="X234" s="163"/>
      <c r="Y234" s="163"/>
    </row>
    <row r="235" spans="1:25" ht="13.5" customHeight="1">
      <c r="A235" s="163"/>
      <c r="B235" s="169"/>
      <c r="C235" s="195"/>
      <c r="D235" s="195"/>
      <c r="E235" s="195"/>
      <c r="F235" s="199"/>
      <c r="G235" s="195"/>
      <c r="H235" s="195"/>
      <c r="I235" s="163"/>
      <c r="J235" s="163"/>
      <c r="K235" s="195"/>
      <c r="L235" s="163"/>
      <c r="M235" s="85"/>
      <c r="N235" s="195"/>
      <c r="O235" s="163"/>
      <c r="P235" s="195"/>
      <c r="Q235" s="163"/>
      <c r="R235" s="163"/>
      <c r="S235" s="163"/>
      <c r="T235" s="163"/>
      <c r="U235" s="163"/>
      <c r="V235" s="163"/>
      <c r="W235" s="163"/>
      <c r="X235" s="163"/>
      <c r="Y235" s="163"/>
    </row>
    <row r="236" spans="1:25" ht="13.5" customHeight="1">
      <c r="A236" s="163"/>
      <c r="B236" s="169"/>
      <c r="C236" s="195"/>
      <c r="D236" s="195"/>
      <c r="E236" s="195"/>
      <c r="F236" s="199"/>
      <c r="G236" s="195"/>
      <c r="H236" s="195"/>
      <c r="I236" s="163"/>
      <c r="J236" s="163"/>
      <c r="K236" s="195"/>
      <c r="L236" s="163"/>
      <c r="M236" s="85"/>
      <c r="N236" s="195"/>
      <c r="O236" s="163"/>
      <c r="P236" s="195"/>
      <c r="Q236" s="163"/>
      <c r="R236" s="163"/>
      <c r="S236" s="163"/>
      <c r="T236" s="163"/>
      <c r="U236" s="163"/>
      <c r="V236" s="163"/>
      <c r="W236" s="163"/>
      <c r="X236" s="163"/>
      <c r="Y236" s="163"/>
    </row>
    <row r="237" spans="1:25" ht="13.5" customHeight="1">
      <c r="A237" s="163"/>
      <c r="B237" s="169"/>
      <c r="C237" s="195"/>
      <c r="D237" s="195"/>
      <c r="E237" s="195"/>
      <c r="F237" s="199"/>
      <c r="G237" s="195"/>
      <c r="H237" s="195"/>
      <c r="I237" s="163"/>
      <c r="J237" s="163"/>
      <c r="K237" s="195"/>
      <c r="L237" s="163"/>
      <c r="M237" s="85"/>
      <c r="N237" s="195"/>
      <c r="O237" s="163"/>
      <c r="P237" s="195"/>
      <c r="Q237" s="163"/>
      <c r="R237" s="163"/>
      <c r="S237" s="163"/>
      <c r="T237" s="163"/>
      <c r="U237" s="163"/>
      <c r="V237" s="163"/>
      <c r="W237" s="163"/>
      <c r="X237" s="163"/>
      <c r="Y237" s="163"/>
    </row>
    <row r="238" spans="1:25" ht="13.5" customHeight="1">
      <c r="A238" s="163"/>
      <c r="B238" s="169"/>
      <c r="C238" s="195"/>
      <c r="D238" s="195"/>
      <c r="E238" s="195"/>
      <c r="F238" s="199"/>
      <c r="G238" s="195"/>
      <c r="H238" s="195"/>
      <c r="I238" s="163"/>
      <c r="J238" s="163"/>
      <c r="K238" s="195"/>
      <c r="L238" s="163"/>
      <c r="M238" s="85"/>
      <c r="N238" s="195"/>
      <c r="O238" s="163"/>
      <c r="P238" s="195"/>
      <c r="Q238" s="163"/>
      <c r="R238" s="163"/>
      <c r="S238" s="163"/>
      <c r="T238" s="163"/>
      <c r="U238" s="163"/>
      <c r="V238" s="163"/>
      <c r="W238" s="163"/>
      <c r="X238" s="163"/>
      <c r="Y238" s="163"/>
    </row>
    <row r="239" spans="1:25" ht="13.5" customHeight="1">
      <c r="A239" s="163"/>
      <c r="B239" s="169"/>
      <c r="C239" s="195"/>
      <c r="D239" s="195"/>
      <c r="E239" s="195"/>
      <c r="F239" s="199"/>
      <c r="G239" s="195"/>
      <c r="H239" s="195"/>
      <c r="I239" s="163"/>
      <c r="J239" s="163"/>
      <c r="K239" s="195"/>
      <c r="L239" s="163"/>
      <c r="M239" s="85"/>
      <c r="N239" s="195"/>
      <c r="O239" s="163"/>
      <c r="P239" s="195"/>
      <c r="Q239" s="163"/>
      <c r="R239" s="163"/>
      <c r="S239" s="163"/>
      <c r="T239" s="163"/>
      <c r="U239" s="163"/>
      <c r="V239" s="163"/>
      <c r="W239" s="163"/>
      <c r="X239" s="163"/>
      <c r="Y239" s="163"/>
    </row>
    <row r="240" spans="1:25" ht="13.5" customHeight="1">
      <c r="A240" s="163"/>
      <c r="B240" s="169"/>
      <c r="C240" s="195"/>
      <c r="D240" s="195"/>
      <c r="E240" s="195"/>
      <c r="F240" s="199"/>
      <c r="G240" s="195"/>
      <c r="H240" s="195"/>
      <c r="I240" s="163"/>
      <c r="J240" s="163"/>
      <c r="K240" s="195"/>
      <c r="L240" s="163"/>
      <c r="M240" s="85"/>
      <c r="N240" s="195"/>
      <c r="O240" s="163"/>
      <c r="P240" s="195"/>
      <c r="Q240" s="163"/>
      <c r="R240" s="163"/>
      <c r="S240" s="163"/>
      <c r="T240" s="163"/>
      <c r="U240" s="163"/>
      <c r="V240" s="163"/>
      <c r="W240" s="163"/>
      <c r="X240" s="163"/>
      <c r="Y240" s="163"/>
    </row>
    <row r="241" spans="1:25" ht="13.5" customHeight="1">
      <c r="A241" s="163"/>
      <c r="B241" s="169"/>
      <c r="C241" s="195"/>
      <c r="D241" s="195"/>
      <c r="E241" s="195"/>
      <c r="F241" s="199"/>
      <c r="G241" s="195"/>
      <c r="H241" s="195"/>
      <c r="I241" s="163"/>
      <c r="J241" s="163"/>
      <c r="K241" s="195"/>
      <c r="L241" s="163"/>
      <c r="M241" s="85"/>
      <c r="N241" s="195"/>
      <c r="O241" s="163"/>
      <c r="P241" s="195"/>
      <c r="Q241" s="163"/>
      <c r="R241" s="163"/>
      <c r="S241" s="163"/>
      <c r="T241" s="163"/>
      <c r="U241" s="163"/>
      <c r="V241" s="163"/>
      <c r="W241" s="163"/>
      <c r="X241" s="163"/>
      <c r="Y241" s="163"/>
    </row>
    <row r="242" spans="1:25" ht="13.5" customHeight="1">
      <c r="A242" s="163"/>
      <c r="B242" s="169"/>
      <c r="C242" s="195"/>
      <c r="D242" s="195"/>
      <c r="E242" s="195"/>
      <c r="F242" s="199"/>
      <c r="G242" s="195"/>
      <c r="H242" s="195"/>
      <c r="I242" s="163"/>
      <c r="J242" s="163"/>
      <c r="K242" s="195"/>
      <c r="L242" s="163"/>
      <c r="M242" s="85"/>
      <c r="N242" s="195"/>
      <c r="O242" s="163"/>
      <c r="P242" s="195"/>
      <c r="Q242" s="163"/>
      <c r="R242" s="163"/>
      <c r="S242" s="163"/>
      <c r="T242" s="163"/>
      <c r="U242" s="163"/>
      <c r="V242" s="163"/>
      <c r="W242" s="163"/>
      <c r="X242" s="163"/>
      <c r="Y242" s="163"/>
    </row>
    <row r="243" spans="1:25" ht="13.5" customHeight="1">
      <c r="A243" s="163"/>
      <c r="B243" s="169"/>
      <c r="C243" s="195"/>
      <c r="D243" s="195"/>
      <c r="E243" s="195"/>
      <c r="F243" s="199"/>
      <c r="G243" s="195"/>
      <c r="H243" s="195"/>
      <c r="I243" s="163"/>
      <c r="J243" s="163"/>
      <c r="K243" s="195"/>
      <c r="L243" s="163"/>
      <c r="M243" s="85"/>
      <c r="N243" s="195"/>
      <c r="O243" s="163"/>
      <c r="P243" s="195"/>
      <c r="Q243" s="163"/>
      <c r="R243" s="163"/>
      <c r="S243" s="163"/>
      <c r="T243" s="163"/>
      <c r="U243" s="163"/>
      <c r="V243" s="163"/>
      <c r="W243" s="163"/>
      <c r="X243" s="163"/>
      <c r="Y243" s="163"/>
    </row>
    <row r="244" spans="1:25" ht="13.5" customHeight="1">
      <c r="A244" s="163"/>
      <c r="B244" s="169"/>
      <c r="C244" s="195"/>
      <c r="D244" s="195"/>
      <c r="E244" s="195"/>
      <c r="F244" s="199"/>
      <c r="G244" s="195"/>
      <c r="H244" s="195"/>
      <c r="I244" s="163"/>
      <c r="J244" s="163"/>
      <c r="K244" s="195"/>
      <c r="L244" s="163"/>
      <c r="M244" s="85"/>
      <c r="N244" s="195"/>
      <c r="O244" s="163"/>
      <c r="P244" s="195"/>
      <c r="Q244" s="163"/>
      <c r="R244" s="163"/>
      <c r="S244" s="163"/>
      <c r="T244" s="163"/>
      <c r="U244" s="163"/>
      <c r="V244" s="163"/>
      <c r="W244" s="163"/>
      <c r="X244" s="163"/>
      <c r="Y244" s="163"/>
    </row>
    <row r="245" spans="1:25" ht="13.5" customHeight="1">
      <c r="A245" s="163"/>
      <c r="B245" s="169"/>
      <c r="C245" s="195"/>
      <c r="D245" s="195"/>
      <c r="E245" s="195"/>
      <c r="F245" s="199"/>
      <c r="G245" s="195"/>
      <c r="H245" s="195"/>
      <c r="I245" s="163"/>
      <c r="J245" s="163"/>
      <c r="K245" s="195"/>
      <c r="L245" s="163"/>
      <c r="M245" s="85"/>
      <c r="N245" s="195"/>
      <c r="O245" s="163"/>
      <c r="P245" s="195"/>
      <c r="Q245" s="163"/>
      <c r="R245" s="163"/>
      <c r="S245" s="163"/>
      <c r="T245" s="163"/>
      <c r="U245" s="163"/>
      <c r="V245" s="163"/>
      <c r="W245" s="163"/>
      <c r="X245" s="163"/>
      <c r="Y245" s="163"/>
    </row>
    <row r="246" spans="1:25" ht="13.5" customHeight="1">
      <c r="A246" s="163"/>
      <c r="B246" s="169"/>
      <c r="C246" s="195"/>
      <c r="D246" s="195"/>
      <c r="E246" s="195"/>
      <c r="F246" s="199"/>
      <c r="G246" s="195"/>
      <c r="H246" s="195"/>
      <c r="I246" s="163"/>
      <c r="J246" s="163"/>
      <c r="K246" s="195"/>
      <c r="L246" s="163"/>
      <c r="M246" s="85"/>
      <c r="N246" s="195"/>
      <c r="O246" s="163"/>
      <c r="P246" s="195"/>
      <c r="Q246" s="163"/>
      <c r="R246" s="163"/>
      <c r="S246" s="163"/>
      <c r="T246" s="163"/>
      <c r="U246" s="163"/>
      <c r="V246" s="163"/>
      <c r="W246" s="163"/>
      <c r="X246" s="163"/>
      <c r="Y246" s="163"/>
    </row>
    <row r="247" spans="1:25" ht="13.5" customHeight="1">
      <c r="A247" s="163"/>
      <c r="B247" s="169"/>
      <c r="C247" s="195"/>
      <c r="D247" s="195"/>
      <c r="E247" s="195"/>
      <c r="F247" s="199"/>
      <c r="G247" s="195"/>
      <c r="H247" s="195"/>
      <c r="I247" s="163"/>
      <c r="J247" s="163"/>
      <c r="K247" s="195"/>
      <c r="L247" s="163"/>
      <c r="M247" s="85"/>
      <c r="N247" s="195"/>
      <c r="O247" s="163"/>
      <c r="P247" s="195"/>
      <c r="Q247" s="163"/>
      <c r="R247" s="163"/>
      <c r="S247" s="163"/>
      <c r="T247" s="163"/>
      <c r="U247" s="163"/>
      <c r="V247" s="163"/>
      <c r="W247" s="163"/>
      <c r="X247" s="163"/>
      <c r="Y247" s="163"/>
    </row>
    <row r="248" spans="1:25" ht="13.5" customHeight="1">
      <c r="A248" s="163"/>
      <c r="B248" s="169"/>
      <c r="C248" s="195"/>
      <c r="D248" s="195"/>
      <c r="E248" s="195"/>
      <c r="F248" s="199"/>
      <c r="G248" s="195"/>
      <c r="H248" s="195"/>
      <c r="I248" s="163"/>
      <c r="J248" s="163"/>
      <c r="K248" s="195"/>
      <c r="L248" s="163"/>
      <c r="M248" s="85"/>
      <c r="N248" s="195"/>
      <c r="O248" s="163"/>
      <c r="P248" s="195"/>
      <c r="Q248" s="163"/>
      <c r="R248" s="163"/>
      <c r="S248" s="163"/>
      <c r="T248" s="163"/>
      <c r="U248" s="163"/>
      <c r="V248" s="163"/>
      <c r="W248" s="163"/>
      <c r="X248" s="163"/>
      <c r="Y248" s="163"/>
    </row>
    <row r="249" spans="1:25" ht="13.5" customHeight="1">
      <c r="A249" s="163"/>
      <c r="B249" s="169"/>
      <c r="C249" s="195"/>
      <c r="D249" s="195"/>
      <c r="E249" s="195"/>
      <c r="F249" s="199"/>
      <c r="G249" s="195"/>
      <c r="H249" s="195"/>
      <c r="I249" s="163"/>
      <c r="J249" s="163"/>
      <c r="K249" s="195"/>
      <c r="L249" s="163"/>
      <c r="M249" s="85"/>
      <c r="N249" s="195"/>
      <c r="O249" s="163"/>
      <c r="P249" s="195"/>
      <c r="Q249" s="163"/>
      <c r="R249" s="163"/>
      <c r="S249" s="163"/>
      <c r="T249" s="163"/>
      <c r="U249" s="163"/>
      <c r="V249" s="163"/>
      <c r="W249" s="163"/>
      <c r="X249" s="163"/>
      <c r="Y249" s="163"/>
    </row>
    <row r="250" spans="1:25" ht="13.5" customHeight="1">
      <c r="A250" s="163"/>
      <c r="B250" s="169"/>
      <c r="C250" s="195"/>
      <c r="D250" s="195"/>
      <c r="E250" s="195"/>
      <c r="F250" s="199"/>
      <c r="G250" s="195"/>
      <c r="H250" s="195"/>
      <c r="I250" s="163"/>
      <c r="J250" s="163"/>
      <c r="K250" s="195"/>
      <c r="L250" s="163"/>
      <c r="M250" s="85"/>
      <c r="N250" s="195"/>
      <c r="O250" s="163"/>
      <c r="P250" s="195"/>
      <c r="Q250" s="163"/>
      <c r="R250" s="163"/>
      <c r="S250" s="163"/>
      <c r="T250" s="163"/>
      <c r="U250" s="163"/>
      <c r="V250" s="163"/>
      <c r="W250" s="163"/>
      <c r="X250" s="163"/>
      <c r="Y250" s="163"/>
    </row>
    <row r="251" spans="1:25" ht="13.5" customHeight="1">
      <c r="A251" s="163"/>
      <c r="B251" s="169"/>
      <c r="C251" s="195"/>
      <c r="D251" s="195"/>
      <c r="E251" s="195"/>
      <c r="F251" s="199"/>
      <c r="G251" s="195"/>
      <c r="H251" s="195"/>
      <c r="I251" s="163"/>
      <c r="J251" s="163"/>
      <c r="K251" s="195"/>
      <c r="L251" s="163"/>
      <c r="M251" s="85"/>
      <c r="N251" s="195"/>
      <c r="O251" s="163"/>
      <c r="P251" s="195"/>
      <c r="Q251" s="163"/>
      <c r="R251" s="163"/>
      <c r="S251" s="163"/>
      <c r="T251" s="163"/>
      <c r="U251" s="163"/>
      <c r="V251" s="163"/>
      <c r="W251" s="163"/>
      <c r="X251" s="163"/>
      <c r="Y251" s="163"/>
    </row>
    <row r="252" spans="1:25" ht="13.5" customHeight="1">
      <c r="A252" s="163"/>
      <c r="B252" s="169"/>
      <c r="C252" s="195"/>
      <c r="D252" s="195"/>
      <c r="E252" s="195"/>
      <c r="F252" s="199"/>
      <c r="G252" s="195"/>
      <c r="H252" s="195"/>
      <c r="I252" s="163"/>
      <c r="J252" s="163"/>
      <c r="K252" s="195"/>
      <c r="L252" s="163"/>
      <c r="M252" s="85"/>
      <c r="N252" s="195"/>
      <c r="O252" s="163"/>
      <c r="P252" s="195"/>
      <c r="Q252" s="163"/>
      <c r="R252" s="163"/>
      <c r="S252" s="163"/>
      <c r="T252" s="163"/>
      <c r="U252" s="163"/>
      <c r="V252" s="163"/>
      <c r="W252" s="163"/>
      <c r="X252" s="163"/>
      <c r="Y252" s="163"/>
    </row>
    <row r="253" spans="1:25" ht="13.5" customHeight="1">
      <c r="A253" s="163"/>
      <c r="B253" s="169"/>
      <c r="C253" s="195"/>
      <c r="D253" s="195"/>
      <c r="E253" s="195"/>
      <c r="F253" s="199"/>
      <c r="G253" s="195"/>
      <c r="H253" s="195"/>
      <c r="I253" s="163"/>
      <c r="J253" s="163"/>
      <c r="K253" s="195"/>
      <c r="L253" s="163"/>
      <c r="M253" s="85"/>
      <c r="N253" s="195"/>
      <c r="O253" s="163"/>
      <c r="P253" s="195"/>
      <c r="Q253" s="163"/>
      <c r="R253" s="163"/>
      <c r="S253" s="163"/>
      <c r="T253" s="163"/>
      <c r="U253" s="163"/>
      <c r="V253" s="163"/>
      <c r="W253" s="163"/>
      <c r="X253" s="163"/>
      <c r="Y253" s="163"/>
    </row>
    <row r="254" spans="1:25" ht="13.5" customHeight="1">
      <c r="A254" s="163"/>
      <c r="B254" s="169"/>
      <c r="C254" s="195"/>
      <c r="D254" s="195"/>
      <c r="E254" s="195"/>
      <c r="F254" s="199"/>
      <c r="G254" s="195"/>
      <c r="H254" s="195"/>
      <c r="I254" s="163"/>
      <c r="J254" s="163"/>
      <c r="K254" s="195"/>
      <c r="L254" s="163"/>
      <c r="M254" s="85"/>
      <c r="N254" s="195"/>
      <c r="O254" s="163"/>
      <c r="P254" s="195"/>
      <c r="Q254" s="163"/>
      <c r="R254" s="163"/>
      <c r="S254" s="163"/>
      <c r="T254" s="163"/>
      <c r="U254" s="163"/>
      <c r="V254" s="163"/>
      <c r="W254" s="163"/>
      <c r="X254" s="163"/>
      <c r="Y254" s="163"/>
    </row>
    <row r="255" spans="1:25" ht="13.5" customHeight="1">
      <c r="A255" s="163"/>
      <c r="B255" s="169"/>
      <c r="C255" s="195"/>
      <c r="D255" s="195"/>
      <c r="E255" s="195"/>
      <c r="F255" s="199"/>
      <c r="G255" s="195"/>
      <c r="H255" s="195"/>
      <c r="I255" s="163"/>
      <c r="J255" s="163"/>
      <c r="K255" s="195"/>
      <c r="L255" s="163"/>
      <c r="M255" s="85"/>
      <c r="N255" s="195"/>
      <c r="O255" s="163"/>
      <c r="P255" s="195"/>
      <c r="Q255" s="163"/>
      <c r="R255" s="163"/>
      <c r="S255" s="163"/>
      <c r="T255" s="163"/>
      <c r="U255" s="163"/>
      <c r="V255" s="163"/>
      <c r="W255" s="163"/>
      <c r="X255" s="163"/>
      <c r="Y255" s="163"/>
    </row>
    <row r="256" spans="1:25" ht="13.5" customHeight="1">
      <c r="A256" s="163"/>
      <c r="B256" s="169"/>
      <c r="C256" s="195"/>
      <c r="D256" s="195"/>
      <c r="E256" s="195"/>
      <c r="F256" s="199"/>
      <c r="G256" s="195"/>
      <c r="H256" s="195"/>
      <c r="I256" s="163"/>
      <c r="J256" s="163"/>
      <c r="K256" s="195"/>
      <c r="L256" s="163"/>
      <c r="M256" s="85"/>
      <c r="N256" s="195"/>
      <c r="O256" s="163"/>
      <c r="P256" s="195"/>
      <c r="Q256" s="163"/>
      <c r="R256" s="163"/>
      <c r="S256" s="163"/>
      <c r="T256" s="163"/>
      <c r="U256" s="163"/>
      <c r="V256" s="163"/>
      <c r="W256" s="163"/>
      <c r="X256" s="163"/>
      <c r="Y256" s="163"/>
    </row>
    <row r="257" spans="1:25" ht="13.5" customHeight="1">
      <c r="A257" s="163"/>
      <c r="B257" s="169"/>
      <c r="C257" s="195"/>
      <c r="D257" s="195"/>
      <c r="E257" s="195"/>
      <c r="F257" s="199"/>
      <c r="G257" s="195"/>
      <c r="H257" s="195"/>
      <c r="I257" s="163"/>
      <c r="J257" s="163"/>
      <c r="K257" s="195"/>
      <c r="L257" s="163"/>
      <c r="M257" s="85"/>
      <c r="N257" s="195"/>
      <c r="O257" s="163"/>
      <c r="P257" s="195"/>
      <c r="Q257" s="163"/>
      <c r="R257" s="163"/>
      <c r="S257" s="163"/>
      <c r="T257" s="163"/>
      <c r="U257" s="163"/>
      <c r="V257" s="163"/>
      <c r="W257" s="163"/>
      <c r="X257" s="163"/>
      <c r="Y257" s="163"/>
    </row>
    <row r="258" spans="1:25" ht="13.5" customHeight="1">
      <c r="A258" s="163"/>
      <c r="B258" s="169"/>
      <c r="C258" s="195"/>
      <c r="D258" s="195"/>
      <c r="E258" s="195"/>
      <c r="F258" s="199"/>
      <c r="G258" s="195"/>
      <c r="H258" s="195"/>
      <c r="I258" s="163"/>
      <c r="J258" s="163"/>
      <c r="K258" s="195"/>
      <c r="L258" s="163"/>
      <c r="M258" s="85"/>
      <c r="N258" s="195"/>
      <c r="O258" s="163"/>
      <c r="P258" s="195"/>
      <c r="Q258" s="163"/>
      <c r="R258" s="163"/>
      <c r="S258" s="163"/>
      <c r="T258" s="163"/>
      <c r="U258" s="163"/>
      <c r="V258" s="163"/>
      <c r="W258" s="163"/>
      <c r="X258" s="163"/>
      <c r="Y258" s="163"/>
    </row>
    <row r="259" spans="1:25" ht="13.5" customHeight="1">
      <c r="A259" s="163"/>
      <c r="B259" s="169"/>
      <c r="C259" s="195"/>
      <c r="D259" s="195"/>
      <c r="E259" s="195"/>
      <c r="F259" s="199"/>
      <c r="G259" s="195"/>
      <c r="H259" s="195"/>
      <c r="I259" s="163"/>
      <c r="J259" s="163"/>
      <c r="K259" s="195"/>
      <c r="L259" s="163"/>
      <c r="M259" s="85"/>
      <c r="N259" s="195"/>
      <c r="O259" s="163"/>
      <c r="P259" s="195"/>
      <c r="Q259" s="163"/>
      <c r="R259" s="163"/>
      <c r="S259" s="163"/>
      <c r="T259" s="163"/>
      <c r="U259" s="163"/>
      <c r="V259" s="163"/>
      <c r="W259" s="163"/>
      <c r="X259" s="163"/>
      <c r="Y259" s="163"/>
    </row>
    <row r="260" spans="1:25" ht="13.5" customHeight="1">
      <c r="A260" s="163"/>
      <c r="B260" s="169"/>
      <c r="C260" s="195"/>
      <c r="D260" s="195"/>
      <c r="E260" s="195"/>
      <c r="F260" s="199"/>
      <c r="G260" s="195"/>
      <c r="H260" s="195"/>
      <c r="I260" s="163"/>
      <c r="J260" s="163"/>
      <c r="K260" s="195"/>
      <c r="L260" s="163"/>
      <c r="M260" s="85"/>
      <c r="N260" s="195"/>
      <c r="O260" s="163"/>
      <c r="P260" s="195"/>
      <c r="Q260" s="163"/>
      <c r="R260" s="163"/>
      <c r="S260" s="163"/>
      <c r="T260" s="163"/>
      <c r="U260" s="163"/>
      <c r="V260" s="163"/>
      <c r="W260" s="163"/>
      <c r="X260" s="163"/>
      <c r="Y260" s="163"/>
    </row>
    <row r="261" spans="1:25" ht="13.5" customHeight="1">
      <c r="A261" s="163"/>
      <c r="B261" s="169"/>
      <c r="C261" s="195"/>
      <c r="D261" s="195"/>
      <c r="E261" s="195"/>
      <c r="F261" s="199"/>
      <c r="G261" s="195"/>
      <c r="H261" s="195"/>
      <c r="I261" s="163"/>
      <c r="J261" s="163"/>
      <c r="K261" s="195"/>
      <c r="L261" s="163"/>
      <c r="M261" s="85"/>
      <c r="N261" s="195"/>
      <c r="O261" s="163"/>
      <c r="P261" s="195"/>
      <c r="Q261" s="163"/>
      <c r="R261" s="163"/>
      <c r="S261" s="163"/>
      <c r="T261" s="163"/>
      <c r="U261" s="163"/>
      <c r="V261" s="163"/>
      <c r="W261" s="163"/>
      <c r="X261" s="163"/>
      <c r="Y261" s="163"/>
    </row>
    <row r="262" spans="1:25" ht="13.5" customHeight="1">
      <c r="A262" s="163"/>
      <c r="B262" s="169"/>
      <c r="C262" s="195"/>
      <c r="D262" s="195"/>
      <c r="E262" s="195"/>
      <c r="F262" s="199"/>
      <c r="G262" s="195"/>
      <c r="H262" s="195"/>
      <c r="I262" s="163"/>
      <c r="J262" s="163"/>
      <c r="K262" s="195"/>
      <c r="L262" s="163"/>
      <c r="M262" s="85"/>
      <c r="N262" s="195"/>
      <c r="O262" s="163"/>
      <c r="P262" s="195"/>
      <c r="Q262" s="163"/>
      <c r="R262" s="163"/>
      <c r="S262" s="163"/>
      <c r="T262" s="163"/>
      <c r="U262" s="163"/>
      <c r="V262" s="163"/>
      <c r="W262" s="163"/>
      <c r="X262" s="163"/>
      <c r="Y262" s="163"/>
    </row>
    <row r="263" spans="1:25" ht="13.5" customHeight="1">
      <c r="A263" s="163"/>
      <c r="B263" s="169"/>
      <c r="C263" s="195"/>
      <c r="D263" s="195"/>
      <c r="E263" s="195"/>
      <c r="F263" s="199"/>
      <c r="G263" s="195"/>
      <c r="H263" s="195"/>
      <c r="I263" s="163"/>
      <c r="J263" s="163"/>
      <c r="K263" s="195"/>
      <c r="L263" s="163"/>
      <c r="M263" s="85"/>
      <c r="N263" s="195"/>
      <c r="O263" s="163"/>
      <c r="P263" s="195"/>
      <c r="Q263" s="163"/>
      <c r="R263" s="163"/>
      <c r="S263" s="163"/>
      <c r="T263" s="163"/>
      <c r="U263" s="163"/>
      <c r="V263" s="163"/>
      <c r="W263" s="163"/>
      <c r="X263" s="163"/>
      <c r="Y263" s="163"/>
    </row>
    <row r="264" spans="1:25" ht="13.5" customHeight="1">
      <c r="A264" s="163"/>
      <c r="B264" s="169"/>
      <c r="C264" s="195"/>
      <c r="D264" s="195"/>
      <c r="E264" s="195"/>
      <c r="F264" s="199"/>
      <c r="G264" s="195"/>
      <c r="H264" s="195"/>
      <c r="I264" s="163"/>
      <c r="J264" s="163"/>
      <c r="K264" s="195"/>
      <c r="L264" s="163"/>
      <c r="M264" s="85"/>
      <c r="N264" s="195"/>
      <c r="O264" s="163"/>
      <c r="P264" s="195"/>
      <c r="Q264" s="163"/>
      <c r="R264" s="163"/>
      <c r="S264" s="163"/>
      <c r="T264" s="163"/>
      <c r="U264" s="163"/>
      <c r="V264" s="163"/>
      <c r="W264" s="163"/>
      <c r="X264" s="163"/>
      <c r="Y264" s="163"/>
    </row>
    <row r="265" spans="1:25" ht="13.5" customHeight="1">
      <c r="A265" s="163"/>
      <c r="B265" s="169"/>
      <c r="C265" s="195"/>
      <c r="D265" s="195"/>
      <c r="E265" s="195"/>
      <c r="F265" s="199"/>
      <c r="G265" s="195"/>
      <c r="H265" s="195"/>
      <c r="I265" s="163"/>
      <c r="J265" s="163"/>
      <c r="K265" s="195"/>
      <c r="L265" s="163"/>
      <c r="M265" s="85"/>
      <c r="N265" s="195"/>
      <c r="O265" s="163"/>
      <c r="P265" s="195"/>
      <c r="Q265" s="163"/>
      <c r="R265" s="163"/>
      <c r="S265" s="163"/>
      <c r="T265" s="163"/>
      <c r="U265" s="163"/>
      <c r="V265" s="163"/>
      <c r="W265" s="163"/>
      <c r="X265" s="163"/>
      <c r="Y265" s="163"/>
    </row>
    <row r="266" spans="1:25" ht="13.5" customHeight="1">
      <c r="A266" s="163"/>
      <c r="B266" s="169"/>
      <c r="C266" s="195"/>
      <c r="D266" s="195"/>
      <c r="E266" s="195"/>
      <c r="F266" s="199"/>
      <c r="G266" s="195"/>
      <c r="H266" s="195"/>
      <c r="I266" s="163"/>
      <c r="J266" s="163"/>
      <c r="K266" s="195"/>
      <c r="L266" s="163"/>
      <c r="M266" s="85"/>
      <c r="N266" s="195"/>
      <c r="O266" s="163"/>
      <c r="P266" s="195"/>
      <c r="Q266" s="163"/>
      <c r="R266" s="163"/>
      <c r="S266" s="163"/>
      <c r="T266" s="163"/>
      <c r="U266" s="163"/>
      <c r="V266" s="163"/>
      <c r="W266" s="163"/>
      <c r="X266" s="163"/>
      <c r="Y266" s="163"/>
    </row>
    <row r="267" spans="1:25" ht="13.5" customHeight="1">
      <c r="A267" s="163"/>
      <c r="B267" s="169"/>
      <c r="C267" s="195"/>
      <c r="D267" s="195"/>
      <c r="E267" s="195"/>
      <c r="F267" s="199"/>
      <c r="G267" s="195"/>
      <c r="H267" s="195"/>
      <c r="I267" s="163"/>
      <c r="J267" s="163"/>
      <c r="K267" s="195"/>
      <c r="L267" s="163"/>
      <c r="M267" s="85"/>
      <c r="N267" s="195"/>
      <c r="O267" s="163"/>
      <c r="P267" s="195"/>
      <c r="Q267" s="163"/>
      <c r="R267" s="163"/>
      <c r="S267" s="163"/>
      <c r="T267" s="163"/>
      <c r="U267" s="163"/>
      <c r="V267" s="163"/>
      <c r="W267" s="163"/>
      <c r="X267" s="163"/>
      <c r="Y267" s="163"/>
    </row>
    <row r="268" spans="1:25" ht="13.5" customHeight="1">
      <c r="A268" s="163"/>
      <c r="B268" s="169"/>
      <c r="C268" s="195"/>
      <c r="D268" s="195"/>
      <c r="E268" s="195"/>
      <c r="F268" s="199"/>
      <c r="G268" s="195"/>
      <c r="H268" s="195"/>
      <c r="I268" s="163"/>
      <c r="J268" s="163"/>
      <c r="K268" s="195"/>
      <c r="L268" s="163"/>
      <c r="M268" s="85"/>
      <c r="N268" s="195"/>
      <c r="O268" s="163"/>
      <c r="P268" s="195"/>
      <c r="Q268" s="163"/>
      <c r="R268" s="163"/>
      <c r="S268" s="163"/>
      <c r="T268" s="163"/>
      <c r="U268" s="163"/>
      <c r="V268" s="163"/>
      <c r="W268" s="163"/>
      <c r="X268" s="163"/>
      <c r="Y268" s="163"/>
    </row>
    <row r="269" spans="1:25" ht="13.5" customHeight="1">
      <c r="A269" s="163"/>
      <c r="B269" s="169"/>
      <c r="C269" s="195"/>
      <c r="D269" s="195"/>
      <c r="E269" s="195"/>
      <c r="F269" s="199"/>
      <c r="G269" s="195"/>
      <c r="H269" s="195"/>
      <c r="I269" s="163"/>
      <c r="J269" s="163"/>
      <c r="K269" s="195"/>
      <c r="L269" s="163"/>
      <c r="M269" s="85"/>
      <c r="N269" s="195"/>
      <c r="O269" s="163"/>
      <c r="P269" s="195"/>
      <c r="Q269" s="163"/>
      <c r="R269" s="163"/>
      <c r="S269" s="163"/>
      <c r="T269" s="163"/>
      <c r="U269" s="163"/>
      <c r="V269" s="163"/>
      <c r="W269" s="163"/>
      <c r="X269" s="163"/>
      <c r="Y269" s="163"/>
    </row>
    <row r="270" spans="1:25" ht="13.5" customHeight="1">
      <c r="A270" s="163"/>
      <c r="B270" s="169"/>
      <c r="C270" s="195"/>
      <c r="D270" s="195"/>
      <c r="E270" s="195"/>
      <c r="F270" s="199"/>
      <c r="G270" s="195"/>
      <c r="H270" s="195"/>
      <c r="I270" s="163"/>
      <c r="J270" s="163"/>
      <c r="K270" s="195"/>
      <c r="L270" s="163"/>
      <c r="M270" s="85"/>
      <c r="N270" s="195"/>
      <c r="O270" s="163"/>
      <c r="P270" s="195"/>
      <c r="Q270" s="163"/>
      <c r="R270" s="163"/>
      <c r="S270" s="163"/>
      <c r="T270" s="163"/>
      <c r="U270" s="163"/>
      <c r="V270" s="163"/>
      <c r="W270" s="163"/>
      <c r="X270" s="163"/>
      <c r="Y270" s="163"/>
    </row>
    <row r="271" spans="1:25" ht="13.5" customHeight="1">
      <c r="A271" s="163"/>
      <c r="B271" s="169"/>
      <c r="C271" s="195"/>
      <c r="D271" s="195"/>
      <c r="E271" s="195"/>
      <c r="F271" s="199"/>
      <c r="G271" s="195"/>
      <c r="H271" s="195"/>
      <c r="I271" s="163"/>
      <c r="J271" s="163"/>
      <c r="K271" s="195"/>
      <c r="L271" s="163"/>
      <c r="M271" s="85"/>
      <c r="N271" s="195"/>
      <c r="O271" s="163"/>
      <c r="P271" s="195"/>
      <c r="Q271" s="163"/>
      <c r="R271" s="163"/>
      <c r="S271" s="163"/>
      <c r="T271" s="163"/>
      <c r="U271" s="163"/>
      <c r="V271" s="163"/>
      <c r="W271" s="163"/>
      <c r="X271" s="163"/>
      <c r="Y271" s="163"/>
    </row>
    <row r="272" spans="1:25" ht="13.5" customHeight="1">
      <c r="A272" s="163"/>
      <c r="B272" s="169"/>
      <c r="C272" s="195"/>
      <c r="D272" s="195"/>
      <c r="E272" s="195"/>
      <c r="F272" s="199"/>
      <c r="G272" s="195"/>
      <c r="H272" s="195"/>
      <c r="I272" s="163"/>
      <c r="J272" s="163"/>
      <c r="K272" s="195"/>
      <c r="L272" s="163"/>
      <c r="M272" s="85"/>
      <c r="N272" s="195"/>
      <c r="O272" s="163"/>
      <c r="P272" s="195"/>
      <c r="Q272" s="163"/>
      <c r="R272" s="163"/>
      <c r="S272" s="163"/>
      <c r="T272" s="163"/>
      <c r="U272" s="163"/>
      <c r="V272" s="163"/>
      <c r="W272" s="163"/>
      <c r="X272" s="163"/>
      <c r="Y272" s="163"/>
    </row>
    <row r="273" spans="1:25" ht="13.5" customHeight="1">
      <c r="A273" s="163"/>
      <c r="B273" s="169"/>
      <c r="C273" s="195"/>
      <c r="D273" s="195"/>
      <c r="E273" s="195"/>
      <c r="F273" s="199"/>
      <c r="G273" s="195"/>
      <c r="H273" s="195"/>
      <c r="I273" s="163"/>
      <c r="J273" s="163"/>
      <c r="K273" s="195"/>
      <c r="L273" s="163"/>
      <c r="M273" s="85"/>
      <c r="N273" s="195"/>
      <c r="O273" s="163"/>
      <c r="P273" s="195"/>
      <c r="Q273" s="163"/>
      <c r="R273" s="163"/>
      <c r="S273" s="163"/>
      <c r="T273" s="163"/>
      <c r="U273" s="163"/>
      <c r="V273" s="163"/>
      <c r="W273" s="163"/>
      <c r="X273" s="163"/>
      <c r="Y273" s="163"/>
    </row>
    <row r="274" spans="1:25" ht="13.5" customHeight="1">
      <c r="A274" s="163"/>
      <c r="B274" s="169"/>
      <c r="C274" s="195"/>
      <c r="D274" s="195"/>
      <c r="E274" s="195"/>
      <c r="F274" s="199"/>
      <c r="G274" s="195"/>
      <c r="H274" s="195"/>
      <c r="I274" s="163"/>
      <c r="J274" s="163"/>
      <c r="K274" s="195"/>
      <c r="L274" s="163"/>
      <c r="M274" s="85"/>
      <c r="N274" s="195"/>
      <c r="O274" s="163"/>
      <c r="P274" s="195"/>
      <c r="Q274" s="163"/>
      <c r="R274" s="163"/>
      <c r="S274" s="163"/>
      <c r="T274" s="163"/>
      <c r="U274" s="163"/>
      <c r="V274" s="163"/>
      <c r="W274" s="163"/>
      <c r="X274" s="163"/>
      <c r="Y274" s="163"/>
    </row>
    <row r="275" spans="1:25" ht="13.5" customHeight="1">
      <c r="A275" s="163"/>
      <c r="B275" s="169"/>
      <c r="C275" s="195"/>
      <c r="D275" s="195"/>
      <c r="E275" s="195"/>
      <c r="F275" s="199"/>
      <c r="G275" s="195"/>
      <c r="H275" s="195"/>
      <c r="I275" s="163"/>
      <c r="J275" s="163"/>
      <c r="K275" s="195"/>
      <c r="L275" s="163"/>
      <c r="M275" s="85"/>
      <c r="N275" s="195"/>
      <c r="O275" s="163"/>
      <c r="P275" s="195"/>
      <c r="Q275" s="163"/>
      <c r="R275" s="163"/>
      <c r="S275" s="163"/>
      <c r="T275" s="163"/>
      <c r="U275" s="163"/>
      <c r="V275" s="163"/>
      <c r="W275" s="163"/>
      <c r="X275" s="163"/>
      <c r="Y275" s="163"/>
    </row>
    <row r="276" spans="1:25" ht="13.5" customHeight="1">
      <c r="A276" s="163"/>
      <c r="B276" s="169"/>
      <c r="C276" s="195"/>
      <c r="D276" s="195"/>
      <c r="E276" s="195"/>
      <c r="F276" s="199"/>
      <c r="G276" s="195"/>
      <c r="H276" s="195"/>
      <c r="I276" s="163"/>
      <c r="J276" s="163"/>
      <c r="K276" s="195"/>
      <c r="L276" s="163"/>
      <c r="M276" s="85"/>
      <c r="N276" s="195"/>
      <c r="O276" s="163"/>
      <c r="P276" s="195"/>
      <c r="Q276" s="163"/>
      <c r="R276" s="163"/>
      <c r="S276" s="163"/>
      <c r="T276" s="163"/>
      <c r="U276" s="163"/>
      <c r="V276" s="163"/>
      <c r="W276" s="163"/>
      <c r="X276" s="163"/>
      <c r="Y276" s="163"/>
    </row>
    <row r="277" spans="1:25" ht="13.5" customHeight="1">
      <c r="A277" s="163"/>
      <c r="B277" s="169"/>
      <c r="C277" s="195"/>
      <c r="D277" s="195"/>
      <c r="E277" s="195"/>
      <c r="F277" s="199"/>
      <c r="G277" s="195"/>
      <c r="H277" s="195"/>
      <c r="I277" s="163"/>
      <c r="J277" s="163"/>
      <c r="K277" s="195"/>
      <c r="L277" s="163"/>
      <c r="M277" s="85"/>
      <c r="N277" s="195"/>
      <c r="O277" s="163"/>
      <c r="P277" s="195"/>
      <c r="Q277" s="163"/>
      <c r="R277" s="163"/>
      <c r="S277" s="163"/>
      <c r="T277" s="163"/>
      <c r="U277" s="163"/>
      <c r="V277" s="163"/>
      <c r="W277" s="163"/>
      <c r="X277" s="163"/>
      <c r="Y277" s="163"/>
    </row>
    <row r="278" spans="1:25" ht="13.5" customHeight="1">
      <c r="A278" s="163"/>
      <c r="B278" s="169"/>
      <c r="C278" s="195"/>
      <c r="D278" s="195"/>
      <c r="E278" s="195"/>
      <c r="F278" s="199"/>
      <c r="G278" s="195"/>
      <c r="H278" s="195"/>
      <c r="I278" s="163"/>
      <c r="J278" s="163"/>
      <c r="K278" s="195"/>
      <c r="L278" s="163"/>
      <c r="M278" s="85"/>
      <c r="N278" s="195"/>
      <c r="O278" s="163"/>
      <c r="P278" s="195"/>
      <c r="Q278" s="163"/>
      <c r="R278" s="163"/>
      <c r="S278" s="163"/>
      <c r="T278" s="163"/>
      <c r="U278" s="163"/>
      <c r="V278" s="163"/>
      <c r="W278" s="163"/>
      <c r="X278" s="163"/>
      <c r="Y278" s="163"/>
    </row>
    <row r="279" spans="1:25" ht="13.5" customHeight="1">
      <c r="A279" s="163"/>
      <c r="B279" s="169"/>
      <c r="C279" s="195"/>
      <c r="D279" s="195"/>
      <c r="E279" s="195"/>
      <c r="F279" s="199"/>
      <c r="G279" s="195"/>
      <c r="H279" s="195"/>
      <c r="I279" s="163"/>
      <c r="J279" s="163"/>
      <c r="K279" s="195"/>
      <c r="L279" s="163"/>
      <c r="M279" s="85"/>
      <c r="N279" s="195"/>
      <c r="O279" s="163"/>
      <c r="P279" s="195"/>
      <c r="Q279" s="163"/>
      <c r="R279" s="163"/>
      <c r="S279" s="163"/>
      <c r="T279" s="163"/>
      <c r="U279" s="163"/>
      <c r="V279" s="163"/>
      <c r="W279" s="163"/>
      <c r="X279" s="163"/>
      <c r="Y279" s="163"/>
    </row>
    <row r="280" spans="1:25" ht="13.5" customHeight="1">
      <c r="A280" s="163"/>
      <c r="B280" s="169"/>
      <c r="C280" s="195"/>
      <c r="D280" s="195"/>
      <c r="E280" s="195"/>
      <c r="F280" s="199"/>
      <c r="G280" s="195"/>
      <c r="H280" s="195"/>
      <c r="I280" s="163"/>
      <c r="J280" s="163"/>
      <c r="K280" s="195"/>
      <c r="L280" s="163"/>
      <c r="M280" s="85"/>
      <c r="N280" s="195"/>
      <c r="O280" s="163"/>
      <c r="P280" s="195"/>
      <c r="Q280" s="163"/>
      <c r="R280" s="163"/>
      <c r="S280" s="163"/>
      <c r="T280" s="163"/>
      <c r="U280" s="163"/>
      <c r="V280" s="163"/>
      <c r="W280" s="163"/>
      <c r="X280" s="163"/>
      <c r="Y280" s="163"/>
    </row>
    <row r="281" spans="1:25" ht="13.5" customHeight="1">
      <c r="A281" s="163"/>
      <c r="B281" s="169"/>
      <c r="C281" s="195"/>
      <c r="D281" s="195"/>
      <c r="E281" s="195"/>
      <c r="F281" s="199"/>
      <c r="G281" s="195"/>
      <c r="H281" s="195"/>
      <c r="I281" s="163"/>
      <c r="J281" s="163"/>
      <c r="K281" s="195"/>
      <c r="L281" s="163"/>
      <c r="M281" s="85"/>
      <c r="N281" s="195"/>
      <c r="O281" s="163"/>
      <c r="P281" s="195"/>
      <c r="Q281" s="163"/>
      <c r="R281" s="163"/>
      <c r="S281" s="163"/>
      <c r="T281" s="163"/>
      <c r="U281" s="163"/>
      <c r="V281" s="163"/>
      <c r="W281" s="163"/>
      <c r="X281" s="163"/>
      <c r="Y281" s="163"/>
    </row>
    <row r="282" spans="1:25" ht="13.5" customHeight="1">
      <c r="A282" s="163"/>
      <c r="B282" s="169"/>
      <c r="C282" s="195"/>
      <c r="D282" s="195"/>
      <c r="E282" s="195"/>
      <c r="F282" s="199"/>
      <c r="G282" s="195"/>
      <c r="H282" s="195"/>
      <c r="I282" s="163"/>
      <c r="J282" s="163"/>
      <c r="K282" s="195"/>
      <c r="L282" s="163"/>
      <c r="M282" s="85"/>
      <c r="N282" s="195"/>
      <c r="O282" s="163"/>
      <c r="P282" s="195"/>
      <c r="Q282" s="163"/>
      <c r="R282" s="163"/>
      <c r="S282" s="163"/>
      <c r="T282" s="163"/>
      <c r="U282" s="163"/>
      <c r="V282" s="163"/>
      <c r="W282" s="163"/>
      <c r="X282" s="163"/>
      <c r="Y282" s="163"/>
    </row>
    <row r="283" spans="1:25" ht="13.5" customHeight="1">
      <c r="A283" s="163"/>
      <c r="B283" s="169"/>
      <c r="C283" s="195"/>
      <c r="D283" s="195"/>
      <c r="E283" s="195"/>
      <c r="F283" s="199"/>
      <c r="G283" s="195"/>
      <c r="H283" s="195"/>
      <c r="I283" s="163"/>
      <c r="J283" s="163"/>
      <c r="K283" s="195"/>
      <c r="L283" s="163"/>
      <c r="M283" s="85"/>
      <c r="N283" s="195"/>
      <c r="O283" s="163"/>
      <c r="P283" s="195"/>
      <c r="Q283" s="163"/>
      <c r="R283" s="163"/>
      <c r="S283" s="163"/>
      <c r="T283" s="163"/>
      <c r="U283" s="163"/>
      <c r="V283" s="163"/>
      <c r="W283" s="163"/>
      <c r="X283" s="163"/>
      <c r="Y283" s="163"/>
    </row>
    <row r="284" spans="1:25" ht="13.5" customHeight="1">
      <c r="A284" s="163"/>
      <c r="B284" s="169"/>
      <c r="C284" s="195"/>
      <c r="D284" s="195"/>
      <c r="E284" s="195"/>
      <c r="F284" s="199"/>
      <c r="G284" s="195"/>
      <c r="H284" s="195"/>
      <c r="I284" s="163"/>
      <c r="J284" s="163"/>
      <c r="K284" s="195"/>
      <c r="L284" s="163"/>
      <c r="M284" s="85"/>
      <c r="N284" s="195"/>
      <c r="O284" s="163"/>
      <c r="P284" s="195"/>
      <c r="Q284" s="163"/>
      <c r="R284" s="163"/>
      <c r="S284" s="163"/>
      <c r="T284" s="163"/>
      <c r="U284" s="163"/>
      <c r="V284" s="163"/>
      <c r="W284" s="163"/>
      <c r="X284" s="163"/>
      <c r="Y284" s="163"/>
    </row>
    <row r="285" spans="1:25" ht="13.5" customHeight="1">
      <c r="A285" s="163"/>
      <c r="B285" s="169"/>
      <c r="C285" s="195"/>
      <c r="D285" s="195"/>
      <c r="E285" s="195"/>
      <c r="F285" s="199"/>
      <c r="G285" s="195"/>
      <c r="H285" s="195"/>
      <c r="I285" s="163"/>
      <c r="J285" s="163"/>
      <c r="K285" s="195"/>
      <c r="L285" s="163"/>
      <c r="M285" s="85"/>
      <c r="N285" s="195"/>
      <c r="O285" s="163"/>
      <c r="P285" s="195"/>
      <c r="Q285" s="163"/>
      <c r="R285" s="163"/>
      <c r="S285" s="163"/>
      <c r="T285" s="163"/>
      <c r="U285" s="163"/>
      <c r="V285" s="163"/>
      <c r="W285" s="163"/>
      <c r="X285" s="163"/>
      <c r="Y285" s="163"/>
    </row>
    <row r="286" spans="1:25" ht="13.5" customHeight="1">
      <c r="A286" s="163"/>
      <c r="B286" s="169"/>
      <c r="C286" s="195"/>
      <c r="D286" s="195"/>
      <c r="E286" s="195"/>
      <c r="F286" s="199"/>
      <c r="G286" s="195"/>
      <c r="H286" s="195"/>
      <c r="I286" s="163"/>
      <c r="J286" s="163"/>
      <c r="K286" s="195"/>
      <c r="L286" s="163"/>
      <c r="M286" s="85"/>
      <c r="N286" s="195"/>
      <c r="O286" s="163"/>
      <c r="P286" s="195"/>
      <c r="Q286" s="163"/>
      <c r="R286" s="163"/>
      <c r="S286" s="163"/>
      <c r="T286" s="163"/>
      <c r="U286" s="163"/>
      <c r="V286" s="163"/>
      <c r="W286" s="163"/>
      <c r="X286" s="163"/>
      <c r="Y286" s="163"/>
    </row>
    <row r="287" spans="1:25" ht="13.5" customHeight="1">
      <c r="A287" s="163"/>
      <c r="B287" s="169"/>
      <c r="C287" s="195"/>
      <c r="D287" s="195"/>
      <c r="E287" s="195"/>
      <c r="F287" s="199"/>
      <c r="G287" s="195"/>
      <c r="H287" s="195"/>
      <c r="I287" s="163"/>
      <c r="J287" s="163"/>
      <c r="K287" s="195"/>
      <c r="L287" s="163"/>
      <c r="M287" s="85"/>
      <c r="N287" s="195"/>
      <c r="O287" s="163"/>
      <c r="P287" s="195"/>
      <c r="Q287" s="163"/>
      <c r="R287" s="163"/>
      <c r="S287" s="163"/>
      <c r="T287" s="163"/>
      <c r="U287" s="163"/>
      <c r="V287" s="163"/>
      <c r="W287" s="163"/>
      <c r="X287" s="163"/>
      <c r="Y287" s="163"/>
    </row>
    <row r="288" spans="1:25" ht="13.5" customHeight="1">
      <c r="A288" s="163"/>
      <c r="B288" s="169"/>
      <c r="C288" s="195"/>
      <c r="D288" s="195"/>
      <c r="E288" s="195"/>
      <c r="F288" s="199"/>
      <c r="G288" s="195"/>
      <c r="H288" s="195"/>
      <c r="I288" s="163"/>
      <c r="J288" s="163"/>
      <c r="K288" s="195"/>
      <c r="L288" s="163"/>
      <c r="M288" s="85"/>
      <c r="N288" s="195"/>
      <c r="O288" s="163"/>
      <c r="P288" s="195"/>
      <c r="Q288" s="163"/>
      <c r="R288" s="163"/>
      <c r="S288" s="163"/>
      <c r="T288" s="163"/>
      <c r="U288" s="163"/>
      <c r="V288" s="163"/>
      <c r="W288" s="163"/>
      <c r="X288" s="163"/>
      <c r="Y288" s="163"/>
    </row>
    <row r="289" spans="1:25" ht="13.5" customHeight="1">
      <c r="A289" s="163"/>
      <c r="B289" s="169"/>
      <c r="C289" s="195"/>
      <c r="D289" s="195"/>
      <c r="E289" s="195"/>
      <c r="F289" s="199"/>
      <c r="G289" s="195"/>
      <c r="H289" s="195"/>
      <c r="I289" s="163"/>
      <c r="J289" s="163"/>
      <c r="K289" s="195"/>
      <c r="L289" s="163"/>
      <c r="M289" s="85"/>
      <c r="N289" s="195"/>
      <c r="O289" s="163"/>
      <c r="P289" s="195"/>
      <c r="Q289" s="163"/>
      <c r="R289" s="163"/>
      <c r="S289" s="163"/>
      <c r="T289" s="163"/>
      <c r="U289" s="163"/>
      <c r="V289" s="163"/>
      <c r="W289" s="163"/>
      <c r="X289" s="163"/>
      <c r="Y289" s="163"/>
    </row>
    <row r="290" spans="1:25" ht="13.5" customHeight="1">
      <c r="A290" s="163"/>
      <c r="B290" s="169"/>
      <c r="C290" s="195"/>
      <c r="D290" s="195"/>
      <c r="E290" s="195"/>
      <c r="F290" s="199"/>
      <c r="G290" s="195"/>
      <c r="H290" s="195"/>
      <c r="I290" s="163"/>
      <c r="J290" s="163"/>
      <c r="K290" s="195"/>
      <c r="L290" s="163"/>
      <c r="M290" s="85"/>
      <c r="N290" s="195"/>
      <c r="O290" s="163"/>
      <c r="P290" s="195"/>
      <c r="Q290" s="163"/>
      <c r="R290" s="163"/>
      <c r="S290" s="163"/>
      <c r="T290" s="163"/>
      <c r="U290" s="163"/>
      <c r="V290" s="163"/>
      <c r="W290" s="163"/>
      <c r="X290" s="163"/>
      <c r="Y290" s="163"/>
    </row>
    <row r="291" spans="1:25" ht="13.5" customHeight="1">
      <c r="A291" s="163"/>
      <c r="B291" s="169"/>
      <c r="C291" s="195"/>
      <c r="D291" s="195"/>
      <c r="E291" s="195"/>
      <c r="F291" s="199"/>
      <c r="G291" s="195"/>
      <c r="H291" s="195"/>
      <c r="I291" s="163"/>
      <c r="J291" s="163"/>
      <c r="K291" s="195"/>
      <c r="L291" s="163"/>
      <c r="M291" s="85"/>
      <c r="N291" s="195"/>
      <c r="O291" s="163"/>
      <c r="P291" s="195"/>
      <c r="Q291" s="163"/>
      <c r="R291" s="163"/>
      <c r="S291" s="163"/>
      <c r="T291" s="163"/>
      <c r="U291" s="163"/>
      <c r="V291" s="163"/>
      <c r="W291" s="163"/>
      <c r="X291" s="163"/>
      <c r="Y291" s="163"/>
    </row>
    <row r="292" spans="1:25" ht="13.5" customHeight="1">
      <c r="A292" s="163"/>
      <c r="B292" s="169"/>
      <c r="C292" s="195"/>
      <c r="D292" s="195"/>
      <c r="E292" s="195"/>
      <c r="F292" s="199"/>
      <c r="G292" s="195"/>
      <c r="H292" s="195"/>
      <c r="I292" s="163"/>
      <c r="J292" s="163"/>
      <c r="K292" s="195"/>
      <c r="L292" s="163"/>
      <c r="M292" s="85"/>
      <c r="N292" s="195"/>
      <c r="O292" s="163"/>
      <c r="P292" s="195"/>
      <c r="Q292" s="163"/>
      <c r="R292" s="163"/>
      <c r="S292" s="163"/>
      <c r="T292" s="163"/>
      <c r="U292" s="163"/>
      <c r="V292" s="163"/>
      <c r="W292" s="163"/>
      <c r="X292" s="163"/>
      <c r="Y292" s="163"/>
    </row>
    <row r="293" spans="1:25" ht="13.5" customHeight="1">
      <c r="A293" s="163"/>
      <c r="B293" s="169"/>
      <c r="C293" s="195"/>
      <c r="D293" s="195"/>
      <c r="E293" s="195"/>
      <c r="F293" s="199"/>
      <c r="G293" s="195"/>
      <c r="H293" s="195"/>
      <c r="I293" s="163"/>
      <c r="J293" s="163"/>
      <c r="K293" s="195"/>
      <c r="L293" s="163"/>
      <c r="M293" s="85"/>
      <c r="N293" s="195"/>
      <c r="O293" s="163"/>
      <c r="P293" s="195"/>
      <c r="Q293" s="163"/>
      <c r="R293" s="163"/>
      <c r="S293" s="163"/>
      <c r="T293" s="163"/>
      <c r="U293" s="163"/>
      <c r="V293" s="163"/>
      <c r="W293" s="163"/>
      <c r="X293" s="163"/>
      <c r="Y293" s="163"/>
    </row>
    <row r="294" spans="1:25" ht="13.5" customHeight="1">
      <c r="A294" s="163"/>
      <c r="B294" s="169"/>
      <c r="C294" s="195"/>
      <c r="D294" s="195"/>
      <c r="E294" s="195"/>
      <c r="F294" s="199"/>
      <c r="G294" s="195"/>
      <c r="H294" s="195"/>
      <c r="I294" s="163"/>
      <c r="J294" s="163"/>
      <c r="K294" s="195"/>
      <c r="L294" s="163"/>
      <c r="M294" s="85"/>
      <c r="N294" s="195"/>
      <c r="O294" s="163"/>
      <c r="P294" s="195"/>
      <c r="Q294" s="163"/>
      <c r="R294" s="163"/>
      <c r="S294" s="163"/>
      <c r="T294" s="163"/>
      <c r="U294" s="163"/>
      <c r="V294" s="163"/>
      <c r="W294" s="163"/>
      <c r="X294" s="163"/>
      <c r="Y294" s="163"/>
    </row>
    <row r="295" spans="1:25" ht="13.5" customHeight="1">
      <c r="A295" s="163"/>
      <c r="B295" s="169"/>
      <c r="C295" s="195"/>
      <c r="D295" s="195"/>
      <c r="E295" s="195"/>
      <c r="F295" s="199"/>
      <c r="G295" s="195"/>
      <c r="H295" s="195"/>
      <c r="I295" s="163"/>
      <c r="J295" s="163"/>
      <c r="K295" s="195"/>
      <c r="L295" s="163"/>
      <c r="M295" s="85"/>
      <c r="N295" s="195"/>
      <c r="O295" s="163"/>
      <c r="P295" s="195"/>
      <c r="Q295" s="163"/>
      <c r="R295" s="163"/>
      <c r="S295" s="163"/>
      <c r="T295" s="163"/>
      <c r="U295" s="163"/>
      <c r="V295" s="163"/>
      <c r="W295" s="163"/>
      <c r="X295" s="163"/>
      <c r="Y295" s="163"/>
    </row>
    <row r="296" spans="1:25" ht="13.5" customHeight="1">
      <c r="A296" s="163"/>
      <c r="B296" s="169"/>
      <c r="C296" s="195"/>
      <c r="D296" s="195"/>
      <c r="E296" s="195"/>
      <c r="F296" s="199"/>
      <c r="G296" s="195"/>
      <c r="H296" s="195"/>
      <c r="I296" s="163"/>
      <c r="J296" s="163"/>
      <c r="K296" s="195"/>
      <c r="L296" s="163"/>
      <c r="M296" s="85"/>
      <c r="N296" s="195"/>
      <c r="O296" s="163"/>
      <c r="P296" s="195"/>
      <c r="Q296" s="163"/>
      <c r="R296" s="163"/>
      <c r="S296" s="163"/>
      <c r="T296" s="163"/>
      <c r="U296" s="163"/>
      <c r="V296" s="163"/>
      <c r="W296" s="163"/>
      <c r="X296" s="163"/>
      <c r="Y296" s="163"/>
    </row>
    <row r="297" spans="1:25" ht="13.5" customHeight="1">
      <c r="A297" s="163"/>
      <c r="B297" s="169"/>
      <c r="C297" s="195"/>
      <c r="D297" s="195"/>
      <c r="E297" s="195"/>
      <c r="F297" s="199"/>
      <c r="G297" s="195"/>
      <c r="H297" s="195"/>
      <c r="I297" s="163"/>
      <c r="J297" s="163"/>
      <c r="K297" s="195"/>
      <c r="L297" s="163"/>
      <c r="M297" s="85"/>
      <c r="N297" s="195"/>
      <c r="O297" s="163"/>
      <c r="P297" s="195"/>
      <c r="Q297" s="163"/>
      <c r="R297" s="163"/>
      <c r="S297" s="163"/>
      <c r="T297" s="163"/>
      <c r="U297" s="163"/>
      <c r="V297" s="163"/>
      <c r="W297" s="163"/>
      <c r="X297" s="163"/>
      <c r="Y297" s="163"/>
    </row>
    <row r="298" spans="1:25" ht="13.5" customHeight="1">
      <c r="A298" s="163"/>
      <c r="B298" s="169"/>
      <c r="C298" s="195"/>
      <c r="D298" s="195"/>
      <c r="E298" s="195"/>
      <c r="F298" s="199"/>
      <c r="G298" s="195"/>
      <c r="H298" s="195"/>
      <c r="I298" s="163"/>
      <c r="J298" s="163"/>
      <c r="K298" s="195"/>
      <c r="L298" s="163"/>
      <c r="M298" s="85"/>
      <c r="N298" s="195"/>
      <c r="O298" s="163"/>
      <c r="P298" s="195"/>
      <c r="Q298" s="163"/>
      <c r="R298" s="163"/>
      <c r="S298" s="163"/>
      <c r="T298" s="163"/>
      <c r="U298" s="163"/>
      <c r="V298" s="163"/>
      <c r="W298" s="163"/>
      <c r="X298" s="163"/>
      <c r="Y298" s="163"/>
    </row>
    <row r="299" spans="1:25" ht="13.5" customHeight="1">
      <c r="A299" s="163"/>
      <c r="B299" s="169"/>
      <c r="C299" s="195"/>
      <c r="D299" s="195"/>
      <c r="E299" s="195"/>
      <c r="F299" s="199"/>
      <c r="G299" s="195"/>
      <c r="H299" s="195"/>
      <c r="I299" s="163"/>
      <c r="J299" s="163"/>
      <c r="K299" s="195"/>
      <c r="L299" s="163"/>
      <c r="M299" s="85"/>
      <c r="N299" s="195"/>
      <c r="O299" s="163"/>
      <c r="P299" s="195"/>
      <c r="Q299" s="163"/>
      <c r="R299" s="163"/>
      <c r="S299" s="163"/>
      <c r="T299" s="163"/>
      <c r="U299" s="163"/>
      <c r="V299" s="163"/>
      <c r="W299" s="163"/>
      <c r="X299" s="163"/>
      <c r="Y299" s="163"/>
    </row>
    <row r="300" spans="1:25" ht="13.5" customHeight="1">
      <c r="A300" s="163"/>
      <c r="B300" s="169"/>
      <c r="C300" s="195"/>
      <c r="D300" s="195"/>
      <c r="E300" s="195"/>
      <c r="F300" s="199"/>
      <c r="G300" s="195"/>
      <c r="H300" s="195"/>
      <c r="I300" s="163"/>
      <c r="J300" s="163"/>
      <c r="K300" s="195"/>
      <c r="L300" s="163"/>
      <c r="M300" s="85"/>
      <c r="N300" s="195"/>
      <c r="O300" s="163"/>
      <c r="P300" s="195"/>
      <c r="Q300" s="163"/>
      <c r="R300" s="163"/>
      <c r="S300" s="163"/>
      <c r="T300" s="163"/>
      <c r="U300" s="163"/>
      <c r="V300" s="163"/>
      <c r="W300" s="163"/>
      <c r="X300" s="163"/>
      <c r="Y300" s="163"/>
    </row>
    <row r="301" spans="1:25" ht="13.5" customHeight="1">
      <c r="A301" s="163"/>
      <c r="B301" s="169"/>
      <c r="C301" s="195"/>
      <c r="D301" s="195"/>
      <c r="E301" s="195"/>
      <c r="F301" s="199"/>
      <c r="G301" s="195"/>
      <c r="H301" s="195"/>
      <c r="I301" s="163"/>
      <c r="J301" s="163"/>
      <c r="K301" s="195"/>
      <c r="L301" s="163"/>
      <c r="M301" s="85"/>
      <c r="N301" s="195"/>
      <c r="O301" s="163"/>
      <c r="P301" s="195"/>
      <c r="Q301" s="163"/>
      <c r="R301" s="163"/>
      <c r="S301" s="163"/>
      <c r="T301" s="163"/>
      <c r="U301" s="163"/>
      <c r="V301" s="163"/>
      <c r="W301" s="163"/>
      <c r="X301" s="163"/>
      <c r="Y301" s="163"/>
    </row>
    <row r="302" spans="1:25" ht="13.5" customHeight="1">
      <c r="A302" s="163"/>
      <c r="B302" s="169"/>
      <c r="C302" s="195"/>
      <c r="D302" s="195"/>
      <c r="E302" s="195"/>
      <c r="F302" s="199"/>
      <c r="G302" s="195"/>
      <c r="H302" s="195"/>
      <c r="I302" s="163"/>
      <c r="J302" s="163"/>
      <c r="K302" s="195"/>
      <c r="L302" s="163"/>
      <c r="M302" s="85"/>
      <c r="N302" s="195"/>
      <c r="O302" s="163"/>
      <c r="P302" s="195"/>
      <c r="Q302" s="163"/>
      <c r="R302" s="163"/>
      <c r="S302" s="163"/>
      <c r="T302" s="163"/>
      <c r="U302" s="163"/>
      <c r="V302" s="163"/>
      <c r="W302" s="163"/>
      <c r="X302" s="163"/>
      <c r="Y302" s="163"/>
    </row>
    <row r="303" spans="1:25" ht="13.5" customHeight="1">
      <c r="A303" s="163"/>
      <c r="B303" s="169"/>
      <c r="C303" s="195"/>
      <c r="D303" s="195"/>
      <c r="E303" s="195"/>
      <c r="F303" s="199"/>
      <c r="G303" s="195"/>
      <c r="H303" s="195"/>
      <c r="I303" s="163"/>
      <c r="J303" s="163"/>
      <c r="K303" s="195"/>
      <c r="L303" s="163"/>
      <c r="M303" s="85"/>
      <c r="N303" s="195"/>
      <c r="O303" s="163"/>
      <c r="P303" s="195"/>
      <c r="Q303" s="163"/>
      <c r="R303" s="163"/>
      <c r="S303" s="163"/>
      <c r="T303" s="163"/>
      <c r="U303" s="163"/>
      <c r="V303" s="163"/>
      <c r="W303" s="163"/>
      <c r="X303" s="163"/>
      <c r="Y303" s="163"/>
    </row>
    <row r="304" spans="1:25" ht="13.5" customHeight="1">
      <c r="A304" s="163"/>
      <c r="B304" s="169"/>
      <c r="C304" s="195"/>
      <c r="D304" s="195"/>
      <c r="E304" s="195"/>
      <c r="F304" s="199"/>
      <c r="G304" s="195"/>
      <c r="H304" s="195"/>
      <c r="I304" s="163"/>
      <c r="J304" s="163"/>
      <c r="K304" s="195"/>
      <c r="L304" s="163"/>
      <c r="M304" s="85"/>
      <c r="N304" s="195"/>
      <c r="O304" s="163"/>
      <c r="P304" s="195"/>
      <c r="Q304" s="163"/>
      <c r="R304" s="163"/>
      <c r="S304" s="163"/>
      <c r="T304" s="163"/>
      <c r="U304" s="163"/>
      <c r="V304" s="163"/>
      <c r="W304" s="163"/>
      <c r="X304" s="163"/>
      <c r="Y304" s="163"/>
    </row>
    <row r="305" spans="1:25" ht="13.5" customHeight="1">
      <c r="A305" s="163"/>
      <c r="B305" s="169"/>
      <c r="C305" s="195"/>
      <c r="D305" s="195"/>
      <c r="E305" s="195"/>
      <c r="F305" s="199"/>
      <c r="G305" s="195"/>
      <c r="H305" s="195"/>
      <c r="I305" s="163"/>
      <c r="J305" s="163"/>
      <c r="K305" s="195"/>
      <c r="L305" s="163"/>
      <c r="M305" s="85"/>
      <c r="N305" s="195"/>
      <c r="O305" s="163"/>
      <c r="P305" s="195"/>
      <c r="Q305" s="163"/>
      <c r="R305" s="163"/>
      <c r="S305" s="163"/>
      <c r="T305" s="163"/>
      <c r="U305" s="163"/>
      <c r="V305" s="163"/>
      <c r="W305" s="163"/>
      <c r="X305" s="163"/>
      <c r="Y305" s="163"/>
    </row>
    <row r="306" spans="1:25" ht="13.5" customHeight="1">
      <c r="A306" s="163"/>
      <c r="B306" s="169"/>
      <c r="C306" s="195"/>
      <c r="D306" s="195"/>
      <c r="E306" s="195"/>
      <c r="F306" s="199"/>
      <c r="G306" s="195"/>
      <c r="H306" s="195"/>
      <c r="I306" s="163"/>
      <c r="J306" s="163"/>
      <c r="K306" s="195"/>
      <c r="L306" s="163"/>
      <c r="M306" s="85"/>
      <c r="N306" s="195"/>
      <c r="O306" s="163"/>
      <c r="P306" s="195"/>
      <c r="Q306" s="163"/>
      <c r="R306" s="163"/>
      <c r="S306" s="163"/>
      <c r="T306" s="163"/>
      <c r="U306" s="163"/>
      <c r="V306" s="163"/>
      <c r="W306" s="163"/>
      <c r="X306" s="163"/>
      <c r="Y306" s="163"/>
    </row>
    <row r="307" spans="1:25" ht="13.5" customHeight="1">
      <c r="A307" s="163"/>
      <c r="B307" s="169"/>
      <c r="C307" s="195"/>
      <c r="D307" s="195"/>
      <c r="E307" s="195"/>
      <c r="F307" s="199"/>
      <c r="G307" s="195"/>
      <c r="H307" s="195"/>
      <c r="I307" s="163"/>
      <c r="J307" s="163"/>
      <c r="K307" s="195"/>
      <c r="L307" s="163"/>
      <c r="M307" s="85"/>
      <c r="N307" s="195"/>
      <c r="O307" s="163"/>
      <c r="P307" s="195"/>
      <c r="Q307" s="163"/>
      <c r="R307" s="163"/>
      <c r="S307" s="163"/>
      <c r="T307" s="163"/>
      <c r="U307" s="163"/>
      <c r="V307" s="163"/>
      <c r="W307" s="163"/>
      <c r="X307" s="163"/>
      <c r="Y307" s="163"/>
    </row>
    <row r="308" spans="1:25" ht="13.5" customHeight="1">
      <c r="A308" s="163"/>
      <c r="B308" s="169"/>
      <c r="C308" s="195"/>
      <c r="D308" s="195"/>
      <c r="E308" s="195"/>
      <c r="F308" s="199"/>
      <c r="G308" s="195"/>
      <c r="H308" s="195"/>
      <c r="I308" s="163"/>
      <c r="J308" s="163"/>
      <c r="K308" s="195"/>
      <c r="L308" s="163"/>
      <c r="M308" s="85"/>
      <c r="N308" s="195"/>
      <c r="O308" s="163"/>
      <c r="P308" s="195"/>
      <c r="Q308" s="163"/>
      <c r="R308" s="163"/>
      <c r="S308" s="163"/>
      <c r="T308" s="163"/>
      <c r="U308" s="163"/>
      <c r="V308" s="163"/>
      <c r="W308" s="163"/>
      <c r="X308" s="163"/>
      <c r="Y308" s="163"/>
    </row>
    <row r="309" spans="1:25" ht="13.5" customHeight="1">
      <c r="A309" s="163"/>
      <c r="B309" s="169"/>
      <c r="C309" s="195"/>
      <c r="D309" s="195"/>
      <c r="E309" s="195"/>
      <c r="F309" s="199"/>
      <c r="G309" s="195"/>
      <c r="H309" s="195"/>
      <c r="I309" s="163"/>
      <c r="J309" s="163"/>
      <c r="K309" s="195"/>
      <c r="L309" s="163"/>
      <c r="M309" s="85"/>
      <c r="N309" s="195"/>
      <c r="O309" s="163"/>
      <c r="P309" s="195"/>
      <c r="Q309" s="163"/>
      <c r="R309" s="163"/>
      <c r="S309" s="163"/>
      <c r="T309" s="163"/>
      <c r="U309" s="163"/>
      <c r="V309" s="163"/>
      <c r="W309" s="163"/>
      <c r="X309" s="163"/>
      <c r="Y309" s="163"/>
    </row>
    <row r="310" spans="1:25" ht="13.5" customHeight="1">
      <c r="A310" s="163"/>
      <c r="B310" s="169"/>
      <c r="C310" s="195"/>
      <c r="D310" s="195"/>
      <c r="E310" s="195"/>
      <c r="F310" s="199"/>
      <c r="G310" s="195"/>
      <c r="H310" s="195"/>
      <c r="I310" s="163"/>
      <c r="J310" s="163"/>
      <c r="K310" s="195"/>
      <c r="L310" s="163"/>
      <c r="M310" s="85"/>
      <c r="N310" s="195"/>
      <c r="O310" s="163"/>
      <c r="P310" s="195"/>
      <c r="Q310" s="163"/>
      <c r="R310" s="163"/>
      <c r="S310" s="163"/>
      <c r="T310" s="163"/>
      <c r="U310" s="163"/>
      <c r="V310" s="163"/>
      <c r="W310" s="163"/>
      <c r="X310" s="163"/>
      <c r="Y310" s="163"/>
    </row>
    <row r="311" spans="1:25" ht="13.5" customHeight="1">
      <c r="A311" s="163"/>
      <c r="B311" s="169"/>
      <c r="C311" s="195"/>
      <c r="D311" s="195"/>
      <c r="E311" s="195"/>
      <c r="F311" s="199"/>
      <c r="G311" s="195"/>
      <c r="H311" s="195"/>
      <c r="I311" s="163"/>
      <c r="J311" s="163"/>
      <c r="K311" s="195"/>
      <c r="L311" s="163"/>
      <c r="M311" s="85"/>
      <c r="N311" s="195"/>
      <c r="O311" s="163"/>
      <c r="P311" s="195"/>
      <c r="Q311" s="163"/>
      <c r="R311" s="163"/>
      <c r="S311" s="163"/>
      <c r="T311" s="163"/>
      <c r="U311" s="163"/>
      <c r="V311" s="163"/>
      <c r="W311" s="163"/>
      <c r="X311" s="163"/>
      <c r="Y311" s="163"/>
    </row>
    <row r="312" spans="1:25" ht="13.5" customHeight="1">
      <c r="A312" s="163"/>
      <c r="B312" s="169"/>
      <c r="C312" s="195"/>
      <c r="D312" s="195"/>
      <c r="E312" s="195"/>
      <c r="F312" s="199"/>
      <c r="G312" s="195"/>
      <c r="H312" s="195"/>
      <c r="I312" s="163"/>
      <c r="J312" s="163"/>
      <c r="K312" s="195"/>
      <c r="L312" s="163"/>
      <c r="M312" s="85"/>
      <c r="N312" s="195"/>
      <c r="O312" s="163"/>
      <c r="P312" s="195"/>
      <c r="Q312" s="163"/>
      <c r="R312" s="163"/>
      <c r="S312" s="163"/>
      <c r="T312" s="163"/>
      <c r="U312" s="163"/>
      <c r="V312" s="163"/>
      <c r="W312" s="163"/>
      <c r="X312" s="163"/>
      <c r="Y312" s="163"/>
    </row>
    <row r="313" spans="1:25" ht="13.5" customHeight="1">
      <c r="A313" s="163"/>
      <c r="B313" s="169"/>
      <c r="C313" s="195"/>
      <c r="D313" s="195"/>
      <c r="E313" s="195"/>
      <c r="F313" s="199"/>
      <c r="G313" s="195"/>
      <c r="H313" s="195"/>
      <c r="I313" s="163"/>
      <c r="J313" s="163"/>
      <c r="K313" s="195"/>
      <c r="L313" s="163"/>
      <c r="M313" s="85"/>
      <c r="N313" s="195"/>
      <c r="O313" s="163"/>
      <c r="P313" s="195"/>
      <c r="Q313" s="163"/>
      <c r="R313" s="163"/>
      <c r="S313" s="163"/>
      <c r="T313" s="163"/>
      <c r="U313" s="163"/>
      <c r="V313" s="163"/>
      <c r="W313" s="163"/>
      <c r="X313" s="163"/>
      <c r="Y313" s="163"/>
    </row>
    <row r="314" spans="1:25" ht="13.5" customHeight="1">
      <c r="A314" s="163"/>
      <c r="B314" s="169"/>
      <c r="C314" s="195"/>
      <c r="D314" s="195"/>
      <c r="E314" s="195"/>
      <c r="F314" s="199"/>
      <c r="G314" s="195"/>
      <c r="H314" s="195"/>
      <c r="I314" s="163"/>
      <c r="J314" s="163"/>
      <c r="K314" s="195"/>
      <c r="L314" s="163"/>
      <c r="M314" s="85"/>
      <c r="N314" s="195"/>
      <c r="O314" s="163"/>
      <c r="P314" s="195"/>
      <c r="Q314" s="163"/>
      <c r="R314" s="163"/>
      <c r="S314" s="163"/>
      <c r="T314" s="163"/>
      <c r="U314" s="163"/>
      <c r="V314" s="163"/>
      <c r="W314" s="163"/>
      <c r="X314" s="163"/>
      <c r="Y314" s="163"/>
    </row>
    <row r="315" spans="1:25" ht="13.5" customHeight="1">
      <c r="A315" s="163"/>
      <c r="B315" s="169"/>
      <c r="C315" s="195"/>
      <c r="D315" s="195"/>
      <c r="E315" s="195"/>
      <c r="F315" s="199"/>
      <c r="G315" s="195"/>
      <c r="H315" s="195"/>
      <c r="I315" s="163"/>
      <c r="J315" s="163"/>
      <c r="K315" s="195"/>
      <c r="L315" s="163"/>
      <c r="M315" s="85"/>
      <c r="N315" s="195"/>
      <c r="O315" s="163"/>
      <c r="P315" s="195"/>
      <c r="Q315" s="163"/>
      <c r="R315" s="163"/>
      <c r="S315" s="163"/>
      <c r="T315" s="163"/>
      <c r="U315" s="163"/>
      <c r="V315" s="163"/>
      <c r="W315" s="163"/>
      <c r="X315" s="163"/>
      <c r="Y315" s="163"/>
    </row>
    <row r="316" spans="1:25" ht="13.5" customHeight="1">
      <c r="A316" s="163"/>
      <c r="B316" s="169"/>
      <c r="C316" s="195"/>
      <c r="D316" s="195"/>
      <c r="E316" s="195"/>
      <c r="F316" s="199"/>
      <c r="G316" s="195"/>
      <c r="H316" s="195"/>
      <c r="I316" s="163"/>
      <c r="J316" s="163"/>
      <c r="K316" s="195"/>
      <c r="L316" s="163"/>
      <c r="M316" s="85"/>
      <c r="N316" s="195"/>
      <c r="O316" s="163"/>
      <c r="P316" s="195"/>
      <c r="Q316" s="163"/>
      <c r="R316" s="163"/>
      <c r="S316" s="163"/>
      <c r="T316" s="163"/>
      <c r="U316" s="163"/>
      <c r="V316" s="163"/>
      <c r="W316" s="163"/>
      <c r="X316" s="163"/>
      <c r="Y316" s="163"/>
    </row>
    <row r="317" spans="1:25" ht="13.5" customHeight="1">
      <c r="A317" s="163"/>
      <c r="B317" s="169"/>
      <c r="C317" s="195"/>
      <c r="D317" s="195"/>
      <c r="E317" s="195"/>
      <c r="F317" s="199"/>
      <c r="G317" s="195"/>
      <c r="H317" s="195"/>
      <c r="I317" s="163"/>
      <c r="J317" s="163"/>
      <c r="K317" s="195"/>
      <c r="L317" s="163"/>
      <c r="M317" s="85"/>
      <c r="N317" s="195"/>
      <c r="O317" s="163"/>
      <c r="P317" s="195"/>
      <c r="Q317" s="163"/>
      <c r="R317" s="163"/>
      <c r="S317" s="163"/>
      <c r="T317" s="163"/>
      <c r="U317" s="163"/>
      <c r="V317" s="163"/>
      <c r="W317" s="163"/>
      <c r="X317" s="163"/>
      <c r="Y317" s="163"/>
    </row>
    <row r="318" spans="1:25" ht="13.5" customHeight="1">
      <c r="A318" s="163"/>
      <c r="B318" s="169"/>
      <c r="C318" s="195"/>
      <c r="D318" s="195"/>
      <c r="E318" s="195"/>
      <c r="F318" s="199"/>
      <c r="G318" s="195"/>
      <c r="H318" s="195"/>
      <c r="I318" s="163"/>
      <c r="J318" s="163"/>
      <c r="K318" s="195"/>
      <c r="L318" s="163"/>
      <c r="M318" s="85"/>
      <c r="N318" s="195"/>
      <c r="O318" s="163"/>
      <c r="P318" s="195"/>
      <c r="Q318" s="163"/>
      <c r="R318" s="163"/>
      <c r="S318" s="163"/>
      <c r="T318" s="163"/>
      <c r="U318" s="163"/>
      <c r="V318" s="163"/>
      <c r="W318" s="163"/>
      <c r="X318" s="163"/>
      <c r="Y318" s="163"/>
    </row>
    <row r="319" spans="1:25" ht="13.5" customHeight="1">
      <c r="A319" s="163"/>
      <c r="B319" s="169"/>
      <c r="C319" s="195"/>
      <c r="D319" s="195"/>
      <c r="E319" s="195"/>
      <c r="F319" s="199"/>
      <c r="G319" s="195"/>
      <c r="H319" s="195"/>
      <c r="I319" s="163"/>
      <c r="J319" s="163"/>
      <c r="K319" s="195"/>
      <c r="L319" s="163"/>
      <c r="M319" s="85"/>
      <c r="N319" s="195"/>
      <c r="O319" s="163"/>
      <c r="P319" s="195"/>
      <c r="Q319" s="163"/>
      <c r="R319" s="163"/>
      <c r="S319" s="163"/>
      <c r="T319" s="163"/>
      <c r="U319" s="163"/>
      <c r="V319" s="163"/>
      <c r="W319" s="163"/>
      <c r="X319" s="163"/>
      <c r="Y319" s="163"/>
    </row>
    <row r="320" spans="1:25" ht="13.5" customHeight="1">
      <c r="A320" s="163"/>
      <c r="B320" s="169"/>
      <c r="C320" s="195"/>
      <c r="D320" s="195"/>
      <c r="E320" s="195"/>
      <c r="F320" s="199"/>
      <c r="G320" s="195"/>
      <c r="H320" s="195"/>
      <c r="I320" s="163"/>
      <c r="J320" s="163"/>
      <c r="K320" s="195"/>
      <c r="L320" s="163"/>
      <c r="M320" s="85"/>
      <c r="N320" s="195"/>
      <c r="O320" s="163"/>
      <c r="P320" s="195"/>
      <c r="Q320" s="163"/>
      <c r="R320" s="163"/>
      <c r="S320" s="163"/>
      <c r="T320" s="163"/>
      <c r="U320" s="163"/>
      <c r="V320" s="163"/>
      <c r="W320" s="163"/>
      <c r="X320" s="163"/>
      <c r="Y320" s="163"/>
    </row>
    <row r="321" spans="1:25" ht="13.5" customHeight="1">
      <c r="A321" s="163"/>
      <c r="B321" s="169"/>
      <c r="C321" s="195"/>
      <c r="D321" s="195"/>
      <c r="E321" s="195"/>
      <c r="F321" s="199"/>
      <c r="G321" s="195"/>
      <c r="H321" s="195"/>
      <c r="I321" s="163"/>
      <c r="J321" s="163"/>
      <c r="K321" s="195"/>
      <c r="L321" s="163"/>
      <c r="M321" s="85"/>
      <c r="N321" s="195"/>
      <c r="O321" s="163"/>
      <c r="P321" s="195"/>
      <c r="Q321" s="163"/>
      <c r="R321" s="163"/>
      <c r="S321" s="163"/>
      <c r="T321" s="163"/>
      <c r="U321" s="163"/>
      <c r="V321" s="163"/>
      <c r="W321" s="163"/>
      <c r="X321" s="163"/>
      <c r="Y321" s="163"/>
    </row>
    <row r="322" spans="1:25" ht="13.5" customHeight="1">
      <c r="A322" s="163"/>
      <c r="B322" s="169"/>
      <c r="C322" s="195"/>
      <c r="D322" s="195"/>
      <c r="E322" s="195"/>
      <c r="F322" s="199"/>
      <c r="G322" s="195"/>
      <c r="H322" s="195"/>
      <c r="I322" s="163"/>
      <c r="J322" s="163"/>
      <c r="K322" s="195"/>
      <c r="L322" s="163"/>
      <c r="M322" s="85"/>
      <c r="N322" s="195"/>
      <c r="O322" s="163"/>
      <c r="P322" s="195"/>
      <c r="Q322" s="163"/>
      <c r="R322" s="163"/>
      <c r="S322" s="163"/>
      <c r="T322" s="163"/>
      <c r="U322" s="163"/>
      <c r="V322" s="163"/>
      <c r="W322" s="163"/>
      <c r="X322" s="163"/>
      <c r="Y322" s="163"/>
    </row>
    <row r="323" spans="1:25" ht="13.5" customHeight="1">
      <c r="A323" s="163"/>
      <c r="B323" s="169"/>
      <c r="C323" s="195"/>
      <c r="D323" s="195"/>
      <c r="E323" s="195"/>
      <c r="F323" s="199"/>
      <c r="G323" s="195"/>
      <c r="H323" s="195"/>
      <c r="I323" s="163"/>
      <c r="J323" s="163"/>
      <c r="K323" s="195"/>
      <c r="L323" s="163"/>
      <c r="M323" s="85"/>
      <c r="N323" s="195"/>
      <c r="O323" s="163"/>
      <c r="P323" s="195"/>
      <c r="Q323" s="163"/>
      <c r="R323" s="163"/>
      <c r="S323" s="163"/>
      <c r="T323" s="163"/>
      <c r="U323" s="163"/>
      <c r="V323" s="163"/>
      <c r="W323" s="163"/>
      <c r="X323" s="163"/>
      <c r="Y323" s="163"/>
    </row>
    <row r="324" spans="1:25" ht="13.5" customHeight="1">
      <c r="A324" s="163"/>
      <c r="B324" s="169"/>
      <c r="C324" s="195"/>
      <c r="D324" s="195"/>
      <c r="E324" s="195"/>
      <c r="F324" s="199"/>
      <c r="G324" s="195"/>
      <c r="H324" s="195"/>
      <c r="I324" s="163"/>
      <c r="J324" s="163"/>
      <c r="K324" s="195"/>
      <c r="L324" s="163"/>
      <c r="M324" s="85"/>
      <c r="N324" s="195"/>
      <c r="O324" s="163"/>
      <c r="P324" s="195"/>
      <c r="Q324" s="163"/>
      <c r="R324" s="163"/>
      <c r="S324" s="163"/>
      <c r="T324" s="163"/>
      <c r="U324" s="163"/>
      <c r="V324" s="163"/>
      <c r="W324" s="163"/>
      <c r="X324" s="163"/>
      <c r="Y324" s="163"/>
    </row>
    <row r="325" spans="1:25" ht="13.5" customHeight="1">
      <c r="A325" s="163"/>
      <c r="B325" s="169"/>
      <c r="C325" s="195"/>
      <c r="D325" s="195"/>
      <c r="E325" s="195"/>
      <c r="F325" s="199"/>
      <c r="G325" s="195"/>
      <c r="H325" s="195"/>
      <c r="I325" s="163"/>
      <c r="J325" s="163"/>
      <c r="K325" s="195"/>
      <c r="L325" s="163"/>
      <c r="M325" s="85"/>
      <c r="N325" s="195"/>
      <c r="O325" s="163"/>
      <c r="P325" s="195"/>
      <c r="Q325" s="163"/>
      <c r="R325" s="163"/>
      <c r="S325" s="163"/>
      <c r="T325" s="163"/>
      <c r="U325" s="163"/>
      <c r="V325" s="163"/>
      <c r="W325" s="163"/>
      <c r="X325" s="163"/>
      <c r="Y325" s="163"/>
    </row>
    <row r="326" spans="1:25" ht="13.5" customHeight="1">
      <c r="A326" s="163"/>
      <c r="B326" s="169"/>
      <c r="C326" s="195"/>
      <c r="D326" s="195"/>
      <c r="E326" s="195"/>
      <c r="F326" s="199"/>
      <c r="G326" s="195"/>
      <c r="H326" s="195"/>
      <c r="I326" s="163"/>
      <c r="J326" s="163"/>
      <c r="K326" s="195"/>
      <c r="L326" s="163"/>
      <c r="M326" s="85"/>
      <c r="N326" s="195"/>
      <c r="O326" s="163"/>
      <c r="P326" s="195"/>
      <c r="Q326" s="163"/>
      <c r="R326" s="163"/>
      <c r="S326" s="163"/>
      <c r="T326" s="163"/>
      <c r="U326" s="163"/>
      <c r="V326" s="163"/>
      <c r="W326" s="163"/>
      <c r="X326" s="163"/>
      <c r="Y326" s="163"/>
    </row>
    <row r="327" spans="1:25" ht="13.5" customHeight="1">
      <c r="A327" s="163"/>
      <c r="B327" s="169"/>
      <c r="C327" s="195"/>
      <c r="D327" s="195"/>
      <c r="E327" s="195"/>
      <c r="F327" s="199"/>
      <c r="G327" s="195"/>
      <c r="H327" s="195"/>
      <c r="I327" s="163"/>
      <c r="J327" s="163"/>
      <c r="K327" s="195"/>
      <c r="L327" s="163"/>
      <c r="M327" s="85"/>
      <c r="N327" s="195"/>
      <c r="O327" s="163"/>
      <c r="P327" s="195"/>
      <c r="Q327" s="163"/>
      <c r="R327" s="163"/>
      <c r="S327" s="163"/>
      <c r="T327" s="163"/>
      <c r="U327" s="163"/>
      <c r="V327" s="163"/>
      <c r="W327" s="163"/>
      <c r="X327" s="163"/>
      <c r="Y327" s="163"/>
    </row>
    <row r="328" spans="1:25" ht="13.5" customHeight="1">
      <c r="A328" s="163"/>
      <c r="B328" s="169"/>
      <c r="C328" s="195"/>
      <c r="D328" s="195"/>
      <c r="E328" s="195"/>
      <c r="F328" s="199"/>
      <c r="G328" s="195"/>
      <c r="H328" s="195"/>
      <c r="I328" s="163"/>
      <c r="J328" s="163"/>
      <c r="K328" s="195"/>
      <c r="L328" s="163"/>
      <c r="M328" s="85"/>
      <c r="N328" s="195"/>
      <c r="O328" s="163"/>
      <c r="P328" s="195"/>
      <c r="Q328" s="163"/>
      <c r="R328" s="163"/>
      <c r="S328" s="163"/>
      <c r="T328" s="163"/>
      <c r="U328" s="163"/>
      <c r="V328" s="163"/>
      <c r="W328" s="163"/>
      <c r="X328" s="163"/>
      <c r="Y328" s="163"/>
    </row>
    <row r="329" spans="1:25" ht="13.5" customHeight="1">
      <c r="A329" s="163"/>
      <c r="B329" s="169"/>
      <c r="C329" s="195"/>
      <c r="D329" s="195"/>
      <c r="E329" s="195"/>
      <c r="F329" s="199"/>
      <c r="G329" s="195"/>
      <c r="H329" s="195"/>
      <c r="I329" s="163"/>
      <c r="J329" s="163"/>
      <c r="K329" s="195"/>
      <c r="L329" s="163"/>
      <c r="M329" s="85"/>
      <c r="N329" s="195"/>
      <c r="O329" s="163"/>
      <c r="P329" s="195"/>
      <c r="Q329" s="163"/>
      <c r="R329" s="163"/>
      <c r="S329" s="163"/>
      <c r="T329" s="163"/>
      <c r="U329" s="163"/>
      <c r="V329" s="163"/>
      <c r="W329" s="163"/>
      <c r="X329" s="163"/>
      <c r="Y329" s="163"/>
    </row>
    <row r="330" spans="1:25" ht="13.5" customHeight="1">
      <c r="A330" s="163"/>
      <c r="B330" s="169"/>
      <c r="C330" s="195"/>
      <c r="D330" s="195"/>
      <c r="E330" s="195"/>
      <c r="F330" s="199"/>
      <c r="G330" s="195"/>
      <c r="H330" s="195"/>
      <c r="I330" s="163"/>
      <c r="J330" s="163"/>
      <c r="K330" s="195"/>
      <c r="L330" s="163"/>
      <c r="M330" s="85"/>
      <c r="N330" s="195"/>
      <c r="O330" s="163"/>
      <c r="P330" s="195"/>
      <c r="Q330" s="163"/>
      <c r="R330" s="163"/>
      <c r="S330" s="163"/>
      <c r="T330" s="163"/>
      <c r="U330" s="163"/>
      <c r="V330" s="163"/>
      <c r="W330" s="163"/>
      <c r="X330" s="163"/>
      <c r="Y330" s="163"/>
    </row>
    <row r="331" spans="1:25" ht="13.5" customHeight="1">
      <c r="A331" s="163"/>
      <c r="B331" s="169"/>
      <c r="C331" s="195"/>
      <c r="D331" s="195"/>
      <c r="E331" s="195"/>
      <c r="F331" s="199"/>
      <c r="G331" s="195"/>
      <c r="H331" s="195"/>
      <c r="I331" s="163"/>
      <c r="J331" s="163"/>
      <c r="K331" s="195"/>
      <c r="L331" s="163"/>
      <c r="M331" s="85"/>
      <c r="N331" s="195"/>
      <c r="O331" s="163"/>
      <c r="P331" s="195"/>
      <c r="Q331" s="163"/>
      <c r="R331" s="163"/>
      <c r="S331" s="163"/>
      <c r="T331" s="163"/>
      <c r="U331" s="163"/>
      <c r="V331" s="163"/>
      <c r="W331" s="163"/>
      <c r="X331" s="163"/>
      <c r="Y331" s="163"/>
    </row>
    <row r="332" spans="1:25" ht="13.5" customHeight="1">
      <c r="A332" s="163"/>
      <c r="B332" s="169"/>
      <c r="C332" s="195"/>
      <c r="D332" s="195"/>
      <c r="E332" s="195"/>
      <c r="F332" s="199"/>
      <c r="G332" s="195"/>
      <c r="H332" s="195"/>
      <c r="I332" s="163"/>
      <c r="J332" s="163"/>
      <c r="K332" s="195"/>
      <c r="L332" s="163"/>
      <c r="M332" s="85"/>
      <c r="N332" s="195"/>
      <c r="O332" s="163"/>
      <c r="P332" s="195"/>
      <c r="Q332" s="163"/>
      <c r="R332" s="163"/>
      <c r="S332" s="163"/>
      <c r="T332" s="163"/>
      <c r="U332" s="163"/>
      <c r="V332" s="163"/>
      <c r="W332" s="163"/>
      <c r="X332" s="163"/>
      <c r="Y332" s="163"/>
    </row>
    <row r="333" spans="1:25" ht="13.5" customHeight="1">
      <c r="A333" s="163"/>
      <c r="B333" s="169"/>
      <c r="C333" s="195"/>
      <c r="D333" s="195"/>
      <c r="E333" s="195"/>
      <c r="F333" s="199"/>
      <c r="G333" s="195"/>
      <c r="H333" s="195"/>
      <c r="I333" s="163"/>
      <c r="J333" s="163"/>
      <c r="K333" s="195"/>
      <c r="L333" s="163"/>
      <c r="M333" s="85"/>
      <c r="N333" s="195"/>
      <c r="O333" s="163"/>
      <c r="P333" s="195"/>
      <c r="Q333" s="163"/>
      <c r="R333" s="163"/>
      <c r="S333" s="163"/>
      <c r="T333" s="163"/>
      <c r="U333" s="163"/>
      <c r="V333" s="163"/>
      <c r="W333" s="163"/>
      <c r="X333" s="163"/>
      <c r="Y333" s="163"/>
    </row>
    <row r="334" spans="1:25" ht="13.5" customHeight="1">
      <c r="A334" s="163"/>
      <c r="B334" s="169"/>
      <c r="C334" s="195"/>
      <c r="D334" s="195"/>
      <c r="E334" s="195"/>
      <c r="F334" s="199"/>
      <c r="G334" s="195"/>
      <c r="H334" s="195"/>
      <c r="I334" s="163"/>
      <c r="J334" s="163"/>
      <c r="K334" s="195"/>
      <c r="L334" s="163"/>
      <c r="M334" s="85"/>
      <c r="N334" s="195"/>
      <c r="O334" s="163"/>
      <c r="P334" s="195"/>
      <c r="Q334" s="163"/>
      <c r="R334" s="163"/>
      <c r="S334" s="163"/>
      <c r="T334" s="163"/>
      <c r="U334" s="163"/>
      <c r="V334" s="163"/>
      <c r="W334" s="163"/>
      <c r="X334" s="163"/>
      <c r="Y334" s="163"/>
    </row>
    <row r="335" spans="1:25" ht="13.5" customHeight="1">
      <c r="A335" s="163"/>
      <c r="B335" s="169"/>
      <c r="C335" s="195"/>
      <c r="D335" s="195"/>
      <c r="E335" s="195"/>
      <c r="F335" s="199"/>
      <c r="G335" s="195"/>
      <c r="H335" s="195"/>
      <c r="I335" s="163"/>
      <c r="J335" s="163"/>
      <c r="K335" s="195"/>
      <c r="L335" s="163"/>
      <c r="M335" s="85"/>
      <c r="N335" s="195"/>
      <c r="O335" s="163"/>
      <c r="P335" s="195"/>
      <c r="Q335" s="163"/>
      <c r="R335" s="163"/>
      <c r="S335" s="163"/>
      <c r="T335" s="163"/>
      <c r="U335" s="163"/>
      <c r="V335" s="163"/>
      <c r="W335" s="163"/>
      <c r="X335" s="163"/>
      <c r="Y335" s="163"/>
    </row>
    <row r="336" spans="1:25" ht="13.5" customHeight="1">
      <c r="A336" s="163"/>
      <c r="B336" s="169"/>
      <c r="C336" s="195"/>
      <c r="D336" s="195"/>
      <c r="E336" s="195"/>
      <c r="F336" s="199"/>
      <c r="G336" s="195"/>
      <c r="H336" s="195"/>
      <c r="I336" s="163"/>
      <c r="J336" s="163"/>
      <c r="K336" s="195"/>
      <c r="L336" s="163"/>
      <c r="M336" s="85"/>
      <c r="N336" s="195"/>
      <c r="O336" s="163"/>
      <c r="P336" s="195"/>
      <c r="Q336" s="163"/>
      <c r="R336" s="163"/>
      <c r="S336" s="163"/>
      <c r="T336" s="163"/>
      <c r="U336" s="163"/>
      <c r="V336" s="163"/>
      <c r="W336" s="163"/>
      <c r="X336" s="163"/>
      <c r="Y336" s="163"/>
    </row>
    <row r="337" spans="1:25" ht="13.5" customHeight="1">
      <c r="A337" s="163"/>
      <c r="B337" s="169"/>
      <c r="C337" s="195"/>
      <c r="D337" s="195"/>
      <c r="E337" s="195"/>
      <c r="F337" s="199"/>
      <c r="G337" s="195"/>
      <c r="H337" s="195"/>
      <c r="I337" s="163"/>
      <c r="J337" s="163"/>
      <c r="K337" s="195"/>
      <c r="L337" s="163"/>
      <c r="M337" s="85"/>
      <c r="N337" s="195"/>
      <c r="O337" s="163"/>
      <c r="P337" s="195"/>
      <c r="Q337" s="163"/>
      <c r="R337" s="163"/>
      <c r="S337" s="163"/>
      <c r="T337" s="163"/>
      <c r="U337" s="163"/>
      <c r="V337" s="163"/>
      <c r="W337" s="163"/>
      <c r="X337" s="163"/>
      <c r="Y337" s="163"/>
    </row>
    <row r="338" spans="1:25" ht="13.5" customHeight="1">
      <c r="A338" s="163"/>
      <c r="B338" s="169"/>
      <c r="C338" s="195"/>
      <c r="D338" s="195"/>
      <c r="E338" s="195"/>
      <c r="F338" s="199"/>
      <c r="G338" s="195"/>
      <c r="H338" s="195"/>
      <c r="I338" s="163"/>
      <c r="J338" s="163"/>
      <c r="K338" s="195"/>
      <c r="L338" s="163"/>
      <c r="M338" s="85"/>
      <c r="N338" s="195"/>
      <c r="O338" s="163"/>
      <c r="P338" s="195"/>
      <c r="Q338" s="163"/>
      <c r="R338" s="163"/>
      <c r="S338" s="163"/>
      <c r="T338" s="163"/>
      <c r="U338" s="163"/>
      <c r="V338" s="163"/>
      <c r="W338" s="163"/>
      <c r="X338" s="163"/>
      <c r="Y338" s="163"/>
    </row>
    <row r="339" spans="1:25" ht="13.5" customHeight="1">
      <c r="A339" s="163"/>
      <c r="B339" s="169"/>
      <c r="C339" s="195"/>
      <c r="D339" s="195"/>
      <c r="E339" s="195"/>
      <c r="F339" s="199"/>
      <c r="G339" s="195"/>
      <c r="H339" s="195"/>
      <c r="I339" s="163"/>
      <c r="J339" s="163"/>
      <c r="K339" s="195"/>
      <c r="L339" s="163"/>
      <c r="M339" s="85"/>
      <c r="N339" s="195"/>
      <c r="O339" s="163"/>
      <c r="P339" s="195"/>
      <c r="Q339" s="163"/>
      <c r="R339" s="163"/>
      <c r="S339" s="163"/>
      <c r="T339" s="163"/>
      <c r="U339" s="163"/>
      <c r="V339" s="163"/>
      <c r="W339" s="163"/>
      <c r="X339" s="163"/>
      <c r="Y339" s="163"/>
    </row>
    <row r="340" spans="1:25" ht="13.5" customHeight="1">
      <c r="A340" s="163"/>
      <c r="B340" s="169"/>
      <c r="C340" s="195"/>
      <c r="D340" s="195"/>
      <c r="E340" s="195"/>
      <c r="F340" s="199"/>
      <c r="G340" s="195"/>
      <c r="H340" s="195"/>
      <c r="I340" s="163"/>
      <c r="J340" s="163"/>
      <c r="K340" s="195"/>
      <c r="L340" s="163"/>
      <c r="M340" s="85"/>
      <c r="N340" s="195"/>
      <c r="O340" s="163"/>
      <c r="P340" s="195"/>
      <c r="Q340" s="163"/>
      <c r="R340" s="163"/>
      <c r="S340" s="163"/>
      <c r="T340" s="163"/>
      <c r="U340" s="163"/>
      <c r="V340" s="163"/>
      <c r="W340" s="163"/>
      <c r="X340" s="163"/>
      <c r="Y340" s="163"/>
    </row>
    <row r="341" spans="1:25" ht="13.5" customHeight="1">
      <c r="A341" s="163"/>
      <c r="B341" s="169"/>
      <c r="C341" s="195"/>
      <c r="D341" s="195"/>
      <c r="E341" s="195"/>
      <c r="F341" s="199"/>
      <c r="G341" s="195"/>
      <c r="H341" s="195"/>
      <c r="I341" s="163"/>
      <c r="J341" s="163"/>
      <c r="K341" s="195"/>
      <c r="L341" s="163"/>
      <c r="M341" s="85"/>
      <c r="N341" s="195"/>
      <c r="O341" s="163"/>
      <c r="P341" s="195"/>
      <c r="Q341" s="163"/>
      <c r="R341" s="163"/>
      <c r="S341" s="163"/>
      <c r="T341" s="163"/>
      <c r="U341" s="163"/>
      <c r="V341" s="163"/>
      <c r="W341" s="163"/>
      <c r="X341" s="163"/>
      <c r="Y341" s="163"/>
    </row>
    <row r="342" spans="1:25" ht="13.5" customHeight="1">
      <c r="A342" s="163"/>
      <c r="B342" s="169"/>
      <c r="C342" s="195"/>
      <c r="D342" s="195"/>
      <c r="E342" s="195"/>
      <c r="F342" s="199"/>
      <c r="G342" s="195"/>
      <c r="H342" s="195"/>
      <c r="I342" s="163"/>
      <c r="J342" s="163"/>
      <c r="K342" s="195"/>
      <c r="L342" s="163"/>
      <c r="M342" s="85"/>
      <c r="N342" s="195"/>
      <c r="O342" s="163"/>
      <c r="P342" s="195"/>
      <c r="Q342" s="163"/>
      <c r="R342" s="163"/>
      <c r="S342" s="163"/>
      <c r="T342" s="163"/>
      <c r="U342" s="163"/>
      <c r="V342" s="163"/>
      <c r="W342" s="163"/>
      <c r="X342" s="163"/>
      <c r="Y342" s="163"/>
    </row>
    <row r="343" spans="1:25" ht="13.5" customHeight="1">
      <c r="A343" s="163"/>
      <c r="B343" s="169"/>
      <c r="C343" s="195"/>
      <c r="D343" s="195"/>
      <c r="E343" s="195"/>
      <c r="F343" s="199"/>
      <c r="G343" s="195"/>
      <c r="H343" s="195"/>
      <c r="I343" s="163"/>
      <c r="J343" s="163"/>
      <c r="K343" s="195"/>
      <c r="L343" s="163"/>
      <c r="M343" s="85"/>
      <c r="N343" s="195"/>
      <c r="O343" s="163"/>
      <c r="P343" s="195"/>
      <c r="Q343" s="163"/>
      <c r="R343" s="163"/>
      <c r="S343" s="163"/>
      <c r="T343" s="163"/>
      <c r="U343" s="163"/>
      <c r="V343" s="163"/>
      <c r="W343" s="163"/>
      <c r="X343" s="163"/>
      <c r="Y343" s="163"/>
    </row>
    <row r="344" spans="1:25" ht="13.5" customHeight="1">
      <c r="A344" s="163"/>
      <c r="B344" s="169"/>
      <c r="C344" s="195"/>
      <c r="D344" s="195"/>
      <c r="E344" s="195"/>
      <c r="F344" s="199"/>
      <c r="G344" s="195"/>
      <c r="H344" s="195"/>
      <c r="I344" s="163"/>
      <c r="J344" s="163"/>
      <c r="K344" s="195"/>
      <c r="L344" s="163"/>
      <c r="M344" s="85"/>
      <c r="N344" s="195"/>
      <c r="O344" s="163"/>
      <c r="P344" s="195"/>
      <c r="Q344" s="163"/>
      <c r="R344" s="163"/>
      <c r="S344" s="163"/>
      <c r="T344" s="163"/>
      <c r="U344" s="163"/>
      <c r="V344" s="163"/>
      <c r="W344" s="163"/>
      <c r="X344" s="163"/>
      <c r="Y344" s="163"/>
    </row>
    <row r="345" spans="1:25" ht="13.5" customHeight="1">
      <c r="A345" s="163"/>
      <c r="B345" s="169"/>
      <c r="C345" s="195"/>
      <c r="D345" s="195"/>
      <c r="E345" s="195"/>
      <c r="F345" s="199"/>
      <c r="G345" s="195"/>
      <c r="H345" s="195"/>
      <c r="I345" s="163"/>
      <c r="J345" s="163"/>
      <c r="K345" s="195"/>
      <c r="L345" s="163"/>
      <c r="M345" s="85"/>
      <c r="N345" s="195"/>
      <c r="O345" s="163"/>
      <c r="P345" s="195"/>
      <c r="Q345" s="163"/>
      <c r="R345" s="163"/>
      <c r="S345" s="163"/>
      <c r="T345" s="163"/>
      <c r="U345" s="163"/>
      <c r="V345" s="163"/>
      <c r="W345" s="163"/>
      <c r="X345" s="163"/>
      <c r="Y345" s="163"/>
    </row>
    <row r="346" spans="1:25" ht="13.5" customHeight="1">
      <c r="A346" s="163"/>
      <c r="B346" s="169"/>
      <c r="C346" s="195"/>
      <c r="D346" s="195"/>
      <c r="E346" s="195"/>
      <c r="F346" s="199"/>
      <c r="G346" s="195"/>
      <c r="H346" s="195"/>
      <c r="I346" s="163"/>
      <c r="J346" s="163"/>
      <c r="K346" s="195"/>
      <c r="L346" s="163"/>
      <c r="M346" s="85"/>
      <c r="N346" s="195"/>
      <c r="O346" s="163"/>
      <c r="P346" s="195"/>
      <c r="Q346" s="163"/>
      <c r="R346" s="163"/>
      <c r="S346" s="163"/>
      <c r="T346" s="163"/>
      <c r="U346" s="163"/>
      <c r="V346" s="163"/>
      <c r="W346" s="163"/>
      <c r="X346" s="163"/>
      <c r="Y346" s="163"/>
    </row>
    <row r="347" spans="1:25" ht="13.5" customHeight="1">
      <c r="A347" s="163"/>
      <c r="B347" s="169"/>
      <c r="C347" s="195"/>
      <c r="D347" s="195"/>
      <c r="E347" s="195"/>
      <c r="F347" s="199"/>
      <c r="G347" s="195"/>
      <c r="H347" s="195"/>
      <c r="I347" s="163"/>
      <c r="J347" s="163"/>
      <c r="K347" s="195"/>
      <c r="L347" s="163"/>
      <c r="M347" s="85"/>
      <c r="N347" s="195"/>
      <c r="O347" s="163"/>
      <c r="P347" s="195"/>
      <c r="Q347" s="163"/>
      <c r="R347" s="163"/>
      <c r="S347" s="163"/>
      <c r="T347" s="163"/>
      <c r="U347" s="163"/>
      <c r="V347" s="163"/>
      <c r="W347" s="163"/>
      <c r="X347" s="163"/>
      <c r="Y347" s="163"/>
    </row>
    <row r="348" spans="1:25" ht="13.5" customHeight="1">
      <c r="A348" s="163"/>
      <c r="B348" s="169"/>
      <c r="C348" s="195"/>
      <c r="D348" s="195"/>
      <c r="E348" s="195"/>
      <c r="F348" s="199"/>
      <c r="G348" s="195"/>
      <c r="H348" s="195"/>
      <c r="I348" s="163"/>
      <c r="J348" s="163"/>
      <c r="K348" s="195"/>
      <c r="L348" s="163"/>
      <c r="M348" s="85"/>
      <c r="N348" s="195"/>
      <c r="O348" s="163"/>
      <c r="P348" s="195"/>
      <c r="Q348" s="163"/>
      <c r="R348" s="163"/>
      <c r="S348" s="163"/>
      <c r="T348" s="163"/>
      <c r="U348" s="163"/>
      <c r="V348" s="163"/>
      <c r="W348" s="163"/>
      <c r="X348" s="163"/>
      <c r="Y348" s="163"/>
    </row>
    <row r="349" spans="1:25" ht="13.5" customHeight="1">
      <c r="A349" s="163"/>
      <c r="B349" s="169"/>
      <c r="C349" s="195"/>
      <c r="D349" s="195"/>
      <c r="E349" s="195"/>
      <c r="F349" s="199"/>
      <c r="G349" s="195"/>
      <c r="H349" s="195"/>
      <c r="I349" s="163"/>
      <c r="J349" s="163"/>
      <c r="K349" s="195"/>
      <c r="L349" s="163"/>
      <c r="M349" s="85"/>
      <c r="N349" s="195"/>
      <c r="O349" s="163"/>
      <c r="P349" s="195"/>
      <c r="Q349" s="163"/>
      <c r="R349" s="163"/>
      <c r="S349" s="163"/>
      <c r="T349" s="163"/>
      <c r="U349" s="163"/>
      <c r="V349" s="163"/>
      <c r="W349" s="163"/>
      <c r="X349" s="163"/>
      <c r="Y349" s="163"/>
    </row>
    <row r="350" spans="1:25" ht="13.5" customHeight="1">
      <c r="A350" s="163"/>
      <c r="B350" s="169"/>
      <c r="C350" s="195"/>
      <c r="D350" s="195"/>
      <c r="E350" s="195"/>
      <c r="F350" s="199"/>
      <c r="G350" s="195"/>
      <c r="H350" s="195"/>
      <c r="I350" s="163"/>
      <c r="J350" s="163"/>
      <c r="K350" s="195"/>
      <c r="L350" s="163"/>
      <c r="M350" s="85"/>
      <c r="N350" s="195"/>
      <c r="O350" s="163"/>
      <c r="P350" s="195"/>
      <c r="Q350" s="163"/>
      <c r="R350" s="163"/>
      <c r="S350" s="163"/>
      <c r="T350" s="163"/>
      <c r="U350" s="163"/>
      <c r="V350" s="163"/>
      <c r="W350" s="163"/>
      <c r="X350" s="163"/>
      <c r="Y350" s="163"/>
    </row>
    <row r="351" spans="1:25" ht="13.5" customHeight="1">
      <c r="A351" s="163"/>
      <c r="B351" s="169"/>
      <c r="C351" s="195"/>
      <c r="D351" s="195"/>
      <c r="E351" s="195"/>
      <c r="F351" s="199"/>
      <c r="G351" s="195"/>
      <c r="H351" s="195"/>
      <c r="I351" s="163"/>
      <c r="J351" s="163"/>
      <c r="K351" s="195"/>
      <c r="L351" s="163"/>
      <c r="M351" s="85"/>
      <c r="N351" s="195"/>
      <c r="O351" s="163"/>
      <c r="P351" s="195"/>
      <c r="Q351" s="163"/>
      <c r="R351" s="163"/>
      <c r="S351" s="163"/>
      <c r="T351" s="163"/>
      <c r="U351" s="163"/>
      <c r="V351" s="163"/>
      <c r="W351" s="163"/>
      <c r="X351" s="163"/>
      <c r="Y351" s="163"/>
    </row>
    <row r="352" spans="1:25" ht="13.5" customHeight="1">
      <c r="A352" s="163"/>
      <c r="B352" s="169"/>
      <c r="C352" s="195"/>
      <c r="D352" s="195"/>
      <c r="E352" s="195"/>
      <c r="F352" s="199"/>
      <c r="G352" s="195"/>
      <c r="H352" s="195"/>
      <c r="I352" s="163"/>
      <c r="J352" s="163"/>
      <c r="K352" s="195"/>
      <c r="L352" s="163"/>
      <c r="M352" s="85"/>
      <c r="N352" s="195"/>
      <c r="O352" s="163"/>
      <c r="P352" s="195"/>
      <c r="Q352" s="163"/>
      <c r="R352" s="163"/>
      <c r="S352" s="163"/>
      <c r="T352" s="163"/>
      <c r="U352" s="163"/>
      <c r="V352" s="163"/>
      <c r="W352" s="163"/>
      <c r="X352" s="163"/>
      <c r="Y352" s="163"/>
    </row>
    <row r="353" spans="1:25" ht="13.5" customHeight="1">
      <c r="A353" s="163"/>
      <c r="B353" s="169"/>
      <c r="C353" s="195"/>
      <c r="D353" s="195"/>
      <c r="E353" s="195"/>
      <c r="F353" s="199"/>
      <c r="G353" s="195"/>
      <c r="H353" s="195"/>
      <c r="I353" s="163"/>
      <c r="J353" s="163"/>
      <c r="K353" s="195"/>
      <c r="L353" s="163"/>
      <c r="M353" s="85"/>
      <c r="N353" s="195"/>
      <c r="O353" s="163"/>
      <c r="P353" s="195"/>
      <c r="Q353" s="163"/>
      <c r="R353" s="163"/>
      <c r="S353" s="163"/>
      <c r="T353" s="163"/>
      <c r="U353" s="163"/>
      <c r="V353" s="163"/>
      <c r="W353" s="163"/>
      <c r="X353" s="163"/>
      <c r="Y353" s="163"/>
    </row>
    <row r="354" spans="1:25" ht="13.5" customHeight="1">
      <c r="A354" s="163"/>
      <c r="B354" s="169"/>
      <c r="C354" s="195"/>
      <c r="D354" s="195"/>
      <c r="E354" s="195"/>
      <c r="F354" s="199"/>
      <c r="G354" s="195"/>
      <c r="H354" s="195"/>
      <c r="I354" s="163"/>
      <c r="J354" s="163"/>
      <c r="K354" s="195"/>
      <c r="L354" s="163"/>
      <c r="M354" s="85"/>
      <c r="N354" s="195"/>
      <c r="O354" s="163"/>
      <c r="P354" s="195"/>
      <c r="Q354" s="163"/>
      <c r="R354" s="163"/>
      <c r="S354" s="163"/>
      <c r="T354" s="163"/>
      <c r="U354" s="163"/>
      <c r="V354" s="163"/>
      <c r="W354" s="163"/>
      <c r="X354" s="163"/>
      <c r="Y354" s="163"/>
    </row>
    <row r="355" spans="1:25" ht="13.5" customHeight="1">
      <c r="A355" s="163"/>
      <c r="B355" s="169"/>
      <c r="C355" s="195"/>
      <c r="D355" s="195"/>
      <c r="E355" s="195"/>
      <c r="F355" s="199"/>
      <c r="G355" s="195"/>
      <c r="H355" s="195"/>
      <c r="I355" s="163"/>
      <c r="J355" s="163"/>
      <c r="K355" s="195"/>
      <c r="L355" s="163"/>
      <c r="M355" s="85"/>
      <c r="N355" s="195"/>
      <c r="O355" s="163"/>
      <c r="P355" s="195"/>
      <c r="Q355" s="163"/>
      <c r="R355" s="163"/>
      <c r="S355" s="163"/>
      <c r="T355" s="163"/>
      <c r="U355" s="163"/>
      <c r="V355" s="163"/>
      <c r="W355" s="163"/>
      <c r="X355" s="163"/>
      <c r="Y355" s="163"/>
    </row>
    <row r="356" spans="1:25" ht="13.5" customHeight="1">
      <c r="A356" s="163"/>
      <c r="B356" s="169"/>
      <c r="C356" s="195"/>
      <c r="D356" s="195"/>
      <c r="E356" s="195"/>
      <c r="F356" s="199"/>
      <c r="G356" s="195"/>
      <c r="H356" s="195"/>
      <c r="I356" s="163"/>
      <c r="J356" s="163"/>
      <c r="K356" s="195"/>
      <c r="L356" s="163"/>
      <c r="M356" s="85"/>
      <c r="N356" s="195"/>
      <c r="O356" s="163"/>
      <c r="P356" s="195"/>
      <c r="Q356" s="163"/>
      <c r="R356" s="163"/>
      <c r="S356" s="163"/>
      <c r="T356" s="163"/>
      <c r="U356" s="163"/>
      <c r="V356" s="163"/>
      <c r="W356" s="163"/>
      <c r="X356" s="163"/>
      <c r="Y356" s="163"/>
    </row>
    <row r="357" spans="1:25" ht="13.5" customHeight="1">
      <c r="A357" s="163"/>
      <c r="B357" s="169"/>
      <c r="C357" s="195"/>
      <c r="D357" s="195"/>
      <c r="E357" s="195"/>
      <c r="F357" s="199"/>
      <c r="G357" s="195"/>
      <c r="H357" s="195"/>
      <c r="I357" s="163"/>
      <c r="J357" s="163"/>
      <c r="K357" s="195"/>
      <c r="L357" s="163"/>
      <c r="M357" s="85"/>
      <c r="N357" s="195"/>
      <c r="O357" s="163"/>
      <c r="P357" s="195"/>
      <c r="Q357" s="163"/>
      <c r="R357" s="163"/>
      <c r="S357" s="163"/>
      <c r="T357" s="163"/>
      <c r="U357" s="163"/>
      <c r="V357" s="163"/>
      <c r="W357" s="163"/>
      <c r="X357" s="163"/>
      <c r="Y357" s="163"/>
    </row>
    <row r="358" spans="1:25" ht="13.5" customHeight="1">
      <c r="A358" s="163"/>
      <c r="B358" s="169"/>
      <c r="C358" s="195"/>
      <c r="D358" s="195"/>
      <c r="E358" s="195"/>
      <c r="F358" s="199"/>
      <c r="G358" s="195"/>
      <c r="H358" s="195"/>
      <c r="I358" s="163"/>
      <c r="J358" s="163"/>
      <c r="K358" s="195"/>
      <c r="L358" s="163"/>
      <c r="M358" s="85"/>
      <c r="N358" s="195"/>
      <c r="O358" s="163"/>
      <c r="P358" s="195"/>
      <c r="Q358" s="163"/>
      <c r="R358" s="163"/>
      <c r="S358" s="163"/>
      <c r="T358" s="163"/>
      <c r="U358" s="163"/>
      <c r="V358" s="163"/>
      <c r="W358" s="163"/>
      <c r="X358" s="163"/>
      <c r="Y358" s="163"/>
    </row>
    <row r="359" spans="1:25" ht="13.5" customHeight="1">
      <c r="A359" s="163"/>
      <c r="B359" s="169"/>
      <c r="C359" s="195"/>
      <c r="D359" s="195"/>
      <c r="E359" s="195"/>
      <c r="F359" s="199"/>
      <c r="G359" s="195"/>
      <c r="H359" s="195"/>
      <c r="I359" s="163"/>
      <c r="J359" s="163"/>
      <c r="K359" s="195"/>
      <c r="L359" s="163"/>
      <c r="M359" s="85"/>
      <c r="N359" s="195"/>
      <c r="O359" s="163"/>
      <c r="P359" s="195"/>
      <c r="Q359" s="163"/>
      <c r="R359" s="163"/>
      <c r="S359" s="163"/>
      <c r="T359" s="163"/>
      <c r="U359" s="163"/>
      <c r="V359" s="163"/>
      <c r="W359" s="163"/>
      <c r="X359" s="163"/>
      <c r="Y359" s="163"/>
    </row>
    <row r="360" spans="1:25" ht="13.5" customHeight="1">
      <c r="A360" s="163"/>
      <c r="B360" s="169"/>
      <c r="C360" s="195"/>
      <c r="D360" s="195"/>
      <c r="E360" s="195"/>
      <c r="F360" s="199"/>
      <c r="G360" s="195"/>
      <c r="H360" s="195"/>
      <c r="I360" s="163"/>
      <c r="J360" s="163"/>
      <c r="K360" s="195"/>
      <c r="L360" s="163"/>
      <c r="M360" s="85"/>
      <c r="N360" s="195"/>
      <c r="O360" s="163"/>
      <c r="P360" s="195"/>
      <c r="Q360" s="163"/>
      <c r="R360" s="163"/>
      <c r="S360" s="163"/>
      <c r="T360" s="163"/>
      <c r="U360" s="163"/>
      <c r="V360" s="163"/>
      <c r="W360" s="163"/>
      <c r="X360" s="163"/>
      <c r="Y360" s="163"/>
    </row>
    <row r="361" spans="1:25" ht="13.5" customHeight="1">
      <c r="A361" s="163"/>
      <c r="B361" s="169"/>
      <c r="C361" s="195"/>
      <c r="D361" s="195"/>
      <c r="E361" s="195"/>
      <c r="F361" s="199"/>
      <c r="G361" s="195"/>
      <c r="H361" s="195"/>
      <c r="I361" s="163"/>
      <c r="J361" s="163"/>
      <c r="K361" s="195"/>
      <c r="L361" s="163"/>
      <c r="M361" s="85"/>
      <c r="N361" s="195"/>
      <c r="O361" s="163"/>
      <c r="P361" s="195"/>
      <c r="Q361" s="163"/>
      <c r="R361" s="163"/>
      <c r="S361" s="163"/>
      <c r="T361" s="163"/>
      <c r="U361" s="163"/>
      <c r="V361" s="163"/>
      <c r="W361" s="163"/>
      <c r="X361" s="163"/>
      <c r="Y361" s="163"/>
    </row>
    <row r="362" spans="1:25" ht="13.5" customHeight="1">
      <c r="A362" s="163"/>
      <c r="B362" s="169"/>
      <c r="C362" s="195"/>
      <c r="D362" s="195"/>
      <c r="E362" s="195"/>
      <c r="F362" s="199"/>
      <c r="G362" s="195"/>
      <c r="H362" s="195"/>
      <c r="I362" s="163"/>
      <c r="J362" s="163"/>
      <c r="K362" s="195"/>
      <c r="L362" s="163"/>
      <c r="M362" s="85"/>
      <c r="N362" s="195"/>
      <c r="O362" s="163"/>
      <c r="P362" s="195"/>
      <c r="Q362" s="163"/>
      <c r="R362" s="163"/>
      <c r="S362" s="163"/>
      <c r="T362" s="163"/>
      <c r="U362" s="163"/>
      <c r="V362" s="163"/>
      <c r="W362" s="163"/>
      <c r="X362" s="163"/>
      <c r="Y362" s="163"/>
    </row>
    <row r="363" spans="1:25" ht="13.5" customHeight="1">
      <c r="A363" s="163"/>
      <c r="B363" s="169"/>
      <c r="C363" s="195"/>
      <c r="D363" s="195"/>
      <c r="E363" s="195"/>
      <c r="F363" s="199"/>
      <c r="G363" s="195"/>
      <c r="H363" s="195"/>
      <c r="I363" s="163"/>
      <c r="J363" s="163"/>
      <c r="K363" s="195"/>
      <c r="L363" s="163"/>
      <c r="M363" s="85"/>
      <c r="N363" s="195"/>
      <c r="O363" s="163"/>
      <c r="P363" s="195"/>
      <c r="Q363" s="163"/>
      <c r="R363" s="163"/>
      <c r="S363" s="163"/>
      <c r="T363" s="163"/>
      <c r="U363" s="163"/>
      <c r="V363" s="163"/>
      <c r="W363" s="163"/>
      <c r="X363" s="163"/>
      <c r="Y363" s="163"/>
    </row>
    <row r="364" spans="1:25" ht="13.5" customHeight="1">
      <c r="A364" s="163"/>
      <c r="B364" s="169"/>
      <c r="C364" s="195"/>
      <c r="D364" s="195"/>
      <c r="E364" s="195"/>
      <c r="F364" s="199"/>
      <c r="G364" s="195"/>
      <c r="H364" s="195"/>
      <c r="I364" s="163"/>
      <c r="J364" s="163"/>
      <c r="K364" s="195"/>
      <c r="L364" s="163"/>
      <c r="M364" s="85"/>
      <c r="N364" s="195"/>
      <c r="O364" s="163"/>
      <c r="P364" s="195"/>
      <c r="Q364" s="163"/>
      <c r="R364" s="163"/>
      <c r="S364" s="163"/>
      <c r="T364" s="163"/>
      <c r="U364" s="163"/>
      <c r="V364" s="163"/>
      <c r="W364" s="163"/>
      <c r="X364" s="163"/>
      <c r="Y364" s="163"/>
    </row>
    <row r="365" spans="1:25" ht="13.5" customHeight="1">
      <c r="A365" s="163"/>
      <c r="B365" s="169"/>
      <c r="C365" s="195"/>
      <c r="D365" s="195"/>
      <c r="E365" s="195"/>
      <c r="F365" s="199"/>
      <c r="G365" s="195"/>
      <c r="H365" s="195"/>
      <c r="I365" s="163"/>
      <c r="J365" s="163"/>
      <c r="K365" s="195"/>
      <c r="L365" s="163"/>
      <c r="M365" s="85"/>
      <c r="N365" s="195"/>
      <c r="O365" s="163"/>
      <c r="P365" s="195"/>
      <c r="Q365" s="163"/>
      <c r="R365" s="163"/>
      <c r="S365" s="163"/>
      <c r="T365" s="163"/>
      <c r="U365" s="163"/>
      <c r="V365" s="163"/>
      <c r="W365" s="163"/>
      <c r="X365" s="163"/>
      <c r="Y365" s="163"/>
    </row>
    <row r="366" spans="1:25" ht="13.5" customHeight="1">
      <c r="A366" s="163"/>
      <c r="B366" s="169"/>
      <c r="C366" s="195"/>
      <c r="D366" s="195"/>
      <c r="E366" s="195"/>
      <c r="F366" s="199"/>
      <c r="G366" s="195"/>
      <c r="H366" s="195"/>
      <c r="I366" s="163"/>
      <c r="J366" s="163"/>
      <c r="K366" s="195"/>
      <c r="L366" s="163"/>
      <c r="M366" s="85"/>
      <c r="N366" s="195"/>
      <c r="O366" s="163"/>
      <c r="P366" s="195"/>
      <c r="Q366" s="163"/>
      <c r="R366" s="163"/>
      <c r="S366" s="163"/>
      <c r="T366" s="163"/>
      <c r="U366" s="163"/>
      <c r="V366" s="163"/>
      <c r="W366" s="163"/>
      <c r="X366" s="163"/>
      <c r="Y366" s="163"/>
    </row>
    <row r="367" spans="1:25" ht="13.5" customHeight="1">
      <c r="A367" s="163"/>
      <c r="B367" s="169"/>
      <c r="C367" s="195"/>
      <c r="D367" s="195"/>
      <c r="E367" s="195"/>
      <c r="F367" s="199"/>
      <c r="G367" s="195"/>
      <c r="H367" s="195"/>
      <c r="I367" s="163"/>
      <c r="J367" s="163"/>
      <c r="K367" s="195"/>
      <c r="L367" s="163"/>
      <c r="M367" s="85"/>
      <c r="N367" s="195"/>
      <c r="O367" s="163"/>
      <c r="P367" s="195"/>
      <c r="Q367" s="163"/>
      <c r="R367" s="163"/>
      <c r="S367" s="163"/>
      <c r="T367" s="163"/>
      <c r="U367" s="163"/>
      <c r="V367" s="163"/>
      <c r="W367" s="163"/>
      <c r="X367" s="163"/>
      <c r="Y367" s="163"/>
    </row>
    <row r="368" spans="1:25" ht="13.5" customHeight="1">
      <c r="A368" s="163"/>
      <c r="B368" s="169"/>
      <c r="C368" s="195"/>
      <c r="D368" s="195"/>
      <c r="E368" s="195"/>
      <c r="F368" s="199"/>
      <c r="G368" s="195"/>
      <c r="H368" s="195"/>
      <c r="I368" s="163"/>
      <c r="J368" s="163"/>
      <c r="K368" s="195"/>
      <c r="L368" s="163"/>
      <c r="M368" s="85"/>
      <c r="N368" s="195"/>
      <c r="O368" s="163"/>
      <c r="P368" s="195"/>
      <c r="Q368" s="163"/>
      <c r="R368" s="163"/>
      <c r="S368" s="163"/>
      <c r="T368" s="163"/>
      <c r="U368" s="163"/>
      <c r="V368" s="163"/>
      <c r="W368" s="163"/>
      <c r="X368" s="163"/>
      <c r="Y368" s="163"/>
    </row>
    <row r="369" spans="1:25" ht="13.5" customHeight="1">
      <c r="A369" s="163"/>
      <c r="B369" s="169"/>
      <c r="C369" s="195"/>
      <c r="D369" s="195"/>
      <c r="E369" s="195"/>
      <c r="F369" s="199"/>
      <c r="G369" s="195"/>
      <c r="H369" s="195"/>
      <c r="I369" s="163"/>
      <c r="J369" s="163"/>
      <c r="K369" s="195"/>
      <c r="L369" s="163"/>
      <c r="M369" s="85"/>
      <c r="N369" s="195"/>
      <c r="O369" s="163"/>
      <c r="P369" s="195"/>
      <c r="Q369" s="163"/>
      <c r="R369" s="163"/>
      <c r="S369" s="163"/>
      <c r="T369" s="163"/>
      <c r="U369" s="163"/>
      <c r="V369" s="163"/>
      <c r="W369" s="163"/>
      <c r="X369" s="163"/>
      <c r="Y369" s="163"/>
    </row>
    <row r="370" spans="1:25" ht="13.5" customHeight="1">
      <c r="A370" s="163"/>
      <c r="B370" s="169"/>
      <c r="C370" s="195"/>
      <c r="D370" s="195"/>
      <c r="E370" s="195"/>
      <c r="F370" s="199"/>
      <c r="G370" s="195"/>
      <c r="H370" s="195"/>
      <c r="I370" s="163"/>
      <c r="J370" s="163"/>
      <c r="K370" s="195"/>
      <c r="L370" s="163"/>
      <c r="M370" s="85"/>
      <c r="N370" s="195"/>
      <c r="O370" s="163"/>
      <c r="P370" s="195"/>
      <c r="Q370" s="163"/>
      <c r="R370" s="163"/>
      <c r="S370" s="163"/>
      <c r="T370" s="163"/>
      <c r="U370" s="163"/>
      <c r="V370" s="163"/>
      <c r="W370" s="163"/>
      <c r="X370" s="163"/>
      <c r="Y370" s="163"/>
    </row>
    <row r="371" spans="1:25" ht="13.5" customHeight="1">
      <c r="A371" s="163"/>
      <c r="B371" s="169"/>
      <c r="C371" s="195"/>
      <c r="D371" s="195"/>
      <c r="E371" s="195"/>
      <c r="F371" s="199"/>
      <c r="G371" s="195"/>
      <c r="H371" s="195"/>
      <c r="I371" s="163"/>
      <c r="J371" s="163"/>
      <c r="K371" s="195"/>
      <c r="L371" s="163"/>
      <c r="M371" s="85"/>
      <c r="N371" s="195"/>
      <c r="O371" s="163"/>
      <c r="P371" s="195"/>
      <c r="Q371" s="163"/>
      <c r="R371" s="163"/>
      <c r="S371" s="163"/>
      <c r="T371" s="163"/>
      <c r="U371" s="163"/>
      <c r="V371" s="163"/>
      <c r="W371" s="163"/>
      <c r="X371" s="163"/>
      <c r="Y371" s="163"/>
    </row>
    <row r="372" spans="1:25" ht="13.5" customHeight="1">
      <c r="A372" s="163"/>
      <c r="B372" s="169"/>
      <c r="C372" s="195"/>
      <c r="D372" s="195"/>
      <c r="E372" s="195"/>
      <c r="F372" s="199"/>
      <c r="G372" s="195"/>
      <c r="H372" s="195"/>
      <c r="I372" s="163"/>
      <c r="J372" s="163"/>
      <c r="K372" s="195"/>
      <c r="L372" s="163"/>
      <c r="M372" s="85"/>
      <c r="N372" s="195"/>
      <c r="O372" s="163"/>
      <c r="P372" s="195"/>
      <c r="Q372" s="163"/>
      <c r="R372" s="163"/>
      <c r="S372" s="163"/>
      <c r="T372" s="163"/>
      <c r="U372" s="163"/>
      <c r="V372" s="163"/>
      <c r="W372" s="163"/>
      <c r="X372" s="163"/>
      <c r="Y372" s="163"/>
    </row>
    <row r="373" spans="1:25" ht="13.5" customHeight="1">
      <c r="A373" s="163"/>
      <c r="B373" s="169"/>
      <c r="C373" s="195"/>
      <c r="D373" s="195"/>
      <c r="E373" s="195"/>
      <c r="F373" s="199"/>
      <c r="G373" s="195"/>
      <c r="H373" s="195"/>
      <c r="I373" s="163"/>
      <c r="J373" s="163"/>
      <c r="K373" s="195"/>
      <c r="L373" s="163"/>
      <c r="M373" s="85"/>
      <c r="N373" s="195"/>
      <c r="O373" s="163"/>
      <c r="P373" s="195"/>
      <c r="Q373" s="163"/>
      <c r="R373" s="163"/>
      <c r="S373" s="163"/>
      <c r="T373" s="163"/>
      <c r="U373" s="163"/>
      <c r="V373" s="163"/>
      <c r="W373" s="163"/>
      <c r="X373" s="163"/>
      <c r="Y373" s="163"/>
    </row>
    <row r="374" spans="1:25" ht="13.5" customHeight="1">
      <c r="A374" s="163"/>
      <c r="B374" s="169"/>
      <c r="C374" s="195"/>
      <c r="D374" s="195"/>
      <c r="E374" s="195"/>
      <c r="F374" s="199"/>
      <c r="G374" s="195"/>
      <c r="H374" s="195"/>
      <c r="I374" s="163"/>
      <c r="J374" s="163"/>
      <c r="K374" s="195"/>
      <c r="L374" s="163"/>
      <c r="M374" s="85"/>
      <c r="N374" s="195"/>
      <c r="O374" s="163"/>
      <c r="P374" s="195"/>
      <c r="Q374" s="163"/>
      <c r="R374" s="163"/>
      <c r="S374" s="163"/>
      <c r="T374" s="163"/>
      <c r="U374" s="163"/>
      <c r="V374" s="163"/>
      <c r="W374" s="163"/>
      <c r="X374" s="163"/>
      <c r="Y374" s="163"/>
    </row>
    <row r="375" spans="1:25" ht="13.5" customHeight="1">
      <c r="A375" s="163"/>
      <c r="B375" s="169"/>
      <c r="C375" s="195"/>
      <c r="D375" s="195"/>
      <c r="E375" s="195"/>
      <c r="F375" s="199"/>
      <c r="G375" s="195"/>
      <c r="H375" s="195"/>
      <c r="I375" s="163"/>
      <c r="J375" s="163"/>
      <c r="K375" s="195"/>
      <c r="L375" s="163"/>
      <c r="M375" s="85"/>
      <c r="N375" s="195"/>
      <c r="O375" s="163"/>
      <c r="P375" s="195"/>
      <c r="Q375" s="163"/>
      <c r="R375" s="163"/>
      <c r="S375" s="163"/>
      <c r="T375" s="163"/>
      <c r="U375" s="163"/>
      <c r="V375" s="163"/>
      <c r="W375" s="163"/>
      <c r="X375" s="163"/>
      <c r="Y375" s="163"/>
    </row>
    <row r="376" spans="1:25" ht="13.5" customHeight="1">
      <c r="A376" s="163"/>
      <c r="B376" s="169"/>
      <c r="C376" s="195"/>
      <c r="D376" s="195"/>
      <c r="E376" s="195"/>
      <c r="F376" s="199"/>
      <c r="G376" s="195"/>
      <c r="H376" s="195"/>
      <c r="I376" s="163"/>
      <c r="J376" s="163"/>
      <c r="K376" s="195"/>
      <c r="L376" s="163"/>
      <c r="M376" s="85"/>
      <c r="N376" s="195"/>
      <c r="O376" s="163"/>
      <c r="P376" s="195"/>
      <c r="Q376" s="163"/>
      <c r="R376" s="163"/>
      <c r="S376" s="163"/>
      <c r="T376" s="163"/>
      <c r="U376" s="163"/>
      <c r="V376" s="163"/>
      <c r="W376" s="163"/>
      <c r="X376" s="163"/>
      <c r="Y376" s="163"/>
    </row>
    <row r="377" spans="1:25" ht="13.5" customHeight="1">
      <c r="A377" s="163"/>
      <c r="B377" s="169"/>
      <c r="C377" s="195"/>
      <c r="D377" s="195"/>
      <c r="E377" s="195"/>
      <c r="F377" s="199"/>
      <c r="G377" s="195"/>
      <c r="H377" s="195"/>
      <c r="I377" s="163"/>
      <c r="J377" s="163"/>
      <c r="K377" s="195"/>
      <c r="L377" s="163"/>
      <c r="M377" s="85"/>
      <c r="N377" s="195"/>
      <c r="O377" s="163"/>
      <c r="P377" s="195"/>
      <c r="Q377" s="163"/>
      <c r="R377" s="163"/>
      <c r="S377" s="163"/>
      <c r="T377" s="163"/>
      <c r="U377" s="163"/>
      <c r="V377" s="163"/>
      <c r="W377" s="163"/>
      <c r="X377" s="163"/>
      <c r="Y377" s="163"/>
    </row>
    <row r="378" spans="1:25" ht="13.5" customHeight="1">
      <c r="A378" s="163"/>
      <c r="B378" s="169"/>
      <c r="C378" s="195"/>
      <c r="D378" s="195"/>
      <c r="E378" s="195"/>
      <c r="F378" s="199"/>
      <c r="G378" s="195"/>
      <c r="H378" s="195"/>
      <c r="I378" s="163"/>
      <c r="J378" s="163"/>
      <c r="K378" s="195"/>
      <c r="L378" s="163"/>
      <c r="M378" s="85"/>
      <c r="N378" s="195"/>
      <c r="O378" s="163"/>
      <c r="P378" s="195"/>
      <c r="Q378" s="163"/>
      <c r="R378" s="163"/>
      <c r="S378" s="163"/>
      <c r="T378" s="163"/>
      <c r="U378" s="163"/>
      <c r="V378" s="163"/>
      <c r="W378" s="163"/>
      <c r="X378" s="163"/>
      <c r="Y378" s="163"/>
    </row>
    <row r="379" spans="1:25" ht="13.5" customHeight="1">
      <c r="A379" s="163"/>
      <c r="B379" s="169"/>
      <c r="C379" s="195"/>
      <c r="D379" s="195"/>
      <c r="E379" s="195"/>
      <c r="F379" s="199"/>
      <c r="G379" s="195"/>
      <c r="H379" s="195"/>
      <c r="I379" s="163"/>
      <c r="J379" s="163"/>
      <c r="K379" s="195"/>
      <c r="L379" s="163"/>
      <c r="M379" s="85"/>
      <c r="N379" s="195"/>
      <c r="O379" s="163"/>
      <c r="P379" s="195"/>
      <c r="Q379" s="163"/>
      <c r="R379" s="163"/>
      <c r="S379" s="163"/>
      <c r="T379" s="163"/>
      <c r="U379" s="163"/>
      <c r="V379" s="163"/>
      <c r="W379" s="163"/>
      <c r="X379" s="163"/>
      <c r="Y379" s="163"/>
    </row>
    <row r="380" spans="1:25" ht="13.5" customHeight="1">
      <c r="A380" s="163"/>
      <c r="B380" s="169"/>
      <c r="C380" s="195"/>
      <c r="D380" s="195"/>
      <c r="E380" s="195"/>
      <c r="F380" s="199"/>
      <c r="G380" s="195"/>
      <c r="H380" s="195"/>
      <c r="I380" s="163"/>
      <c r="J380" s="163"/>
      <c r="K380" s="195"/>
      <c r="L380" s="163"/>
      <c r="M380" s="85"/>
      <c r="N380" s="195"/>
      <c r="O380" s="163"/>
      <c r="P380" s="195"/>
      <c r="Q380" s="163"/>
      <c r="R380" s="163"/>
      <c r="S380" s="163"/>
      <c r="T380" s="163"/>
      <c r="U380" s="163"/>
      <c r="V380" s="163"/>
      <c r="W380" s="163"/>
      <c r="X380" s="163"/>
      <c r="Y380" s="163"/>
    </row>
    <row r="381" spans="1:25" ht="13.5" customHeight="1">
      <c r="A381" s="163"/>
      <c r="B381" s="169"/>
      <c r="C381" s="195"/>
      <c r="D381" s="195"/>
      <c r="E381" s="195"/>
      <c r="F381" s="199"/>
      <c r="G381" s="195"/>
      <c r="H381" s="195"/>
      <c r="I381" s="163"/>
      <c r="J381" s="163"/>
      <c r="K381" s="195"/>
      <c r="L381" s="163"/>
      <c r="M381" s="85"/>
      <c r="N381" s="195"/>
      <c r="O381" s="163"/>
      <c r="P381" s="195"/>
      <c r="Q381" s="163"/>
      <c r="R381" s="163"/>
      <c r="S381" s="163"/>
      <c r="T381" s="163"/>
      <c r="U381" s="163"/>
      <c r="V381" s="163"/>
      <c r="W381" s="163"/>
      <c r="X381" s="163"/>
      <c r="Y381" s="163"/>
    </row>
    <row r="382" spans="1:25" ht="13.5" customHeight="1">
      <c r="A382" s="163"/>
      <c r="B382" s="169"/>
      <c r="C382" s="195"/>
      <c r="D382" s="195"/>
      <c r="E382" s="195"/>
      <c r="F382" s="199"/>
      <c r="G382" s="195"/>
      <c r="H382" s="195"/>
      <c r="I382" s="163"/>
      <c r="J382" s="163"/>
      <c r="K382" s="195"/>
      <c r="L382" s="163"/>
      <c r="M382" s="85"/>
      <c r="N382" s="195"/>
      <c r="O382" s="163"/>
      <c r="P382" s="195"/>
      <c r="Q382" s="163"/>
      <c r="R382" s="163"/>
      <c r="S382" s="163"/>
      <c r="T382" s="163"/>
      <c r="U382" s="163"/>
      <c r="V382" s="163"/>
      <c r="W382" s="163"/>
      <c r="X382" s="163"/>
      <c r="Y382" s="163"/>
    </row>
    <row r="383" spans="1:25" ht="13.5" customHeight="1">
      <c r="A383" s="163"/>
      <c r="B383" s="169"/>
      <c r="C383" s="195"/>
      <c r="D383" s="195"/>
      <c r="E383" s="195"/>
      <c r="F383" s="199"/>
      <c r="G383" s="195"/>
      <c r="H383" s="195"/>
      <c r="I383" s="163"/>
      <c r="J383" s="163"/>
      <c r="K383" s="195"/>
      <c r="L383" s="163"/>
      <c r="M383" s="85"/>
      <c r="N383" s="195"/>
      <c r="O383" s="163"/>
      <c r="P383" s="195"/>
      <c r="Q383" s="163"/>
      <c r="R383" s="163"/>
      <c r="S383" s="163"/>
      <c r="T383" s="163"/>
      <c r="U383" s="163"/>
      <c r="V383" s="163"/>
      <c r="W383" s="163"/>
      <c r="X383" s="163"/>
      <c r="Y383" s="163"/>
    </row>
    <row r="384" spans="1:25" ht="13.5" customHeight="1">
      <c r="A384" s="163"/>
      <c r="B384" s="169"/>
      <c r="C384" s="195"/>
      <c r="D384" s="195"/>
      <c r="E384" s="195"/>
      <c r="F384" s="199"/>
      <c r="G384" s="195"/>
      <c r="H384" s="195"/>
      <c r="I384" s="163"/>
      <c r="J384" s="163"/>
      <c r="K384" s="195"/>
      <c r="L384" s="163"/>
      <c r="M384" s="85"/>
      <c r="N384" s="195"/>
      <c r="O384" s="163"/>
      <c r="P384" s="195"/>
      <c r="Q384" s="163"/>
      <c r="R384" s="163"/>
      <c r="S384" s="163"/>
      <c r="T384" s="163"/>
      <c r="U384" s="163"/>
      <c r="V384" s="163"/>
      <c r="W384" s="163"/>
      <c r="X384" s="163"/>
      <c r="Y384" s="163"/>
    </row>
    <row r="385" spans="1:25" ht="13.5" customHeight="1">
      <c r="A385" s="163"/>
      <c r="B385" s="169"/>
      <c r="C385" s="195"/>
      <c r="D385" s="195"/>
      <c r="E385" s="195"/>
      <c r="F385" s="199"/>
      <c r="G385" s="195"/>
      <c r="H385" s="195"/>
      <c r="I385" s="163"/>
      <c r="J385" s="163"/>
      <c r="K385" s="195"/>
      <c r="L385" s="163"/>
      <c r="M385" s="85"/>
      <c r="N385" s="195"/>
      <c r="O385" s="163"/>
      <c r="P385" s="195"/>
      <c r="Q385" s="163"/>
      <c r="R385" s="163"/>
      <c r="S385" s="163"/>
      <c r="T385" s="163"/>
      <c r="U385" s="163"/>
      <c r="V385" s="163"/>
      <c r="W385" s="163"/>
      <c r="X385" s="163"/>
      <c r="Y385" s="163"/>
    </row>
    <row r="386" spans="1:25" ht="13.5" customHeight="1">
      <c r="A386" s="163"/>
      <c r="B386" s="169"/>
      <c r="C386" s="195"/>
      <c r="D386" s="195"/>
      <c r="E386" s="195"/>
      <c r="F386" s="199"/>
      <c r="G386" s="195"/>
      <c r="H386" s="195"/>
      <c r="I386" s="163"/>
      <c r="J386" s="163"/>
      <c r="K386" s="195"/>
      <c r="L386" s="163"/>
      <c r="M386" s="85"/>
      <c r="N386" s="195"/>
      <c r="O386" s="163"/>
      <c r="P386" s="195"/>
      <c r="Q386" s="163"/>
      <c r="R386" s="163"/>
      <c r="S386" s="163"/>
      <c r="T386" s="163"/>
      <c r="U386" s="163"/>
      <c r="V386" s="163"/>
      <c r="W386" s="163"/>
      <c r="X386" s="163"/>
      <c r="Y386" s="163"/>
    </row>
    <row r="387" spans="1:25" ht="13.5" customHeight="1">
      <c r="A387" s="163"/>
      <c r="B387" s="169"/>
      <c r="C387" s="195"/>
      <c r="D387" s="195"/>
      <c r="E387" s="195"/>
      <c r="F387" s="199"/>
      <c r="G387" s="195"/>
      <c r="H387" s="195"/>
      <c r="I387" s="163"/>
      <c r="J387" s="163"/>
      <c r="K387" s="195"/>
      <c r="L387" s="163"/>
      <c r="M387" s="85"/>
      <c r="N387" s="195"/>
      <c r="O387" s="163"/>
      <c r="P387" s="195"/>
      <c r="Q387" s="163"/>
      <c r="R387" s="163"/>
      <c r="S387" s="163"/>
      <c r="T387" s="163"/>
      <c r="U387" s="163"/>
      <c r="V387" s="163"/>
      <c r="W387" s="163"/>
      <c r="X387" s="163"/>
      <c r="Y387" s="163"/>
    </row>
    <row r="388" spans="1:25" ht="13.5" customHeight="1">
      <c r="A388" s="163"/>
      <c r="B388" s="169"/>
      <c r="C388" s="195"/>
      <c r="D388" s="195"/>
      <c r="E388" s="195"/>
      <c r="F388" s="199"/>
      <c r="G388" s="195"/>
      <c r="H388" s="195"/>
      <c r="I388" s="163"/>
      <c r="J388" s="163"/>
      <c r="K388" s="195"/>
      <c r="L388" s="163"/>
      <c r="M388" s="85"/>
      <c r="N388" s="195"/>
      <c r="O388" s="163"/>
      <c r="P388" s="195"/>
      <c r="Q388" s="163"/>
      <c r="R388" s="163"/>
      <c r="S388" s="163"/>
      <c r="T388" s="163"/>
      <c r="U388" s="163"/>
      <c r="V388" s="163"/>
      <c r="W388" s="163"/>
      <c r="X388" s="163"/>
      <c r="Y388" s="163"/>
    </row>
    <row r="389" spans="1:25" ht="13.5" customHeight="1">
      <c r="A389" s="163"/>
      <c r="B389" s="169"/>
      <c r="C389" s="195"/>
      <c r="D389" s="195"/>
      <c r="E389" s="195"/>
      <c r="F389" s="199"/>
      <c r="G389" s="195"/>
      <c r="H389" s="195"/>
      <c r="I389" s="163"/>
      <c r="J389" s="163"/>
      <c r="K389" s="195"/>
      <c r="L389" s="163"/>
      <c r="M389" s="85"/>
      <c r="N389" s="195"/>
      <c r="O389" s="163"/>
      <c r="P389" s="195"/>
      <c r="Q389" s="163"/>
      <c r="R389" s="163"/>
      <c r="S389" s="163"/>
      <c r="T389" s="163"/>
      <c r="U389" s="163"/>
      <c r="V389" s="163"/>
      <c r="W389" s="163"/>
      <c r="X389" s="163"/>
      <c r="Y389" s="163"/>
    </row>
    <row r="390" spans="1:25" ht="13.5" customHeight="1">
      <c r="A390" s="163"/>
      <c r="B390" s="169"/>
      <c r="C390" s="195"/>
      <c r="D390" s="195"/>
      <c r="E390" s="195"/>
      <c r="F390" s="199"/>
      <c r="G390" s="195"/>
      <c r="H390" s="195"/>
      <c r="I390" s="163"/>
      <c r="J390" s="163"/>
      <c r="K390" s="195"/>
      <c r="L390" s="163"/>
      <c r="M390" s="85"/>
      <c r="N390" s="195"/>
      <c r="O390" s="163"/>
      <c r="P390" s="195"/>
      <c r="Q390" s="163"/>
      <c r="R390" s="163"/>
      <c r="S390" s="163"/>
      <c r="T390" s="163"/>
      <c r="U390" s="163"/>
      <c r="V390" s="163"/>
      <c r="W390" s="163"/>
      <c r="X390" s="163"/>
      <c r="Y390" s="163"/>
    </row>
    <row r="391" spans="1:25" ht="13.5" customHeight="1">
      <c r="A391" s="163"/>
      <c r="B391" s="169"/>
      <c r="C391" s="195"/>
      <c r="D391" s="195"/>
      <c r="E391" s="195"/>
      <c r="F391" s="199"/>
      <c r="G391" s="195"/>
      <c r="H391" s="195"/>
      <c r="I391" s="163"/>
      <c r="J391" s="163"/>
      <c r="K391" s="195"/>
      <c r="L391" s="163"/>
      <c r="M391" s="85"/>
      <c r="N391" s="195"/>
      <c r="O391" s="163"/>
      <c r="P391" s="195"/>
      <c r="Q391" s="163"/>
      <c r="R391" s="163"/>
      <c r="S391" s="163"/>
      <c r="T391" s="163"/>
      <c r="U391" s="163"/>
      <c r="V391" s="163"/>
      <c r="W391" s="163"/>
      <c r="X391" s="163"/>
      <c r="Y391" s="163"/>
    </row>
    <row r="392" spans="1:25" ht="13.5" customHeight="1">
      <c r="A392" s="163"/>
      <c r="B392" s="169"/>
      <c r="C392" s="195"/>
      <c r="D392" s="195"/>
      <c r="E392" s="195"/>
      <c r="F392" s="199"/>
      <c r="G392" s="195"/>
      <c r="H392" s="195"/>
      <c r="I392" s="163"/>
      <c r="J392" s="163"/>
      <c r="K392" s="195"/>
      <c r="L392" s="163"/>
      <c r="M392" s="85"/>
      <c r="N392" s="195"/>
      <c r="O392" s="163"/>
      <c r="P392" s="195"/>
      <c r="Q392" s="163"/>
      <c r="R392" s="163"/>
      <c r="S392" s="163"/>
      <c r="T392" s="163"/>
      <c r="U392" s="163"/>
      <c r="V392" s="163"/>
      <c r="W392" s="163"/>
      <c r="X392" s="163"/>
      <c r="Y392" s="163"/>
    </row>
    <row r="393" spans="1:25" ht="13.5" customHeight="1">
      <c r="A393" s="163"/>
      <c r="B393" s="169"/>
      <c r="C393" s="195"/>
      <c r="D393" s="195"/>
      <c r="E393" s="195"/>
      <c r="F393" s="199"/>
      <c r="G393" s="195"/>
      <c r="H393" s="195"/>
      <c r="I393" s="163"/>
      <c r="J393" s="163"/>
      <c r="K393" s="195"/>
      <c r="L393" s="163"/>
      <c r="M393" s="85"/>
      <c r="N393" s="195"/>
      <c r="O393" s="163"/>
      <c r="P393" s="195"/>
      <c r="Q393" s="163"/>
      <c r="R393" s="163"/>
      <c r="S393" s="163"/>
      <c r="T393" s="163"/>
      <c r="U393" s="163"/>
      <c r="V393" s="163"/>
      <c r="W393" s="163"/>
      <c r="X393" s="163"/>
      <c r="Y393" s="163"/>
    </row>
    <row r="394" spans="1:25" ht="13.5" customHeight="1">
      <c r="A394" s="163"/>
      <c r="B394" s="169"/>
      <c r="C394" s="195"/>
      <c r="D394" s="195"/>
      <c r="E394" s="195"/>
      <c r="F394" s="199"/>
      <c r="G394" s="195"/>
      <c r="H394" s="195"/>
      <c r="I394" s="163"/>
      <c r="J394" s="163"/>
      <c r="K394" s="195"/>
      <c r="L394" s="163"/>
      <c r="M394" s="85"/>
      <c r="N394" s="195"/>
      <c r="O394" s="163"/>
      <c r="P394" s="195"/>
      <c r="Q394" s="163"/>
      <c r="R394" s="163"/>
      <c r="S394" s="163"/>
      <c r="T394" s="163"/>
      <c r="U394" s="163"/>
      <c r="V394" s="163"/>
      <c r="W394" s="163"/>
      <c r="X394" s="163"/>
      <c r="Y394" s="163"/>
    </row>
    <row r="395" spans="1:25" ht="13.5" customHeight="1">
      <c r="A395" s="163"/>
      <c r="B395" s="169"/>
      <c r="C395" s="195"/>
      <c r="D395" s="195"/>
      <c r="E395" s="195"/>
      <c r="F395" s="199"/>
      <c r="G395" s="195"/>
      <c r="H395" s="195"/>
      <c r="I395" s="163"/>
      <c r="J395" s="163"/>
      <c r="K395" s="195"/>
      <c r="L395" s="163"/>
      <c r="M395" s="85"/>
      <c r="N395" s="195"/>
      <c r="O395" s="163"/>
      <c r="P395" s="195"/>
      <c r="Q395" s="163"/>
      <c r="R395" s="163"/>
      <c r="S395" s="163"/>
      <c r="T395" s="163"/>
      <c r="U395" s="163"/>
      <c r="V395" s="163"/>
      <c r="W395" s="163"/>
      <c r="X395" s="163"/>
      <c r="Y395" s="163"/>
    </row>
    <row r="396" spans="1:25" ht="13.5" customHeight="1">
      <c r="A396" s="163"/>
      <c r="B396" s="169"/>
      <c r="C396" s="195"/>
      <c r="D396" s="195"/>
      <c r="E396" s="195"/>
      <c r="F396" s="199"/>
      <c r="G396" s="195"/>
      <c r="H396" s="195"/>
      <c r="I396" s="163"/>
      <c r="J396" s="163"/>
      <c r="K396" s="195"/>
      <c r="L396" s="163"/>
      <c r="M396" s="85"/>
      <c r="N396" s="195"/>
      <c r="O396" s="163"/>
      <c r="P396" s="195"/>
      <c r="Q396" s="163"/>
      <c r="R396" s="163"/>
      <c r="S396" s="163"/>
      <c r="T396" s="163"/>
      <c r="U396" s="163"/>
      <c r="V396" s="163"/>
      <c r="W396" s="163"/>
      <c r="X396" s="163"/>
      <c r="Y396" s="163"/>
    </row>
    <row r="397" spans="1:25" ht="13.5" customHeight="1">
      <c r="A397" s="163"/>
      <c r="B397" s="169"/>
      <c r="C397" s="195"/>
      <c r="D397" s="195"/>
      <c r="E397" s="195"/>
      <c r="F397" s="199"/>
      <c r="G397" s="195"/>
      <c r="H397" s="195"/>
      <c r="I397" s="163"/>
      <c r="J397" s="163"/>
      <c r="K397" s="195"/>
      <c r="L397" s="163"/>
      <c r="M397" s="85"/>
      <c r="N397" s="195"/>
      <c r="O397" s="163"/>
      <c r="P397" s="195"/>
      <c r="Q397" s="163"/>
      <c r="R397" s="163"/>
      <c r="S397" s="163"/>
      <c r="T397" s="163"/>
      <c r="U397" s="163"/>
      <c r="V397" s="163"/>
      <c r="W397" s="163"/>
      <c r="X397" s="163"/>
      <c r="Y397" s="163"/>
    </row>
    <row r="398" spans="1:25" ht="13.5" customHeight="1">
      <c r="A398" s="163"/>
      <c r="B398" s="169"/>
      <c r="C398" s="195"/>
      <c r="D398" s="195"/>
      <c r="E398" s="195"/>
      <c r="F398" s="199"/>
      <c r="G398" s="195"/>
      <c r="H398" s="195"/>
      <c r="I398" s="163"/>
      <c r="J398" s="163"/>
      <c r="K398" s="195"/>
      <c r="L398" s="163"/>
      <c r="M398" s="85"/>
      <c r="N398" s="195"/>
      <c r="O398" s="163"/>
      <c r="P398" s="195"/>
      <c r="Q398" s="163"/>
      <c r="R398" s="163"/>
      <c r="S398" s="163"/>
      <c r="T398" s="163"/>
      <c r="U398" s="163"/>
      <c r="V398" s="163"/>
      <c r="W398" s="163"/>
      <c r="X398" s="163"/>
      <c r="Y398" s="163"/>
    </row>
    <row r="399" spans="1:25" ht="13.5" customHeight="1">
      <c r="A399" s="163"/>
      <c r="B399" s="169"/>
      <c r="C399" s="195"/>
      <c r="D399" s="195"/>
      <c r="E399" s="195"/>
      <c r="F399" s="199"/>
      <c r="G399" s="195"/>
      <c r="H399" s="195"/>
      <c r="I399" s="163"/>
      <c r="J399" s="163"/>
      <c r="K399" s="195"/>
      <c r="L399" s="163"/>
      <c r="M399" s="85"/>
      <c r="N399" s="195"/>
      <c r="O399" s="163"/>
      <c r="P399" s="195"/>
      <c r="Q399" s="163"/>
      <c r="R399" s="163"/>
      <c r="S399" s="163"/>
      <c r="T399" s="163"/>
      <c r="U399" s="163"/>
      <c r="V399" s="163"/>
      <c r="W399" s="163"/>
      <c r="X399" s="163"/>
      <c r="Y399" s="163"/>
    </row>
    <row r="400" spans="1:25" ht="13.5" customHeight="1">
      <c r="A400" s="163"/>
      <c r="B400" s="169"/>
      <c r="C400" s="195"/>
      <c r="D400" s="195"/>
      <c r="E400" s="195"/>
      <c r="F400" s="199"/>
      <c r="G400" s="195"/>
      <c r="H400" s="195"/>
      <c r="I400" s="163"/>
      <c r="J400" s="163"/>
      <c r="K400" s="195"/>
      <c r="L400" s="163"/>
      <c r="M400" s="85"/>
      <c r="N400" s="195"/>
      <c r="O400" s="163"/>
      <c r="P400" s="195"/>
      <c r="Q400" s="163"/>
      <c r="R400" s="163"/>
      <c r="S400" s="163"/>
      <c r="T400" s="163"/>
      <c r="U400" s="163"/>
      <c r="V400" s="163"/>
      <c r="W400" s="163"/>
      <c r="X400" s="163"/>
      <c r="Y400" s="163"/>
    </row>
    <row r="401" spans="1:25" ht="13.5" customHeight="1">
      <c r="A401" s="163"/>
      <c r="B401" s="169"/>
      <c r="C401" s="195"/>
      <c r="D401" s="195"/>
      <c r="E401" s="195"/>
      <c r="F401" s="199"/>
      <c r="G401" s="195"/>
      <c r="H401" s="195"/>
      <c r="I401" s="163"/>
      <c r="J401" s="163"/>
      <c r="K401" s="195"/>
      <c r="L401" s="163"/>
      <c r="M401" s="85"/>
      <c r="N401" s="195"/>
      <c r="O401" s="163"/>
      <c r="P401" s="195"/>
      <c r="Q401" s="163"/>
      <c r="R401" s="163"/>
      <c r="S401" s="163"/>
      <c r="T401" s="163"/>
      <c r="U401" s="163"/>
      <c r="V401" s="163"/>
      <c r="W401" s="163"/>
      <c r="X401" s="163"/>
      <c r="Y401" s="163"/>
    </row>
    <row r="402" spans="1:25" ht="13.5" customHeight="1">
      <c r="A402" s="163"/>
      <c r="B402" s="169"/>
      <c r="C402" s="195"/>
      <c r="D402" s="195"/>
      <c r="E402" s="195"/>
      <c r="F402" s="199"/>
      <c r="G402" s="195"/>
      <c r="H402" s="195"/>
      <c r="I402" s="163"/>
      <c r="J402" s="163"/>
      <c r="K402" s="195"/>
      <c r="L402" s="163"/>
      <c r="M402" s="85"/>
      <c r="N402" s="195"/>
      <c r="O402" s="163"/>
      <c r="P402" s="195"/>
      <c r="Q402" s="163"/>
      <c r="R402" s="163"/>
      <c r="S402" s="163"/>
      <c r="T402" s="163"/>
      <c r="U402" s="163"/>
      <c r="V402" s="163"/>
      <c r="W402" s="163"/>
      <c r="X402" s="163"/>
      <c r="Y402" s="163"/>
    </row>
    <row r="403" spans="1:25" ht="13.5" customHeight="1">
      <c r="A403" s="163"/>
      <c r="B403" s="169"/>
      <c r="C403" s="195"/>
      <c r="D403" s="195"/>
      <c r="E403" s="195"/>
      <c r="F403" s="199"/>
      <c r="G403" s="195"/>
      <c r="H403" s="195"/>
      <c r="I403" s="163"/>
      <c r="J403" s="163"/>
      <c r="K403" s="195"/>
      <c r="L403" s="163"/>
      <c r="M403" s="85"/>
      <c r="N403" s="195"/>
      <c r="O403" s="163"/>
      <c r="P403" s="195"/>
      <c r="Q403" s="163"/>
      <c r="R403" s="163"/>
      <c r="S403" s="163"/>
      <c r="T403" s="163"/>
      <c r="U403" s="163"/>
      <c r="V403" s="163"/>
      <c r="W403" s="163"/>
      <c r="X403" s="163"/>
      <c r="Y403" s="163"/>
    </row>
    <row r="404" spans="1:25" ht="13.5" customHeight="1">
      <c r="A404" s="163"/>
      <c r="B404" s="169"/>
      <c r="C404" s="195"/>
      <c r="D404" s="195"/>
      <c r="E404" s="195"/>
      <c r="F404" s="199"/>
      <c r="G404" s="195"/>
      <c r="H404" s="195"/>
      <c r="I404" s="163"/>
      <c r="J404" s="163"/>
      <c r="K404" s="195"/>
      <c r="L404" s="163"/>
      <c r="M404" s="85"/>
      <c r="N404" s="195"/>
      <c r="O404" s="163"/>
      <c r="P404" s="195"/>
      <c r="Q404" s="163"/>
      <c r="R404" s="163"/>
      <c r="S404" s="163"/>
      <c r="T404" s="163"/>
      <c r="U404" s="163"/>
      <c r="V404" s="163"/>
      <c r="W404" s="163"/>
      <c r="X404" s="163"/>
      <c r="Y404" s="163"/>
    </row>
    <row r="405" spans="1:25" ht="13.5" customHeight="1">
      <c r="A405" s="163"/>
      <c r="B405" s="169"/>
      <c r="C405" s="195"/>
      <c r="D405" s="195"/>
      <c r="E405" s="195"/>
      <c r="F405" s="199"/>
      <c r="G405" s="195"/>
      <c r="H405" s="195"/>
      <c r="I405" s="163"/>
      <c r="J405" s="163"/>
      <c r="K405" s="195"/>
      <c r="L405" s="163"/>
      <c r="M405" s="85"/>
      <c r="N405" s="195"/>
      <c r="O405" s="163"/>
      <c r="P405" s="195"/>
      <c r="Q405" s="163"/>
      <c r="R405" s="163"/>
      <c r="S405" s="163"/>
      <c r="T405" s="163"/>
      <c r="U405" s="163"/>
      <c r="V405" s="163"/>
      <c r="W405" s="163"/>
      <c r="X405" s="163"/>
      <c r="Y405" s="163"/>
    </row>
    <row r="406" spans="1:25" ht="13.5" customHeight="1">
      <c r="A406" s="163"/>
      <c r="B406" s="169"/>
      <c r="C406" s="195"/>
      <c r="D406" s="195"/>
      <c r="E406" s="195"/>
      <c r="F406" s="199"/>
      <c r="G406" s="195"/>
      <c r="H406" s="195"/>
      <c r="I406" s="163"/>
      <c r="J406" s="163"/>
      <c r="K406" s="195"/>
      <c r="L406" s="163"/>
      <c r="M406" s="85"/>
      <c r="N406" s="195"/>
      <c r="O406" s="163"/>
      <c r="P406" s="195"/>
      <c r="Q406" s="163"/>
      <c r="R406" s="163"/>
      <c r="S406" s="163"/>
      <c r="T406" s="163"/>
      <c r="U406" s="163"/>
      <c r="V406" s="163"/>
      <c r="W406" s="163"/>
      <c r="X406" s="163"/>
      <c r="Y406" s="163"/>
    </row>
    <row r="407" spans="1:25" ht="13.5" customHeight="1">
      <c r="A407" s="163"/>
      <c r="B407" s="169"/>
      <c r="C407" s="195"/>
      <c r="D407" s="195"/>
      <c r="E407" s="195"/>
      <c r="F407" s="199"/>
      <c r="G407" s="195"/>
      <c r="H407" s="195"/>
      <c r="I407" s="163"/>
      <c r="J407" s="163"/>
      <c r="K407" s="195"/>
      <c r="L407" s="163"/>
      <c r="M407" s="85"/>
      <c r="N407" s="195"/>
      <c r="O407" s="163"/>
      <c r="P407" s="195"/>
      <c r="Q407" s="163"/>
      <c r="R407" s="163"/>
      <c r="S407" s="163"/>
      <c r="T407" s="163"/>
      <c r="U407" s="163"/>
      <c r="V407" s="163"/>
      <c r="W407" s="163"/>
      <c r="X407" s="163"/>
      <c r="Y407" s="163"/>
    </row>
    <row r="408" spans="1:25" ht="13.5" customHeight="1">
      <c r="A408" s="163"/>
      <c r="B408" s="169"/>
      <c r="C408" s="195"/>
      <c r="D408" s="195"/>
      <c r="E408" s="195"/>
      <c r="F408" s="199"/>
      <c r="G408" s="195"/>
      <c r="H408" s="195"/>
      <c r="I408" s="163"/>
      <c r="J408" s="163"/>
      <c r="K408" s="195"/>
      <c r="L408" s="163"/>
      <c r="M408" s="85"/>
      <c r="N408" s="195"/>
      <c r="O408" s="163"/>
      <c r="P408" s="195"/>
      <c r="Q408" s="163"/>
      <c r="R408" s="163"/>
      <c r="S408" s="163"/>
      <c r="T408" s="163"/>
      <c r="U408" s="163"/>
      <c r="V408" s="163"/>
      <c r="W408" s="163"/>
      <c r="X408" s="163"/>
      <c r="Y408" s="163"/>
    </row>
    <row r="409" spans="1:25" ht="13.5" customHeight="1">
      <c r="A409" s="163"/>
      <c r="B409" s="169"/>
      <c r="C409" s="195"/>
      <c r="D409" s="195"/>
      <c r="E409" s="195"/>
      <c r="F409" s="199"/>
      <c r="G409" s="195"/>
      <c r="H409" s="195"/>
      <c r="I409" s="163"/>
      <c r="J409" s="163"/>
      <c r="K409" s="195"/>
      <c r="L409" s="163"/>
      <c r="M409" s="85"/>
      <c r="N409" s="195"/>
      <c r="O409" s="163"/>
      <c r="P409" s="195"/>
      <c r="Q409" s="163"/>
      <c r="R409" s="163"/>
      <c r="S409" s="163"/>
      <c r="T409" s="163"/>
      <c r="U409" s="163"/>
      <c r="V409" s="163"/>
      <c r="W409" s="163"/>
      <c r="X409" s="163"/>
      <c r="Y409" s="163"/>
    </row>
    <row r="410" spans="1:25" ht="13.5" customHeight="1">
      <c r="A410" s="163"/>
      <c r="B410" s="169"/>
      <c r="C410" s="195"/>
      <c r="D410" s="195"/>
      <c r="E410" s="195"/>
      <c r="F410" s="199"/>
      <c r="G410" s="195"/>
      <c r="H410" s="195"/>
      <c r="I410" s="163"/>
      <c r="J410" s="163"/>
      <c r="K410" s="195"/>
      <c r="L410" s="163"/>
      <c r="M410" s="85"/>
      <c r="N410" s="195"/>
      <c r="O410" s="163"/>
      <c r="P410" s="195"/>
      <c r="Q410" s="163"/>
      <c r="R410" s="163"/>
      <c r="S410" s="163"/>
      <c r="T410" s="163"/>
      <c r="U410" s="163"/>
      <c r="V410" s="163"/>
      <c r="W410" s="163"/>
      <c r="X410" s="163"/>
      <c r="Y410" s="163"/>
    </row>
    <row r="411" spans="1:25" ht="13.5" customHeight="1">
      <c r="A411" s="163"/>
      <c r="B411" s="169"/>
      <c r="C411" s="195"/>
      <c r="D411" s="195"/>
      <c r="E411" s="195"/>
      <c r="F411" s="199"/>
      <c r="G411" s="195"/>
      <c r="H411" s="195"/>
      <c r="I411" s="163"/>
      <c r="J411" s="163"/>
      <c r="K411" s="195"/>
      <c r="L411" s="163"/>
      <c r="M411" s="85"/>
      <c r="N411" s="195"/>
      <c r="O411" s="163"/>
      <c r="P411" s="195"/>
      <c r="Q411" s="163"/>
      <c r="R411" s="163"/>
      <c r="S411" s="163"/>
      <c r="T411" s="163"/>
      <c r="U411" s="163"/>
      <c r="V411" s="163"/>
      <c r="W411" s="163"/>
      <c r="X411" s="163"/>
      <c r="Y411" s="163"/>
    </row>
    <row r="412" spans="1:25" ht="13.5" customHeight="1">
      <c r="A412" s="163"/>
      <c r="B412" s="169"/>
      <c r="C412" s="195"/>
      <c r="D412" s="195"/>
      <c r="E412" s="195"/>
      <c r="F412" s="199"/>
      <c r="G412" s="195"/>
      <c r="H412" s="195"/>
      <c r="I412" s="163"/>
      <c r="J412" s="163"/>
      <c r="K412" s="195"/>
      <c r="L412" s="163"/>
      <c r="M412" s="85"/>
      <c r="N412" s="195"/>
      <c r="O412" s="163"/>
      <c r="P412" s="195"/>
      <c r="Q412" s="163"/>
      <c r="R412" s="163"/>
      <c r="S412" s="163"/>
      <c r="T412" s="163"/>
      <c r="U412" s="163"/>
      <c r="V412" s="163"/>
      <c r="W412" s="163"/>
      <c r="X412" s="163"/>
      <c r="Y412" s="163"/>
    </row>
    <row r="413" spans="1:25" ht="13.5" customHeight="1">
      <c r="A413" s="163"/>
      <c r="B413" s="169"/>
      <c r="C413" s="195"/>
      <c r="D413" s="195"/>
      <c r="E413" s="195"/>
      <c r="F413" s="199"/>
      <c r="G413" s="195"/>
      <c r="H413" s="195"/>
      <c r="I413" s="163"/>
      <c r="J413" s="163"/>
      <c r="K413" s="195"/>
      <c r="L413" s="163"/>
      <c r="M413" s="85"/>
      <c r="N413" s="195"/>
      <c r="O413" s="163"/>
      <c r="P413" s="195"/>
      <c r="Q413" s="163"/>
      <c r="R413" s="163"/>
      <c r="S413" s="163"/>
      <c r="T413" s="163"/>
      <c r="U413" s="163"/>
      <c r="V413" s="163"/>
      <c r="W413" s="163"/>
      <c r="X413" s="163"/>
      <c r="Y413" s="163"/>
    </row>
    <row r="414" spans="1:25" ht="13.5" customHeight="1">
      <c r="A414" s="163"/>
      <c r="B414" s="169"/>
      <c r="C414" s="195"/>
      <c r="D414" s="195"/>
      <c r="E414" s="195"/>
      <c r="F414" s="199"/>
      <c r="G414" s="195"/>
      <c r="H414" s="195"/>
      <c r="I414" s="163"/>
      <c r="J414" s="163"/>
      <c r="K414" s="195"/>
      <c r="L414" s="163"/>
      <c r="M414" s="85"/>
      <c r="N414" s="195"/>
      <c r="O414" s="163"/>
      <c r="P414" s="195"/>
      <c r="Q414" s="163"/>
      <c r="R414" s="163"/>
      <c r="S414" s="163"/>
      <c r="T414" s="163"/>
      <c r="U414" s="163"/>
      <c r="V414" s="163"/>
      <c r="W414" s="163"/>
      <c r="X414" s="163"/>
      <c r="Y414" s="163"/>
    </row>
    <row r="415" spans="1:25" ht="13.5" customHeight="1">
      <c r="A415" s="163"/>
      <c r="B415" s="169"/>
      <c r="C415" s="195"/>
      <c r="D415" s="195"/>
      <c r="E415" s="195"/>
      <c r="F415" s="199"/>
      <c r="G415" s="195"/>
      <c r="H415" s="195"/>
      <c r="I415" s="163"/>
      <c r="J415" s="163"/>
      <c r="K415" s="195"/>
      <c r="L415" s="163"/>
      <c r="M415" s="85"/>
      <c r="N415" s="195"/>
      <c r="O415" s="163"/>
      <c r="P415" s="195"/>
      <c r="Q415" s="163"/>
      <c r="R415" s="163"/>
      <c r="S415" s="163"/>
      <c r="T415" s="163"/>
      <c r="U415" s="163"/>
      <c r="V415" s="163"/>
      <c r="W415" s="163"/>
      <c r="X415" s="163"/>
      <c r="Y415" s="163"/>
    </row>
    <row r="416" spans="1:25" ht="13.5" customHeight="1">
      <c r="A416" s="163"/>
      <c r="B416" s="169"/>
      <c r="C416" s="195"/>
      <c r="D416" s="195"/>
      <c r="E416" s="195"/>
      <c r="F416" s="199"/>
      <c r="G416" s="195"/>
      <c r="H416" s="195"/>
      <c r="I416" s="163"/>
      <c r="J416" s="163"/>
      <c r="K416" s="195"/>
      <c r="L416" s="163"/>
      <c r="M416" s="85"/>
      <c r="N416" s="195"/>
      <c r="O416" s="163"/>
      <c r="P416" s="195"/>
      <c r="Q416" s="163"/>
      <c r="R416" s="163"/>
      <c r="S416" s="163"/>
      <c r="T416" s="163"/>
      <c r="U416" s="163"/>
      <c r="V416" s="163"/>
      <c r="W416" s="163"/>
      <c r="X416" s="163"/>
      <c r="Y416" s="163"/>
    </row>
    <row r="417" spans="1:25" ht="13.5" customHeight="1">
      <c r="A417" s="163"/>
      <c r="B417" s="169"/>
      <c r="C417" s="195"/>
      <c r="D417" s="195"/>
      <c r="E417" s="195"/>
      <c r="F417" s="199"/>
      <c r="G417" s="195"/>
      <c r="H417" s="195"/>
      <c r="I417" s="163"/>
      <c r="J417" s="163"/>
      <c r="K417" s="195"/>
      <c r="L417" s="163"/>
      <c r="M417" s="85"/>
      <c r="N417" s="195"/>
      <c r="O417" s="163"/>
      <c r="P417" s="195"/>
      <c r="Q417" s="163"/>
      <c r="R417" s="163"/>
      <c r="S417" s="163"/>
      <c r="T417" s="163"/>
      <c r="U417" s="163"/>
      <c r="V417" s="163"/>
      <c r="W417" s="163"/>
      <c r="X417" s="163"/>
      <c r="Y417" s="163"/>
    </row>
    <row r="418" spans="1:25" ht="13.5" customHeight="1">
      <c r="A418" s="163"/>
      <c r="B418" s="169"/>
      <c r="C418" s="195"/>
      <c r="D418" s="195"/>
      <c r="E418" s="195"/>
      <c r="F418" s="199"/>
      <c r="G418" s="195"/>
      <c r="H418" s="195"/>
      <c r="I418" s="163"/>
      <c r="J418" s="163"/>
      <c r="K418" s="195"/>
      <c r="L418" s="163"/>
      <c r="M418" s="85"/>
      <c r="N418" s="195"/>
      <c r="O418" s="163"/>
      <c r="P418" s="195"/>
      <c r="Q418" s="163"/>
      <c r="R418" s="163"/>
      <c r="S418" s="163"/>
      <c r="T418" s="163"/>
      <c r="U418" s="163"/>
      <c r="V418" s="163"/>
      <c r="W418" s="163"/>
      <c r="X418" s="163"/>
      <c r="Y418" s="163"/>
    </row>
    <row r="419" spans="1:25" ht="13.5" customHeight="1">
      <c r="A419" s="163"/>
      <c r="B419" s="169"/>
      <c r="C419" s="195"/>
      <c r="D419" s="195"/>
      <c r="E419" s="195"/>
      <c r="F419" s="199"/>
      <c r="G419" s="195"/>
      <c r="H419" s="195"/>
      <c r="I419" s="163"/>
      <c r="J419" s="163"/>
      <c r="K419" s="195"/>
      <c r="L419" s="163"/>
      <c r="M419" s="85"/>
      <c r="N419" s="195"/>
      <c r="O419" s="163"/>
      <c r="P419" s="195"/>
      <c r="Q419" s="163"/>
      <c r="R419" s="163"/>
      <c r="S419" s="163"/>
      <c r="T419" s="163"/>
      <c r="U419" s="163"/>
      <c r="V419" s="163"/>
      <c r="W419" s="163"/>
      <c r="X419" s="163"/>
      <c r="Y419" s="163"/>
    </row>
    <row r="420" spans="1:25" ht="13.5" customHeight="1">
      <c r="A420" s="163"/>
      <c r="B420" s="169"/>
      <c r="C420" s="195"/>
      <c r="D420" s="195"/>
      <c r="E420" s="195"/>
      <c r="F420" s="199"/>
      <c r="G420" s="195"/>
      <c r="H420" s="195"/>
      <c r="I420" s="163"/>
      <c r="J420" s="163"/>
      <c r="K420" s="195"/>
      <c r="L420" s="163"/>
      <c r="M420" s="85"/>
      <c r="N420" s="195"/>
      <c r="O420" s="163"/>
      <c r="P420" s="195"/>
      <c r="Q420" s="163"/>
      <c r="R420" s="163"/>
      <c r="S420" s="163"/>
      <c r="T420" s="163"/>
      <c r="U420" s="163"/>
      <c r="V420" s="163"/>
      <c r="W420" s="163"/>
      <c r="X420" s="163"/>
      <c r="Y420" s="163"/>
    </row>
    <row r="421" spans="1:25" ht="13.5" customHeight="1">
      <c r="A421" s="163"/>
      <c r="B421" s="169"/>
      <c r="C421" s="195"/>
      <c r="D421" s="195"/>
      <c r="E421" s="195"/>
      <c r="F421" s="199"/>
      <c r="G421" s="195"/>
      <c r="H421" s="195"/>
      <c r="I421" s="163"/>
      <c r="J421" s="163"/>
      <c r="K421" s="195"/>
      <c r="L421" s="163"/>
      <c r="M421" s="85"/>
      <c r="N421" s="195"/>
      <c r="O421" s="163"/>
      <c r="P421" s="195"/>
      <c r="Q421" s="163"/>
      <c r="R421" s="163"/>
      <c r="S421" s="163"/>
      <c r="T421" s="163"/>
      <c r="U421" s="163"/>
      <c r="V421" s="163"/>
      <c r="W421" s="163"/>
      <c r="X421" s="163"/>
      <c r="Y421" s="163"/>
    </row>
    <row r="422" spans="1:25" ht="13.5" customHeight="1">
      <c r="A422" s="163"/>
      <c r="B422" s="169"/>
      <c r="C422" s="195"/>
      <c r="D422" s="195"/>
      <c r="E422" s="195"/>
      <c r="F422" s="199"/>
      <c r="G422" s="195"/>
      <c r="H422" s="195"/>
      <c r="I422" s="163"/>
      <c r="J422" s="163"/>
      <c r="K422" s="195"/>
      <c r="L422" s="163"/>
      <c r="M422" s="85"/>
      <c r="N422" s="195"/>
      <c r="O422" s="163"/>
      <c r="P422" s="195"/>
      <c r="Q422" s="163"/>
      <c r="R422" s="163"/>
      <c r="S422" s="163"/>
      <c r="T422" s="163"/>
      <c r="U422" s="163"/>
      <c r="V422" s="163"/>
      <c r="W422" s="163"/>
      <c r="X422" s="163"/>
      <c r="Y422" s="163"/>
    </row>
    <row r="423" spans="1:25" ht="13.5" customHeight="1">
      <c r="A423" s="163"/>
      <c r="B423" s="169"/>
      <c r="C423" s="195"/>
      <c r="D423" s="195"/>
      <c r="E423" s="195"/>
      <c r="F423" s="199"/>
      <c r="G423" s="195"/>
      <c r="H423" s="195"/>
      <c r="I423" s="163"/>
      <c r="J423" s="163"/>
      <c r="K423" s="195"/>
      <c r="L423" s="163"/>
      <c r="M423" s="85"/>
      <c r="N423" s="195"/>
      <c r="O423" s="163"/>
      <c r="P423" s="195"/>
      <c r="Q423" s="163"/>
      <c r="R423" s="163"/>
      <c r="S423" s="163"/>
      <c r="T423" s="163"/>
      <c r="U423" s="163"/>
      <c r="V423" s="163"/>
      <c r="W423" s="163"/>
      <c r="X423" s="163"/>
      <c r="Y423" s="163"/>
    </row>
    <row r="424" spans="1:25" ht="13.5" customHeight="1">
      <c r="A424" s="163"/>
      <c r="B424" s="169"/>
      <c r="C424" s="195"/>
      <c r="D424" s="195"/>
      <c r="E424" s="195"/>
      <c r="F424" s="199"/>
      <c r="G424" s="195"/>
      <c r="H424" s="195"/>
      <c r="I424" s="163"/>
      <c r="J424" s="163"/>
      <c r="K424" s="195"/>
      <c r="L424" s="163"/>
      <c r="M424" s="85"/>
      <c r="N424" s="195"/>
      <c r="O424" s="163"/>
      <c r="P424" s="195"/>
      <c r="Q424" s="163"/>
      <c r="R424" s="163"/>
      <c r="S424" s="163"/>
      <c r="T424" s="163"/>
      <c r="U424" s="163"/>
      <c r="V424" s="163"/>
      <c r="W424" s="163"/>
      <c r="X424" s="163"/>
      <c r="Y424" s="163"/>
    </row>
    <row r="425" spans="1:25" ht="13.5" customHeight="1">
      <c r="A425" s="163"/>
      <c r="B425" s="169"/>
      <c r="C425" s="195"/>
      <c r="D425" s="195"/>
      <c r="E425" s="195"/>
      <c r="F425" s="199"/>
      <c r="G425" s="195"/>
      <c r="H425" s="195"/>
      <c r="I425" s="163"/>
      <c r="J425" s="163"/>
      <c r="K425" s="195"/>
      <c r="L425" s="163"/>
      <c r="M425" s="85"/>
      <c r="N425" s="195"/>
      <c r="O425" s="163"/>
      <c r="P425" s="195"/>
      <c r="Q425" s="163"/>
      <c r="R425" s="163"/>
      <c r="S425" s="163"/>
      <c r="T425" s="163"/>
      <c r="U425" s="163"/>
      <c r="V425" s="163"/>
      <c r="W425" s="163"/>
      <c r="X425" s="163"/>
      <c r="Y425" s="163"/>
    </row>
    <row r="426" spans="1:25" ht="13.5" customHeight="1">
      <c r="A426" s="163"/>
      <c r="B426" s="169"/>
      <c r="C426" s="195"/>
      <c r="D426" s="195"/>
      <c r="E426" s="195"/>
      <c r="F426" s="199"/>
      <c r="G426" s="195"/>
      <c r="H426" s="195"/>
      <c r="I426" s="163"/>
      <c r="J426" s="163"/>
      <c r="K426" s="195"/>
      <c r="L426" s="163"/>
      <c r="M426" s="85"/>
      <c r="N426" s="195"/>
      <c r="O426" s="163"/>
      <c r="P426" s="195"/>
      <c r="Q426" s="163"/>
      <c r="R426" s="163"/>
      <c r="S426" s="163"/>
      <c r="T426" s="163"/>
      <c r="U426" s="163"/>
      <c r="V426" s="163"/>
      <c r="W426" s="163"/>
      <c r="X426" s="163"/>
      <c r="Y426" s="163"/>
    </row>
    <row r="427" spans="1:25" ht="13.5" customHeight="1">
      <c r="A427" s="163"/>
      <c r="B427" s="169"/>
      <c r="C427" s="195"/>
      <c r="D427" s="195"/>
      <c r="E427" s="195"/>
      <c r="F427" s="199"/>
      <c r="G427" s="195"/>
      <c r="H427" s="195"/>
      <c r="I427" s="163"/>
      <c r="J427" s="163"/>
      <c r="K427" s="195"/>
      <c r="L427" s="163"/>
      <c r="M427" s="85"/>
      <c r="N427" s="195"/>
      <c r="O427" s="163"/>
      <c r="P427" s="195"/>
      <c r="Q427" s="163"/>
      <c r="R427" s="163"/>
      <c r="S427" s="163"/>
      <c r="T427" s="163"/>
      <c r="U427" s="163"/>
      <c r="V427" s="163"/>
      <c r="W427" s="163"/>
      <c r="X427" s="163"/>
      <c r="Y427" s="163"/>
    </row>
    <row r="428" spans="1:25" ht="13.5" customHeight="1">
      <c r="A428" s="163"/>
      <c r="B428" s="169"/>
      <c r="C428" s="195"/>
      <c r="D428" s="195"/>
      <c r="E428" s="195"/>
      <c r="F428" s="199"/>
      <c r="G428" s="195"/>
      <c r="H428" s="195"/>
      <c r="I428" s="163"/>
      <c r="J428" s="163"/>
      <c r="K428" s="195"/>
      <c r="L428" s="163"/>
      <c r="M428" s="85"/>
      <c r="N428" s="195"/>
      <c r="O428" s="163"/>
      <c r="P428" s="195"/>
      <c r="Q428" s="163"/>
      <c r="R428" s="163"/>
      <c r="S428" s="163"/>
      <c r="T428" s="163"/>
      <c r="U428" s="163"/>
      <c r="V428" s="163"/>
      <c r="W428" s="163"/>
      <c r="X428" s="163"/>
      <c r="Y428" s="163"/>
    </row>
    <row r="429" spans="1:25" ht="13.5" customHeight="1">
      <c r="A429" s="163"/>
      <c r="B429" s="169"/>
      <c r="C429" s="195"/>
      <c r="D429" s="195"/>
      <c r="E429" s="195"/>
      <c r="F429" s="199"/>
      <c r="G429" s="195"/>
      <c r="H429" s="195"/>
      <c r="I429" s="163"/>
      <c r="J429" s="163"/>
      <c r="K429" s="195"/>
      <c r="L429" s="163"/>
      <c r="M429" s="85"/>
      <c r="N429" s="195"/>
      <c r="O429" s="163"/>
      <c r="P429" s="195"/>
      <c r="Q429" s="163"/>
      <c r="R429" s="163"/>
      <c r="S429" s="163"/>
      <c r="T429" s="163"/>
      <c r="U429" s="163"/>
      <c r="V429" s="163"/>
      <c r="W429" s="163"/>
      <c r="X429" s="163"/>
      <c r="Y429" s="163"/>
    </row>
    <row r="430" spans="1:25" ht="13.5" customHeight="1">
      <c r="A430" s="163"/>
      <c r="B430" s="169"/>
      <c r="C430" s="195"/>
      <c r="D430" s="195"/>
      <c r="E430" s="195"/>
      <c r="F430" s="199"/>
      <c r="G430" s="195"/>
      <c r="H430" s="195"/>
      <c r="I430" s="163"/>
      <c r="J430" s="163"/>
      <c r="K430" s="195"/>
      <c r="L430" s="163"/>
      <c r="M430" s="85"/>
      <c r="N430" s="195"/>
      <c r="O430" s="163"/>
      <c r="P430" s="195"/>
      <c r="Q430" s="163"/>
      <c r="R430" s="163"/>
      <c r="S430" s="163"/>
      <c r="T430" s="163"/>
      <c r="U430" s="163"/>
      <c r="V430" s="163"/>
      <c r="W430" s="163"/>
      <c r="X430" s="163"/>
      <c r="Y430" s="163"/>
    </row>
    <row r="431" spans="1:25" ht="13.5" customHeight="1">
      <c r="A431" s="163"/>
      <c r="B431" s="169"/>
      <c r="C431" s="195"/>
      <c r="D431" s="195"/>
      <c r="E431" s="195"/>
      <c r="F431" s="199"/>
      <c r="G431" s="195"/>
      <c r="H431" s="195"/>
      <c r="I431" s="163"/>
      <c r="J431" s="163"/>
      <c r="K431" s="195"/>
      <c r="L431" s="163"/>
      <c r="M431" s="85"/>
      <c r="N431" s="195"/>
      <c r="O431" s="163"/>
      <c r="P431" s="195"/>
      <c r="Q431" s="163"/>
      <c r="R431" s="163"/>
      <c r="S431" s="163"/>
      <c r="T431" s="163"/>
      <c r="U431" s="163"/>
      <c r="V431" s="163"/>
      <c r="W431" s="163"/>
      <c r="X431" s="163"/>
      <c r="Y431" s="163"/>
    </row>
    <row r="432" spans="1:25" ht="13.5" customHeight="1">
      <c r="A432" s="163"/>
      <c r="B432" s="169"/>
      <c r="C432" s="195"/>
      <c r="D432" s="195"/>
      <c r="E432" s="195"/>
      <c r="F432" s="199"/>
      <c r="G432" s="195"/>
      <c r="H432" s="195"/>
      <c r="I432" s="163"/>
      <c r="J432" s="163"/>
      <c r="K432" s="195"/>
      <c r="L432" s="163"/>
      <c r="M432" s="85"/>
      <c r="N432" s="195"/>
      <c r="O432" s="163"/>
      <c r="P432" s="195"/>
      <c r="Q432" s="163"/>
      <c r="R432" s="163"/>
      <c r="S432" s="163"/>
      <c r="T432" s="163"/>
      <c r="U432" s="163"/>
      <c r="V432" s="163"/>
      <c r="W432" s="163"/>
      <c r="X432" s="163"/>
      <c r="Y432" s="163"/>
    </row>
    <row r="433" spans="1:25" ht="13.5" customHeight="1">
      <c r="A433" s="163"/>
      <c r="B433" s="169"/>
      <c r="C433" s="195"/>
      <c r="D433" s="195"/>
      <c r="E433" s="195"/>
      <c r="F433" s="199"/>
      <c r="G433" s="195"/>
      <c r="H433" s="195"/>
      <c r="I433" s="163"/>
      <c r="J433" s="163"/>
      <c r="K433" s="195"/>
      <c r="L433" s="163"/>
      <c r="M433" s="85"/>
      <c r="N433" s="195"/>
      <c r="O433" s="163"/>
      <c r="P433" s="195"/>
      <c r="Q433" s="163"/>
      <c r="R433" s="163"/>
      <c r="S433" s="163"/>
      <c r="T433" s="163"/>
      <c r="U433" s="163"/>
      <c r="V433" s="163"/>
      <c r="W433" s="163"/>
      <c r="X433" s="163"/>
      <c r="Y433" s="163"/>
    </row>
    <row r="434" spans="1:25" ht="13.5" customHeight="1">
      <c r="A434" s="163"/>
      <c r="B434" s="169"/>
      <c r="C434" s="195"/>
      <c r="D434" s="195"/>
      <c r="E434" s="195"/>
      <c r="F434" s="199"/>
      <c r="G434" s="195"/>
      <c r="H434" s="195"/>
      <c r="I434" s="163"/>
      <c r="J434" s="163"/>
      <c r="K434" s="195"/>
      <c r="L434" s="163"/>
      <c r="M434" s="85"/>
      <c r="N434" s="195"/>
      <c r="O434" s="163"/>
      <c r="P434" s="195"/>
      <c r="Q434" s="163"/>
      <c r="R434" s="163"/>
      <c r="S434" s="163"/>
      <c r="T434" s="163"/>
      <c r="U434" s="163"/>
      <c r="V434" s="163"/>
      <c r="W434" s="163"/>
      <c r="X434" s="163"/>
      <c r="Y434" s="163"/>
    </row>
    <row r="435" spans="1:25" ht="13.5" customHeight="1">
      <c r="A435" s="163"/>
      <c r="B435" s="169"/>
      <c r="C435" s="195"/>
      <c r="D435" s="195"/>
      <c r="E435" s="195"/>
      <c r="F435" s="199"/>
      <c r="G435" s="195"/>
      <c r="H435" s="195"/>
      <c r="I435" s="163"/>
      <c r="J435" s="163"/>
      <c r="K435" s="195"/>
      <c r="L435" s="163"/>
      <c r="M435" s="85"/>
      <c r="N435" s="195"/>
      <c r="O435" s="163"/>
      <c r="P435" s="195"/>
      <c r="Q435" s="163"/>
      <c r="R435" s="163"/>
      <c r="S435" s="163"/>
      <c r="T435" s="163"/>
      <c r="U435" s="163"/>
      <c r="V435" s="163"/>
      <c r="W435" s="163"/>
      <c r="X435" s="163"/>
      <c r="Y435" s="163"/>
    </row>
    <row r="436" spans="1:25" ht="13.5" customHeight="1">
      <c r="A436" s="163"/>
      <c r="B436" s="169"/>
      <c r="C436" s="195"/>
      <c r="D436" s="195"/>
      <c r="E436" s="195"/>
      <c r="F436" s="199"/>
      <c r="G436" s="195"/>
      <c r="H436" s="195"/>
      <c r="I436" s="163"/>
      <c r="J436" s="163"/>
      <c r="K436" s="195"/>
      <c r="L436" s="163"/>
      <c r="M436" s="85"/>
      <c r="N436" s="195"/>
      <c r="O436" s="163"/>
      <c r="P436" s="195"/>
      <c r="Q436" s="163"/>
      <c r="R436" s="163"/>
      <c r="S436" s="163"/>
      <c r="T436" s="163"/>
      <c r="U436" s="163"/>
      <c r="V436" s="163"/>
      <c r="W436" s="163"/>
      <c r="X436" s="163"/>
      <c r="Y436" s="163"/>
    </row>
    <row r="437" spans="1:25" ht="13.5" customHeight="1">
      <c r="A437" s="163"/>
      <c r="B437" s="169"/>
      <c r="C437" s="195"/>
      <c r="D437" s="195"/>
      <c r="E437" s="195"/>
      <c r="F437" s="199"/>
      <c r="G437" s="195"/>
      <c r="H437" s="195"/>
      <c r="I437" s="163"/>
      <c r="J437" s="163"/>
      <c r="K437" s="195"/>
      <c r="L437" s="163"/>
      <c r="M437" s="85"/>
      <c r="N437" s="195"/>
      <c r="O437" s="163"/>
      <c r="P437" s="195"/>
      <c r="Q437" s="163"/>
      <c r="R437" s="163"/>
      <c r="S437" s="163"/>
      <c r="T437" s="163"/>
      <c r="U437" s="163"/>
      <c r="V437" s="163"/>
      <c r="W437" s="163"/>
      <c r="X437" s="163"/>
      <c r="Y437" s="163"/>
    </row>
    <row r="438" spans="1:25" ht="13.5" customHeight="1">
      <c r="A438" s="163"/>
      <c r="B438" s="169"/>
      <c r="C438" s="195"/>
      <c r="D438" s="195"/>
      <c r="E438" s="195"/>
      <c r="F438" s="199"/>
      <c r="G438" s="195"/>
      <c r="H438" s="195"/>
      <c r="I438" s="163"/>
      <c r="J438" s="163"/>
      <c r="K438" s="195"/>
      <c r="L438" s="163"/>
      <c r="M438" s="85"/>
      <c r="N438" s="195"/>
      <c r="O438" s="163"/>
      <c r="P438" s="195"/>
      <c r="Q438" s="163"/>
      <c r="R438" s="163"/>
      <c r="S438" s="163"/>
      <c r="T438" s="163"/>
      <c r="U438" s="163"/>
      <c r="V438" s="163"/>
      <c r="W438" s="163"/>
      <c r="X438" s="163"/>
      <c r="Y438" s="163"/>
    </row>
    <row r="439" spans="1:25" ht="13.5" customHeight="1">
      <c r="A439" s="163"/>
      <c r="B439" s="169"/>
      <c r="C439" s="195"/>
      <c r="D439" s="195"/>
      <c r="E439" s="195"/>
      <c r="F439" s="199"/>
      <c r="G439" s="195"/>
      <c r="H439" s="195"/>
      <c r="I439" s="163"/>
      <c r="J439" s="163"/>
      <c r="K439" s="195"/>
      <c r="L439" s="163"/>
      <c r="M439" s="85"/>
      <c r="N439" s="195"/>
      <c r="O439" s="163"/>
      <c r="P439" s="195"/>
      <c r="Q439" s="163"/>
      <c r="R439" s="163"/>
      <c r="S439" s="163"/>
      <c r="T439" s="163"/>
      <c r="U439" s="163"/>
      <c r="V439" s="163"/>
      <c r="W439" s="163"/>
      <c r="X439" s="163"/>
      <c r="Y439" s="163"/>
    </row>
    <row r="440" spans="1:25" ht="13.5" customHeight="1">
      <c r="A440" s="163"/>
      <c r="B440" s="169"/>
      <c r="C440" s="195"/>
      <c r="D440" s="195"/>
      <c r="E440" s="195"/>
      <c r="F440" s="199"/>
      <c r="G440" s="195"/>
      <c r="H440" s="195"/>
      <c r="I440" s="163"/>
      <c r="J440" s="163"/>
      <c r="K440" s="195"/>
      <c r="L440" s="163"/>
      <c r="M440" s="85"/>
      <c r="N440" s="195"/>
      <c r="O440" s="163"/>
      <c r="P440" s="195"/>
      <c r="Q440" s="163"/>
      <c r="R440" s="163"/>
      <c r="S440" s="163"/>
      <c r="T440" s="163"/>
      <c r="U440" s="163"/>
      <c r="V440" s="163"/>
      <c r="W440" s="163"/>
      <c r="X440" s="163"/>
      <c r="Y440" s="163"/>
    </row>
    <row r="441" spans="1:25" ht="13.5" customHeight="1">
      <c r="A441" s="163"/>
      <c r="B441" s="169"/>
      <c r="C441" s="195"/>
      <c r="D441" s="195"/>
      <c r="E441" s="195"/>
      <c r="F441" s="199"/>
      <c r="G441" s="195"/>
      <c r="H441" s="195"/>
      <c r="I441" s="163"/>
      <c r="J441" s="163"/>
      <c r="K441" s="195"/>
      <c r="L441" s="163"/>
      <c r="M441" s="85"/>
      <c r="N441" s="195"/>
      <c r="O441" s="163"/>
      <c r="P441" s="195"/>
      <c r="Q441" s="163"/>
      <c r="R441" s="163"/>
      <c r="S441" s="163"/>
      <c r="T441" s="163"/>
      <c r="U441" s="163"/>
      <c r="V441" s="163"/>
      <c r="W441" s="163"/>
      <c r="X441" s="163"/>
      <c r="Y441" s="163"/>
    </row>
    <row r="442" spans="1:25" ht="13.5" customHeight="1">
      <c r="A442" s="163"/>
      <c r="B442" s="169"/>
      <c r="C442" s="195"/>
      <c r="D442" s="195"/>
      <c r="E442" s="195"/>
      <c r="F442" s="199"/>
      <c r="G442" s="195"/>
      <c r="H442" s="195"/>
      <c r="I442" s="163"/>
      <c r="J442" s="163"/>
      <c r="K442" s="195"/>
      <c r="L442" s="163"/>
      <c r="M442" s="85"/>
      <c r="N442" s="195"/>
      <c r="O442" s="163"/>
      <c r="P442" s="195"/>
      <c r="Q442" s="163"/>
      <c r="R442" s="163"/>
      <c r="S442" s="163"/>
      <c r="T442" s="163"/>
      <c r="U442" s="163"/>
      <c r="V442" s="163"/>
      <c r="W442" s="163"/>
      <c r="X442" s="163"/>
      <c r="Y442" s="163"/>
    </row>
    <row r="443" spans="1:25" ht="13.5" customHeight="1">
      <c r="A443" s="163"/>
      <c r="B443" s="169"/>
      <c r="C443" s="195"/>
      <c r="D443" s="195"/>
      <c r="E443" s="195"/>
      <c r="F443" s="199"/>
      <c r="G443" s="195"/>
      <c r="H443" s="195"/>
      <c r="I443" s="163"/>
      <c r="J443" s="163"/>
      <c r="K443" s="195"/>
      <c r="L443" s="163"/>
      <c r="M443" s="85"/>
      <c r="N443" s="195"/>
      <c r="O443" s="163"/>
      <c r="P443" s="195"/>
      <c r="Q443" s="163"/>
      <c r="R443" s="163"/>
      <c r="S443" s="163"/>
      <c r="T443" s="163"/>
      <c r="U443" s="163"/>
      <c r="V443" s="163"/>
      <c r="W443" s="163"/>
      <c r="X443" s="163"/>
      <c r="Y443" s="163"/>
    </row>
    <row r="444" spans="1:25" ht="13.5" customHeight="1">
      <c r="A444" s="163"/>
      <c r="B444" s="169"/>
      <c r="C444" s="195"/>
      <c r="D444" s="195"/>
      <c r="E444" s="195"/>
      <c r="F444" s="199"/>
      <c r="G444" s="195"/>
      <c r="H444" s="195"/>
      <c r="I444" s="163"/>
      <c r="J444" s="163"/>
      <c r="K444" s="195"/>
      <c r="L444" s="163"/>
      <c r="M444" s="85"/>
      <c r="N444" s="195"/>
      <c r="O444" s="163"/>
      <c r="P444" s="195"/>
      <c r="Q444" s="163"/>
      <c r="R444" s="163"/>
      <c r="S444" s="163"/>
      <c r="T444" s="163"/>
      <c r="U444" s="163"/>
      <c r="V444" s="163"/>
      <c r="W444" s="163"/>
      <c r="X444" s="163"/>
      <c r="Y444" s="163"/>
    </row>
    <row r="445" spans="1:25" ht="13.5" customHeight="1">
      <c r="A445" s="163"/>
      <c r="B445" s="169"/>
      <c r="C445" s="195"/>
      <c r="D445" s="195"/>
      <c r="E445" s="195"/>
      <c r="F445" s="199"/>
      <c r="G445" s="195"/>
      <c r="H445" s="195"/>
      <c r="I445" s="163"/>
      <c r="J445" s="163"/>
      <c r="K445" s="195"/>
      <c r="L445" s="163"/>
      <c r="M445" s="85"/>
      <c r="N445" s="195"/>
      <c r="O445" s="163"/>
      <c r="P445" s="195"/>
      <c r="Q445" s="163"/>
      <c r="R445" s="163"/>
      <c r="S445" s="163"/>
      <c r="T445" s="163"/>
      <c r="U445" s="163"/>
      <c r="V445" s="163"/>
      <c r="W445" s="163"/>
      <c r="X445" s="163"/>
      <c r="Y445" s="163"/>
    </row>
    <row r="446" spans="1:25" ht="13.5" customHeight="1">
      <c r="A446" s="163"/>
      <c r="B446" s="169"/>
      <c r="C446" s="195"/>
      <c r="D446" s="195"/>
      <c r="E446" s="195"/>
      <c r="F446" s="199"/>
      <c r="G446" s="195"/>
      <c r="H446" s="195"/>
      <c r="I446" s="163"/>
      <c r="J446" s="163"/>
      <c r="K446" s="195"/>
      <c r="L446" s="163"/>
      <c r="M446" s="85"/>
      <c r="N446" s="195"/>
      <c r="O446" s="163"/>
      <c r="P446" s="195"/>
      <c r="Q446" s="163"/>
      <c r="R446" s="163"/>
      <c r="S446" s="163"/>
      <c r="T446" s="163"/>
      <c r="U446" s="163"/>
      <c r="V446" s="163"/>
      <c r="W446" s="163"/>
      <c r="X446" s="163"/>
      <c r="Y446" s="163"/>
    </row>
    <row r="447" spans="1:25" ht="13.5" customHeight="1">
      <c r="A447" s="163"/>
      <c r="B447" s="169"/>
      <c r="C447" s="195"/>
      <c r="D447" s="195"/>
      <c r="E447" s="195"/>
      <c r="F447" s="199"/>
      <c r="G447" s="195"/>
      <c r="H447" s="195"/>
      <c r="I447" s="163"/>
      <c r="J447" s="163"/>
      <c r="K447" s="195"/>
      <c r="L447" s="163"/>
      <c r="M447" s="85"/>
      <c r="N447" s="195"/>
      <c r="O447" s="163"/>
      <c r="P447" s="195"/>
      <c r="Q447" s="163"/>
      <c r="R447" s="163"/>
      <c r="S447" s="163"/>
      <c r="T447" s="163"/>
      <c r="U447" s="163"/>
      <c r="V447" s="163"/>
      <c r="W447" s="163"/>
      <c r="X447" s="163"/>
      <c r="Y447" s="163"/>
    </row>
    <row r="448" spans="1:25" ht="13.5" customHeight="1">
      <c r="A448" s="163"/>
      <c r="B448" s="169"/>
      <c r="C448" s="195"/>
      <c r="D448" s="195"/>
      <c r="E448" s="195"/>
      <c r="F448" s="199"/>
      <c r="G448" s="195"/>
      <c r="H448" s="195"/>
      <c r="I448" s="163"/>
      <c r="J448" s="163"/>
      <c r="K448" s="195"/>
      <c r="L448" s="163"/>
      <c r="M448" s="85"/>
      <c r="N448" s="195"/>
      <c r="O448" s="163"/>
      <c r="P448" s="195"/>
      <c r="Q448" s="163"/>
      <c r="R448" s="163"/>
      <c r="S448" s="163"/>
      <c r="T448" s="163"/>
      <c r="U448" s="163"/>
      <c r="V448" s="163"/>
      <c r="W448" s="163"/>
      <c r="X448" s="163"/>
      <c r="Y448" s="163"/>
    </row>
    <row r="449" spans="1:25" ht="13.5" customHeight="1">
      <c r="A449" s="163"/>
      <c r="B449" s="169"/>
      <c r="C449" s="195"/>
      <c r="D449" s="195"/>
      <c r="E449" s="195"/>
      <c r="F449" s="199"/>
      <c r="G449" s="195"/>
      <c r="H449" s="195"/>
      <c r="I449" s="163"/>
      <c r="J449" s="163"/>
      <c r="K449" s="195"/>
      <c r="L449" s="163"/>
      <c r="M449" s="85"/>
      <c r="N449" s="195"/>
      <c r="O449" s="163"/>
      <c r="P449" s="195"/>
      <c r="Q449" s="163"/>
      <c r="R449" s="163"/>
      <c r="S449" s="163"/>
      <c r="T449" s="163"/>
      <c r="U449" s="163"/>
      <c r="V449" s="163"/>
      <c r="W449" s="163"/>
      <c r="X449" s="163"/>
      <c r="Y449" s="163"/>
    </row>
    <row r="450" spans="1:25" ht="13.5" customHeight="1">
      <c r="A450" s="163"/>
      <c r="B450" s="169"/>
      <c r="C450" s="195"/>
      <c r="D450" s="195"/>
      <c r="E450" s="195"/>
      <c r="F450" s="199"/>
      <c r="G450" s="195"/>
      <c r="H450" s="195"/>
      <c r="I450" s="163"/>
      <c r="J450" s="163"/>
      <c r="K450" s="195"/>
      <c r="L450" s="163"/>
      <c r="M450" s="85"/>
      <c r="N450" s="195"/>
      <c r="O450" s="163"/>
      <c r="P450" s="195"/>
      <c r="Q450" s="163"/>
      <c r="R450" s="163"/>
      <c r="S450" s="163"/>
      <c r="T450" s="163"/>
      <c r="U450" s="163"/>
      <c r="V450" s="163"/>
      <c r="W450" s="163"/>
      <c r="X450" s="163"/>
      <c r="Y450" s="163"/>
    </row>
    <row r="451" spans="1:25" ht="13.5" customHeight="1">
      <c r="A451" s="163"/>
      <c r="B451" s="169"/>
      <c r="C451" s="195"/>
      <c r="D451" s="195"/>
      <c r="E451" s="195"/>
      <c r="F451" s="199"/>
      <c r="G451" s="195"/>
      <c r="H451" s="195"/>
      <c r="I451" s="163"/>
      <c r="J451" s="163"/>
      <c r="K451" s="195"/>
      <c r="L451" s="163"/>
      <c r="M451" s="85"/>
      <c r="N451" s="195"/>
      <c r="O451" s="163"/>
      <c r="P451" s="195"/>
      <c r="Q451" s="163"/>
      <c r="R451" s="163"/>
      <c r="S451" s="163"/>
      <c r="T451" s="163"/>
      <c r="U451" s="163"/>
      <c r="V451" s="163"/>
      <c r="W451" s="163"/>
      <c r="X451" s="163"/>
      <c r="Y451" s="163"/>
    </row>
    <row r="452" spans="1:25" ht="13.5" customHeight="1">
      <c r="A452" s="163"/>
      <c r="B452" s="169"/>
      <c r="C452" s="195"/>
      <c r="D452" s="195"/>
      <c r="E452" s="195"/>
      <c r="F452" s="199"/>
      <c r="G452" s="195"/>
      <c r="H452" s="195"/>
      <c r="I452" s="163"/>
      <c r="J452" s="163"/>
      <c r="K452" s="195"/>
      <c r="L452" s="163"/>
      <c r="M452" s="85"/>
      <c r="N452" s="195"/>
      <c r="O452" s="163"/>
      <c r="P452" s="195"/>
      <c r="Q452" s="163"/>
      <c r="R452" s="163"/>
      <c r="S452" s="163"/>
      <c r="T452" s="163"/>
      <c r="U452" s="163"/>
      <c r="V452" s="163"/>
      <c r="W452" s="163"/>
      <c r="X452" s="163"/>
      <c r="Y452" s="163"/>
    </row>
    <row r="453" spans="1:25" ht="13.5" customHeight="1">
      <c r="A453" s="163"/>
      <c r="B453" s="169"/>
      <c r="C453" s="195"/>
      <c r="D453" s="195"/>
      <c r="E453" s="195"/>
      <c r="F453" s="199"/>
      <c r="G453" s="195"/>
      <c r="H453" s="195"/>
      <c r="I453" s="163"/>
      <c r="J453" s="163"/>
      <c r="K453" s="195"/>
      <c r="L453" s="163"/>
      <c r="M453" s="85"/>
      <c r="N453" s="195"/>
      <c r="O453" s="163"/>
      <c r="P453" s="195"/>
      <c r="Q453" s="163"/>
      <c r="R453" s="163"/>
      <c r="S453" s="163"/>
      <c r="T453" s="163"/>
      <c r="U453" s="163"/>
      <c r="V453" s="163"/>
      <c r="W453" s="163"/>
      <c r="X453" s="163"/>
      <c r="Y453" s="163"/>
    </row>
    <row r="454" spans="1:25" ht="13.5" customHeight="1">
      <c r="A454" s="163"/>
      <c r="B454" s="169"/>
      <c r="C454" s="195"/>
      <c r="D454" s="195"/>
      <c r="E454" s="195"/>
      <c r="F454" s="199"/>
      <c r="G454" s="195"/>
      <c r="H454" s="195"/>
      <c r="I454" s="163"/>
      <c r="J454" s="163"/>
      <c r="K454" s="195"/>
      <c r="L454" s="163"/>
      <c r="M454" s="85"/>
      <c r="N454" s="195"/>
      <c r="O454" s="163"/>
      <c r="P454" s="195"/>
      <c r="Q454" s="163"/>
      <c r="R454" s="163"/>
      <c r="S454" s="163"/>
      <c r="T454" s="163"/>
      <c r="U454" s="163"/>
      <c r="V454" s="163"/>
      <c r="W454" s="163"/>
      <c r="X454" s="163"/>
      <c r="Y454" s="163"/>
    </row>
    <row r="455" spans="1:25" ht="13.5" customHeight="1">
      <c r="A455" s="163"/>
      <c r="B455" s="169"/>
      <c r="C455" s="195"/>
      <c r="D455" s="195"/>
      <c r="E455" s="195"/>
      <c r="F455" s="199"/>
      <c r="G455" s="195"/>
      <c r="H455" s="195"/>
      <c r="I455" s="163"/>
      <c r="J455" s="163"/>
      <c r="K455" s="195"/>
      <c r="L455" s="163"/>
      <c r="M455" s="85"/>
      <c r="N455" s="195"/>
      <c r="O455" s="163"/>
      <c r="P455" s="195"/>
      <c r="Q455" s="163"/>
      <c r="R455" s="163"/>
      <c r="S455" s="163"/>
      <c r="T455" s="163"/>
      <c r="U455" s="163"/>
      <c r="V455" s="163"/>
      <c r="W455" s="163"/>
      <c r="X455" s="163"/>
      <c r="Y455" s="163"/>
    </row>
    <row r="456" spans="1:25" ht="13.5" customHeight="1">
      <c r="A456" s="163"/>
      <c r="B456" s="169"/>
      <c r="C456" s="195"/>
      <c r="D456" s="195"/>
      <c r="E456" s="195"/>
      <c r="F456" s="199"/>
      <c r="G456" s="195"/>
      <c r="H456" s="195"/>
      <c r="I456" s="163"/>
      <c r="J456" s="163"/>
      <c r="K456" s="195"/>
      <c r="L456" s="163"/>
      <c r="M456" s="85"/>
      <c r="N456" s="195"/>
      <c r="O456" s="163"/>
      <c r="P456" s="195"/>
      <c r="Q456" s="163"/>
      <c r="R456" s="163"/>
      <c r="S456" s="163"/>
      <c r="T456" s="163"/>
      <c r="U456" s="163"/>
      <c r="V456" s="163"/>
      <c r="W456" s="163"/>
      <c r="X456" s="163"/>
      <c r="Y456" s="163"/>
    </row>
    <row r="457" spans="1:25" ht="13.5" customHeight="1">
      <c r="A457" s="163"/>
      <c r="B457" s="169"/>
      <c r="C457" s="195"/>
      <c r="D457" s="195"/>
      <c r="E457" s="195"/>
      <c r="F457" s="199"/>
      <c r="G457" s="195"/>
      <c r="H457" s="195"/>
      <c r="I457" s="163"/>
      <c r="J457" s="163"/>
      <c r="K457" s="195"/>
      <c r="L457" s="163"/>
      <c r="M457" s="85"/>
      <c r="N457" s="195"/>
      <c r="O457" s="163"/>
      <c r="P457" s="195"/>
      <c r="Q457" s="163"/>
      <c r="R457" s="163"/>
      <c r="S457" s="163"/>
      <c r="T457" s="163"/>
      <c r="U457" s="163"/>
      <c r="V457" s="163"/>
      <c r="W457" s="163"/>
      <c r="X457" s="163"/>
      <c r="Y457" s="163"/>
    </row>
    <row r="458" spans="1:25" ht="13.5" customHeight="1">
      <c r="A458" s="163"/>
      <c r="B458" s="169"/>
      <c r="C458" s="195"/>
      <c r="D458" s="195"/>
      <c r="E458" s="195"/>
      <c r="F458" s="199"/>
      <c r="G458" s="195"/>
      <c r="H458" s="195"/>
      <c r="I458" s="163"/>
      <c r="J458" s="163"/>
      <c r="K458" s="195"/>
      <c r="L458" s="163"/>
      <c r="M458" s="85"/>
      <c r="N458" s="195"/>
      <c r="O458" s="163"/>
      <c r="P458" s="195"/>
      <c r="Q458" s="163"/>
      <c r="R458" s="163"/>
      <c r="S458" s="163"/>
      <c r="T458" s="163"/>
      <c r="U458" s="163"/>
      <c r="V458" s="163"/>
      <c r="W458" s="163"/>
      <c r="X458" s="163"/>
      <c r="Y458" s="163"/>
    </row>
    <row r="459" spans="1:25" ht="13.5" customHeight="1">
      <c r="A459" s="163"/>
      <c r="B459" s="169"/>
      <c r="C459" s="195"/>
      <c r="D459" s="195"/>
      <c r="E459" s="195"/>
      <c r="F459" s="199"/>
      <c r="G459" s="195"/>
      <c r="H459" s="195"/>
      <c r="I459" s="163"/>
      <c r="J459" s="163"/>
      <c r="K459" s="195"/>
      <c r="L459" s="163"/>
      <c r="M459" s="85"/>
      <c r="N459" s="195"/>
      <c r="O459" s="163"/>
      <c r="P459" s="195"/>
      <c r="Q459" s="163"/>
      <c r="R459" s="163"/>
      <c r="S459" s="163"/>
      <c r="T459" s="163"/>
      <c r="U459" s="163"/>
      <c r="V459" s="163"/>
      <c r="W459" s="163"/>
      <c r="X459" s="163"/>
      <c r="Y459" s="163"/>
    </row>
    <row r="460" spans="1:25" ht="13.5" customHeight="1">
      <c r="A460" s="163"/>
      <c r="B460" s="169"/>
      <c r="C460" s="195"/>
      <c r="D460" s="195"/>
      <c r="E460" s="195"/>
      <c r="F460" s="199"/>
      <c r="G460" s="195"/>
      <c r="H460" s="195"/>
      <c r="I460" s="163"/>
      <c r="J460" s="163"/>
      <c r="K460" s="195"/>
      <c r="L460" s="163"/>
      <c r="M460" s="85"/>
      <c r="N460" s="195"/>
      <c r="O460" s="163"/>
      <c r="P460" s="195"/>
      <c r="Q460" s="163"/>
      <c r="R460" s="163"/>
      <c r="S460" s="163"/>
      <c r="T460" s="163"/>
      <c r="U460" s="163"/>
      <c r="V460" s="163"/>
      <c r="W460" s="163"/>
      <c r="X460" s="163"/>
      <c r="Y460" s="163"/>
    </row>
    <row r="461" spans="1:25" ht="13.5" customHeight="1">
      <c r="A461" s="163"/>
      <c r="B461" s="169"/>
      <c r="C461" s="195"/>
      <c r="D461" s="195"/>
      <c r="E461" s="195"/>
      <c r="F461" s="199"/>
      <c r="G461" s="195"/>
      <c r="H461" s="195"/>
      <c r="I461" s="163"/>
      <c r="J461" s="163"/>
      <c r="K461" s="195"/>
      <c r="L461" s="163"/>
      <c r="M461" s="85"/>
      <c r="N461" s="195"/>
      <c r="O461" s="163"/>
      <c r="P461" s="195"/>
      <c r="Q461" s="163"/>
      <c r="R461" s="163"/>
      <c r="S461" s="163"/>
      <c r="T461" s="163"/>
      <c r="U461" s="163"/>
      <c r="V461" s="163"/>
      <c r="W461" s="163"/>
      <c r="X461" s="163"/>
      <c r="Y461" s="163"/>
    </row>
    <row r="462" spans="1:25" ht="13.5" customHeight="1">
      <c r="A462" s="163"/>
      <c r="B462" s="169"/>
      <c r="C462" s="195"/>
      <c r="D462" s="195"/>
      <c r="E462" s="195"/>
      <c r="F462" s="199"/>
      <c r="G462" s="195"/>
      <c r="H462" s="195"/>
      <c r="I462" s="163"/>
      <c r="J462" s="163"/>
      <c r="K462" s="195"/>
      <c r="L462" s="163"/>
      <c r="M462" s="85"/>
      <c r="N462" s="195"/>
      <c r="O462" s="163"/>
      <c r="P462" s="195"/>
      <c r="Q462" s="163"/>
      <c r="R462" s="163"/>
      <c r="S462" s="163"/>
      <c r="T462" s="163"/>
      <c r="U462" s="163"/>
      <c r="V462" s="163"/>
      <c r="W462" s="163"/>
      <c r="X462" s="163"/>
      <c r="Y462" s="163"/>
    </row>
    <row r="463" spans="1:25" ht="13.5" customHeight="1">
      <c r="A463" s="163"/>
      <c r="B463" s="169"/>
      <c r="C463" s="195"/>
      <c r="D463" s="195"/>
      <c r="E463" s="195"/>
      <c r="F463" s="199"/>
      <c r="G463" s="195"/>
      <c r="H463" s="195"/>
      <c r="I463" s="163"/>
      <c r="J463" s="163"/>
      <c r="K463" s="195"/>
      <c r="L463" s="163"/>
      <c r="M463" s="85"/>
      <c r="N463" s="195"/>
      <c r="O463" s="163"/>
      <c r="P463" s="195"/>
      <c r="Q463" s="163"/>
      <c r="R463" s="163"/>
      <c r="S463" s="163"/>
      <c r="T463" s="163"/>
      <c r="U463" s="163"/>
      <c r="V463" s="163"/>
      <c r="W463" s="163"/>
      <c r="X463" s="163"/>
      <c r="Y463" s="163"/>
    </row>
    <row r="464" spans="1:25" ht="13.5" customHeight="1">
      <c r="A464" s="163"/>
      <c r="B464" s="169"/>
      <c r="C464" s="195"/>
      <c r="D464" s="195"/>
      <c r="E464" s="195"/>
      <c r="F464" s="199"/>
      <c r="G464" s="195"/>
      <c r="H464" s="195"/>
      <c r="I464" s="163"/>
      <c r="J464" s="163"/>
      <c r="K464" s="195"/>
      <c r="L464" s="163"/>
      <c r="M464" s="85"/>
      <c r="N464" s="195"/>
      <c r="O464" s="163"/>
      <c r="P464" s="195"/>
      <c r="Q464" s="163"/>
      <c r="R464" s="163"/>
      <c r="S464" s="163"/>
      <c r="T464" s="163"/>
      <c r="U464" s="163"/>
      <c r="V464" s="163"/>
      <c r="W464" s="163"/>
      <c r="X464" s="163"/>
      <c r="Y464" s="163"/>
    </row>
    <row r="465" spans="1:25" ht="13.5" customHeight="1">
      <c r="A465" s="163"/>
      <c r="B465" s="169"/>
      <c r="C465" s="195"/>
      <c r="D465" s="195"/>
      <c r="E465" s="195"/>
      <c r="F465" s="199"/>
      <c r="G465" s="195"/>
      <c r="H465" s="195"/>
      <c r="I465" s="163"/>
      <c r="J465" s="163"/>
      <c r="K465" s="195"/>
      <c r="L465" s="163"/>
      <c r="M465" s="85"/>
      <c r="N465" s="195"/>
      <c r="O465" s="163"/>
      <c r="P465" s="195"/>
      <c r="Q465" s="163"/>
      <c r="R465" s="163"/>
      <c r="S465" s="163"/>
      <c r="T465" s="163"/>
      <c r="U465" s="163"/>
      <c r="V465" s="163"/>
      <c r="W465" s="163"/>
      <c r="X465" s="163"/>
      <c r="Y465" s="163"/>
    </row>
    <row r="466" spans="1:25" ht="13.5" customHeight="1">
      <c r="A466" s="163"/>
      <c r="B466" s="169"/>
      <c r="C466" s="195"/>
      <c r="D466" s="195"/>
      <c r="E466" s="195"/>
      <c r="F466" s="199"/>
      <c r="G466" s="195"/>
      <c r="H466" s="195"/>
      <c r="I466" s="163"/>
      <c r="J466" s="163"/>
      <c r="K466" s="195"/>
      <c r="L466" s="163"/>
      <c r="M466" s="85"/>
      <c r="N466" s="195"/>
      <c r="O466" s="163"/>
      <c r="P466" s="195"/>
      <c r="Q466" s="163"/>
      <c r="R466" s="163"/>
      <c r="S466" s="163"/>
      <c r="T466" s="163"/>
      <c r="U466" s="163"/>
      <c r="V466" s="163"/>
      <c r="W466" s="163"/>
      <c r="X466" s="163"/>
      <c r="Y466" s="163"/>
    </row>
    <row r="467" spans="1:25" ht="13.5" customHeight="1">
      <c r="A467" s="163"/>
      <c r="B467" s="169"/>
      <c r="C467" s="195"/>
      <c r="D467" s="195"/>
      <c r="E467" s="195"/>
      <c r="F467" s="199"/>
      <c r="G467" s="195"/>
      <c r="H467" s="195"/>
      <c r="I467" s="163"/>
      <c r="J467" s="163"/>
      <c r="K467" s="195"/>
      <c r="L467" s="163"/>
      <c r="M467" s="85"/>
      <c r="N467" s="195"/>
      <c r="O467" s="163"/>
      <c r="P467" s="195"/>
      <c r="Q467" s="163"/>
      <c r="R467" s="163"/>
      <c r="S467" s="163"/>
      <c r="T467" s="163"/>
      <c r="U467" s="163"/>
      <c r="V467" s="163"/>
      <c r="W467" s="163"/>
      <c r="X467" s="163"/>
      <c r="Y467" s="163"/>
    </row>
    <row r="468" spans="1:25" ht="13.5" customHeight="1">
      <c r="A468" s="163"/>
      <c r="B468" s="169"/>
      <c r="C468" s="195"/>
      <c r="D468" s="195"/>
      <c r="E468" s="195"/>
      <c r="F468" s="199"/>
      <c r="G468" s="195"/>
      <c r="H468" s="195"/>
      <c r="I468" s="163"/>
      <c r="J468" s="163"/>
      <c r="K468" s="195"/>
      <c r="L468" s="163"/>
      <c r="M468" s="85"/>
      <c r="N468" s="195"/>
      <c r="O468" s="163"/>
      <c r="P468" s="195"/>
      <c r="Q468" s="163"/>
      <c r="R468" s="163"/>
      <c r="S468" s="163"/>
      <c r="T468" s="163"/>
      <c r="U468" s="163"/>
      <c r="V468" s="163"/>
      <c r="W468" s="163"/>
      <c r="X468" s="163"/>
      <c r="Y468" s="163"/>
    </row>
    <row r="469" spans="1:25" ht="13.5" customHeight="1">
      <c r="A469" s="163"/>
      <c r="B469" s="169"/>
      <c r="C469" s="195"/>
      <c r="D469" s="195"/>
      <c r="E469" s="195"/>
      <c r="F469" s="199"/>
      <c r="G469" s="195"/>
      <c r="H469" s="195"/>
      <c r="I469" s="163"/>
      <c r="J469" s="163"/>
      <c r="K469" s="195"/>
      <c r="L469" s="163"/>
      <c r="M469" s="85"/>
      <c r="N469" s="195"/>
      <c r="O469" s="163"/>
      <c r="P469" s="195"/>
      <c r="Q469" s="163"/>
      <c r="R469" s="163"/>
      <c r="S469" s="163"/>
      <c r="T469" s="163"/>
      <c r="U469" s="163"/>
      <c r="V469" s="163"/>
      <c r="W469" s="163"/>
      <c r="X469" s="163"/>
      <c r="Y469" s="163"/>
    </row>
    <row r="470" spans="1:25" ht="13.5" customHeight="1">
      <c r="A470" s="163"/>
      <c r="B470" s="169"/>
      <c r="C470" s="195"/>
      <c r="D470" s="195"/>
      <c r="E470" s="195"/>
      <c r="F470" s="199"/>
      <c r="G470" s="195"/>
      <c r="H470" s="195"/>
      <c r="I470" s="163"/>
      <c r="J470" s="163"/>
      <c r="K470" s="195"/>
      <c r="L470" s="163"/>
      <c r="M470" s="85"/>
      <c r="N470" s="195"/>
      <c r="O470" s="163"/>
      <c r="P470" s="195"/>
      <c r="Q470" s="163"/>
      <c r="R470" s="163"/>
      <c r="S470" s="163"/>
      <c r="T470" s="163"/>
      <c r="U470" s="163"/>
      <c r="V470" s="163"/>
      <c r="W470" s="163"/>
      <c r="X470" s="163"/>
      <c r="Y470" s="163"/>
    </row>
    <row r="471" spans="1:25" ht="13.5" customHeight="1">
      <c r="A471" s="163"/>
      <c r="B471" s="169"/>
      <c r="C471" s="195"/>
      <c r="D471" s="195"/>
      <c r="E471" s="195"/>
      <c r="F471" s="199"/>
      <c r="G471" s="195"/>
      <c r="H471" s="195"/>
      <c r="I471" s="163"/>
      <c r="J471" s="163"/>
      <c r="K471" s="195"/>
      <c r="L471" s="163"/>
      <c r="M471" s="85"/>
      <c r="N471" s="195"/>
      <c r="O471" s="163"/>
      <c r="P471" s="195"/>
      <c r="Q471" s="163"/>
      <c r="R471" s="163"/>
      <c r="S471" s="163"/>
      <c r="T471" s="163"/>
      <c r="U471" s="163"/>
      <c r="V471" s="163"/>
      <c r="W471" s="163"/>
      <c r="X471" s="163"/>
      <c r="Y471" s="163"/>
    </row>
    <row r="472" spans="1:25" ht="13.5" customHeight="1">
      <c r="A472" s="163"/>
      <c r="B472" s="169"/>
      <c r="C472" s="195"/>
      <c r="D472" s="195"/>
      <c r="E472" s="195"/>
      <c r="F472" s="199"/>
      <c r="G472" s="195"/>
      <c r="H472" s="195"/>
      <c r="I472" s="163"/>
      <c r="J472" s="163"/>
      <c r="K472" s="195"/>
      <c r="L472" s="163"/>
      <c r="M472" s="85"/>
      <c r="N472" s="195"/>
      <c r="O472" s="163"/>
      <c r="P472" s="195"/>
      <c r="Q472" s="163"/>
      <c r="R472" s="163"/>
      <c r="S472" s="163"/>
      <c r="T472" s="163"/>
      <c r="U472" s="163"/>
      <c r="V472" s="163"/>
      <c r="W472" s="163"/>
      <c r="X472" s="163"/>
      <c r="Y472" s="163"/>
    </row>
    <row r="473" spans="1:25" ht="13.5" customHeight="1">
      <c r="A473" s="163"/>
      <c r="B473" s="169"/>
      <c r="C473" s="195"/>
      <c r="D473" s="195"/>
      <c r="E473" s="195"/>
      <c r="F473" s="199"/>
      <c r="G473" s="195"/>
      <c r="H473" s="195"/>
      <c r="I473" s="163"/>
      <c r="J473" s="163"/>
      <c r="K473" s="195"/>
      <c r="L473" s="163"/>
      <c r="M473" s="85"/>
      <c r="N473" s="195"/>
      <c r="O473" s="163"/>
      <c r="P473" s="195"/>
      <c r="Q473" s="163"/>
      <c r="R473" s="163"/>
      <c r="S473" s="163"/>
      <c r="T473" s="163"/>
      <c r="U473" s="163"/>
      <c r="V473" s="163"/>
      <c r="W473" s="163"/>
      <c r="X473" s="163"/>
      <c r="Y473" s="163"/>
    </row>
    <row r="474" spans="1:25" ht="13.5" customHeight="1">
      <c r="A474" s="163"/>
      <c r="B474" s="169"/>
      <c r="C474" s="195"/>
      <c r="D474" s="195"/>
      <c r="E474" s="195"/>
      <c r="F474" s="199"/>
      <c r="G474" s="195"/>
      <c r="H474" s="195"/>
      <c r="I474" s="163"/>
      <c r="J474" s="163"/>
      <c r="K474" s="195"/>
      <c r="L474" s="163"/>
      <c r="M474" s="85"/>
      <c r="N474" s="195"/>
      <c r="O474" s="163"/>
      <c r="P474" s="195"/>
      <c r="Q474" s="163"/>
      <c r="R474" s="163"/>
      <c r="S474" s="163"/>
      <c r="T474" s="163"/>
      <c r="U474" s="163"/>
      <c r="V474" s="163"/>
      <c r="W474" s="163"/>
      <c r="X474" s="163"/>
      <c r="Y474" s="163"/>
    </row>
    <row r="475" spans="1:25" ht="13.5" customHeight="1">
      <c r="A475" s="163"/>
      <c r="B475" s="169"/>
      <c r="C475" s="195"/>
      <c r="D475" s="195"/>
      <c r="E475" s="195"/>
      <c r="F475" s="199"/>
      <c r="G475" s="195"/>
      <c r="H475" s="195"/>
      <c r="I475" s="163"/>
      <c r="J475" s="163"/>
      <c r="K475" s="195"/>
      <c r="L475" s="163"/>
      <c r="M475" s="85"/>
      <c r="N475" s="195"/>
      <c r="O475" s="163"/>
      <c r="P475" s="195"/>
      <c r="Q475" s="163"/>
      <c r="R475" s="163"/>
      <c r="S475" s="163"/>
      <c r="T475" s="163"/>
      <c r="U475" s="163"/>
      <c r="V475" s="163"/>
      <c r="W475" s="163"/>
      <c r="X475" s="163"/>
      <c r="Y475" s="163"/>
    </row>
    <row r="476" spans="1:25" ht="13.5" customHeight="1">
      <c r="A476" s="163"/>
      <c r="B476" s="169"/>
      <c r="C476" s="195"/>
      <c r="D476" s="195"/>
      <c r="E476" s="195"/>
      <c r="F476" s="199"/>
      <c r="G476" s="195"/>
      <c r="H476" s="195"/>
      <c r="I476" s="163"/>
      <c r="J476" s="163"/>
      <c r="K476" s="195"/>
      <c r="L476" s="163"/>
      <c r="M476" s="85"/>
      <c r="N476" s="195"/>
      <c r="O476" s="163"/>
      <c r="P476" s="195"/>
      <c r="Q476" s="163"/>
      <c r="R476" s="163"/>
      <c r="S476" s="163"/>
      <c r="T476" s="163"/>
      <c r="U476" s="163"/>
      <c r="V476" s="163"/>
      <c r="W476" s="163"/>
      <c r="X476" s="163"/>
      <c r="Y476" s="163"/>
    </row>
    <row r="477" spans="1:25" ht="13.5" customHeight="1">
      <c r="A477" s="163"/>
      <c r="B477" s="169"/>
      <c r="C477" s="195"/>
      <c r="D477" s="195"/>
      <c r="E477" s="195"/>
      <c r="F477" s="199"/>
      <c r="G477" s="195"/>
      <c r="H477" s="195"/>
      <c r="I477" s="163"/>
      <c r="J477" s="163"/>
      <c r="K477" s="195"/>
      <c r="L477" s="163"/>
      <c r="M477" s="85"/>
      <c r="N477" s="195"/>
      <c r="O477" s="163"/>
      <c r="P477" s="195"/>
      <c r="Q477" s="163"/>
      <c r="R477" s="163"/>
      <c r="S477" s="163"/>
      <c r="T477" s="163"/>
      <c r="U477" s="163"/>
      <c r="V477" s="163"/>
      <c r="W477" s="163"/>
      <c r="X477" s="163"/>
      <c r="Y477" s="163"/>
    </row>
    <row r="478" spans="1:25" ht="13.5" customHeight="1">
      <c r="A478" s="163"/>
      <c r="B478" s="169"/>
      <c r="C478" s="195"/>
      <c r="D478" s="195"/>
      <c r="E478" s="195"/>
      <c r="F478" s="199"/>
      <c r="G478" s="195"/>
      <c r="H478" s="195"/>
      <c r="I478" s="163"/>
      <c r="J478" s="163"/>
      <c r="K478" s="195"/>
      <c r="L478" s="163"/>
      <c r="M478" s="85"/>
      <c r="N478" s="195"/>
      <c r="O478" s="163"/>
      <c r="P478" s="195"/>
      <c r="Q478" s="163"/>
      <c r="R478" s="163"/>
      <c r="S478" s="163"/>
      <c r="T478" s="163"/>
      <c r="U478" s="163"/>
      <c r="V478" s="163"/>
      <c r="W478" s="163"/>
      <c r="X478" s="163"/>
      <c r="Y478" s="163"/>
    </row>
    <row r="479" spans="1:25" ht="13.5" customHeight="1">
      <c r="A479" s="163"/>
      <c r="B479" s="169"/>
      <c r="C479" s="195"/>
      <c r="D479" s="195"/>
      <c r="E479" s="195"/>
      <c r="F479" s="199"/>
      <c r="G479" s="195"/>
      <c r="H479" s="195"/>
      <c r="I479" s="163"/>
      <c r="J479" s="163"/>
      <c r="K479" s="195"/>
      <c r="L479" s="163"/>
      <c r="M479" s="85"/>
      <c r="N479" s="195"/>
      <c r="O479" s="163"/>
      <c r="P479" s="195"/>
      <c r="Q479" s="163"/>
      <c r="R479" s="163"/>
      <c r="S479" s="163"/>
      <c r="T479" s="163"/>
      <c r="U479" s="163"/>
      <c r="V479" s="163"/>
      <c r="W479" s="163"/>
      <c r="X479" s="163"/>
      <c r="Y479" s="163"/>
    </row>
    <row r="480" spans="1:25" ht="13.5" customHeight="1">
      <c r="A480" s="163"/>
      <c r="B480" s="169"/>
      <c r="C480" s="195"/>
      <c r="D480" s="195"/>
      <c r="E480" s="195"/>
      <c r="F480" s="199"/>
      <c r="G480" s="195"/>
      <c r="H480" s="195"/>
      <c r="I480" s="163"/>
      <c r="J480" s="163"/>
      <c r="K480" s="195"/>
      <c r="L480" s="163"/>
      <c r="M480" s="85"/>
      <c r="N480" s="195"/>
      <c r="O480" s="163"/>
      <c r="P480" s="195"/>
      <c r="Q480" s="163"/>
      <c r="R480" s="163"/>
      <c r="S480" s="163"/>
      <c r="T480" s="163"/>
      <c r="U480" s="163"/>
      <c r="V480" s="163"/>
      <c r="W480" s="163"/>
      <c r="X480" s="163"/>
      <c r="Y480" s="163"/>
    </row>
    <row r="481" spans="1:25" ht="13.5" customHeight="1">
      <c r="A481" s="163"/>
      <c r="B481" s="169"/>
      <c r="C481" s="195"/>
      <c r="D481" s="195"/>
      <c r="E481" s="195"/>
      <c r="F481" s="199"/>
      <c r="G481" s="195"/>
      <c r="H481" s="195"/>
      <c r="I481" s="163"/>
      <c r="J481" s="163"/>
      <c r="K481" s="195"/>
      <c r="L481" s="163"/>
      <c r="M481" s="85"/>
      <c r="N481" s="195"/>
      <c r="O481" s="163"/>
      <c r="P481" s="195"/>
      <c r="Q481" s="163"/>
      <c r="R481" s="163"/>
      <c r="S481" s="163"/>
      <c r="T481" s="163"/>
      <c r="U481" s="163"/>
      <c r="V481" s="163"/>
      <c r="W481" s="163"/>
      <c r="X481" s="163"/>
      <c r="Y481" s="163"/>
    </row>
    <row r="482" spans="1:25" ht="13.5" customHeight="1">
      <c r="A482" s="163"/>
      <c r="B482" s="169"/>
      <c r="C482" s="195"/>
      <c r="D482" s="195"/>
      <c r="E482" s="195"/>
      <c r="F482" s="199"/>
      <c r="G482" s="195"/>
      <c r="H482" s="195"/>
      <c r="I482" s="163"/>
      <c r="J482" s="163"/>
      <c r="K482" s="195"/>
      <c r="L482" s="163"/>
      <c r="M482" s="85"/>
      <c r="N482" s="195"/>
      <c r="O482" s="163"/>
      <c r="P482" s="195"/>
      <c r="Q482" s="163"/>
      <c r="R482" s="163"/>
      <c r="S482" s="163"/>
      <c r="T482" s="163"/>
      <c r="U482" s="163"/>
      <c r="V482" s="163"/>
      <c r="W482" s="163"/>
      <c r="X482" s="163"/>
      <c r="Y482" s="163"/>
    </row>
    <row r="483" spans="1:25" ht="13.5" customHeight="1">
      <c r="A483" s="163"/>
      <c r="B483" s="169"/>
      <c r="C483" s="195"/>
      <c r="D483" s="195"/>
      <c r="E483" s="195"/>
      <c r="F483" s="199"/>
      <c r="G483" s="195"/>
      <c r="H483" s="195"/>
      <c r="I483" s="163"/>
      <c r="J483" s="163"/>
      <c r="K483" s="195"/>
      <c r="L483" s="163"/>
      <c r="M483" s="85"/>
      <c r="N483" s="195"/>
      <c r="O483" s="163"/>
      <c r="P483" s="195"/>
      <c r="Q483" s="163"/>
      <c r="R483" s="163"/>
      <c r="S483" s="163"/>
      <c r="T483" s="163"/>
      <c r="U483" s="163"/>
      <c r="V483" s="163"/>
      <c r="W483" s="163"/>
      <c r="X483" s="163"/>
      <c r="Y483" s="163"/>
    </row>
    <row r="484" spans="1:25" ht="13.5" customHeight="1">
      <c r="A484" s="163"/>
      <c r="B484" s="169"/>
      <c r="C484" s="195"/>
      <c r="D484" s="195"/>
      <c r="E484" s="195"/>
      <c r="F484" s="199"/>
      <c r="G484" s="195"/>
      <c r="H484" s="195"/>
      <c r="I484" s="163"/>
      <c r="J484" s="163"/>
      <c r="K484" s="195"/>
      <c r="L484" s="163"/>
      <c r="M484" s="85"/>
      <c r="N484" s="195"/>
      <c r="O484" s="163"/>
      <c r="P484" s="195"/>
      <c r="Q484" s="163"/>
      <c r="R484" s="163"/>
      <c r="S484" s="163"/>
      <c r="T484" s="163"/>
      <c r="U484" s="163"/>
      <c r="V484" s="163"/>
      <c r="W484" s="163"/>
      <c r="X484" s="163"/>
      <c r="Y484" s="163"/>
    </row>
    <row r="485" spans="1:25" ht="13.5" customHeight="1">
      <c r="A485" s="163"/>
      <c r="B485" s="169"/>
      <c r="C485" s="195"/>
      <c r="D485" s="195"/>
      <c r="E485" s="195"/>
      <c r="F485" s="199"/>
      <c r="G485" s="195"/>
      <c r="H485" s="195"/>
      <c r="I485" s="163"/>
      <c r="J485" s="163"/>
      <c r="K485" s="195"/>
      <c r="L485" s="163"/>
      <c r="M485" s="85"/>
      <c r="N485" s="195"/>
      <c r="O485" s="163"/>
      <c r="P485" s="195"/>
      <c r="Q485" s="163"/>
      <c r="R485" s="163"/>
      <c r="S485" s="163"/>
      <c r="T485" s="163"/>
      <c r="U485" s="163"/>
      <c r="V485" s="163"/>
      <c r="W485" s="163"/>
      <c r="X485" s="163"/>
      <c r="Y485" s="163"/>
    </row>
    <row r="486" spans="1:25" ht="13.5" customHeight="1">
      <c r="A486" s="163"/>
      <c r="B486" s="169"/>
      <c r="C486" s="195"/>
      <c r="D486" s="195"/>
      <c r="E486" s="195"/>
      <c r="F486" s="199"/>
      <c r="G486" s="195"/>
      <c r="H486" s="195"/>
      <c r="I486" s="163"/>
      <c r="J486" s="163"/>
      <c r="K486" s="195"/>
      <c r="L486" s="163"/>
      <c r="M486" s="85"/>
      <c r="N486" s="195"/>
      <c r="O486" s="163"/>
      <c r="P486" s="195"/>
      <c r="Q486" s="163"/>
      <c r="R486" s="163"/>
      <c r="S486" s="163"/>
      <c r="T486" s="163"/>
      <c r="U486" s="163"/>
      <c r="V486" s="163"/>
      <c r="W486" s="163"/>
      <c r="X486" s="163"/>
      <c r="Y486" s="163"/>
    </row>
    <row r="487" spans="1:25" ht="13.5" customHeight="1">
      <c r="A487" s="163"/>
      <c r="B487" s="169"/>
      <c r="C487" s="195"/>
      <c r="D487" s="195"/>
      <c r="E487" s="195"/>
      <c r="F487" s="199"/>
      <c r="G487" s="195"/>
      <c r="H487" s="195"/>
      <c r="I487" s="163"/>
      <c r="J487" s="163"/>
      <c r="K487" s="195"/>
      <c r="L487" s="163"/>
      <c r="M487" s="85"/>
      <c r="N487" s="195"/>
      <c r="O487" s="163"/>
      <c r="P487" s="195"/>
      <c r="Q487" s="163"/>
      <c r="R487" s="163"/>
      <c r="S487" s="163"/>
      <c r="T487" s="163"/>
      <c r="U487" s="163"/>
      <c r="V487" s="163"/>
      <c r="W487" s="163"/>
      <c r="X487" s="163"/>
      <c r="Y487" s="163"/>
    </row>
    <row r="488" spans="1:25" ht="13.5" customHeight="1">
      <c r="A488" s="163"/>
      <c r="B488" s="169"/>
      <c r="C488" s="195"/>
      <c r="D488" s="195"/>
      <c r="E488" s="195"/>
      <c r="F488" s="199"/>
      <c r="G488" s="195"/>
      <c r="H488" s="195"/>
      <c r="I488" s="163"/>
      <c r="J488" s="163"/>
      <c r="K488" s="195"/>
      <c r="L488" s="163"/>
      <c r="M488" s="85"/>
      <c r="N488" s="195"/>
      <c r="O488" s="163"/>
      <c r="P488" s="195"/>
      <c r="Q488" s="163"/>
      <c r="R488" s="163"/>
      <c r="S488" s="163"/>
      <c r="T488" s="163"/>
      <c r="U488" s="163"/>
      <c r="V488" s="163"/>
      <c r="W488" s="163"/>
      <c r="X488" s="163"/>
      <c r="Y488" s="163"/>
    </row>
    <row r="489" spans="1:25" ht="13.5" customHeight="1">
      <c r="A489" s="163"/>
      <c r="B489" s="169"/>
      <c r="C489" s="195"/>
      <c r="D489" s="195"/>
      <c r="E489" s="195"/>
      <c r="F489" s="199"/>
      <c r="G489" s="195"/>
      <c r="H489" s="195"/>
      <c r="I489" s="163"/>
      <c r="J489" s="163"/>
      <c r="K489" s="195"/>
      <c r="L489" s="163"/>
      <c r="M489" s="85"/>
      <c r="N489" s="195"/>
      <c r="O489" s="163"/>
      <c r="P489" s="195"/>
      <c r="Q489" s="163"/>
      <c r="R489" s="163"/>
      <c r="S489" s="163"/>
      <c r="T489" s="163"/>
      <c r="U489" s="163"/>
      <c r="V489" s="163"/>
      <c r="W489" s="163"/>
      <c r="X489" s="163"/>
      <c r="Y489" s="163"/>
    </row>
    <row r="490" spans="1:25" ht="13.5" customHeight="1">
      <c r="A490" s="163"/>
      <c r="B490" s="169"/>
      <c r="C490" s="195"/>
      <c r="D490" s="195"/>
      <c r="E490" s="195"/>
      <c r="F490" s="199"/>
      <c r="G490" s="195"/>
      <c r="H490" s="195"/>
      <c r="I490" s="163"/>
      <c r="J490" s="163"/>
      <c r="K490" s="195"/>
      <c r="L490" s="163"/>
      <c r="M490" s="85"/>
      <c r="N490" s="195"/>
      <c r="O490" s="163"/>
      <c r="P490" s="195"/>
      <c r="Q490" s="163"/>
      <c r="R490" s="163"/>
      <c r="S490" s="163"/>
      <c r="T490" s="163"/>
      <c r="U490" s="163"/>
      <c r="V490" s="163"/>
      <c r="W490" s="163"/>
      <c r="X490" s="163"/>
      <c r="Y490" s="163"/>
    </row>
    <row r="491" spans="1:25" ht="13.5" customHeight="1">
      <c r="A491" s="163"/>
      <c r="B491" s="169"/>
      <c r="C491" s="195"/>
      <c r="D491" s="195"/>
      <c r="E491" s="195"/>
      <c r="F491" s="199"/>
      <c r="G491" s="195"/>
      <c r="H491" s="195"/>
      <c r="I491" s="163"/>
      <c r="J491" s="163"/>
      <c r="K491" s="195"/>
      <c r="L491" s="163"/>
      <c r="M491" s="85"/>
      <c r="N491" s="195"/>
      <c r="O491" s="163"/>
      <c r="P491" s="195"/>
      <c r="Q491" s="163"/>
      <c r="R491" s="163"/>
      <c r="S491" s="163"/>
      <c r="T491" s="163"/>
      <c r="U491" s="163"/>
      <c r="V491" s="163"/>
      <c r="W491" s="163"/>
      <c r="X491" s="163"/>
      <c r="Y491" s="163"/>
    </row>
    <row r="492" spans="1:25" ht="13.5" customHeight="1">
      <c r="A492" s="163"/>
      <c r="B492" s="169"/>
      <c r="C492" s="195"/>
      <c r="D492" s="195"/>
      <c r="E492" s="195"/>
      <c r="F492" s="199"/>
      <c r="G492" s="195"/>
      <c r="H492" s="195"/>
      <c r="I492" s="163"/>
      <c r="J492" s="163"/>
      <c r="K492" s="195"/>
      <c r="L492" s="163"/>
      <c r="M492" s="85"/>
      <c r="N492" s="195"/>
      <c r="O492" s="163"/>
      <c r="P492" s="195"/>
      <c r="Q492" s="163"/>
      <c r="R492" s="163"/>
      <c r="S492" s="163"/>
      <c r="T492" s="163"/>
      <c r="U492" s="163"/>
      <c r="V492" s="163"/>
      <c r="W492" s="163"/>
      <c r="X492" s="163"/>
      <c r="Y492" s="163"/>
    </row>
    <row r="493" spans="1:25" ht="13.5" customHeight="1">
      <c r="A493" s="163"/>
      <c r="B493" s="169"/>
      <c r="C493" s="195"/>
      <c r="D493" s="195"/>
      <c r="E493" s="195"/>
      <c r="F493" s="199"/>
      <c r="G493" s="195"/>
      <c r="H493" s="195"/>
      <c r="I493" s="163"/>
      <c r="J493" s="163"/>
      <c r="K493" s="195"/>
      <c r="L493" s="163"/>
      <c r="M493" s="85"/>
      <c r="N493" s="195"/>
      <c r="O493" s="163"/>
      <c r="P493" s="195"/>
      <c r="Q493" s="163"/>
      <c r="R493" s="163"/>
      <c r="S493" s="163"/>
      <c r="T493" s="163"/>
      <c r="U493" s="163"/>
      <c r="V493" s="163"/>
      <c r="W493" s="163"/>
      <c r="X493" s="163"/>
      <c r="Y493" s="163"/>
    </row>
    <row r="494" spans="1:25" ht="13.5" customHeight="1">
      <c r="A494" s="163"/>
      <c r="B494" s="169"/>
      <c r="C494" s="195"/>
      <c r="D494" s="195"/>
      <c r="E494" s="195"/>
      <c r="F494" s="199"/>
      <c r="G494" s="195"/>
      <c r="H494" s="195"/>
      <c r="I494" s="163"/>
      <c r="J494" s="163"/>
      <c r="K494" s="195"/>
      <c r="L494" s="163"/>
      <c r="M494" s="85"/>
      <c r="N494" s="195"/>
      <c r="O494" s="163"/>
      <c r="P494" s="195"/>
      <c r="Q494" s="163"/>
      <c r="R494" s="163"/>
      <c r="S494" s="163"/>
      <c r="T494" s="163"/>
      <c r="U494" s="163"/>
      <c r="V494" s="163"/>
      <c r="W494" s="163"/>
      <c r="X494" s="163"/>
      <c r="Y494" s="163"/>
    </row>
    <row r="495" spans="1:25" ht="13.5" customHeight="1">
      <c r="A495" s="163"/>
      <c r="B495" s="169"/>
      <c r="C495" s="195"/>
      <c r="D495" s="195"/>
      <c r="E495" s="195"/>
      <c r="F495" s="199"/>
      <c r="G495" s="195"/>
      <c r="H495" s="195"/>
      <c r="I495" s="163"/>
      <c r="J495" s="163"/>
      <c r="K495" s="195"/>
      <c r="L495" s="163"/>
      <c r="M495" s="85"/>
      <c r="N495" s="195"/>
      <c r="O495" s="163"/>
      <c r="P495" s="195"/>
      <c r="Q495" s="163"/>
      <c r="R495" s="163"/>
      <c r="S495" s="163"/>
      <c r="T495" s="163"/>
      <c r="U495" s="163"/>
      <c r="V495" s="163"/>
      <c r="W495" s="163"/>
      <c r="X495" s="163"/>
      <c r="Y495" s="163"/>
    </row>
    <row r="496" spans="1:25" ht="13.5" customHeight="1">
      <c r="A496" s="163"/>
      <c r="B496" s="169"/>
      <c r="C496" s="195"/>
      <c r="D496" s="195"/>
      <c r="E496" s="195"/>
      <c r="F496" s="199"/>
      <c r="G496" s="195"/>
      <c r="H496" s="195"/>
      <c r="I496" s="163"/>
      <c r="J496" s="163"/>
      <c r="K496" s="195"/>
      <c r="L496" s="163"/>
      <c r="M496" s="85"/>
      <c r="N496" s="195"/>
      <c r="O496" s="163"/>
      <c r="P496" s="195"/>
      <c r="Q496" s="163"/>
      <c r="R496" s="163"/>
      <c r="S496" s="163"/>
      <c r="T496" s="163"/>
      <c r="U496" s="163"/>
      <c r="V496" s="163"/>
      <c r="W496" s="163"/>
      <c r="X496" s="163"/>
      <c r="Y496" s="163"/>
    </row>
    <row r="497" spans="1:25" ht="13.5" customHeight="1">
      <c r="A497" s="163"/>
      <c r="B497" s="169"/>
      <c r="C497" s="195"/>
      <c r="D497" s="195"/>
      <c r="E497" s="195"/>
      <c r="F497" s="199"/>
      <c r="G497" s="195"/>
      <c r="H497" s="195"/>
      <c r="I497" s="163"/>
      <c r="J497" s="163"/>
      <c r="K497" s="195"/>
      <c r="L497" s="163"/>
      <c r="M497" s="85"/>
      <c r="N497" s="195"/>
      <c r="O497" s="163"/>
      <c r="P497" s="195"/>
      <c r="Q497" s="163"/>
      <c r="R497" s="163"/>
      <c r="S497" s="163"/>
      <c r="T497" s="163"/>
      <c r="U497" s="163"/>
      <c r="V497" s="163"/>
      <c r="W497" s="163"/>
      <c r="X497" s="163"/>
      <c r="Y497" s="163"/>
    </row>
    <row r="498" spans="1:25" ht="13.5" customHeight="1">
      <c r="A498" s="163"/>
      <c r="B498" s="169"/>
      <c r="C498" s="195"/>
      <c r="D498" s="195"/>
      <c r="E498" s="195"/>
      <c r="F498" s="199"/>
      <c r="G498" s="195"/>
      <c r="H498" s="195"/>
      <c r="I498" s="163"/>
      <c r="J498" s="163"/>
      <c r="K498" s="195"/>
      <c r="L498" s="163"/>
      <c r="M498" s="85"/>
      <c r="N498" s="195"/>
      <c r="O498" s="163"/>
      <c r="P498" s="195"/>
      <c r="Q498" s="163"/>
      <c r="R498" s="163"/>
      <c r="S498" s="163"/>
      <c r="T498" s="163"/>
      <c r="U498" s="163"/>
      <c r="V498" s="163"/>
      <c r="W498" s="163"/>
      <c r="X498" s="163"/>
      <c r="Y498" s="163"/>
    </row>
    <row r="499" spans="1:25" ht="13.5" customHeight="1">
      <c r="A499" s="163"/>
      <c r="B499" s="169"/>
      <c r="C499" s="195"/>
      <c r="D499" s="195"/>
      <c r="E499" s="195"/>
      <c r="F499" s="199"/>
      <c r="G499" s="195"/>
      <c r="H499" s="195"/>
      <c r="I499" s="163"/>
      <c r="J499" s="163"/>
      <c r="K499" s="195"/>
      <c r="L499" s="163"/>
      <c r="M499" s="85"/>
      <c r="N499" s="195"/>
      <c r="O499" s="163"/>
      <c r="P499" s="195"/>
      <c r="Q499" s="163"/>
      <c r="R499" s="163"/>
      <c r="S499" s="163"/>
      <c r="T499" s="163"/>
      <c r="U499" s="163"/>
      <c r="V499" s="163"/>
      <c r="W499" s="163"/>
      <c r="X499" s="163"/>
      <c r="Y499" s="163"/>
    </row>
    <row r="500" spans="1:25" ht="13.5" customHeight="1">
      <c r="A500" s="163"/>
      <c r="B500" s="169"/>
      <c r="C500" s="195"/>
      <c r="D500" s="195"/>
      <c r="E500" s="195"/>
      <c r="F500" s="199"/>
      <c r="G500" s="195"/>
      <c r="H500" s="195"/>
      <c r="I500" s="163"/>
      <c r="J500" s="163"/>
      <c r="K500" s="195"/>
      <c r="L500" s="163"/>
      <c r="M500" s="85"/>
      <c r="N500" s="195"/>
      <c r="O500" s="163"/>
      <c r="P500" s="195"/>
      <c r="Q500" s="163"/>
      <c r="R500" s="163"/>
      <c r="S500" s="163"/>
      <c r="T500" s="163"/>
      <c r="U500" s="163"/>
      <c r="V500" s="163"/>
      <c r="W500" s="163"/>
      <c r="X500" s="163"/>
      <c r="Y500" s="163"/>
    </row>
    <row r="501" spans="1:25" ht="13.5" customHeight="1">
      <c r="A501" s="163"/>
      <c r="B501" s="169"/>
      <c r="C501" s="195"/>
      <c r="D501" s="195"/>
      <c r="E501" s="195"/>
      <c r="F501" s="199"/>
      <c r="G501" s="195"/>
      <c r="H501" s="195"/>
      <c r="I501" s="163"/>
      <c r="J501" s="163"/>
      <c r="K501" s="195"/>
      <c r="L501" s="163"/>
      <c r="M501" s="85"/>
      <c r="N501" s="195"/>
      <c r="O501" s="163"/>
      <c r="P501" s="195"/>
      <c r="Q501" s="163"/>
      <c r="R501" s="163"/>
      <c r="S501" s="163"/>
      <c r="T501" s="163"/>
      <c r="U501" s="163"/>
      <c r="V501" s="163"/>
      <c r="W501" s="163"/>
      <c r="X501" s="163"/>
      <c r="Y501" s="163"/>
    </row>
    <row r="502" spans="1:25" ht="13.5" customHeight="1">
      <c r="A502" s="163"/>
      <c r="B502" s="169"/>
      <c r="C502" s="195"/>
      <c r="D502" s="195"/>
      <c r="E502" s="195"/>
      <c r="F502" s="199"/>
      <c r="G502" s="195"/>
      <c r="H502" s="195"/>
      <c r="I502" s="163"/>
      <c r="J502" s="163"/>
      <c r="K502" s="195"/>
      <c r="L502" s="163"/>
      <c r="M502" s="85"/>
      <c r="N502" s="195"/>
      <c r="O502" s="163"/>
      <c r="P502" s="195"/>
      <c r="Q502" s="163"/>
      <c r="R502" s="163"/>
      <c r="S502" s="163"/>
      <c r="T502" s="163"/>
      <c r="U502" s="163"/>
      <c r="V502" s="163"/>
      <c r="W502" s="163"/>
      <c r="X502" s="163"/>
      <c r="Y502" s="163"/>
    </row>
    <row r="503" spans="1:25" ht="13.5" customHeight="1">
      <c r="A503" s="163"/>
      <c r="B503" s="169"/>
      <c r="C503" s="195"/>
      <c r="D503" s="195"/>
      <c r="E503" s="195"/>
      <c r="F503" s="199"/>
      <c r="G503" s="195"/>
      <c r="H503" s="195"/>
      <c r="I503" s="163"/>
      <c r="J503" s="163"/>
      <c r="K503" s="195"/>
      <c r="L503" s="163"/>
      <c r="M503" s="85"/>
      <c r="N503" s="195"/>
      <c r="O503" s="163"/>
      <c r="P503" s="195"/>
      <c r="Q503" s="163"/>
      <c r="R503" s="163"/>
      <c r="S503" s="163"/>
      <c r="T503" s="163"/>
      <c r="U503" s="163"/>
      <c r="V503" s="163"/>
      <c r="W503" s="163"/>
      <c r="X503" s="163"/>
      <c r="Y503" s="163"/>
    </row>
    <row r="504" spans="1:25" ht="13.5" customHeight="1">
      <c r="A504" s="163"/>
      <c r="B504" s="169"/>
      <c r="C504" s="195"/>
      <c r="D504" s="195"/>
      <c r="E504" s="195"/>
      <c r="F504" s="199"/>
      <c r="G504" s="195"/>
      <c r="H504" s="195"/>
      <c r="I504" s="163"/>
      <c r="J504" s="163"/>
      <c r="K504" s="195"/>
      <c r="L504" s="163"/>
      <c r="M504" s="85"/>
      <c r="N504" s="195"/>
      <c r="O504" s="163"/>
      <c r="P504" s="195"/>
      <c r="Q504" s="163"/>
      <c r="R504" s="163"/>
      <c r="S504" s="163"/>
      <c r="T504" s="163"/>
      <c r="U504" s="163"/>
      <c r="V504" s="163"/>
      <c r="W504" s="163"/>
      <c r="X504" s="163"/>
      <c r="Y504" s="163"/>
    </row>
    <row r="505" spans="1:25" ht="13.5" customHeight="1">
      <c r="A505" s="163"/>
      <c r="B505" s="169"/>
      <c r="C505" s="195"/>
      <c r="D505" s="195"/>
      <c r="E505" s="195"/>
      <c r="F505" s="199"/>
      <c r="G505" s="195"/>
      <c r="H505" s="195"/>
      <c r="I505" s="163"/>
      <c r="J505" s="163"/>
      <c r="K505" s="195"/>
      <c r="L505" s="163"/>
      <c r="M505" s="85"/>
      <c r="N505" s="195"/>
      <c r="O505" s="163"/>
      <c r="P505" s="195"/>
      <c r="Q505" s="163"/>
      <c r="R505" s="163"/>
      <c r="S505" s="163"/>
      <c r="T505" s="163"/>
      <c r="U505" s="163"/>
      <c r="V505" s="163"/>
      <c r="W505" s="163"/>
      <c r="X505" s="163"/>
      <c r="Y505" s="163"/>
    </row>
    <row r="506" spans="1:25" ht="13.5" customHeight="1">
      <c r="A506" s="163"/>
      <c r="B506" s="169"/>
      <c r="C506" s="195"/>
      <c r="D506" s="195"/>
      <c r="E506" s="195"/>
      <c r="F506" s="199"/>
      <c r="G506" s="195"/>
      <c r="H506" s="195"/>
      <c r="I506" s="163"/>
      <c r="J506" s="163"/>
      <c r="K506" s="195"/>
      <c r="L506" s="163"/>
      <c r="M506" s="85"/>
      <c r="N506" s="195"/>
      <c r="O506" s="163"/>
      <c r="P506" s="195"/>
      <c r="Q506" s="163"/>
      <c r="R506" s="163"/>
      <c r="S506" s="163"/>
      <c r="T506" s="163"/>
      <c r="U506" s="163"/>
      <c r="V506" s="163"/>
      <c r="W506" s="163"/>
      <c r="X506" s="163"/>
      <c r="Y506" s="163"/>
    </row>
    <row r="507" spans="1:25" ht="13.5" customHeight="1">
      <c r="A507" s="163"/>
      <c r="B507" s="169"/>
      <c r="C507" s="195"/>
      <c r="D507" s="195"/>
      <c r="E507" s="195"/>
      <c r="F507" s="199"/>
      <c r="G507" s="195"/>
      <c r="H507" s="195"/>
      <c r="I507" s="163"/>
      <c r="J507" s="163"/>
      <c r="K507" s="195"/>
      <c r="L507" s="163"/>
      <c r="M507" s="85"/>
      <c r="N507" s="195"/>
      <c r="O507" s="163"/>
      <c r="P507" s="195"/>
      <c r="Q507" s="163"/>
      <c r="R507" s="163"/>
      <c r="S507" s="163"/>
      <c r="T507" s="163"/>
      <c r="U507" s="163"/>
      <c r="V507" s="163"/>
      <c r="W507" s="163"/>
      <c r="X507" s="163"/>
      <c r="Y507" s="163"/>
    </row>
    <row r="508" spans="1:25" ht="13.5" customHeight="1">
      <c r="A508" s="163"/>
      <c r="B508" s="169"/>
      <c r="C508" s="195"/>
      <c r="D508" s="195"/>
      <c r="E508" s="195"/>
      <c r="F508" s="199"/>
      <c r="G508" s="195"/>
      <c r="H508" s="195"/>
      <c r="I508" s="163"/>
      <c r="J508" s="163"/>
      <c r="K508" s="195"/>
      <c r="L508" s="163"/>
      <c r="M508" s="85"/>
      <c r="N508" s="195"/>
      <c r="O508" s="163"/>
      <c r="P508" s="195"/>
      <c r="Q508" s="163"/>
      <c r="R508" s="163"/>
      <c r="S508" s="163"/>
      <c r="T508" s="163"/>
      <c r="U508" s="163"/>
      <c r="V508" s="163"/>
      <c r="W508" s="163"/>
      <c r="X508" s="163"/>
      <c r="Y508" s="163"/>
    </row>
    <row r="509" spans="1:25" ht="13.5" customHeight="1">
      <c r="A509" s="163"/>
      <c r="B509" s="169"/>
      <c r="C509" s="195"/>
      <c r="D509" s="195"/>
      <c r="E509" s="195"/>
      <c r="F509" s="199"/>
      <c r="G509" s="195"/>
      <c r="H509" s="195"/>
      <c r="I509" s="163"/>
      <c r="J509" s="163"/>
      <c r="K509" s="195"/>
      <c r="L509" s="163"/>
      <c r="M509" s="85"/>
      <c r="N509" s="195"/>
      <c r="O509" s="163"/>
      <c r="P509" s="195"/>
      <c r="Q509" s="163"/>
      <c r="R509" s="163"/>
      <c r="S509" s="163"/>
      <c r="T509" s="163"/>
      <c r="U509" s="163"/>
      <c r="V509" s="163"/>
      <c r="W509" s="163"/>
      <c r="X509" s="163"/>
      <c r="Y509" s="163"/>
    </row>
    <row r="510" spans="1:25" ht="13.5" customHeight="1">
      <c r="A510" s="163"/>
      <c r="B510" s="169"/>
      <c r="C510" s="195"/>
      <c r="D510" s="195"/>
      <c r="E510" s="195"/>
      <c r="F510" s="199"/>
      <c r="G510" s="195"/>
      <c r="H510" s="195"/>
      <c r="I510" s="163"/>
      <c r="J510" s="163"/>
      <c r="K510" s="195"/>
      <c r="L510" s="163"/>
      <c r="M510" s="85"/>
      <c r="N510" s="195"/>
      <c r="O510" s="163"/>
      <c r="P510" s="195"/>
      <c r="Q510" s="163"/>
      <c r="R510" s="163"/>
      <c r="S510" s="163"/>
      <c r="T510" s="163"/>
      <c r="U510" s="163"/>
      <c r="V510" s="163"/>
      <c r="W510" s="163"/>
      <c r="X510" s="163"/>
      <c r="Y510" s="163"/>
    </row>
    <row r="511" spans="1:25" ht="13.5" customHeight="1">
      <c r="A511" s="163"/>
      <c r="B511" s="169"/>
      <c r="C511" s="195"/>
      <c r="D511" s="195"/>
      <c r="E511" s="195"/>
      <c r="F511" s="199"/>
      <c r="G511" s="195"/>
      <c r="H511" s="195"/>
      <c r="I511" s="163"/>
      <c r="J511" s="163"/>
      <c r="K511" s="195"/>
      <c r="L511" s="163"/>
      <c r="M511" s="85"/>
      <c r="N511" s="195"/>
      <c r="O511" s="163"/>
      <c r="P511" s="195"/>
      <c r="Q511" s="163"/>
      <c r="R511" s="163"/>
      <c r="S511" s="163"/>
      <c r="T511" s="163"/>
      <c r="U511" s="163"/>
      <c r="V511" s="163"/>
      <c r="W511" s="163"/>
      <c r="X511" s="163"/>
      <c r="Y511" s="163"/>
    </row>
    <row r="512" spans="1:25" ht="13.5" customHeight="1">
      <c r="A512" s="163"/>
      <c r="B512" s="169"/>
      <c r="C512" s="195"/>
      <c r="D512" s="195"/>
      <c r="E512" s="195"/>
      <c r="F512" s="199"/>
      <c r="G512" s="195"/>
      <c r="H512" s="195"/>
      <c r="I512" s="163"/>
      <c r="J512" s="163"/>
      <c r="K512" s="195"/>
      <c r="L512" s="163"/>
      <c r="M512" s="85"/>
      <c r="N512" s="195"/>
      <c r="O512" s="163"/>
      <c r="P512" s="195"/>
      <c r="Q512" s="163"/>
      <c r="R512" s="163"/>
      <c r="S512" s="163"/>
      <c r="T512" s="163"/>
      <c r="U512" s="163"/>
      <c r="V512" s="163"/>
      <c r="W512" s="163"/>
      <c r="X512" s="163"/>
      <c r="Y512" s="163"/>
    </row>
    <row r="513" spans="1:25" ht="13.5" customHeight="1">
      <c r="A513" s="163"/>
      <c r="B513" s="169"/>
      <c r="C513" s="195"/>
      <c r="D513" s="195"/>
      <c r="E513" s="195"/>
      <c r="F513" s="199"/>
      <c r="G513" s="195"/>
      <c r="H513" s="195"/>
      <c r="I513" s="163"/>
      <c r="J513" s="163"/>
      <c r="K513" s="195"/>
      <c r="L513" s="163"/>
      <c r="M513" s="85"/>
      <c r="N513" s="195"/>
      <c r="O513" s="163"/>
      <c r="P513" s="195"/>
      <c r="Q513" s="163"/>
      <c r="R513" s="163"/>
      <c r="S513" s="163"/>
      <c r="T513" s="163"/>
      <c r="U513" s="163"/>
      <c r="V513" s="163"/>
      <c r="W513" s="163"/>
      <c r="X513" s="163"/>
      <c r="Y513" s="163"/>
    </row>
    <row r="514" spans="1:25" ht="13.5" customHeight="1">
      <c r="A514" s="163"/>
      <c r="B514" s="169"/>
      <c r="C514" s="195"/>
      <c r="D514" s="195"/>
      <c r="E514" s="195"/>
      <c r="F514" s="199"/>
      <c r="G514" s="195"/>
      <c r="H514" s="195"/>
      <c r="I514" s="163"/>
      <c r="J514" s="163"/>
      <c r="K514" s="195"/>
      <c r="L514" s="163"/>
      <c r="M514" s="85"/>
      <c r="N514" s="195"/>
      <c r="O514" s="163"/>
      <c r="P514" s="195"/>
      <c r="Q514" s="163"/>
      <c r="R514" s="163"/>
      <c r="S514" s="163"/>
      <c r="T514" s="163"/>
      <c r="U514" s="163"/>
      <c r="V514" s="163"/>
      <c r="W514" s="163"/>
      <c r="X514" s="163"/>
      <c r="Y514" s="163"/>
    </row>
    <row r="515" spans="1:25" ht="13.5" customHeight="1">
      <c r="A515" s="163"/>
      <c r="B515" s="169"/>
      <c r="C515" s="195"/>
      <c r="D515" s="195"/>
      <c r="E515" s="195"/>
      <c r="F515" s="199"/>
      <c r="G515" s="195"/>
      <c r="H515" s="195"/>
      <c r="I515" s="163"/>
      <c r="J515" s="163"/>
      <c r="K515" s="195"/>
      <c r="L515" s="163"/>
      <c r="M515" s="85"/>
      <c r="N515" s="195"/>
      <c r="O515" s="163"/>
      <c r="P515" s="195"/>
      <c r="Q515" s="163"/>
      <c r="R515" s="163"/>
      <c r="S515" s="163"/>
      <c r="T515" s="163"/>
      <c r="U515" s="163"/>
      <c r="V515" s="163"/>
      <c r="W515" s="163"/>
      <c r="X515" s="163"/>
      <c r="Y515" s="163"/>
    </row>
    <row r="516" spans="1:25" ht="13.5" customHeight="1">
      <c r="A516" s="163"/>
      <c r="B516" s="169"/>
      <c r="C516" s="195"/>
      <c r="D516" s="195"/>
      <c r="E516" s="195"/>
      <c r="F516" s="199"/>
      <c r="G516" s="195"/>
      <c r="H516" s="195"/>
      <c r="I516" s="163"/>
      <c r="J516" s="163"/>
      <c r="K516" s="195"/>
      <c r="L516" s="163"/>
      <c r="M516" s="85"/>
      <c r="N516" s="195"/>
      <c r="O516" s="163"/>
      <c r="P516" s="195"/>
      <c r="Q516" s="163"/>
      <c r="R516" s="163"/>
      <c r="S516" s="163"/>
      <c r="T516" s="163"/>
      <c r="U516" s="163"/>
      <c r="V516" s="163"/>
      <c r="W516" s="163"/>
      <c r="X516" s="163"/>
      <c r="Y516" s="163"/>
    </row>
    <row r="517" spans="1:25" ht="13.5" customHeight="1">
      <c r="A517" s="163"/>
      <c r="B517" s="169"/>
      <c r="C517" s="195"/>
      <c r="D517" s="195"/>
      <c r="E517" s="195"/>
      <c r="F517" s="199"/>
      <c r="G517" s="195"/>
      <c r="H517" s="195"/>
      <c r="I517" s="163"/>
      <c r="J517" s="163"/>
      <c r="K517" s="195"/>
      <c r="L517" s="163"/>
      <c r="M517" s="85"/>
      <c r="N517" s="195"/>
      <c r="O517" s="163"/>
      <c r="P517" s="195"/>
      <c r="Q517" s="163"/>
      <c r="R517" s="163"/>
      <c r="S517" s="163"/>
      <c r="T517" s="163"/>
      <c r="U517" s="163"/>
      <c r="V517" s="163"/>
      <c r="W517" s="163"/>
      <c r="X517" s="163"/>
      <c r="Y517" s="163"/>
    </row>
    <row r="518" spans="1:25" ht="13.5" customHeight="1">
      <c r="A518" s="163"/>
      <c r="B518" s="169"/>
      <c r="C518" s="195"/>
      <c r="D518" s="195"/>
      <c r="E518" s="195"/>
      <c r="F518" s="199"/>
      <c r="G518" s="195"/>
      <c r="H518" s="195"/>
      <c r="I518" s="163"/>
      <c r="J518" s="163"/>
      <c r="K518" s="195"/>
      <c r="L518" s="163"/>
      <c r="M518" s="85"/>
      <c r="N518" s="195"/>
      <c r="O518" s="163"/>
      <c r="P518" s="195"/>
      <c r="Q518" s="163"/>
      <c r="R518" s="163"/>
      <c r="S518" s="163"/>
      <c r="T518" s="163"/>
      <c r="U518" s="163"/>
      <c r="V518" s="163"/>
      <c r="W518" s="163"/>
      <c r="X518" s="163"/>
      <c r="Y518" s="163"/>
    </row>
    <row r="519" spans="1:25" ht="13.5" customHeight="1">
      <c r="A519" s="163"/>
      <c r="B519" s="169"/>
      <c r="C519" s="195"/>
      <c r="D519" s="195"/>
      <c r="E519" s="195"/>
      <c r="F519" s="199"/>
      <c r="G519" s="195"/>
      <c r="H519" s="195"/>
      <c r="I519" s="163"/>
      <c r="J519" s="163"/>
      <c r="K519" s="195"/>
      <c r="L519" s="163"/>
      <c r="M519" s="85"/>
      <c r="N519" s="195"/>
      <c r="O519" s="163"/>
      <c r="P519" s="195"/>
      <c r="Q519" s="163"/>
      <c r="R519" s="163"/>
      <c r="S519" s="163"/>
      <c r="T519" s="163"/>
      <c r="U519" s="163"/>
      <c r="V519" s="163"/>
      <c r="W519" s="163"/>
      <c r="X519" s="163"/>
      <c r="Y519" s="163"/>
    </row>
    <row r="520" spans="1:25" ht="13.5" customHeight="1">
      <c r="A520" s="163"/>
      <c r="B520" s="169"/>
      <c r="C520" s="195"/>
      <c r="D520" s="195"/>
      <c r="E520" s="195"/>
      <c r="F520" s="199"/>
      <c r="G520" s="195"/>
      <c r="H520" s="195"/>
      <c r="I520" s="163"/>
      <c r="J520" s="163"/>
      <c r="K520" s="195"/>
      <c r="L520" s="163"/>
      <c r="M520" s="85"/>
      <c r="N520" s="195"/>
      <c r="O520" s="163"/>
      <c r="P520" s="195"/>
      <c r="Q520" s="163"/>
      <c r="R520" s="163"/>
      <c r="S520" s="163"/>
      <c r="T520" s="163"/>
      <c r="U520" s="163"/>
      <c r="V520" s="163"/>
      <c r="W520" s="163"/>
      <c r="X520" s="163"/>
      <c r="Y520" s="163"/>
    </row>
    <row r="521" spans="1:25" ht="13.5" customHeight="1">
      <c r="A521" s="163"/>
      <c r="B521" s="169"/>
      <c r="C521" s="195"/>
      <c r="D521" s="195"/>
      <c r="E521" s="195"/>
      <c r="F521" s="199"/>
      <c r="G521" s="195"/>
      <c r="H521" s="195"/>
      <c r="I521" s="163"/>
      <c r="J521" s="163"/>
      <c r="K521" s="195"/>
      <c r="L521" s="163"/>
      <c r="M521" s="85"/>
      <c r="N521" s="195"/>
      <c r="O521" s="163"/>
      <c r="P521" s="195"/>
      <c r="Q521" s="163"/>
      <c r="R521" s="163"/>
      <c r="S521" s="163"/>
      <c r="T521" s="163"/>
      <c r="U521" s="163"/>
      <c r="V521" s="163"/>
      <c r="W521" s="163"/>
      <c r="X521" s="163"/>
      <c r="Y521" s="163"/>
    </row>
    <row r="522" spans="1:25" ht="13.5" customHeight="1">
      <c r="A522" s="163"/>
      <c r="B522" s="169"/>
      <c r="C522" s="195"/>
      <c r="D522" s="195"/>
      <c r="E522" s="195"/>
      <c r="F522" s="199"/>
      <c r="G522" s="195"/>
      <c r="H522" s="195"/>
      <c r="I522" s="163"/>
      <c r="J522" s="163"/>
      <c r="K522" s="195"/>
      <c r="L522" s="163"/>
      <c r="M522" s="85"/>
      <c r="N522" s="195"/>
      <c r="O522" s="163"/>
      <c r="P522" s="195"/>
      <c r="Q522" s="163"/>
      <c r="R522" s="163"/>
      <c r="S522" s="163"/>
      <c r="T522" s="163"/>
      <c r="U522" s="163"/>
      <c r="V522" s="163"/>
      <c r="W522" s="163"/>
      <c r="X522" s="163"/>
      <c r="Y522" s="163"/>
    </row>
    <row r="523" spans="1:25" ht="13.5" customHeight="1">
      <c r="A523" s="163"/>
      <c r="B523" s="169"/>
      <c r="C523" s="195"/>
      <c r="D523" s="195"/>
      <c r="E523" s="195"/>
      <c r="F523" s="199"/>
      <c r="G523" s="195"/>
      <c r="H523" s="195"/>
      <c r="I523" s="163"/>
      <c r="J523" s="163"/>
      <c r="K523" s="195"/>
      <c r="L523" s="163"/>
      <c r="M523" s="85"/>
      <c r="N523" s="195"/>
      <c r="O523" s="163"/>
      <c r="P523" s="195"/>
      <c r="Q523" s="163"/>
      <c r="R523" s="163"/>
      <c r="S523" s="163"/>
      <c r="T523" s="163"/>
      <c r="U523" s="163"/>
      <c r="V523" s="163"/>
      <c r="W523" s="163"/>
      <c r="X523" s="163"/>
      <c r="Y523" s="163"/>
    </row>
    <row r="524" spans="1:25" ht="13.5" customHeight="1">
      <c r="A524" s="163"/>
      <c r="B524" s="169"/>
      <c r="C524" s="195"/>
      <c r="D524" s="195"/>
      <c r="E524" s="195"/>
      <c r="F524" s="199"/>
      <c r="G524" s="195"/>
      <c r="H524" s="195"/>
      <c r="I524" s="163"/>
      <c r="J524" s="163"/>
      <c r="K524" s="195"/>
      <c r="L524" s="163"/>
      <c r="M524" s="85"/>
      <c r="N524" s="195"/>
      <c r="O524" s="163"/>
      <c r="P524" s="195"/>
      <c r="Q524" s="163"/>
      <c r="R524" s="163"/>
      <c r="S524" s="163"/>
      <c r="T524" s="163"/>
      <c r="U524" s="163"/>
      <c r="V524" s="163"/>
      <c r="W524" s="163"/>
      <c r="X524" s="163"/>
      <c r="Y524" s="163"/>
    </row>
    <row r="525" spans="1:25" ht="13.5" customHeight="1">
      <c r="A525" s="163"/>
      <c r="B525" s="169"/>
      <c r="C525" s="195"/>
      <c r="D525" s="195"/>
      <c r="E525" s="195"/>
      <c r="F525" s="199"/>
      <c r="G525" s="195"/>
      <c r="H525" s="195"/>
      <c r="I525" s="163"/>
      <c r="J525" s="163"/>
      <c r="K525" s="195"/>
      <c r="L525" s="163"/>
      <c r="M525" s="85"/>
      <c r="N525" s="195"/>
      <c r="O525" s="163"/>
      <c r="P525" s="195"/>
      <c r="Q525" s="163"/>
      <c r="R525" s="163"/>
      <c r="S525" s="163"/>
      <c r="T525" s="163"/>
      <c r="U525" s="163"/>
      <c r="V525" s="163"/>
      <c r="W525" s="163"/>
      <c r="X525" s="163"/>
      <c r="Y525" s="163"/>
    </row>
    <row r="526" spans="1:25" ht="13.5" customHeight="1">
      <c r="A526" s="163"/>
      <c r="B526" s="169"/>
      <c r="C526" s="195"/>
      <c r="D526" s="195"/>
      <c r="E526" s="195"/>
      <c r="F526" s="199"/>
      <c r="G526" s="195"/>
      <c r="H526" s="195"/>
      <c r="I526" s="163"/>
      <c r="J526" s="163"/>
      <c r="K526" s="195"/>
      <c r="L526" s="163"/>
      <c r="M526" s="85"/>
      <c r="N526" s="195"/>
      <c r="O526" s="163"/>
      <c r="P526" s="195"/>
      <c r="Q526" s="163"/>
      <c r="R526" s="163"/>
      <c r="S526" s="163"/>
      <c r="T526" s="163"/>
      <c r="U526" s="163"/>
      <c r="V526" s="163"/>
      <c r="W526" s="163"/>
      <c r="X526" s="163"/>
      <c r="Y526" s="163"/>
    </row>
    <row r="527" spans="1:25" ht="13.5" customHeight="1">
      <c r="A527" s="163"/>
      <c r="B527" s="169"/>
      <c r="C527" s="195"/>
      <c r="D527" s="195"/>
      <c r="E527" s="195"/>
      <c r="F527" s="199"/>
      <c r="G527" s="195"/>
      <c r="H527" s="195"/>
      <c r="I527" s="163"/>
      <c r="J527" s="163"/>
      <c r="K527" s="195"/>
      <c r="L527" s="163"/>
      <c r="M527" s="85"/>
      <c r="N527" s="195"/>
      <c r="O527" s="163"/>
      <c r="P527" s="195"/>
      <c r="Q527" s="163"/>
      <c r="R527" s="163"/>
      <c r="S527" s="163"/>
      <c r="T527" s="163"/>
      <c r="U527" s="163"/>
      <c r="V527" s="163"/>
      <c r="W527" s="163"/>
      <c r="X527" s="163"/>
      <c r="Y527" s="163"/>
    </row>
    <row r="528" spans="1:25" ht="13.5" customHeight="1">
      <c r="A528" s="163"/>
      <c r="B528" s="169"/>
      <c r="C528" s="195"/>
      <c r="D528" s="195"/>
      <c r="E528" s="195"/>
      <c r="F528" s="199"/>
      <c r="G528" s="195"/>
      <c r="H528" s="195"/>
      <c r="I528" s="163"/>
      <c r="J528" s="163"/>
      <c r="K528" s="195"/>
      <c r="L528" s="163"/>
      <c r="M528" s="85"/>
      <c r="N528" s="195"/>
      <c r="O528" s="163"/>
      <c r="P528" s="195"/>
      <c r="Q528" s="163"/>
      <c r="R528" s="163"/>
      <c r="S528" s="163"/>
      <c r="T528" s="163"/>
      <c r="U528" s="163"/>
      <c r="V528" s="163"/>
      <c r="W528" s="163"/>
      <c r="X528" s="163"/>
      <c r="Y528" s="163"/>
    </row>
    <row r="529" spans="1:25" ht="13.5" customHeight="1">
      <c r="A529" s="163"/>
      <c r="B529" s="169"/>
      <c r="C529" s="195"/>
      <c r="D529" s="195"/>
      <c r="E529" s="195"/>
      <c r="F529" s="199"/>
      <c r="G529" s="195"/>
      <c r="H529" s="195"/>
      <c r="I529" s="163"/>
      <c r="J529" s="163"/>
      <c r="K529" s="195"/>
      <c r="L529" s="163"/>
      <c r="M529" s="85"/>
      <c r="N529" s="195"/>
      <c r="O529" s="163"/>
      <c r="P529" s="195"/>
      <c r="Q529" s="163"/>
      <c r="R529" s="163"/>
      <c r="S529" s="163"/>
      <c r="T529" s="163"/>
      <c r="U529" s="163"/>
      <c r="V529" s="163"/>
      <c r="W529" s="163"/>
      <c r="X529" s="163"/>
      <c r="Y529" s="163"/>
    </row>
    <row r="530" spans="1:25" ht="13.5" customHeight="1">
      <c r="A530" s="163"/>
      <c r="B530" s="169"/>
      <c r="C530" s="195"/>
      <c r="D530" s="195"/>
      <c r="E530" s="195"/>
      <c r="F530" s="199"/>
      <c r="G530" s="195"/>
      <c r="H530" s="195"/>
      <c r="I530" s="163"/>
      <c r="J530" s="163"/>
      <c r="K530" s="195"/>
      <c r="L530" s="163"/>
      <c r="M530" s="85"/>
      <c r="N530" s="195"/>
      <c r="O530" s="163"/>
      <c r="P530" s="195"/>
      <c r="Q530" s="163"/>
      <c r="R530" s="163"/>
      <c r="S530" s="163"/>
      <c r="T530" s="163"/>
      <c r="U530" s="163"/>
      <c r="V530" s="163"/>
      <c r="W530" s="163"/>
      <c r="X530" s="163"/>
      <c r="Y530" s="163"/>
    </row>
    <row r="531" spans="1:25" ht="13.5" customHeight="1">
      <c r="A531" s="163"/>
      <c r="B531" s="169"/>
      <c r="C531" s="195"/>
      <c r="D531" s="195"/>
      <c r="E531" s="195"/>
      <c r="F531" s="199"/>
      <c r="G531" s="195"/>
      <c r="H531" s="195"/>
      <c r="I531" s="163"/>
      <c r="J531" s="163"/>
      <c r="K531" s="195"/>
      <c r="L531" s="163"/>
      <c r="M531" s="85"/>
      <c r="N531" s="195"/>
      <c r="O531" s="163"/>
      <c r="P531" s="195"/>
      <c r="Q531" s="163"/>
      <c r="R531" s="163"/>
      <c r="S531" s="163"/>
      <c r="T531" s="163"/>
      <c r="U531" s="163"/>
      <c r="V531" s="163"/>
      <c r="W531" s="163"/>
      <c r="X531" s="163"/>
      <c r="Y531" s="163"/>
    </row>
    <row r="532" spans="1:25" ht="13.5" customHeight="1">
      <c r="A532" s="163"/>
      <c r="B532" s="169"/>
      <c r="C532" s="195"/>
      <c r="D532" s="195"/>
      <c r="E532" s="195"/>
      <c r="F532" s="199"/>
      <c r="G532" s="195"/>
      <c r="H532" s="195"/>
      <c r="I532" s="163"/>
      <c r="J532" s="163"/>
      <c r="K532" s="195"/>
      <c r="L532" s="163"/>
      <c r="M532" s="85"/>
      <c r="N532" s="195"/>
      <c r="O532" s="163"/>
      <c r="P532" s="195"/>
      <c r="Q532" s="163"/>
      <c r="R532" s="163"/>
      <c r="S532" s="163"/>
      <c r="T532" s="163"/>
      <c r="U532" s="163"/>
      <c r="V532" s="163"/>
      <c r="W532" s="163"/>
      <c r="X532" s="163"/>
      <c r="Y532" s="163"/>
    </row>
    <row r="533" spans="1:25" ht="13.5" customHeight="1">
      <c r="A533" s="163"/>
      <c r="B533" s="169"/>
      <c r="C533" s="195"/>
      <c r="D533" s="195"/>
      <c r="E533" s="195"/>
      <c r="F533" s="199"/>
      <c r="G533" s="195"/>
      <c r="H533" s="195"/>
      <c r="I533" s="163"/>
      <c r="J533" s="163"/>
      <c r="K533" s="195"/>
      <c r="L533" s="163"/>
      <c r="M533" s="85"/>
      <c r="N533" s="195"/>
      <c r="O533" s="163"/>
      <c r="P533" s="195"/>
      <c r="Q533" s="163"/>
      <c r="R533" s="163"/>
      <c r="S533" s="163"/>
      <c r="T533" s="163"/>
      <c r="U533" s="163"/>
      <c r="V533" s="163"/>
      <c r="W533" s="163"/>
      <c r="X533" s="163"/>
      <c r="Y533" s="163"/>
    </row>
    <row r="534" spans="1:25" ht="13.5" customHeight="1">
      <c r="A534" s="163"/>
      <c r="B534" s="169"/>
      <c r="C534" s="195"/>
      <c r="D534" s="195"/>
      <c r="E534" s="195"/>
      <c r="F534" s="199"/>
      <c r="G534" s="195"/>
      <c r="H534" s="195"/>
      <c r="I534" s="163"/>
      <c r="J534" s="163"/>
      <c r="K534" s="195"/>
      <c r="L534" s="163"/>
      <c r="M534" s="85"/>
      <c r="N534" s="195"/>
      <c r="O534" s="163"/>
      <c r="P534" s="195"/>
      <c r="Q534" s="163"/>
      <c r="R534" s="163"/>
      <c r="S534" s="163"/>
      <c r="T534" s="163"/>
      <c r="U534" s="163"/>
      <c r="V534" s="163"/>
      <c r="W534" s="163"/>
      <c r="X534" s="163"/>
      <c r="Y534" s="163"/>
    </row>
    <row r="535" spans="1:25" ht="13.5" customHeight="1">
      <c r="A535" s="163"/>
      <c r="B535" s="169"/>
      <c r="C535" s="195"/>
      <c r="D535" s="195"/>
      <c r="E535" s="195"/>
      <c r="F535" s="199"/>
      <c r="G535" s="195"/>
      <c r="H535" s="195"/>
      <c r="I535" s="163"/>
      <c r="J535" s="163"/>
      <c r="K535" s="195"/>
      <c r="L535" s="163"/>
      <c r="M535" s="85"/>
      <c r="N535" s="195"/>
      <c r="O535" s="163"/>
      <c r="P535" s="195"/>
      <c r="Q535" s="163"/>
      <c r="R535" s="163"/>
      <c r="S535" s="163"/>
      <c r="T535" s="163"/>
      <c r="U535" s="163"/>
      <c r="V535" s="163"/>
      <c r="W535" s="163"/>
      <c r="X535" s="163"/>
      <c r="Y535" s="163"/>
    </row>
    <row r="536" spans="1:25" ht="13.5" customHeight="1">
      <c r="A536" s="163"/>
      <c r="B536" s="169"/>
      <c r="C536" s="195"/>
      <c r="D536" s="195"/>
      <c r="E536" s="195"/>
      <c r="F536" s="199"/>
      <c r="G536" s="195"/>
      <c r="H536" s="195"/>
      <c r="I536" s="163"/>
      <c r="J536" s="163"/>
      <c r="K536" s="195"/>
      <c r="L536" s="163"/>
      <c r="M536" s="85"/>
      <c r="N536" s="195"/>
      <c r="O536" s="163"/>
      <c r="P536" s="195"/>
      <c r="Q536" s="163"/>
      <c r="R536" s="163"/>
      <c r="S536" s="163"/>
      <c r="T536" s="163"/>
      <c r="U536" s="163"/>
      <c r="V536" s="163"/>
      <c r="W536" s="163"/>
      <c r="X536" s="163"/>
      <c r="Y536" s="163"/>
    </row>
    <row r="537" spans="1:25" ht="13.5" customHeight="1">
      <c r="A537" s="163"/>
      <c r="B537" s="169"/>
      <c r="C537" s="195"/>
      <c r="D537" s="195"/>
      <c r="E537" s="195"/>
      <c r="F537" s="199"/>
      <c r="G537" s="195"/>
      <c r="H537" s="195"/>
      <c r="I537" s="163"/>
      <c r="J537" s="163"/>
      <c r="K537" s="195"/>
      <c r="L537" s="163"/>
      <c r="M537" s="85"/>
      <c r="N537" s="195"/>
      <c r="O537" s="163"/>
      <c r="P537" s="195"/>
      <c r="Q537" s="163"/>
      <c r="R537" s="163"/>
      <c r="S537" s="163"/>
      <c r="T537" s="163"/>
      <c r="U537" s="163"/>
      <c r="V537" s="163"/>
      <c r="W537" s="163"/>
      <c r="X537" s="163"/>
      <c r="Y537" s="163"/>
    </row>
    <row r="538" spans="1:25" ht="13.5" customHeight="1">
      <c r="A538" s="163"/>
      <c r="B538" s="169"/>
      <c r="C538" s="195"/>
      <c r="D538" s="195"/>
      <c r="E538" s="195"/>
      <c r="F538" s="199"/>
      <c r="G538" s="195"/>
      <c r="H538" s="195"/>
      <c r="I538" s="163"/>
      <c r="J538" s="163"/>
      <c r="K538" s="195"/>
      <c r="L538" s="163"/>
      <c r="M538" s="85"/>
      <c r="N538" s="195"/>
      <c r="O538" s="163"/>
      <c r="P538" s="195"/>
      <c r="Q538" s="163"/>
      <c r="R538" s="163"/>
      <c r="S538" s="163"/>
      <c r="T538" s="163"/>
      <c r="U538" s="163"/>
      <c r="V538" s="163"/>
      <c r="W538" s="163"/>
      <c r="X538" s="163"/>
      <c r="Y538" s="163"/>
    </row>
    <row r="539" spans="1:25" ht="13.5" customHeight="1">
      <c r="A539" s="163"/>
      <c r="B539" s="169"/>
      <c r="C539" s="195"/>
      <c r="D539" s="195"/>
      <c r="E539" s="195"/>
      <c r="F539" s="199"/>
      <c r="G539" s="195"/>
      <c r="H539" s="195"/>
      <c r="I539" s="163"/>
      <c r="J539" s="163"/>
      <c r="K539" s="195"/>
      <c r="L539" s="163"/>
      <c r="M539" s="85"/>
      <c r="N539" s="195"/>
      <c r="O539" s="163"/>
      <c r="P539" s="195"/>
      <c r="Q539" s="163"/>
      <c r="R539" s="163"/>
      <c r="S539" s="163"/>
      <c r="T539" s="163"/>
      <c r="U539" s="163"/>
      <c r="V539" s="163"/>
      <c r="W539" s="163"/>
      <c r="X539" s="163"/>
      <c r="Y539" s="163"/>
    </row>
    <row r="540" spans="1:25" ht="13.5" customHeight="1">
      <c r="A540" s="163"/>
      <c r="B540" s="169"/>
      <c r="C540" s="195"/>
      <c r="D540" s="195"/>
      <c r="E540" s="195"/>
      <c r="F540" s="199"/>
      <c r="G540" s="195"/>
      <c r="H540" s="195"/>
      <c r="I540" s="163"/>
      <c r="J540" s="163"/>
      <c r="K540" s="195"/>
      <c r="L540" s="163"/>
      <c r="M540" s="85"/>
      <c r="N540" s="195"/>
      <c r="O540" s="163"/>
      <c r="P540" s="195"/>
      <c r="Q540" s="163"/>
      <c r="R540" s="163"/>
      <c r="S540" s="163"/>
      <c r="T540" s="163"/>
      <c r="U540" s="163"/>
      <c r="V540" s="163"/>
      <c r="W540" s="163"/>
      <c r="X540" s="163"/>
      <c r="Y540" s="163"/>
    </row>
    <row r="541" spans="1:25" ht="13.5" customHeight="1">
      <c r="A541" s="163"/>
      <c r="B541" s="169"/>
      <c r="C541" s="195"/>
      <c r="D541" s="195"/>
      <c r="E541" s="195"/>
      <c r="F541" s="199"/>
      <c r="G541" s="195"/>
      <c r="H541" s="195"/>
      <c r="I541" s="163"/>
      <c r="J541" s="163"/>
      <c r="K541" s="195"/>
      <c r="L541" s="163"/>
      <c r="M541" s="85"/>
      <c r="N541" s="195"/>
      <c r="O541" s="163"/>
      <c r="P541" s="195"/>
      <c r="Q541" s="163"/>
      <c r="R541" s="163"/>
      <c r="S541" s="163"/>
      <c r="T541" s="163"/>
      <c r="U541" s="163"/>
      <c r="V541" s="163"/>
      <c r="W541" s="163"/>
      <c r="X541" s="163"/>
      <c r="Y541" s="163"/>
    </row>
    <row r="542" spans="1:25" ht="13.5" customHeight="1">
      <c r="A542" s="163"/>
      <c r="B542" s="169"/>
      <c r="C542" s="195"/>
      <c r="D542" s="195"/>
      <c r="E542" s="195"/>
      <c r="F542" s="199"/>
      <c r="G542" s="195"/>
      <c r="H542" s="195"/>
      <c r="I542" s="163"/>
      <c r="J542" s="163"/>
      <c r="K542" s="195"/>
      <c r="L542" s="163"/>
      <c r="M542" s="85"/>
      <c r="N542" s="195"/>
      <c r="O542" s="163"/>
      <c r="P542" s="195"/>
      <c r="Q542" s="163"/>
      <c r="R542" s="163"/>
      <c r="S542" s="163"/>
      <c r="T542" s="163"/>
      <c r="U542" s="163"/>
      <c r="V542" s="163"/>
      <c r="W542" s="163"/>
      <c r="X542" s="163"/>
      <c r="Y542" s="163"/>
    </row>
    <row r="543" spans="1:25" ht="13.5" customHeight="1">
      <c r="A543" s="163"/>
      <c r="B543" s="169"/>
      <c r="C543" s="195"/>
      <c r="D543" s="195"/>
      <c r="E543" s="195"/>
      <c r="F543" s="199"/>
      <c r="G543" s="195"/>
      <c r="H543" s="195"/>
      <c r="I543" s="163"/>
      <c r="J543" s="163"/>
      <c r="K543" s="195"/>
      <c r="L543" s="163"/>
      <c r="M543" s="85"/>
      <c r="N543" s="195"/>
      <c r="O543" s="163"/>
      <c r="P543" s="195"/>
      <c r="Q543" s="163"/>
      <c r="R543" s="163"/>
      <c r="S543" s="163"/>
      <c r="T543" s="163"/>
      <c r="U543" s="163"/>
      <c r="V543" s="163"/>
      <c r="W543" s="163"/>
      <c r="X543" s="163"/>
      <c r="Y543" s="163"/>
    </row>
    <row r="544" spans="1:25" ht="13.5" customHeight="1">
      <c r="A544" s="163"/>
      <c r="B544" s="169"/>
      <c r="C544" s="195"/>
      <c r="D544" s="195"/>
      <c r="E544" s="195"/>
      <c r="F544" s="199"/>
      <c r="G544" s="195"/>
      <c r="H544" s="195"/>
      <c r="I544" s="163"/>
      <c r="J544" s="163"/>
      <c r="K544" s="195"/>
      <c r="L544" s="163"/>
      <c r="M544" s="85"/>
      <c r="N544" s="195"/>
      <c r="O544" s="163"/>
      <c r="P544" s="195"/>
      <c r="Q544" s="163"/>
      <c r="R544" s="163"/>
      <c r="S544" s="163"/>
      <c r="T544" s="163"/>
      <c r="U544" s="163"/>
      <c r="V544" s="163"/>
      <c r="W544" s="163"/>
      <c r="X544" s="163"/>
      <c r="Y544" s="163"/>
    </row>
    <row r="545" spans="1:25" ht="13.5" customHeight="1">
      <c r="A545" s="163"/>
      <c r="B545" s="169"/>
      <c r="C545" s="195"/>
      <c r="D545" s="195"/>
      <c r="E545" s="195"/>
      <c r="F545" s="199"/>
      <c r="G545" s="195"/>
      <c r="H545" s="195"/>
      <c r="I545" s="163"/>
      <c r="J545" s="163"/>
      <c r="K545" s="195"/>
      <c r="L545" s="163"/>
      <c r="M545" s="85"/>
      <c r="N545" s="195"/>
      <c r="O545" s="163"/>
      <c r="P545" s="195"/>
      <c r="Q545" s="163"/>
      <c r="R545" s="163"/>
      <c r="S545" s="163"/>
      <c r="T545" s="163"/>
      <c r="U545" s="163"/>
      <c r="V545" s="163"/>
      <c r="W545" s="163"/>
      <c r="X545" s="163"/>
      <c r="Y545" s="163"/>
    </row>
    <row r="546" spans="1:25" ht="13.5" customHeight="1">
      <c r="A546" s="163"/>
      <c r="B546" s="169"/>
      <c r="C546" s="195"/>
      <c r="D546" s="195"/>
      <c r="E546" s="195"/>
      <c r="F546" s="199"/>
      <c r="G546" s="195"/>
      <c r="H546" s="195"/>
      <c r="I546" s="163"/>
      <c r="J546" s="163"/>
      <c r="K546" s="195"/>
      <c r="L546" s="163"/>
      <c r="M546" s="85"/>
      <c r="N546" s="195"/>
      <c r="O546" s="163"/>
      <c r="P546" s="195"/>
      <c r="Q546" s="163"/>
      <c r="R546" s="163"/>
      <c r="S546" s="163"/>
      <c r="T546" s="163"/>
      <c r="U546" s="163"/>
      <c r="V546" s="163"/>
      <c r="W546" s="163"/>
      <c r="X546" s="163"/>
      <c r="Y546" s="163"/>
    </row>
    <row r="547" spans="1:25" ht="13.5" customHeight="1">
      <c r="A547" s="163"/>
      <c r="B547" s="169"/>
      <c r="C547" s="195"/>
      <c r="D547" s="195"/>
      <c r="E547" s="195"/>
      <c r="F547" s="199"/>
      <c r="G547" s="195"/>
      <c r="H547" s="195"/>
      <c r="I547" s="163"/>
      <c r="J547" s="163"/>
      <c r="K547" s="195"/>
      <c r="L547" s="163"/>
      <c r="M547" s="85"/>
      <c r="N547" s="195"/>
      <c r="O547" s="163"/>
      <c r="P547" s="195"/>
      <c r="Q547" s="163"/>
      <c r="R547" s="163"/>
      <c r="S547" s="163"/>
      <c r="T547" s="163"/>
      <c r="U547" s="163"/>
      <c r="V547" s="163"/>
      <c r="W547" s="163"/>
      <c r="X547" s="163"/>
      <c r="Y547" s="163"/>
    </row>
    <row r="548" spans="1:25" ht="13.5" customHeight="1">
      <c r="A548" s="163"/>
      <c r="B548" s="169"/>
      <c r="C548" s="195"/>
      <c r="D548" s="195"/>
      <c r="E548" s="195"/>
      <c r="F548" s="199"/>
      <c r="G548" s="195"/>
      <c r="H548" s="195"/>
      <c r="I548" s="163"/>
      <c r="J548" s="163"/>
      <c r="K548" s="195"/>
      <c r="L548" s="163"/>
      <c r="M548" s="85"/>
      <c r="N548" s="195"/>
      <c r="O548" s="163"/>
      <c r="P548" s="195"/>
      <c r="Q548" s="163"/>
      <c r="R548" s="163"/>
      <c r="S548" s="163"/>
      <c r="T548" s="163"/>
      <c r="U548" s="163"/>
      <c r="V548" s="163"/>
      <c r="W548" s="163"/>
      <c r="X548" s="163"/>
      <c r="Y548" s="163"/>
    </row>
    <row r="549" spans="1:25" ht="13.5" customHeight="1">
      <c r="A549" s="163"/>
      <c r="B549" s="169"/>
      <c r="C549" s="195"/>
      <c r="D549" s="195"/>
      <c r="E549" s="195"/>
      <c r="F549" s="199"/>
      <c r="G549" s="195"/>
      <c r="H549" s="195"/>
      <c r="I549" s="163"/>
      <c r="J549" s="163"/>
      <c r="K549" s="195"/>
      <c r="L549" s="163"/>
      <c r="M549" s="85"/>
      <c r="N549" s="195"/>
      <c r="O549" s="163"/>
      <c r="P549" s="195"/>
      <c r="Q549" s="163"/>
      <c r="R549" s="163"/>
      <c r="S549" s="163"/>
      <c r="T549" s="163"/>
      <c r="U549" s="163"/>
      <c r="V549" s="163"/>
      <c r="W549" s="163"/>
      <c r="X549" s="163"/>
      <c r="Y549" s="163"/>
    </row>
    <row r="550" spans="1:25" ht="13.5" customHeight="1">
      <c r="A550" s="163"/>
      <c r="B550" s="169"/>
      <c r="C550" s="195"/>
      <c r="D550" s="195"/>
      <c r="E550" s="195"/>
      <c r="F550" s="199"/>
      <c r="G550" s="195"/>
      <c r="H550" s="195"/>
      <c r="I550" s="163"/>
      <c r="J550" s="163"/>
      <c r="K550" s="195"/>
      <c r="L550" s="163"/>
      <c r="M550" s="85"/>
      <c r="N550" s="195"/>
      <c r="O550" s="163"/>
      <c r="P550" s="195"/>
      <c r="Q550" s="163"/>
      <c r="R550" s="163"/>
      <c r="S550" s="163"/>
      <c r="T550" s="163"/>
      <c r="U550" s="163"/>
      <c r="V550" s="163"/>
      <c r="W550" s="163"/>
      <c r="X550" s="163"/>
      <c r="Y550" s="163"/>
    </row>
    <row r="551" spans="1:25" ht="13.5" customHeight="1">
      <c r="A551" s="163"/>
      <c r="B551" s="169"/>
      <c r="C551" s="195"/>
      <c r="D551" s="195"/>
      <c r="E551" s="195"/>
      <c r="F551" s="199"/>
      <c r="G551" s="195"/>
      <c r="H551" s="195"/>
      <c r="I551" s="163"/>
      <c r="J551" s="163"/>
      <c r="K551" s="195"/>
      <c r="L551" s="163"/>
      <c r="M551" s="85"/>
      <c r="N551" s="195"/>
      <c r="O551" s="163"/>
      <c r="P551" s="195"/>
      <c r="Q551" s="163"/>
      <c r="R551" s="163"/>
      <c r="S551" s="163"/>
      <c r="T551" s="163"/>
      <c r="U551" s="163"/>
      <c r="V551" s="163"/>
      <c r="W551" s="163"/>
      <c r="X551" s="163"/>
      <c r="Y551" s="163"/>
    </row>
    <row r="552" spans="1:25" ht="13.5" customHeight="1">
      <c r="A552" s="163"/>
      <c r="B552" s="169"/>
      <c r="C552" s="195"/>
      <c r="D552" s="195"/>
      <c r="E552" s="195"/>
      <c r="F552" s="199"/>
      <c r="G552" s="195"/>
      <c r="H552" s="195"/>
      <c r="I552" s="163"/>
      <c r="J552" s="163"/>
      <c r="K552" s="195"/>
      <c r="L552" s="163"/>
      <c r="M552" s="85"/>
      <c r="N552" s="195"/>
      <c r="O552" s="163"/>
      <c r="P552" s="195"/>
      <c r="Q552" s="163"/>
      <c r="R552" s="163"/>
      <c r="S552" s="163"/>
      <c r="T552" s="163"/>
      <c r="U552" s="163"/>
      <c r="V552" s="163"/>
      <c r="W552" s="163"/>
      <c r="X552" s="163"/>
      <c r="Y552" s="163"/>
    </row>
    <row r="553" spans="1:25" ht="13.5" customHeight="1">
      <c r="A553" s="163"/>
      <c r="B553" s="169"/>
      <c r="C553" s="195"/>
      <c r="D553" s="195"/>
      <c r="E553" s="195"/>
      <c r="F553" s="199"/>
      <c r="G553" s="195"/>
      <c r="H553" s="195"/>
      <c r="I553" s="163"/>
      <c r="J553" s="163"/>
      <c r="K553" s="195"/>
      <c r="L553" s="163"/>
      <c r="M553" s="85"/>
      <c r="N553" s="195"/>
      <c r="O553" s="163"/>
      <c r="P553" s="195"/>
      <c r="Q553" s="163"/>
      <c r="R553" s="163"/>
      <c r="S553" s="163"/>
      <c r="T553" s="163"/>
      <c r="U553" s="163"/>
      <c r="V553" s="163"/>
      <c r="W553" s="163"/>
      <c r="X553" s="163"/>
      <c r="Y553" s="163"/>
    </row>
    <row r="554" spans="1:25" ht="13.5" customHeight="1">
      <c r="A554" s="163"/>
      <c r="B554" s="169"/>
      <c r="C554" s="195"/>
      <c r="D554" s="195"/>
      <c r="E554" s="195"/>
      <c r="F554" s="199"/>
      <c r="G554" s="195"/>
      <c r="H554" s="195"/>
      <c r="I554" s="163"/>
      <c r="J554" s="163"/>
      <c r="K554" s="195"/>
      <c r="L554" s="163"/>
      <c r="M554" s="85"/>
      <c r="N554" s="195"/>
      <c r="O554" s="163"/>
      <c r="P554" s="195"/>
      <c r="Q554" s="163"/>
      <c r="R554" s="163"/>
      <c r="S554" s="163"/>
      <c r="T554" s="163"/>
      <c r="U554" s="163"/>
      <c r="V554" s="163"/>
      <c r="W554" s="163"/>
      <c r="X554" s="163"/>
      <c r="Y554" s="163"/>
    </row>
    <row r="555" spans="1:25" ht="13.5" customHeight="1">
      <c r="A555" s="163"/>
      <c r="B555" s="169"/>
      <c r="C555" s="195"/>
      <c r="D555" s="195"/>
      <c r="E555" s="195"/>
      <c r="F555" s="199"/>
      <c r="G555" s="195"/>
      <c r="H555" s="195"/>
      <c r="I555" s="163"/>
      <c r="J555" s="163"/>
      <c r="K555" s="195"/>
      <c r="L555" s="163"/>
      <c r="M555" s="85"/>
      <c r="N555" s="195"/>
      <c r="O555" s="163"/>
      <c r="P555" s="195"/>
      <c r="Q555" s="163"/>
      <c r="R555" s="163"/>
      <c r="S555" s="163"/>
      <c r="T555" s="163"/>
      <c r="U555" s="163"/>
      <c r="V555" s="163"/>
      <c r="W555" s="163"/>
      <c r="X555" s="163"/>
      <c r="Y555" s="163"/>
    </row>
    <row r="556" spans="1:25" ht="13.5" customHeight="1">
      <c r="A556" s="163"/>
      <c r="B556" s="169"/>
      <c r="C556" s="195"/>
      <c r="D556" s="195"/>
      <c r="E556" s="195"/>
      <c r="F556" s="199"/>
      <c r="G556" s="195"/>
      <c r="H556" s="195"/>
      <c r="I556" s="163"/>
      <c r="J556" s="163"/>
      <c r="K556" s="195"/>
      <c r="L556" s="163"/>
      <c r="M556" s="85"/>
      <c r="N556" s="195"/>
      <c r="O556" s="163"/>
      <c r="P556" s="195"/>
      <c r="Q556" s="163"/>
      <c r="R556" s="163"/>
      <c r="S556" s="163"/>
      <c r="T556" s="163"/>
      <c r="U556" s="163"/>
      <c r="V556" s="163"/>
      <c r="W556" s="163"/>
      <c r="X556" s="163"/>
      <c r="Y556" s="163"/>
    </row>
    <row r="557" spans="1:25" ht="13.5" customHeight="1">
      <c r="A557" s="163"/>
      <c r="B557" s="169"/>
      <c r="C557" s="195"/>
      <c r="D557" s="195"/>
      <c r="E557" s="195"/>
      <c r="F557" s="199"/>
      <c r="G557" s="195"/>
      <c r="H557" s="195"/>
      <c r="I557" s="163"/>
      <c r="J557" s="163"/>
      <c r="K557" s="195"/>
      <c r="L557" s="163"/>
      <c r="M557" s="85"/>
      <c r="N557" s="195"/>
      <c r="O557" s="163"/>
      <c r="P557" s="195"/>
      <c r="Q557" s="163"/>
      <c r="R557" s="163"/>
      <c r="S557" s="163"/>
      <c r="T557" s="163"/>
      <c r="U557" s="163"/>
      <c r="V557" s="163"/>
      <c r="W557" s="163"/>
      <c r="X557" s="163"/>
      <c r="Y557" s="163"/>
    </row>
    <row r="558" spans="1:25" ht="13.5" customHeight="1">
      <c r="A558" s="163"/>
      <c r="B558" s="169"/>
      <c r="C558" s="195"/>
      <c r="D558" s="195"/>
      <c r="E558" s="195"/>
      <c r="F558" s="199"/>
      <c r="G558" s="195"/>
      <c r="H558" s="195"/>
      <c r="I558" s="163"/>
      <c r="J558" s="163"/>
      <c r="K558" s="195"/>
      <c r="L558" s="163"/>
      <c r="M558" s="85"/>
      <c r="N558" s="195"/>
      <c r="O558" s="163"/>
      <c r="P558" s="195"/>
      <c r="Q558" s="163"/>
      <c r="R558" s="163"/>
      <c r="S558" s="163"/>
      <c r="T558" s="163"/>
      <c r="U558" s="163"/>
      <c r="V558" s="163"/>
      <c r="W558" s="163"/>
      <c r="X558" s="163"/>
      <c r="Y558" s="163"/>
    </row>
    <row r="559" spans="1:25" ht="13.5" customHeight="1">
      <c r="A559" s="163"/>
      <c r="B559" s="169"/>
      <c r="C559" s="195"/>
      <c r="D559" s="195"/>
      <c r="E559" s="195"/>
      <c r="F559" s="199"/>
      <c r="G559" s="195"/>
      <c r="H559" s="195"/>
      <c r="I559" s="163"/>
      <c r="J559" s="163"/>
      <c r="K559" s="195"/>
      <c r="L559" s="163"/>
      <c r="M559" s="85"/>
      <c r="N559" s="195"/>
      <c r="O559" s="163"/>
      <c r="P559" s="195"/>
      <c r="Q559" s="163"/>
      <c r="R559" s="163"/>
      <c r="S559" s="163"/>
      <c r="T559" s="163"/>
      <c r="U559" s="163"/>
      <c r="V559" s="163"/>
      <c r="W559" s="163"/>
      <c r="X559" s="163"/>
      <c r="Y559" s="163"/>
    </row>
    <row r="560" spans="1:25" ht="13.5" customHeight="1">
      <c r="A560" s="163"/>
      <c r="B560" s="169"/>
      <c r="C560" s="195"/>
      <c r="D560" s="195"/>
      <c r="E560" s="195"/>
      <c r="F560" s="199"/>
      <c r="G560" s="195"/>
      <c r="H560" s="195"/>
      <c r="I560" s="163"/>
      <c r="J560" s="163"/>
      <c r="K560" s="195"/>
      <c r="L560" s="163"/>
      <c r="M560" s="85"/>
      <c r="N560" s="195"/>
      <c r="O560" s="163"/>
      <c r="P560" s="195"/>
      <c r="Q560" s="163"/>
      <c r="R560" s="163"/>
      <c r="S560" s="163"/>
      <c r="T560" s="163"/>
      <c r="U560" s="163"/>
      <c r="V560" s="163"/>
      <c r="W560" s="163"/>
      <c r="X560" s="163"/>
      <c r="Y560" s="163"/>
    </row>
    <row r="561" spans="1:25" ht="13.5" customHeight="1">
      <c r="A561" s="163"/>
      <c r="B561" s="169"/>
      <c r="C561" s="195"/>
      <c r="D561" s="195"/>
      <c r="E561" s="195"/>
      <c r="F561" s="199"/>
      <c r="G561" s="195"/>
      <c r="H561" s="195"/>
      <c r="I561" s="163"/>
      <c r="J561" s="163"/>
      <c r="K561" s="195"/>
      <c r="L561" s="163"/>
      <c r="M561" s="85"/>
      <c r="N561" s="195"/>
      <c r="O561" s="163"/>
      <c r="P561" s="195"/>
      <c r="Q561" s="163"/>
      <c r="R561" s="163"/>
      <c r="S561" s="163"/>
      <c r="T561" s="163"/>
      <c r="U561" s="163"/>
      <c r="V561" s="163"/>
      <c r="W561" s="163"/>
      <c r="X561" s="163"/>
      <c r="Y561" s="163"/>
    </row>
    <row r="562" spans="1:25" ht="13.5" customHeight="1">
      <c r="A562" s="163"/>
      <c r="B562" s="169"/>
      <c r="C562" s="195"/>
      <c r="D562" s="195"/>
      <c r="E562" s="195"/>
      <c r="F562" s="199"/>
      <c r="G562" s="195"/>
      <c r="H562" s="195"/>
      <c r="I562" s="163"/>
      <c r="J562" s="163"/>
      <c r="K562" s="195"/>
      <c r="L562" s="163"/>
      <c r="M562" s="85"/>
      <c r="N562" s="195"/>
      <c r="O562" s="163"/>
      <c r="P562" s="195"/>
      <c r="Q562" s="163"/>
      <c r="R562" s="163"/>
      <c r="S562" s="163"/>
      <c r="T562" s="163"/>
      <c r="U562" s="163"/>
      <c r="V562" s="163"/>
      <c r="W562" s="163"/>
      <c r="X562" s="163"/>
      <c r="Y562" s="163"/>
    </row>
    <row r="563" spans="1:25" ht="13.5" customHeight="1">
      <c r="A563" s="163"/>
      <c r="B563" s="169"/>
      <c r="C563" s="195"/>
      <c r="D563" s="195"/>
      <c r="E563" s="195"/>
      <c r="F563" s="199"/>
      <c r="G563" s="195"/>
      <c r="H563" s="195"/>
      <c r="I563" s="163"/>
      <c r="J563" s="163"/>
      <c r="K563" s="195"/>
      <c r="L563" s="163"/>
      <c r="M563" s="85"/>
      <c r="N563" s="195"/>
      <c r="O563" s="163"/>
      <c r="P563" s="195"/>
      <c r="Q563" s="163"/>
      <c r="R563" s="163"/>
      <c r="S563" s="163"/>
      <c r="T563" s="163"/>
      <c r="U563" s="163"/>
      <c r="V563" s="163"/>
      <c r="W563" s="163"/>
      <c r="X563" s="163"/>
      <c r="Y563" s="163"/>
    </row>
    <row r="564" spans="1:25" ht="13.5" customHeight="1">
      <c r="A564" s="163"/>
      <c r="B564" s="169"/>
      <c r="C564" s="195"/>
      <c r="D564" s="195"/>
      <c r="E564" s="195"/>
      <c r="F564" s="199"/>
      <c r="G564" s="195"/>
      <c r="H564" s="195"/>
      <c r="I564" s="163"/>
      <c r="J564" s="163"/>
      <c r="K564" s="195"/>
      <c r="L564" s="163"/>
      <c r="M564" s="85"/>
      <c r="N564" s="195"/>
      <c r="O564" s="163"/>
      <c r="P564" s="195"/>
      <c r="Q564" s="163"/>
      <c r="R564" s="163"/>
      <c r="S564" s="163"/>
      <c r="T564" s="163"/>
      <c r="U564" s="163"/>
      <c r="V564" s="163"/>
      <c r="W564" s="163"/>
      <c r="X564" s="163"/>
      <c r="Y564" s="163"/>
    </row>
    <row r="565" spans="1:25" ht="13.5" customHeight="1">
      <c r="A565" s="163"/>
      <c r="B565" s="169"/>
      <c r="C565" s="195"/>
      <c r="D565" s="195"/>
      <c r="E565" s="195"/>
      <c r="F565" s="199"/>
      <c r="G565" s="195"/>
      <c r="H565" s="195"/>
      <c r="I565" s="163"/>
      <c r="J565" s="163"/>
      <c r="K565" s="195"/>
      <c r="L565" s="163"/>
      <c r="M565" s="85"/>
      <c r="N565" s="195"/>
      <c r="O565" s="163"/>
      <c r="P565" s="195"/>
      <c r="Q565" s="163"/>
      <c r="R565" s="163"/>
      <c r="S565" s="163"/>
      <c r="T565" s="163"/>
      <c r="U565" s="163"/>
      <c r="V565" s="163"/>
      <c r="W565" s="163"/>
      <c r="X565" s="163"/>
      <c r="Y565" s="163"/>
    </row>
    <row r="566" spans="1:25" ht="13.5" customHeight="1">
      <c r="A566" s="163"/>
      <c r="B566" s="169"/>
      <c r="C566" s="195"/>
      <c r="D566" s="195"/>
      <c r="E566" s="195"/>
      <c r="F566" s="199"/>
      <c r="G566" s="195"/>
      <c r="H566" s="195"/>
      <c r="I566" s="163"/>
      <c r="J566" s="163"/>
      <c r="K566" s="195"/>
      <c r="L566" s="163"/>
      <c r="M566" s="85"/>
      <c r="N566" s="195"/>
      <c r="O566" s="163"/>
      <c r="P566" s="195"/>
      <c r="Q566" s="163"/>
      <c r="R566" s="163"/>
      <c r="S566" s="163"/>
      <c r="T566" s="163"/>
      <c r="U566" s="163"/>
      <c r="V566" s="163"/>
      <c r="W566" s="163"/>
      <c r="X566" s="163"/>
      <c r="Y566" s="163"/>
    </row>
    <row r="567" spans="1:25" ht="13.5" customHeight="1">
      <c r="A567" s="163"/>
      <c r="B567" s="169"/>
      <c r="C567" s="195"/>
      <c r="D567" s="195"/>
      <c r="E567" s="195"/>
      <c r="F567" s="199"/>
      <c r="G567" s="195"/>
      <c r="H567" s="195"/>
      <c r="I567" s="163"/>
      <c r="J567" s="163"/>
      <c r="K567" s="195"/>
      <c r="L567" s="163"/>
      <c r="M567" s="85"/>
      <c r="N567" s="195"/>
      <c r="O567" s="163"/>
      <c r="P567" s="195"/>
      <c r="Q567" s="163"/>
      <c r="R567" s="163"/>
      <c r="S567" s="163"/>
      <c r="T567" s="163"/>
      <c r="U567" s="163"/>
      <c r="V567" s="163"/>
      <c r="W567" s="163"/>
      <c r="X567" s="163"/>
      <c r="Y567" s="163"/>
    </row>
    <row r="568" spans="1:25" ht="13.5" customHeight="1">
      <c r="A568" s="163"/>
      <c r="B568" s="169"/>
      <c r="C568" s="195"/>
      <c r="D568" s="195"/>
      <c r="E568" s="195"/>
      <c r="F568" s="199"/>
      <c r="G568" s="195"/>
      <c r="H568" s="195"/>
      <c r="I568" s="163"/>
      <c r="J568" s="163"/>
      <c r="K568" s="195"/>
      <c r="L568" s="163"/>
      <c r="M568" s="85"/>
      <c r="N568" s="195"/>
      <c r="O568" s="163"/>
      <c r="P568" s="195"/>
      <c r="Q568" s="163"/>
      <c r="R568" s="163"/>
      <c r="S568" s="163"/>
      <c r="T568" s="163"/>
      <c r="U568" s="163"/>
      <c r="V568" s="163"/>
      <c r="W568" s="163"/>
      <c r="X568" s="163"/>
      <c r="Y568" s="163"/>
    </row>
    <row r="569" spans="1:25" ht="13.5" customHeight="1">
      <c r="A569" s="163"/>
      <c r="B569" s="169"/>
      <c r="C569" s="195"/>
      <c r="D569" s="195"/>
      <c r="E569" s="195"/>
      <c r="F569" s="199"/>
      <c r="G569" s="195"/>
      <c r="H569" s="195"/>
      <c r="I569" s="163"/>
      <c r="J569" s="163"/>
      <c r="K569" s="195"/>
      <c r="L569" s="163"/>
      <c r="M569" s="85"/>
      <c r="N569" s="195"/>
      <c r="O569" s="163"/>
      <c r="P569" s="195"/>
      <c r="Q569" s="163"/>
      <c r="R569" s="163"/>
      <c r="S569" s="163"/>
      <c r="T569" s="163"/>
      <c r="U569" s="163"/>
      <c r="V569" s="163"/>
      <c r="W569" s="163"/>
      <c r="X569" s="163"/>
      <c r="Y569" s="163"/>
    </row>
    <row r="570" spans="1:25" ht="13.5" customHeight="1">
      <c r="A570" s="163"/>
      <c r="B570" s="169"/>
      <c r="C570" s="195"/>
      <c r="D570" s="195"/>
      <c r="E570" s="195"/>
      <c r="F570" s="199"/>
      <c r="G570" s="195"/>
      <c r="H570" s="195"/>
      <c r="I570" s="163"/>
      <c r="J570" s="163"/>
      <c r="K570" s="195"/>
      <c r="L570" s="163"/>
      <c r="M570" s="85"/>
      <c r="N570" s="195"/>
      <c r="O570" s="163"/>
      <c r="P570" s="195"/>
      <c r="Q570" s="163"/>
      <c r="R570" s="163"/>
      <c r="S570" s="163"/>
      <c r="T570" s="163"/>
      <c r="U570" s="163"/>
      <c r="V570" s="163"/>
      <c r="W570" s="163"/>
      <c r="X570" s="163"/>
      <c r="Y570" s="163"/>
    </row>
    <row r="571" spans="1:25" ht="13.5" customHeight="1">
      <c r="A571" s="163"/>
      <c r="B571" s="169"/>
      <c r="C571" s="195"/>
      <c r="D571" s="195"/>
      <c r="E571" s="195"/>
      <c r="F571" s="199"/>
      <c r="G571" s="195"/>
      <c r="H571" s="195"/>
      <c r="I571" s="163"/>
      <c r="J571" s="163"/>
      <c r="K571" s="195"/>
      <c r="L571" s="163"/>
      <c r="M571" s="85"/>
      <c r="N571" s="195"/>
      <c r="O571" s="163"/>
      <c r="P571" s="195"/>
      <c r="Q571" s="163"/>
      <c r="R571" s="163"/>
      <c r="S571" s="163"/>
      <c r="T571" s="163"/>
      <c r="U571" s="163"/>
      <c r="V571" s="163"/>
      <c r="W571" s="163"/>
      <c r="X571" s="163"/>
      <c r="Y571" s="163"/>
    </row>
    <row r="572" spans="1:25" ht="13.5" customHeight="1">
      <c r="A572" s="163"/>
      <c r="B572" s="169"/>
      <c r="C572" s="195"/>
      <c r="D572" s="195"/>
      <c r="E572" s="195"/>
      <c r="F572" s="199"/>
      <c r="G572" s="195"/>
      <c r="H572" s="195"/>
      <c r="I572" s="163"/>
      <c r="J572" s="163"/>
      <c r="K572" s="195"/>
      <c r="L572" s="163"/>
      <c r="M572" s="85"/>
      <c r="N572" s="195"/>
      <c r="O572" s="163"/>
      <c r="P572" s="195"/>
      <c r="Q572" s="163"/>
      <c r="R572" s="163"/>
      <c r="S572" s="163"/>
      <c r="T572" s="163"/>
      <c r="U572" s="163"/>
      <c r="V572" s="163"/>
      <c r="W572" s="163"/>
      <c r="X572" s="163"/>
      <c r="Y572" s="163"/>
    </row>
    <row r="573" spans="1:25" ht="13.5" customHeight="1">
      <c r="A573" s="163"/>
      <c r="B573" s="169"/>
      <c r="C573" s="195"/>
      <c r="D573" s="195"/>
      <c r="E573" s="195"/>
      <c r="F573" s="199"/>
      <c r="G573" s="195"/>
      <c r="H573" s="195"/>
      <c r="I573" s="163"/>
      <c r="J573" s="163"/>
      <c r="K573" s="195"/>
      <c r="L573" s="163"/>
      <c r="M573" s="85"/>
      <c r="N573" s="195"/>
      <c r="O573" s="163"/>
      <c r="P573" s="195"/>
      <c r="Q573" s="163"/>
      <c r="R573" s="163"/>
      <c r="S573" s="163"/>
      <c r="T573" s="163"/>
      <c r="U573" s="163"/>
      <c r="V573" s="163"/>
      <c r="W573" s="163"/>
      <c r="X573" s="163"/>
      <c r="Y573" s="163"/>
    </row>
    <row r="574" spans="1:25" ht="13.5" customHeight="1">
      <c r="A574" s="163"/>
      <c r="B574" s="169"/>
      <c r="C574" s="195"/>
      <c r="D574" s="195"/>
      <c r="E574" s="195"/>
      <c r="F574" s="199"/>
      <c r="G574" s="195"/>
      <c r="H574" s="195"/>
      <c r="I574" s="163"/>
      <c r="J574" s="163"/>
      <c r="K574" s="195"/>
      <c r="L574" s="163"/>
      <c r="M574" s="85"/>
      <c r="N574" s="195"/>
      <c r="O574" s="163"/>
      <c r="P574" s="195"/>
      <c r="Q574" s="163"/>
      <c r="R574" s="163"/>
      <c r="S574" s="163"/>
      <c r="T574" s="163"/>
      <c r="U574" s="163"/>
      <c r="V574" s="163"/>
      <c r="W574" s="163"/>
      <c r="X574" s="163"/>
      <c r="Y574" s="163"/>
    </row>
    <row r="575" spans="1:25" ht="13.5" customHeight="1">
      <c r="A575" s="163"/>
      <c r="B575" s="169"/>
      <c r="C575" s="195"/>
      <c r="D575" s="195"/>
      <c r="E575" s="195"/>
      <c r="F575" s="199"/>
      <c r="G575" s="195"/>
      <c r="H575" s="195"/>
      <c r="I575" s="163"/>
      <c r="J575" s="163"/>
      <c r="K575" s="195"/>
      <c r="L575" s="163"/>
      <c r="M575" s="85"/>
      <c r="N575" s="195"/>
      <c r="O575" s="163"/>
      <c r="P575" s="195"/>
      <c r="Q575" s="163"/>
      <c r="R575" s="163"/>
      <c r="S575" s="163"/>
      <c r="T575" s="163"/>
      <c r="U575" s="163"/>
      <c r="V575" s="163"/>
      <c r="W575" s="163"/>
      <c r="X575" s="163"/>
      <c r="Y575" s="163"/>
    </row>
    <row r="576" spans="1:25" ht="13.5" customHeight="1">
      <c r="A576" s="163"/>
      <c r="B576" s="169"/>
      <c r="C576" s="195"/>
      <c r="D576" s="195"/>
      <c r="E576" s="195"/>
      <c r="F576" s="199"/>
      <c r="G576" s="195"/>
      <c r="H576" s="195"/>
      <c r="I576" s="163"/>
      <c r="J576" s="163"/>
      <c r="K576" s="195"/>
      <c r="L576" s="163"/>
      <c r="M576" s="85"/>
      <c r="N576" s="195"/>
      <c r="O576" s="163"/>
      <c r="P576" s="195"/>
      <c r="Q576" s="163"/>
      <c r="R576" s="163"/>
      <c r="S576" s="163"/>
      <c r="T576" s="163"/>
      <c r="U576" s="163"/>
      <c r="V576" s="163"/>
      <c r="W576" s="163"/>
      <c r="X576" s="163"/>
      <c r="Y576" s="163"/>
    </row>
    <row r="577" spans="1:25" ht="13.5" customHeight="1">
      <c r="A577" s="163"/>
      <c r="B577" s="169"/>
      <c r="C577" s="195"/>
      <c r="D577" s="195"/>
      <c r="E577" s="195"/>
      <c r="F577" s="199"/>
      <c r="G577" s="195"/>
      <c r="H577" s="195"/>
      <c r="I577" s="163"/>
      <c r="J577" s="163"/>
      <c r="K577" s="195"/>
      <c r="L577" s="163"/>
      <c r="M577" s="85"/>
      <c r="N577" s="195"/>
      <c r="O577" s="163"/>
      <c r="P577" s="195"/>
      <c r="Q577" s="163"/>
      <c r="R577" s="163"/>
      <c r="S577" s="163"/>
      <c r="T577" s="163"/>
      <c r="U577" s="163"/>
      <c r="V577" s="163"/>
      <c r="W577" s="163"/>
      <c r="X577" s="163"/>
      <c r="Y577" s="163"/>
    </row>
    <row r="578" spans="1:25" ht="13.5" customHeight="1">
      <c r="A578" s="163"/>
      <c r="B578" s="169"/>
      <c r="C578" s="195"/>
      <c r="D578" s="195"/>
      <c r="E578" s="195"/>
      <c r="F578" s="199"/>
      <c r="G578" s="195"/>
      <c r="H578" s="195"/>
      <c r="I578" s="163"/>
      <c r="J578" s="163"/>
      <c r="K578" s="195"/>
      <c r="L578" s="163"/>
      <c r="M578" s="85"/>
      <c r="N578" s="195"/>
      <c r="O578" s="163"/>
      <c r="P578" s="195"/>
      <c r="Q578" s="163"/>
      <c r="R578" s="163"/>
      <c r="S578" s="163"/>
      <c r="T578" s="163"/>
      <c r="U578" s="163"/>
      <c r="V578" s="163"/>
      <c r="W578" s="163"/>
      <c r="X578" s="163"/>
      <c r="Y578" s="163"/>
    </row>
    <row r="579" spans="1:25" ht="13.5" customHeight="1">
      <c r="A579" s="163"/>
      <c r="B579" s="169"/>
      <c r="C579" s="195"/>
      <c r="D579" s="195"/>
      <c r="E579" s="195"/>
      <c r="F579" s="199"/>
      <c r="G579" s="195"/>
      <c r="H579" s="195"/>
      <c r="I579" s="163"/>
      <c r="J579" s="163"/>
      <c r="K579" s="195"/>
      <c r="L579" s="163"/>
      <c r="M579" s="85"/>
      <c r="N579" s="195"/>
      <c r="O579" s="163"/>
      <c r="P579" s="195"/>
      <c r="Q579" s="163"/>
      <c r="R579" s="163"/>
      <c r="S579" s="163"/>
      <c r="T579" s="163"/>
      <c r="U579" s="163"/>
      <c r="V579" s="163"/>
      <c r="W579" s="163"/>
      <c r="X579" s="163"/>
      <c r="Y579" s="163"/>
    </row>
    <row r="580" spans="1:25" ht="13.5" customHeight="1">
      <c r="A580" s="163"/>
      <c r="B580" s="169"/>
      <c r="C580" s="195"/>
      <c r="D580" s="195"/>
      <c r="E580" s="195"/>
      <c r="F580" s="199"/>
      <c r="G580" s="195"/>
      <c r="H580" s="195"/>
      <c r="I580" s="163"/>
      <c r="J580" s="163"/>
      <c r="K580" s="195"/>
      <c r="L580" s="163"/>
      <c r="M580" s="85"/>
      <c r="N580" s="195"/>
      <c r="O580" s="163"/>
      <c r="P580" s="195"/>
      <c r="Q580" s="163"/>
      <c r="R580" s="163"/>
      <c r="S580" s="163"/>
      <c r="T580" s="163"/>
      <c r="U580" s="163"/>
      <c r="V580" s="163"/>
      <c r="W580" s="163"/>
      <c r="X580" s="163"/>
      <c r="Y580" s="163"/>
    </row>
    <row r="581" spans="1:25" ht="13.5" customHeight="1">
      <c r="A581" s="163"/>
      <c r="B581" s="169"/>
      <c r="C581" s="195"/>
      <c r="D581" s="195"/>
      <c r="E581" s="195"/>
      <c r="F581" s="199"/>
      <c r="G581" s="195"/>
      <c r="H581" s="195"/>
      <c r="I581" s="163"/>
      <c r="J581" s="163"/>
      <c r="K581" s="195"/>
      <c r="L581" s="163"/>
      <c r="M581" s="85"/>
      <c r="N581" s="195"/>
      <c r="O581" s="163"/>
      <c r="P581" s="195"/>
      <c r="Q581" s="163"/>
      <c r="R581" s="163"/>
      <c r="S581" s="163"/>
      <c r="T581" s="163"/>
      <c r="U581" s="163"/>
      <c r="V581" s="163"/>
      <c r="W581" s="163"/>
      <c r="X581" s="163"/>
      <c r="Y581" s="163"/>
    </row>
    <row r="582" spans="1:25" ht="13.5" customHeight="1">
      <c r="A582" s="163"/>
      <c r="B582" s="169"/>
      <c r="C582" s="195"/>
      <c r="D582" s="195"/>
      <c r="E582" s="195"/>
      <c r="F582" s="199"/>
      <c r="G582" s="195"/>
      <c r="H582" s="195"/>
      <c r="I582" s="163"/>
      <c r="J582" s="163"/>
      <c r="K582" s="195"/>
      <c r="L582" s="163"/>
      <c r="M582" s="85"/>
      <c r="N582" s="195"/>
      <c r="O582" s="163"/>
      <c r="P582" s="195"/>
      <c r="Q582" s="163"/>
      <c r="R582" s="163"/>
      <c r="S582" s="163"/>
      <c r="T582" s="163"/>
      <c r="U582" s="163"/>
      <c r="V582" s="163"/>
      <c r="W582" s="163"/>
      <c r="X582" s="163"/>
      <c r="Y582" s="163"/>
    </row>
    <row r="583" spans="1:25" ht="13.5" customHeight="1">
      <c r="A583" s="163"/>
      <c r="B583" s="169"/>
      <c r="C583" s="195"/>
      <c r="D583" s="195"/>
      <c r="E583" s="195"/>
      <c r="F583" s="199"/>
      <c r="G583" s="195"/>
      <c r="H583" s="195"/>
      <c r="I583" s="163"/>
      <c r="J583" s="163"/>
      <c r="K583" s="195"/>
      <c r="L583" s="163"/>
      <c r="M583" s="85"/>
      <c r="N583" s="195"/>
      <c r="O583" s="163"/>
      <c r="P583" s="195"/>
      <c r="Q583" s="163"/>
      <c r="R583" s="163"/>
      <c r="S583" s="163"/>
      <c r="T583" s="163"/>
      <c r="U583" s="163"/>
      <c r="V583" s="163"/>
      <c r="W583" s="163"/>
      <c r="X583" s="163"/>
      <c r="Y583" s="163"/>
    </row>
    <row r="584" spans="1:25" ht="13.5" customHeight="1">
      <c r="A584" s="163"/>
      <c r="B584" s="169"/>
      <c r="C584" s="195"/>
      <c r="D584" s="195"/>
      <c r="E584" s="195"/>
      <c r="F584" s="199"/>
      <c r="G584" s="195"/>
      <c r="H584" s="195"/>
      <c r="I584" s="163"/>
      <c r="J584" s="163"/>
      <c r="K584" s="195"/>
      <c r="L584" s="163"/>
      <c r="M584" s="85"/>
      <c r="N584" s="195"/>
      <c r="O584" s="163"/>
      <c r="P584" s="195"/>
      <c r="Q584" s="163"/>
      <c r="R584" s="163"/>
      <c r="S584" s="163"/>
      <c r="T584" s="163"/>
      <c r="U584" s="163"/>
      <c r="V584" s="163"/>
      <c r="W584" s="163"/>
      <c r="X584" s="163"/>
      <c r="Y584" s="163"/>
    </row>
    <row r="585" spans="1:25" ht="13.5" customHeight="1">
      <c r="A585" s="163"/>
      <c r="B585" s="169"/>
      <c r="C585" s="195"/>
      <c r="D585" s="195"/>
      <c r="E585" s="195"/>
      <c r="F585" s="199"/>
      <c r="G585" s="195"/>
      <c r="H585" s="195"/>
      <c r="I585" s="163"/>
      <c r="J585" s="163"/>
      <c r="K585" s="195"/>
      <c r="L585" s="163"/>
      <c r="M585" s="85"/>
      <c r="N585" s="195"/>
      <c r="O585" s="163"/>
      <c r="P585" s="195"/>
      <c r="Q585" s="163"/>
      <c r="R585" s="163"/>
      <c r="S585" s="163"/>
      <c r="T585" s="163"/>
      <c r="U585" s="163"/>
      <c r="V585" s="163"/>
      <c r="W585" s="163"/>
      <c r="X585" s="163"/>
      <c r="Y585" s="163"/>
    </row>
    <row r="586" spans="1:25" ht="13.5" customHeight="1">
      <c r="A586" s="163"/>
      <c r="B586" s="169"/>
      <c r="C586" s="195"/>
      <c r="D586" s="195"/>
      <c r="E586" s="195"/>
      <c r="F586" s="199"/>
      <c r="G586" s="195"/>
      <c r="H586" s="195"/>
      <c r="I586" s="163"/>
      <c r="J586" s="163"/>
      <c r="K586" s="195"/>
      <c r="L586" s="163"/>
      <c r="M586" s="85"/>
      <c r="N586" s="195"/>
      <c r="O586" s="163"/>
      <c r="P586" s="195"/>
      <c r="Q586" s="163"/>
      <c r="R586" s="163"/>
      <c r="S586" s="163"/>
      <c r="T586" s="163"/>
      <c r="U586" s="163"/>
      <c r="V586" s="163"/>
      <c r="W586" s="163"/>
      <c r="X586" s="163"/>
      <c r="Y586" s="163"/>
    </row>
    <row r="587" spans="1:25" ht="13.5" customHeight="1">
      <c r="A587" s="163"/>
      <c r="B587" s="169"/>
      <c r="C587" s="195"/>
      <c r="D587" s="195"/>
      <c r="E587" s="195"/>
      <c r="F587" s="199"/>
      <c r="G587" s="195"/>
      <c r="H587" s="195"/>
      <c r="I587" s="163"/>
      <c r="J587" s="163"/>
      <c r="K587" s="195"/>
      <c r="L587" s="163"/>
      <c r="M587" s="85"/>
      <c r="N587" s="195"/>
      <c r="O587" s="163"/>
      <c r="P587" s="195"/>
      <c r="Q587" s="163"/>
      <c r="R587" s="163"/>
      <c r="S587" s="163"/>
      <c r="T587" s="163"/>
      <c r="U587" s="163"/>
      <c r="V587" s="163"/>
      <c r="W587" s="163"/>
      <c r="X587" s="163"/>
      <c r="Y587" s="163"/>
    </row>
    <row r="588" spans="1:25" ht="13.5" customHeight="1">
      <c r="A588" s="163"/>
      <c r="B588" s="169"/>
      <c r="C588" s="195"/>
      <c r="D588" s="195"/>
      <c r="E588" s="195"/>
      <c r="F588" s="199"/>
      <c r="G588" s="195"/>
      <c r="H588" s="195"/>
      <c r="I588" s="163"/>
      <c r="J588" s="163"/>
      <c r="K588" s="195"/>
      <c r="L588" s="163"/>
      <c r="M588" s="85"/>
      <c r="N588" s="195"/>
      <c r="O588" s="163"/>
      <c r="P588" s="195"/>
      <c r="Q588" s="163"/>
      <c r="R588" s="163"/>
      <c r="S588" s="163"/>
      <c r="T588" s="163"/>
      <c r="U588" s="163"/>
      <c r="V588" s="163"/>
      <c r="W588" s="163"/>
      <c r="X588" s="163"/>
      <c r="Y588" s="163"/>
    </row>
    <row r="589" spans="1:25" ht="13.5" customHeight="1">
      <c r="A589" s="163"/>
      <c r="B589" s="169"/>
      <c r="C589" s="195"/>
      <c r="D589" s="195"/>
      <c r="E589" s="195"/>
      <c r="F589" s="199"/>
      <c r="G589" s="195"/>
      <c r="H589" s="195"/>
      <c r="I589" s="163"/>
      <c r="J589" s="163"/>
      <c r="K589" s="195"/>
      <c r="L589" s="163"/>
      <c r="M589" s="85"/>
      <c r="N589" s="195"/>
      <c r="O589" s="163"/>
      <c r="P589" s="195"/>
      <c r="Q589" s="163"/>
      <c r="R589" s="163"/>
      <c r="S589" s="163"/>
      <c r="T589" s="163"/>
      <c r="U589" s="163"/>
      <c r="V589" s="163"/>
      <c r="W589" s="163"/>
      <c r="X589" s="163"/>
      <c r="Y589" s="163"/>
    </row>
    <row r="590" spans="1:25" ht="13.5" customHeight="1">
      <c r="A590" s="163"/>
      <c r="B590" s="169"/>
      <c r="C590" s="195"/>
      <c r="D590" s="195"/>
      <c r="E590" s="195"/>
      <c r="F590" s="199"/>
      <c r="G590" s="195"/>
      <c r="H590" s="195"/>
      <c r="I590" s="163"/>
      <c r="J590" s="163"/>
      <c r="K590" s="195"/>
      <c r="L590" s="163"/>
      <c r="M590" s="85"/>
      <c r="N590" s="195"/>
      <c r="O590" s="163"/>
      <c r="P590" s="195"/>
      <c r="Q590" s="163"/>
      <c r="R590" s="163"/>
      <c r="S590" s="163"/>
      <c r="T590" s="163"/>
      <c r="U590" s="163"/>
      <c r="V590" s="163"/>
      <c r="W590" s="163"/>
      <c r="X590" s="163"/>
      <c r="Y590" s="163"/>
    </row>
    <row r="591" spans="1:25" ht="13.5" customHeight="1">
      <c r="A591" s="163"/>
      <c r="B591" s="169"/>
      <c r="C591" s="195"/>
      <c r="D591" s="195"/>
      <c r="E591" s="195"/>
      <c r="F591" s="199"/>
      <c r="G591" s="195"/>
      <c r="H591" s="195"/>
      <c r="I591" s="163"/>
      <c r="J591" s="163"/>
      <c r="K591" s="195"/>
      <c r="L591" s="163"/>
      <c r="M591" s="85"/>
      <c r="N591" s="195"/>
      <c r="O591" s="163"/>
      <c r="P591" s="195"/>
      <c r="Q591" s="163"/>
      <c r="R591" s="163"/>
      <c r="S591" s="163"/>
      <c r="T591" s="163"/>
      <c r="U591" s="163"/>
      <c r="V591" s="163"/>
      <c r="W591" s="163"/>
      <c r="X591" s="163"/>
      <c r="Y591" s="163"/>
    </row>
    <row r="592" spans="1:25" ht="13.5" customHeight="1">
      <c r="A592" s="163"/>
      <c r="B592" s="169"/>
      <c r="C592" s="195"/>
      <c r="D592" s="195"/>
      <c r="E592" s="195"/>
      <c r="F592" s="199"/>
      <c r="G592" s="195"/>
      <c r="H592" s="195"/>
      <c r="I592" s="163"/>
      <c r="J592" s="163"/>
      <c r="K592" s="195"/>
      <c r="L592" s="163"/>
      <c r="M592" s="85"/>
      <c r="N592" s="195"/>
      <c r="O592" s="163"/>
      <c r="P592" s="195"/>
      <c r="Q592" s="163"/>
      <c r="R592" s="163"/>
      <c r="S592" s="163"/>
      <c r="T592" s="163"/>
      <c r="U592" s="163"/>
      <c r="V592" s="163"/>
      <c r="W592" s="163"/>
      <c r="X592" s="163"/>
      <c r="Y592" s="163"/>
    </row>
    <row r="593" spans="1:25" ht="13.5" customHeight="1">
      <c r="A593" s="163"/>
      <c r="B593" s="169"/>
      <c r="C593" s="195"/>
      <c r="D593" s="195"/>
      <c r="E593" s="195"/>
      <c r="F593" s="199"/>
      <c r="G593" s="195"/>
      <c r="H593" s="195"/>
      <c r="I593" s="163"/>
      <c r="J593" s="163"/>
      <c r="K593" s="195"/>
      <c r="L593" s="163"/>
      <c r="M593" s="85"/>
      <c r="N593" s="195"/>
      <c r="O593" s="163"/>
      <c r="P593" s="195"/>
      <c r="Q593" s="163"/>
      <c r="R593" s="163"/>
      <c r="S593" s="163"/>
      <c r="T593" s="163"/>
      <c r="U593" s="163"/>
      <c r="V593" s="163"/>
      <c r="W593" s="163"/>
      <c r="X593" s="163"/>
      <c r="Y593" s="163"/>
    </row>
    <row r="594" spans="1:25" ht="13.5" customHeight="1">
      <c r="A594" s="163"/>
      <c r="B594" s="169"/>
      <c r="C594" s="195"/>
      <c r="D594" s="195"/>
      <c r="E594" s="195"/>
      <c r="F594" s="199"/>
      <c r="G594" s="195"/>
      <c r="H594" s="195"/>
      <c r="I594" s="163"/>
      <c r="J594" s="163"/>
      <c r="K594" s="195"/>
      <c r="L594" s="163"/>
      <c r="M594" s="85"/>
      <c r="N594" s="195"/>
      <c r="O594" s="163"/>
      <c r="P594" s="195"/>
      <c r="Q594" s="163"/>
      <c r="R594" s="163"/>
      <c r="S594" s="163"/>
      <c r="T594" s="163"/>
      <c r="U594" s="163"/>
      <c r="V594" s="163"/>
      <c r="W594" s="163"/>
      <c r="X594" s="163"/>
      <c r="Y594" s="163"/>
    </row>
    <row r="595" spans="1:25" ht="13.5" customHeight="1">
      <c r="A595" s="163"/>
      <c r="B595" s="169"/>
      <c r="C595" s="195"/>
      <c r="D595" s="195"/>
      <c r="E595" s="195"/>
      <c r="F595" s="199"/>
      <c r="G595" s="195"/>
      <c r="H595" s="195"/>
      <c r="I595" s="163"/>
      <c r="J595" s="163"/>
      <c r="K595" s="195"/>
      <c r="L595" s="163"/>
      <c r="M595" s="85"/>
      <c r="N595" s="195"/>
      <c r="O595" s="163"/>
      <c r="P595" s="195"/>
      <c r="Q595" s="163"/>
      <c r="R595" s="163"/>
      <c r="S595" s="163"/>
      <c r="T595" s="163"/>
      <c r="U595" s="163"/>
      <c r="V595" s="163"/>
      <c r="W595" s="163"/>
      <c r="X595" s="163"/>
      <c r="Y595" s="163"/>
    </row>
    <row r="596" spans="1:25" ht="13.5" customHeight="1">
      <c r="A596" s="163"/>
      <c r="B596" s="169"/>
      <c r="C596" s="195"/>
      <c r="D596" s="195"/>
      <c r="E596" s="195"/>
      <c r="F596" s="199"/>
      <c r="G596" s="195"/>
      <c r="H596" s="195"/>
      <c r="I596" s="163"/>
      <c r="J596" s="163"/>
      <c r="K596" s="195"/>
      <c r="L596" s="163"/>
      <c r="M596" s="85"/>
      <c r="N596" s="195"/>
      <c r="O596" s="163"/>
      <c r="P596" s="195"/>
      <c r="Q596" s="163"/>
      <c r="R596" s="163"/>
      <c r="S596" s="163"/>
      <c r="T596" s="163"/>
      <c r="U596" s="163"/>
      <c r="V596" s="163"/>
      <c r="W596" s="163"/>
      <c r="X596" s="163"/>
      <c r="Y596" s="163"/>
    </row>
    <row r="597" spans="1:25" ht="13.5" customHeight="1">
      <c r="A597" s="163"/>
      <c r="B597" s="169"/>
      <c r="C597" s="195"/>
      <c r="D597" s="195"/>
      <c r="E597" s="195"/>
      <c r="F597" s="199"/>
      <c r="G597" s="195"/>
      <c r="H597" s="195"/>
      <c r="I597" s="163"/>
      <c r="J597" s="163"/>
      <c r="K597" s="195"/>
      <c r="L597" s="163"/>
      <c r="M597" s="85"/>
      <c r="N597" s="195"/>
      <c r="O597" s="163"/>
      <c r="P597" s="195"/>
      <c r="Q597" s="163"/>
      <c r="R597" s="163"/>
      <c r="S597" s="163"/>
      <c r="T597" s="163"/>
      <c r="U597" s="163"/>
      <c r="V597" s="163"/>
      <c r="W597" s="163"/>
      <c r="X597" s="163"/>
      <c r="Y597" s="163"/>
    </row>
    <row r="598" spans="1:25" ht="13.5" customHeight="1">
      <c r="A598" s="163"/>
      <c r="B598" s="169"/>
      <c r="C598" s="195"/>
      <c r="D598" s="195"/>
      <c r="E598" s="195"/>
      <c r="F598" s="199"/>
      <c r="G598" s="195"/>
      <c r="H598" s="195"/>
      <c r="I598" s="163"/>
      <c r="J598" s="163"/>
      <c r="K598" s="195"/>
      <c r="L598" s="163"/>
      <c r="M598" s="85"/>
      <c r="N598" s="195"/>
      <c r="O598" s="163"/>
      <c r="P598" s="195"/>
      <c r="Q598" s="163"/>
      <c r="R598" s="163"/>
      <c r="S598" s="163"/>
      <c r="T598" s="163"/>
      <c r="U598" s="163"/>
      <c r="V598" s="163"/>
      <c r="W598" s="163"/>
      <c r="X598" s="163"/>
      <c r="Y598" s="163"/>
    </row>
    <row r="599" spans="1:25" ht="13.5" customHeight="1">
      <c r="A599" s="163"/>
      <c r="B599" s="169"/>
      <c r="C599" s="195"/>
      <c r="D599" s="195"/>
      <c r="E599" s="195"/>
      <c r="F599" s="199"/>
      <c r="G599" s="195"/>
      <c r="H599" s="195"/>
      <c r="I599" s="163"/>
      <c r="J599" s="163"/>
      <c r="K599" s="195"/>
      <c r="L599" s="163"/>
      <c r="M599" s="85"/>
      <c r="N599" s="195"/>
      <c r="O599" s="163"/>
      <c r="P599" s="195"/>
      <c r="Q599" s="163"/>
      <c r="R599" s="163"/>
      <c r="S599" s="163"/>
      <c r="T599" s="163"/>
      <c r="U599" s="163"/>
      <c r="V599" s="163"/>
      <c r="W599" s="163"/>
      <c r="X599" s="163"/>
      <c r="Y599" s="163"/>
    </row>
    <row r="600" spans="1:25" ht="13.5" customHeight="1">
      <c r="A600" s="163"/>
      <c r="B600" s="169"/>
      <c r="C600" s="195"/>
      <c r="D600" s="195"/>
      <c r="E600" s="195"/>
      <c r="F600" s="199"/>
      <c r="G600" s="195"/>
      <c r="H600" s="195"/>
      <c r="I600" s="163"/>
      <c r="J600" s="163"/>
      <c r="K600" s="195"/>
      <c r="L600" s="163"/>
      <c r="M600" s="85"/>
      <c r="N600" s="195"/>
      <c r="O600" s="163"/>
      <c r="P600" s="195"/>
      <c r="Q600" s="163"/>
      <c r="R600" s="163"/>
      <c r="S600" s="163"/>
      <c r="T600" s="163"/>
      <c r="U600" s="163"/>
      <c r="V600" s="163"/>
      <c r="W600" s="163"/>
      <c r="X600" s="163"/>
      <c r="Y600" s="163"/>
    </row>
    <row r="601" spans="1:25" ht="13.5" customHeight="1">
      <c r="A601" s="163"/>
      <c r="B601" s="169"/>
      <c r="C601" s="195"/>
      <c r="D601" s="195"/>
      <c r="E601" s="195"/>
      <c r="F601" s="199"/>
      <c r="G601" s="195"/>
      <c r="H601" s="195"/>
      <c r="I601" s="163"/>
      <c r="J601" s="163"/>
      <c r="K601" s="195"/>
      <c r="L601" s="163"/>
      <c r="M601" s="85"/>
      <c r="N601" s="195"/>
      <c r="O601" s="163"/>
      <c r="P601" s="195"/>
      <c r="Q601" s="163"/>
      <c r="R601" s="163"/>
      <c r="S601" s="163"/>
      <c r="T601" s="163"/>
      <c r="U601" s="163"/>
      <c r="V601" s="163"/>
      <c r="W601" s="163"/>
      <c r="X601" s="163"/>
      <c r="Y601" s="163"/>
    </row>
    <row r="602" spans="1:25" ht="13.5" customHeight="1">
      <c r="A602" s="163"/>
      <c r="B602" s="169"/>
      <c r="C602" s="195"/>
      <c r="D602" s="195"/>
      <c r="E602" s="195"/>
      <c r="F602" s="199"/>
      <c r="G602" s="195"/>
      <c r="H602" s="195"/>
      <c r="I602" s="163"/>
      <c r="J602" s="163"/>
      <c r="K602" s="195"/>
      <c r="L602" s="163"/>
      <c r="M602" s="85"/>
      <c r="N602" s="195"/>
      <c r="O602" s="163"/>
      <c r="P602" s="195"/>
      <c r="Q602" s="163"/>
      <c r="R602" s="163"/>
      <c r="S602" s="163"/>
      <c r="T602" s="163"/>
      <c r="U602" s="163"/>
      <c r="V602" s="163"/>
      <c r="W602" s="163"/>
      <c r="X602" s="163"/>
      <c r="Y602" s="163"/>
    </row>
    <row r="603" spans="1:25" ht="13.5" customHeight="1">
      <c r="A603" s="163"/>
      <c r="B603" s="169"/>
      <c r="C603" s="195"/>
      <c r="D603" s="195"/>
      <c r="E603" s="195"/>
      <c r="F603" s="199"/>
      <c r="G603" s="195"/>
      <c r="H603" s="195"/>
      <c r="I603" s="163"/>
      <c r="J603" s="163"/>
      <c r="K603" s="195"/>
      <c r="L603" s="163"/>
      <c r="M603" s="85"/>
      <c r="N603" s="195"/>
      <c r="O603" s="163"/>
      <c r="P603" s="195"/>
      <c r="Q603" s="163"/>
      <c r="R603" s="163"/>
      <c r="S603" s="163"/>
      <c r="T603" s="163"/>
      <c r="U603" s="163"/>
      <c r="V603" s="163"/>
      <c r="W603" s="163"/>
      <c r="X603" s="163"/>
      <c r="Y603" s="163"/>
    </row>
    <row r="604" spans="1:25" ht="13.5" customHeight="1">
      <c r="A604" s="163"/>
      <c r="B604" s="169"/>
      <c r="C604" s="195"/>
      <c r="D604" s="195"/>
      <c r="E604" s="195"/>
      <c r="F604" s="199"/>
      <c r="G604" s="195"/>
      <c r="H604" s="195"/>
      <c r="I604" s="163"/>
      <c r="J604" s="163"/>
      <c r="K604" s="195"/>
      <c r="L604" s="163"/>
      <c r="M604" s="85"/>
      <c r="N604" s="195"/>
      <c r="O604" s="163"/>
      <c r="P604" s="195"/>
      <c r="Q604" s="163"/>
      <c r="R604" s="163"/>
      <c r="S604" s="163"/>
      <c r="T604" s="163"/>
      <c r="U604" s="163"/>
      <c r="V604" s="163"/>
      <c r="W604" s="163"/>
      <c r="X604" s="163"/>
      <c r="Y604" s="163"/>
    </row>
    <row r="605" spans="1:25" ht="13.5" customHeight="1">
      <c r="A605" s="163"/>
      <c r="B605" s="169"/>
      <c r="C605" s="195"/>
      <c r="D605" s="195"/>
      <c r="E605" s="195"/>
      <c r="F605" s="199"/>
      <c r="G605" s="195"/>
      <c r="H605" s="195"/>
      <c r="I605" s="163"/>
      <c r="J605" s="163"/>
      <c r="K605" s="195"/>
      <c r="L605" s="163"/>
      <c r="M605" s="85"/>
      <c r="N605" s="195"/>
      <c r="O605" s="163"/>
      <c r="P605" s="195"/>
      <c r="Q605" s="163"/>
      <c r="R605" s="163"/>
      <c r="S605" s="163"/>
      <c r="T605" s="163"/>
      <c r="U605" s="163"/>
      <c r="V605" s="163"/>
      <c r="W605" s="163"/>
      <c r="X605" s="163"/>
      <c r="Y605" s="163"/>
    </row>
    <row r="606" spans="1:25" ht="13.5" customHeight="1">
      <c r="A606" s="163"/>
      <c r="B606" s="169"/>
      <c r="C606" s="195"/>
      <c r="D606" s="195"/>
      <c r="E606" s="195"/>
      <c r="F606" s="199"/>
      <c r="G606" s="195"/>
      <c r="H606" s="195"/>
      <c r="I606" s="163"/>
      <c r="J606" s="163"/>
      <c r="K606" s="195"/>
      <c r="L606" s="163"/>
      <c r="M606" s="85"/>
      <c r="N606" s="195"/>
      <c r="O606" s="163"/>
      <c r="P606" s="195"/>
      <c r="Q606" s="163"/>
      <c r="R606" s="163"/>
      <c r="S606" s="163"/>
      <c r="T606" s="163"/>
      <c r="U606" s="163"/>
      <c r="V606" s="163"/>
      <c r="W606" s="163"/>
      <c r="X606" s="163"/>
      <c r="Y606" s="163"/>
    </row>
    <row r="607" spans="1:25" ht="13.5" customHeight="1">
      <c r="A607" s="163"/>
      <c r="B607" s="169"/>
      <c r="C607" s="195"/>
      <c r="D607" s="195"/>
      <c r="E607" s="195"/>
      <c r="F607" s="199"/>
      <c r="G607" s="195"/>
      <c r="H607" s="195"/>
      <c r="I607" s="163"/>
      <c r="J607" s="163"/>
      <c r="K607" s="195"/>
      <c r="L607" s="163"/>
      <c r="M607" s="85"/>
      <c r="N607" s="195"/>
      <c r="O607" s="163"/>
      <c r="P607" s="195"/>
      <c r="Q607" s="163"/>
      <c r="R607" s="163"/>
      <c r="S607" s="163"/>
      <c r="T607" s="163"/>
      <c r="U607" s="163"/>
      <c r="V607" s="163"/>
      <c r="W607" s="163"/>
      <c r="X607" s="163"/>
      <c r="Y607" s="163"/>
    </row>
    <row r="608" spans="1:25" ht="13.5" customHeight="1">
      <c r="A608" s="163"/>
      <c r="B608" s="169"/>
      <c r="C608" s="195"/>
      <c r="D608" s="195"/>
      <c r="E608" s="195"/>
      <c r="F608" s="199"/>
      <c r="G608" s="195"/>
      <c r="H608" s="195"/>
      <c r="I608" s="163"/>
      <c r="J608" s="163"/>
      <c r="K608" s="195"/>
      <c r="L608" s="163"/>
      <c r="M608" s="85"/>
      <c r="N608" s="195"/>
      <c r="O608" s="163"/>
      <c r="P608" s="195"/>
      <c r="Q608" s="163"/>
      <c r="R608" s="163"/>
      <c r="S608" s="163"/>
      <c r="T608" s="163"/>
      <c r="U608" s="163"/>
      <c r="V608" s="163"/>
      <c r="W608" s="163"/>
      <c r="X608" s="163"/>
      <c r="Y608" s="163"/>
    </row>
    <row r="609" spans="1:25" ht="13.5" customHeight="1">
      <c r="A609" s="163"/>
      <c r="B609" s="169"/>
      <c r="C609" s="195"/>
      <c r="D609" s="195"/>
      <c r="E609" s="195"/>
      <c r="F609" s="199"/>
      <c r="G609" s="195"/>
      <c r="H609" s="195"/>
      <c r="I609" s="163"/>
      <c r="J609" s="163"/>
      <c r="K609" s="195"/>
      <c r="L609" s="163"/>
      <c r="M609" s="85"/>
      <c r="N609" s="195"/>
      <c r="O609" s="163"/>
      <c r="P609" s="195"/>
      <c r="Q609" s="163"/>
      <c r="R609" s="163"/>
      <c r="S609" s="163"/>
      <c r="T609" s="163"/>
      <c r="U609" s="163"/>
      <c r="V609" s="163"/>
      <c r="W609" s="163"/>
      <c r="X609" s="163"/>
      <c r="Y609" s="163"/>
    </row>
    <row r="610" spans="1:25" ht="13.5" customHeight="1">
      <c r="A610" s="163"/>
      <c r="B610" s="169"/>
      <c r="C610" s="195"/>
      <c r="D610" s="195"/>
      <c r="E610" s="195"/>
      <c r="F610" s="199"/>
      <c r="G610" s="195"/>
      <c r="H610" s="195"/>
      <c r="I610" s="163"/>
      <c r="J610" s="163"/>
      <c r="K610" s="195"/>
      <c r="L610" s="163"/>
      <c r="M610" s="85"/>
      <c r="N610" s="195"/>
      <c r="O610" s="163"/>
      <c r="P610" s="195"/>
      <c r="Q610" s="163"/>
      <c r="R610" s="163"/>
      <c r="S610" s="163"/>
      <c r="T610" s="163"/>
      <c r="U610" s="163"/>
      <c r="V610" s="163"/>
      <c r="W610" s="163"/>
      <c r="X610" s="163"/>
      <c r="Y610" s="163"/>
    </row>
    <row r="611" spans="1:25" ht="13.5" customHeight="1">
      <c r="A611" s="163"/>
      <c r="B611" s="169"/>
      <c r="C611" s="195"/>
      <c r="D611" s="195"/>
      <c r="E611" s="195"/>
      <c r="F611" s="199"/>
      <c r="G611" s="195"/>
      <c r="H611" s="195"/>
      <c r="I611" s="163"/>
      <c r="J611" s="163"/>
      <c r="K611" s="195"/>
      <c r="L611" s="163"/>
      <c r="M611" s="85"/>
      <c r="N611" s="195"/>
      <c r="O611" s="163"/>
      <c r="P611" s="195"/>
      <c r="Q611" s="163"/>
      <c r="R611" s="163"/>
      <c r="S611" s="163"/>
      <c r="T611" s="163"/>
      <c r="U611" s="163"/>
      <c r="V611" s="163"/>
      <c r="W611" s="163"/>
      <c r="X611" s="163"/>
      <c r="Y611" s="163"/>
    </row>
    <row r="612" spans="1:25" ht="13.5" customHeight="1">
      <c r="A612" s="163"/>
      <c r="B612" s="169"/>
      <c r="C612" s="195"/>
      <c r="D612" s="195"/>
      <c r="E612" s="195"/>
      <c r="F612" s="199"/>
      <c r="G612" s="195"/>
      <c r="H612" s="195"/>
      <c r="I612" s="163"/>
      <c r="J612" s="163"/>
      <c r="K612" s="195"/>
      <c r="L612" s="163"/>
      <c r="M612" s="85"/>
      <c r="N612" s="195"/>
      <c r="O612" s="163"/>
      <c r="P612" s="195"/>
      <c r="Q612" s="163"/>
      <c r="R612" s="163"/>
      <c r="S612" s="163"/>
      <c r="T612" s="163"/>
      <c r="U612" s="163"/>
      <c r="V612" s="163"/>
      <c r="W612" s="163"/>
      <c r="X612" s="163"/>
      <c r="Y612" s="163"/>
    </row>
    <row r="613" spans="1:25" ht="13.5" customHeight="1">
      <c r="A613" s="163"/>
      <c r="B613" s="169"/>
      <c r="C613" s="195"/>
      <c r="D613" s="195"/>
      <c r="E613" s="195"/>
      <c r="F613" s="199"/>
      <c r="G613" s="195"/>
      <c r="H613" s="195"/>
      <c r="I613" s="163"/>
      <c r="J613" s="163"/>
      <c r="K613" s="195"/>
      <c r="L613" s="163"/>
      <c r="M613" s="85"/>
      <c r="N613" s="195"/>
      <c r="O613" s="163"/>
      <c r="P613" s="195"/>
      <c r="Q613" s="163"/>
      <c r="R613" s="163"/>
      <c r="S613" s="163"/>
      <c r="T613" s="163"/>
      <c r="U613" s="163"/>
      <c r="V613" s="163"/>
      <c r="W613" s="163"/>
      <c r="X613" s="163"/>
      <c r="Y613" s="163"/>
    </row>
    <row r="614" spans="1:25" ht="13.5" customHeight="1">
      <c r="A614" s="163"/>
      <c r="B614" s="169"/>
      <c r="C614" s="195"/>
      <c r="D614" s="195"/>
      <c r="E614" s="195"/>
      <c r="F614" s="199"/>
      <c r="G614" s="195"/>
      <c r="H614" s="195"/>
      <c r="I614" s="163"/>
      <c r="J614" s="163"/>
      <c r="K614" s="195"/>
      <c r="L614" s="163"/>
      <c r="M614" s="85"/>
      <c r="N614" s="195"/>
      <c r="O614" s="163"/>
      <c r="P614" s="195"/>
      <c r="Q614" s="163"/>
      <c r="R614" s="163"/>
      <c r="S614" s="163"/>
      <c r="T614" s="163"/>
      <c r="U614" s="163"/>
      <c r="V614" s="163"/>
      <c r="W614" s="163"/>
      <c r="X614" s="163"/>
      <c r="Y614" s="163"/>
    </row>
    <row r="615" spans="1:25" ht="13.5" customHeight="1">
      <c r="A615" s="163"/>
      <c r="B615" s="169"/>
      <c r="C615" s="195"/>
      <c r="D615" s="195"/>
      <c r="E615" s="195"/>
      <c r="F615" s="199"/>
      <c r="G615" s="195"/>
      <c r="H615" s="195"/>
      <c r="I615" s="163"/>
      <c r="J615" s="163"/>
      <c r="K615" s="195"/>
      <c r="L615" s="163"/>
      <c r="M615" s="85"/>
      <c r="N615" s="195"/>
      <c r="O615" s="163"/>
      <c r="P615" s="195"/>
      <c r="Q615" s="163"/>
      <c r="R615" s="163"/>
      <c r="S615" s="163"/>
      <c r="T615" s="163"/>
      <c r="U615" s="163"/>
      <c r="V615" s="163"/>
      <c r="W615" s="163"/>
      <c r="X615" s="163"/>
      <c r="Y615" s="163"/>
    </row>
    <row r="616" spans="1:25" ht="13.5" customHeight="1">
      <c r="A616" s="163"/>
      <c r="B616" s="169"/>
      <c r="C616" s="195"/>
      <c r="D616" s="195"/>
      <c r="E616" s="195"/>
      <c r="F616" s="199"/>
      <c r="G616" s="195"/>
      <c r="H616" s="195"/>
      <c r="I616" s="163"/>
      <c r="J616" s="163"/>
      <c r="K616" s="195"/>
      <c r="L616" s="163"/>
      <c r="M616" s="85"/>
      <c r="N616" s="195"/>
      <c r="O616" s="163"/>
      <c r="P616" s="195"/>
      <c r="Q616" s="163"/>
      <c r="R616" s="163"/>
      <c r="S616" s="163"/>
      <c r="T616" s="163"/>
      <c r="U616" s="163"/>
      <c r="V616" s="163"/>
      <c r="W616" s="163"/>
      <c r="X616" s="163"/>
      <c r="Y616" s="163"/>
    </row>
    <row r="617" spans="1:25" ht="13.5" customHeight="1">
      <c r="A617" s="163"/>
      <c r="B617" s="169"/>
      <c r="C617" s="195"/>
      <c r="D617" s="195"/>
      <c r="E617" s="195"/>
      <c r="F617" s="199"/>
      <c r="G617" s="195"/>
      <c r="H617" s="195"/>
      <c r="I617" s="163"/>
      <c r="J617" s="163"/>
      <c r="K617" s="195"/>
      <c r="L617" s="163"/>
      <c r="M617" s="85"/>
      <c r="N617" s="195"/>
      <c r="O617" s="163"/>
      <c r="P617" s="195"/>
      <c r="Q617" s="163"/>
      <c r="R617" s="163"/>
      <c r="S617" s="163"/>
      <c r="T617" s="163"/>
      <c r="U617" s="163"/>
      <c r="V617" s="163"/>
      <c r="W617" s="163"/>
      <c r="X617" s="163"/>
      <c r="Y617" s="163"/>
    </row>
    <row r="618" spans="1:25" ht="13.5" customHeight="1">
      <c r="A618" s="163"/>
      <c r="B618" s="169"/>
      <c r="C618" s="195"/>
      <c r="D618" s="195"/>
      <c r="E618" s="195"/>
      <c r="F618" s="199"/>
      <c r="G618" s="195"/>
      <c r="H618" s="195"/>
      <c r="I618" s="163"/>
      <c r="J618" s="163"/>
      <c r="K618" s="195"/>
      <c r="L618" s="163"/>
      <c r="M618" s="85"/>
      <c r="N618" s="195"/>
      <c r="O618" s="163"/>
      <c r="P618" s="195"/>
      <c r="Q618" s="163"/>
      <c r="R618" s="163"/>
      <c r="S618" s="163"/>
      <c r="T618" s="163"/>
      <c r="U618" s="163"/>
      <c r="V618" s="163"/>
      <c r="W618" s="163"/>
      <c r="X618" s="163"/>
      <c r="Y618" s="163"/>
    </row>
    <row r="619" spans="1:25" ht="13.5" customHeight="1">
      <c r="A619" s="163"/>
      <c r="B619" s="169"/>
      <c r="C619" s="195"/>
      <c r="D619" s="195"/>
      <c r="E619" s="195"/>
      <c r="F619" s="199"/>
      <c r="G619" s="195"/>
      <c r="H619" s="195"/>
      <c r="I619" s="163"/>
      <c r="J619" s="163"/>
      <c r="K619" s="195"/>
      <c r="L619" s="163"/>
      <c r="M619" s="85"/>
      <c r="N619" s="195"/>
      <c r="O619" s="163"/>
      <c r="P619" s="195"/>
      <c r="Q619" s="163"/>
      <c r="R619" s="163"/>
      <c r="S619" s="163"/>
      <c r="T619" s="163"/>
      <c r="U619" s="163"/>
      <c r="V619" s="163"/>
      <c r="W619" s="163"/>
      <c r="X619" s="163"/>
      <c r="Y619" s="163"/>
    </row>
    <row r="620" spans="1:25" ht="13.5" customHeight="1">
      <c r="A620" s="163"/>
      <c r="B620" s="169"/>
      <c r="C620" s="195"/>
      <c r="D620" s="195"/>
      <c r="E620" s="195"/>
      <c r="F620" s="199"/>
      <c r="G620" s="195"/>
      <c r="H620" s="195"/>
      <c r="I620" s="163"/>
      <c r="J620" s="163"/>
      <c r="K620" s="195"/>
      <c r="L620" s="163"/>
      <c r="M620" s="85"/>
      <c r="N620" s="195"/>
      <c r="O620" s="163"/>
      <c r="P620" s="195"/>
      <c r="Q620" s="163"/>
      <c r="R620" s="163"/>
      <c r="S620" s="163"/>
      <c r="T620" s="163"/>
      <c r="U620" s="163"/>
      <c r="V620" s="163"/>
      <c r="W620" s="163"/>
      <c r="X620" s="163"/>
      <c r="Y620" s="163"/>
    </row>
    <row r="621" spans="1:25" ht="13.5" customHeight="1">
      <c r="A621" s="163"/>
      <c r="B621" s="169"/>
      <c r="C621" s="195"/>
      <c r="D621" s="195"/>
      <c r="E621" s="195"/>
      <c r="F621" s="199"/>
      <c r="G621" s="195"/>
      <c r="H621" s="195"/>
      <c r="I621" s="163"/>
      <c r="J621" s="163"/>
      <c r="K621" s="195"/>
      <c r="L621" s="163"/>
      <c r="M621" s="85"/>
      <c r="N621" s="195"/>
      <c r="O621" s="163"/>
      <c r="P621" s="195"/>
      <c r="Q621" s="163"/>
      <c r="R621" s="163"/>
      <c r="S621" s="163"/>
      <c r="T621" s="163"/>
      <c r="U621" s="163"/>
      <c r="V621" s="163"/>
      <c r="W621" s="163"/>
      <c r="X621" s="163"/>
      <c r="Y621" s="163"/>
    </row>
    <row r="622" spans="1:25" ht="13.5" customHeight="1">
      <c r="A622" s="163"/>
      <c r="B622" s="169"/>
      <c r="C622" s="195"/>
      <c r="D622" s="195"/>
      <c r="E622" s="195"/>
      <c r="F622" s="199"/>
      <c r="G622" s="195"/>
      <c r="H622" s="195"/>
      <c r="I622" s="163"/>
      <c r="J622" s="163"/>
      <c r="K622" s="195"/>
      <c r="L622" s="163"/>
      <c r="M622" s="85"/>
      <c r="N622" s="195"/>
      <c r="O622" s="163"/>
      <c r="P622" s="195"/>
      <c r="Q622" s="163"/>
      <c r="R622" s="163"/>
      <c r="S622" s="163"/>
      <c r="T622" s="163"/>
      <c r="U622" s="163"/>
      <c r="V622" s="163"/>
      <c r="W622" s="163"/>
      <c r="X622" s="163"/>
      <c r="Y622" s="163"/>
    </row>
    <row r="623" spans="1:25" ht="13.5" customHeight="1">
      <c r="A623" s="163"/>
      <c r="B623" s="169"/>
      <c r="C623" s="195"/>
      <c r="D623" s="195"/>
      <c r="E623" s="195"/>
      <c r="F623" s="199"/>
      <c r="G623" s="195"/>
      <c r="H623" s="195"/>
      <c r="I623" s="163"/>
      <c r="J623" s="163"/>
      <c r="K623" s="195"/>
      <c r="L623" s="163"/>
      <c r="M623" s="85"/>
      <c r="N623" s="195"/>
      <c r="O623" s="163"/>
      <c r="P623" s="195"/>
      <c r="Q623" s="163"/>
      <c r="R623" s="163"/>
      <c r="S623" s="163"/>
      <c r="T623" s="163"/>
      <c r="U623" s="163"/>
      <c r="V623" s="163"/>
      <c r="W623" s="163"/>
      <c r="X623" s="163"/>
      <c r="Y623" s="163"/>
    </row>
    <row r="624" spans="1:25" ht="13.5" customHeight="1">
      <c r="A624" s="163"/>
      <c r="B624" s="169"/>
      <c r="C624" s="195"/>
      <c r="D624" s="195"/>
      <c r="E624" s="195"/>
      <c r="F624" s="199"/>
      <c r="G624" s="195"/>
      <c r="H624" s="195"/>
      <c r="I624" s="163"/>
      <c r="J624" s="163"/>
      <c r="K624" s="195"/>
      <c r="L624" s="163"/>
      <c r="M624" s="85"/>
      <c r="N624" s="195"/>
      <c r="O624" s="163"/>
      <c r="P624" s="195"/>
      <c r="Q624" s="163"/>
      <c r="R624" s="163"/>
      <c r="S624" s="163"/>
      <c r="T624" s="163"/>
      <c r="U624" s="163"/>
      <c r="V624" s="163"/>
      <c r="W624" s="163"/>
      <c r="X624" s="163"/>
      <c r="Y624" s="163"/>
    </row>
    <row r="625" spans="1:25" ht="13.5" customHeight="1">
      <c r="A625" s="163"/>
      <c r="B625" s="169"/>
      <c r="C625" s="195"/>
      <c r="D625" s="195"/>
      <c r="E625" s="195"/>
      <c r="F625" s="199"/>
      <c r="G625" s="195"/>
      <c r="H625" s="195"/>
      <c r="I625" s="163"/>
      <c r="J625" s="163"/>
      <c r="K625" s="195"/>
      <c r="L625" s="163"/>
      <c r="M625" s="85"/>
      <c r="N625" s="195"/>
      <c r="O625" s="163"/>
      <c r="P625" s="195"/>
      <c r="Q625" s="163"/>
      <c r="R625" s="163"/>
      <c r="S625" s="163"/>
      <c r="T625" s="163"/>
      <c r="U625" s="163"/>
      <c r="V625" s="163"/>
      <c r="W625" s="163"/>
      <c r="X625" s="163"/>
      <c r="Y625" s="163"/>
    </row>
    <row r="626" spans="1:25" ht="13.5" customHeight="1">
      <c r="A626" s="163"/>
      <c r="B626" s="169"/>
      <c r="C626" s="195"/>
      <c r="D626" s="195"/>
      <c r="E626" s="195"/>
      <c r="F626" s="199"/>
      <c r="G626" s="195"/>
      <c r="H626" s="195"/>
      <c r="I626" s="163"/>
      <c r="J626" s="163"/>
      <c r="K626" s="195"/>
      <c r="L626" s="163"/>
      <c r="M626" s="85"/>
      <c r="N626" s="195"/>
      <c r="O626" s="163"/>
      <c r="P626" s="195"/>
      <c r="Q626" s="163"/>
      <c r="R626" s="163"/>
      <c r="S626" s="163"/>
      <c r="T626" s="163"/>
      <c r="U626" s="163"/>
      <c r="V626" s="163"/>
      <c r="W626" s="163"/>
      <c r="X626" s="163"/>
      <c r="Y626" s="163"/>
    </row>
    <row r="627" spans="1:25" ht="13.5" customHeight="1">
      <c r="A627" s="163"/>
      <c r="B627" s="169"/>
      <c r="C627" s="195"/>
      <c r="D627" s="195"/>
      <c r="E627" s="195"/>
      <c r="F627" s="199"/>
      <c r="G627" s="195"/>
      <c r="H627" s="195"/>
      <c r="I627" s="163"/>
      <c r="J627" s="163"/>
      <c r="K627" s="195"/>
      <c r="L627" s="163"/>
      <c r="M627" s="85"/>
      <c r="N627" s="195"/>
      <c r="O627" s="163"/>
      <c r="P627" s="195"/>
      <c r="Q627" s="163"/>
      <c r="R627" s="163"/>
      <c r="S627" s="163"/>
      <c r="T627" s="163"/>
      <c r="U627" s="163"/>
      <c r="V627" s="163"/>
      <c r="W627" s="163"/>
      <c r="X627" s="163"/>
      <c r="Y627" s="163"/>
    </row>
    <row r="628" spans="1:25" ht="13.5" customHeight="1">
      <c r="A628" s="163"/>
      <c r="B628" s="169"/>
      <c r="C628" s="195"/>
      <c r="D628" s="195"/>
      <c r="E628" s="195"/>
      <c r="F628" s="199"/>
      <c r="G628" s="195"/>
      <c r="H628" s="195"/>
      <c r="I628" s="163"/>
      <c r="J628" s="163"/>
      <c r="K628" s="195"/>
      <c r="L628" s="163"/>
      <c r="M628" s="85"/>
      <c r="N628" s="195"/>
      <c r="O628" s="163"/>
      <c r="P628" s="195"/>
      <c r="Q628" s="163"/>
      <c r="R628" s="163"/>
      <c r="S628" s="163"/>
      <c r="T628" s="163"/>
      <c r="U628" s="163"/>
      <c r="V628" s="163"/>
      <c r="W628" s="163"/>
      <c r="X628" s="163"/>
      <c r="Y628" s="163"/>
    </row>
    <row r="629" spans="1:25" ht="13.5" customHeight="1">
      <c r="A629" s="163"/>
      <c r="B629" s="169"/>
      <c r="C629" s="195"/>
      <c r="D629" s="195"/>
      <c r="E629" s="195"/>
      <c r="F629" s="199"/>
      <c r="G629" s="195"/>
      <c r="H629" s="195"/>
      <c r="I629" s="163"/>
      <c r="J629" s="163"/>
      <c r="K629" s="195"/>
      <c r="L629" s="163"/>
      <c r="M629" s="85"/>
      <c r="N629" s="195"/>
      <c r="O629" s="163"/>
      <c r="P629" s="195"/>
      <c r="Q629" s="163"/>
      <c r="R629" s="163"/>
      <c r="S629" s="163"/>
      <c r="T629" s="163"/>
      <c r="U629" s="163"/>
      <c r="V629" s="163"/>
      <c r="W629" s="163"/>
      <c r="X629" s="163"/>
      <c r="Y629" s="163"/>
    </row>
    <row r="630" spans="1:25" ht="13.5" customHeight="1">
      <c r="A630" s="163"/>
      <c r="B630" s="169"/>
      <c r="C630" s="195"/>
      <c r="D630" s="195"/>
      <c r="E630" s="195"/>
      <c r="F630" s="199"/>
      <c r="G630" s="195"/>
      <c r="H630" s="195"/>
      <c r="I630" s="163"/>
      <c r="J630" s="163"/>
      <c r="K630" s="195"/>
      <c r="L630" s="163"/>
      <c r="M630" s="85"/>
      <c r="N630" s="195"/>
      <c r="O630" s="163"/>
      <c r="P630" s="195"/>
      <c r="Q630" s="163"/>
      <c r="R630" s="163"/>
      <c r="S630" s="163"/>
      <c r="T630" s="163"/>
      <c r="U630" s="163"/>
      <c r="V630" s="163"/>
      <c r="W630" s="163"/>
      <c r="X630" s="163"/>
      <c r="Y630" s="163"/>
    </row>
    <row r="631" spans="1:25" ht="13.5" customHeight="1">
      <c r="A631" s="163"/>
      <c r="B631" s="169"/>
      <c r="C631" s="195"/>
      <c r="D631" s="195"/>
      <c r="E631" s="195"/>
      <c r="F631" s="199"/>
      <c r="G631" s="195"/>
      <c r="H631" s="195"/>
      <c r="I631" s="163"/>
      <c r="J631" s="163"/>
      <c r="K631" s="195"/>
      <c r="L631" s="163"/>
      <c r="M631" s="85"/>
      <c r="N631" s="195"/>
      <c r="O631" s="163"/>
      <c r="P631" s="195"/>
      <c r="Q631" s="163"/>
      <c r="R631" s="163"/>
      <c r="S631" s="163"/>
      <c r="T631" s="163"/>
      <c r="U631" s="163"/>
      <c r="V631" s="163"/>
      <c r="W631" s="163"/>
      <c r="X631" s="163"/>
      <c r="Y631" s="163"/>
    </row>
    <row r="632" spans="1:25" ht="13.5" customHeight="1">
      <c r="A632" s="163"/>
      <c r="B632" s="169"/>
      <c r="C632" s="195"/>
      <c r="D632" s="195"/>
      <c r="E632" s="195"/>
      <c r="F632" s="199"/>
      <c r="G632" s="195"/>
      <c r="H632" s="195"/>
      <c r="I632" s="163"/>
      <c r="J632" s="163"/>
      <c r="K632" s="195"/>
      <c r="L632" s="163"/>
      <c r="M632" s="85"/>
      <c r="N632" s="195"/>
      <c r="O632" s="163"/>
      <c r="P632" s="195"/>
      <c r="Q632" s="163"/>
      <c r="R632" s="163"/>
      <c r="S632" s="163"/>
      <c r="T632" s="163"/>
      <c r="U632" s="163"/>
      <c r="V632" s="163"/>
      <c r="W632" s="163"/>
      <c r="X632" s="163"/>
      <c r="Y632" s="163"/>
    </row>
    <row r="633" spans="1:25" ht="13.5" customHeight="1">
      <c r="A633" s="163"/>
      <c r="B633" s="169"/>
      <c r="C633" s="195"/>
      <c r="D633" s="195"/>
      <c r="E633" s="195"/>
      <c r="F633" s="199"/>
      <c r="G633" s="195"/>
      <c r="H633" s="195"/>
      <c r="I633" s="163"/>
      <c r="J633" s="163"/>
      <c r="K633" s="195"/>
      <c r="L633" s="163"/>
      <c r="M633" s="85"/>
      <c r="N633" s="195"/>
      <c r="O633" s="163"/>
      <c r="P633" s="195"/>
      <c r="Q633" s="163"/>
      <c r="R633" s="163"/>
      <c r="S633" s="163"/>
      <c r="T633" s="163"/>
      <c r="U633" s="163"/>
      <c r="V633" s="163"/>
      <c r="W633" s="163"/>
      <c r="X633" s="163"/>
      <c r="Y633" s="163"/>
    </row>
    <row r="634" spans="1:25" ht="13.5" customHeight="1">
      <c r="A634" s="163"/>
      <c r="B634" s="169"/>
      <c r="C634" s="195"/>
      <c r="D634" s="195"/>
      <c r="E634" s="195"/>
      <c r="F634" s="199"/>
      <c r="G634" s="195"/>
      <c r="H634" s="195"/>
      <c r="I634" s="163"/>
      <c r="J634" s="163"/>
      <c r="K634" s="195"/>
      <c r="L634" s="163"/>
      <c r="M634" s="85"/>
      <c r="N634" s="195"/>
      <c r="O634" s="163"/>
      <c r="P634" s="195"/>
      <c r="Q634" s="163"/>
      <c r="R634" s="163"/>
      <c r="S634" s="163"/>
      <c r="T634" s="163"/>
      <c r="U634" s="163"/>
      <c r="V634" s="163"/>
      <c r="W634" s="163"/>
      <c r="X634" s="163"/>
      <c r="Y634" s="163"/>
    </row>
    <row r="635" spans="1:25" ht="13.5" customHeight="1">
      <c r="A635" s="163"/>
      <c r="B635" s="169"/>
      <c r="C635" s="195"/>
      <c r="D635" s="195"/>
      <c r="E635" s="195"/>
      <c r="F635" s="199"/>
      <c r="G635" s="195"/>
      <c r="H635" s="195"/>
      <c r="I635" s="163"/>
      <c r="J635" s="163"/>
      <c r="K635" s="195"/>
      <c r="L635" s="163"/>
      <c r="M635" s="85"/>
      <c r="N635" s="195"/>
      <c r="O635" s="163"/>
      <c r="P635" s="195"/>
      <c r="Q635" s="163"/>
      <c r="R635" s="163"/>
      <c r="S635" s="163"/>
      <c r="T635" s="163"/>
      <c r="U635" s="163"/>
      <c r="V635" s="163"/>
      <c r="W635" s="163"/>
      <c r="X635" s="163"/>
      <c r="Y635" s="163"/>
    </row>
    <row r="636" spans="1:25" ht="13.5" customHeight="1">
      <c r="A636" s="163"/>
      <c r="B636" s="169"/>
      <c r="C636" s="195"/>
      <c r="D636" s="195"/>
      <c r="E636" s="195"/>
      <c r="F636" s="199"/>
      <c r="G636" s="195"/>
      <c r="H636" s="195"/>
      <c r="I636" s="163"/>
      <c r="J636" s="163"/>
      <c r="K636" s="195"/>
      <c r="L636" s="163"/>
      <c r="M636" s="85"/>
      <c r="N636" s="195"/>
      <c r="O636" s="163"/>
      <c r="P636" s="195"/>
      <c r="Q636" s="163"/>
      <c r="R636" s="163"/>
      <c r="S636" s="163"/>
      <c r="T636" s="163"/>
      <c r="U636" s="163"/>
      <c r="V636" s="163"/>
      <c r="W636" s="163"/>
      <c r="X636" s="163"/>
      <c r="Y636" s="163"/>
    </row>
    <row r="637" spans="1:25" ht="13.5" customHeight="1">
      <c r="A637" s="163"/>
      <c r="B637" s="169"/>
      <c r="C637" s="195"/>
      <c r="D637" s="195"/>
      <c r="E637" s="195"/>
      <c r="F637" s="199"/>
      <c r="G637" s="195"/>
      <c r="H637" s="195"/>
      <c r="I637" s="163"/>
      <c r="J637" s="163"/>
      <c r="K637" s="195"/>
      <c r="L637" s="163"/>
      <c r="M637" s="85"/>
      <c r="N637" s="195"/>
      <c r="O637" s="163"/>
      <c r="P637" s="195"/>
      <c r="Q637" s="163"/>
      <c r="R637" s="163"/>
      <c r="S637" s="163"/>
      <c r="T637" s="163"/>
      <c r="U637" s="163"/>
      <c r="V637" s="163"/>
      <c r="W637" s="163"/>
      <c r="X637" s="163"/>
      <c r="Y637" s="163"/>
    </row>
    <row r="638" spans="1:25" ht="13.5" customHeight="1">
      <c r="A638" s="163"/>
      <c r="B638" s="169"/>
      <c r="C638" s="195"/>
      <c r="D638" s="195"/>
      <c r="E638" s="195"/>
      <c r="F638" s="199"/>
      <c r="G638" s="195"/>
      <c r="H638" s="195"/>
      <c r="I638" s="163"/>
      <c r="J638" s="163"/>
      <c r="K638" s="195"/>
      <c r="L638" s="163"/>
      <c r="M638" s="85"/>
      <c r="N638" s="195"/>
      <c r="O638" s="163"/>
      <c r="P638" s="195"/>
      <c r="Q638" s="163"/>
      <c r="R638" s="163"/>
      <c r="S638" s="163"/>
      <c r="T638" s="163"/>
      <c r="U638" s="163"/>
      <c r="V638" s="163"/>
      <c r="W638" s="163"/>
      <c r="X638" s="163"/>
      <c r="Y638" s="163"/>
    </row>
    <row r="639" spans="1:25" ht="13.5" customHeight="1">
      <c r="A639" s="163"/>
      <c r="B639" s="169"/>
      <c r="C639" s="195"/>
      <c r="D639" s="195"/>
      <c r="E639" s="195"/>
      <c r="F639" s="199"/>
      <c r="G639" s="195"/>
      <c r="H639" s="195"/>
      <c r="I639" s="163"/>
      <c r="J639" s="163"/>
      <c r="K639" s="195"/>
      <c r="L639" s="163"/>
      <c r="M639" s="85"/>
      <c r="N639" s="195"/>
      <c r="O639" s="163"/>
      <c r="P639" s="195"/>
      <c r="Q639" s="163"/>
      <c r="R639" s="163"/>
      <c r="S639" s="163"/>
      <c r="T639" s="163"/>
      <c r="U639" s="163"/>
      <c r="V639" s="163"/>
      <c r="W639" s="163"/>
      <c r="X639" s="163"/>
      <c r="Y639" s="163"/>
    </row>
    <row r="640" spans="1:25" ht="13.5" customHeight="1">
      <c r="A640" s="163"/>
      <c r="B640" s="169"/>
      <c r="C640" s="195"/>
      <c r="D640" s="195"/>
      <c r="E640" s="195"/>
      <c r="F640" s="199"/>
      <c r="G640" s="195"/>
      <c r="H640" s="195"/>
      <c r="I640" s="163"/>
      <c r="J640" s="163"/>
      <c r="K640" s="195"/>
      <c r="L640" s="163"/>
      <c r="M640" s="85"/>
      <c r="N640" s="195"/>
      <c r="O640" s="163"/>
      <c r="P640" s="195"/>
      <c r="Q640" s="163"/>
      <c r="R640" s="163"/>
      <c r="S640" s="163"/>
      <c r="T640" s="163"/>
      <c r="U640" s="163"/>
      <c r="V640" s="163"/>
      <c r="W640" s="163"/>
      <c r="X640" s="163"/>
      <c r="Y640" s="163"/>
    </row>
    <row r="641" spans="1:25" ht="13.5" customHeight="1">
      <c r="A641" s="163"/>
      <c r="B641" s="169"/>
      <c r="C641" s="195"/>
      <c r="D641" s="195"/>
      <c r="E641" s="195"/>
      <c r="F641" s="199"/>
      <c r="G641" s="195"/>
      <c r="H641" s="195"/>
      <c r="I641" s="163"/>
      <c r="J641" s="163"/>
      <c r="K641" s="195"/>
      <c r="L641" s="163"/>
      <c r="M641" s="85"/>
      <c r="N641" s="195"/>
      <c r="O641" s="163"/>
      <c r="P641" s="195"/>
      <c r="Q641" s="163"/>
      <c r="R641" s="163"/>
      <c r="S641" s="163"/>
      <c r="T641" s="163"/>
      <c r="U641" s="163"/>
      <c r="V641" s="163"/>
      <c r="W641" s="163"/>
      <c r="X641" s="163"/>
      <c r="Y641" s="163"/>
    </row>
    <row r="642" spans="1:25" ht="13.5" customHeight="1">
      <c r="A642" s="163"/>
      <c r="B642" s="169"/>
      <c r="C642" s="195"/>
      <c r="D642" s="195"/>
      <c r="E642" s="195"/>
      <c r="F642" s="199"/>
      <c r="G642" s="195"/>
      <c r="H642" s="195"/>
      <c r="I642" s="163"/>
      <c r="J642" s="163"/>
      <c r="K642" s="195"/>
      <c r="L642" s="163"/>
      <c r="M642" s="85"/>
      <c r="N642" s="195"/>
      <c r="O642" s="163"/>
      <c r="P642" s="195"/>
      <c r="Q642" s="163"/>
      <c r="R642" s="163"/>
      <c r="S642" s="163"/>
      <c r="T642" s="163"/>
      <c r="U642" s="163"/>
      <c r="V642" s="163"/>
      <c r="W642" s="163"/>
      <c r="X642" s="163"/>
      <c r="Y642" s="163"/>
    </row>
    <row r="643" spans="1:25" ht="13.5" customHeight="1">
      <c r="A643" s="163"/>
      <c r="B643" s="169"/>
      <c r="C643" s="195"/>
      <c r="D643" s="195"/>
      <c r="E643" s="195"/>
      <c r="F643" s="199"/>
      <c r="G643" s="195"/>
      <c r="H643" s="195"/>
      <c r="I643" s="163"/>
      <c r="J643" s="163"/>
      <c r="K643" s="195"/>
      <c r="L643" s="163"/>
      <c r="M643" s="85"/>
      <c r="N643" s="195"/>
      <c r="O643" s="163"/>
      <c r="P643" s="195"/>
      <c r="Q643" s="163"/>
      <c r="R643" s="163"/>
      <c r="S643" s="163"/>
      <c r="T643" s="163"/>
      <c r="U643" s="163"/>
      <c r="V643" s="163"/>
      <c r="W643" s="163"/>
      <c r="X643" s="163"/>
      <c r="Y643" s="163"/>
    </row>
    <row r="644" spans="1:25" ht="13.5" customHeight="1">
      <c r="A644" s="163"/>
      <c r="B644" s="169"/>
      <c r="C644" s="195"/>
      <c r="D644" s="195"/>
      <c r="E644" s="195"/>
      <c r="F644" s="199"/>
      <c r="G644" s="195"/>
      <c r="H644" s="195"/>
      <c r="I644" s="163"/>
      <c r="J644" s="163"/>
      <c r="K644" s="195"/>
      <c r="L644" s="163"/>
      <c r="M644" s="85"/>
      <c r="N644" s="195"/>
      <c r="O644" s="163"/>
      <c r="P644" s="195"/>
      <c r="Q644" s="163"/>
      <c r="R644" s="163"/>
      <c r="S644" s="163"/>
      <c r="T644" s="163"/>
      <c r="U644" s="163"/>
      <c r="V644" s="163"/>
      <c r="W644" s="163"/>
      <c r="X644" s="163"/>
      <c r="Y644" s="163"/>
    </row>
    <row r="645" spans="1:25" ht="13.5" customHeight="1">
      <c r="A645" s="163"/>
      <c r="B645" s="169"/>
      <c r="C645" s="195"/>
      <c r="D645" s="195"/>
      <c r="E645" s="195"/>
      <c r="F645" s="199"/>
      <c r="G645" s="195"/>
      <c r="H645" s="195"/>
      <c r="I645" s="163"/>
      <c r="J645" s="163"/>
      <c r="K645" s="195"/>
      <c r="L645" s="163"/>
      <c r="M645" s="85"/>
      <c r="N645" s="195"/>
      <c r="O645" s="163"/>
      <c r="P645" s="195"/>
      <c r="Q645" s="163"/>
      <c r="R645" s="163"/>
      <c r="S645" s="163"/>
      <c r="T645" s="163"/>
      <c r="U645" s="163"/>
      <c r="V645" s="163"/>
      <c r="W645" s="163"/>
      <c r="X645" s="163"/>
      <c r="Y645" s="163"/>
    </row>
    <row r="646" spans="1:25" ht="13.5" customHeight="1">
      <c r="A646" s="163"/>
      <c r="B646" s="169"/>
      <c r="C646" s="195"/>
      <c r="D646" s="195"/>
      <c r="E646" s="195"/>
      <c r="F646" s="199"/>
      <c r="G646" s="195"/>
      <c r="H646" s="195"/>
      <c r="I646" s="163"/>
      <c r="J646" s="163"/>
      <c r="K646" s="195"/>
      <c r="L646" s="163"/>
      <c r="M646" s="85"/>
      <c r="N646" s="195"/>
      <c r="O646" s="163"/>
      <c r="P646" s="195"/>
      <c r="Q646" s="163"/>
      <c r="R646" s="163"/>
      <c r="S646" s="163"/>
      <c r="T646" s="163"/>
      <c r="U646" s="163"/>
      <c r="V646" s="163"/>
      <c r="W646" s="163"/>
      <c r="X646" s="163"/>
      <c r="Y646" s="163"/>
    </row>
    <row r="647" spans="1:25" ht="13.5" customHeight="1">
      <c r="A647" s="163"/>
      <c r="B647" s="169"/>
      <c r="C647" s="195"/>
      <c r="D647" s="195"/>
      <c r="E647" s="195"/>
      <c r="F647" s="199"/>
      <c r="G647" s="195"/>
      <c r="H647" s="195"/>
      <c r="I647" s="163"/>
      <c r="J647" s="163"/>
      <c r="K647" s="195"/>
      <c r="L647" s="163"/>
      <c r="M647" s="85"/>
      <c r="N647" s="195"/>
      <c r="O647" s="163"/>
      <c r="P647" s="195"/>
      <c r="Q647" s="163"/>
      <c r="R647" s="163"/>
      <c r="S647" s="163"/>
      <c r="T647" s="163"/>
      <c r="U647" s="163"/>
      <c r="V647" s="163"/>
      <c r="W647" s="163"/>
      <c r="X647" s="163"/>
      <c r="Y647" s="163"/>
    </row>
    <row r="648" spans="1:25" ht="13.5" customHeight="1">
      <c r="A648" s="163"/>
      <c r="B648" s="169"/>
      <c r="C648" s="195"/>
      <c r="D648" s="195"/>
      <c r="E648" s="195"/>
      <c r="F648" s="199"/>
      <c r="G648" s="195"/>
      <c r="H648" s="195"/>
      <c r="I648" s="163"/>
      <c r="J648" s="163"/>
      <c r="K648" s="195"/>
      <c r="L648" s="163"/>
      <c r="M648" s="85"/>
      <c r="N648" s="195"/>
      <c r="O648" s="163"/>
      <c r="P648" s="195"/>
      <c r="Q648" s="163"/>
      <c r="R648" s="163"/>
      <c r="S648" s="163"/>
      <c r="T648" s="163"/>
      <c r="U648" s="163"/>
      <c r="V648" s="163"/>
      <c r="W648" s="163"/>
      <c r="X648" s="163"/>
      <c r="Y648" s="163"/>
    </row>
    <row r="649" spans="1:25" ht="13.5" customHeight="1">
      <c r="A649" s="163"/>
      <c r="B649" s="169"/>
      <c r="C649" s="195"/>
      <c r="D649" s="195"/>
      <c r="E649" s="195"/>
      <c r="F649" s="199"/>
      <c r="G649" s="195"/>
      <c r="H649" s="195"/>
      <c r="I649" s="163"/>
      <c r="J649" s="163"/>
      <c r="K649" s="195"/>
      <c r="L649" s="163"/>
      <c r="M649" s="85"/>
      <c r="N649" s="195"/>
      <c r="O649" s="163"/>
      <c r="P649" s="195"/>
      <c r="Q649" s="163"/>
      <c r="R649" s="163"/>
      <c r="S649" s="163"/>
      <c r="T649" s="163"/>
      <c r="U649" s="163"/>
      <c r="V649" s="163"/>
      <c r="W649" s="163"/>
      <c r="X649" s="163"/>
      <c r="Y649" s="163"/>
    </row>
    <row r="650" spans="1:25" ht="13.5" customHeight="1">
      <c r="A650" s="163"/>
      <c r="B650" s="169"/>
      <c r="C650" s="195"/>
      <c r="D650" s="195"/>
      <c r="E650" s="195"/>
      <c r="F650" s="199"/>
      <c r="G650" s="195"/>
      <c r="H650" s="195"/>
      <c r="I650" s="163"/>
      <c r="J650" s="163"/>
      <c r="K650" s="195"/>
      <c r="L650" s="163"/>
      <c r="M650" s="85"/>
      <c r="N650" s="195"/>
      <c r="O650" s="163"/>
      <c r="P650" s="195"/>
      <c r="Q650" s="163"/>
      <c r="R650" s="163"/>
      <c r="S650" s="163"/>
      <c r="T650" s="163"/>
      <c r="U650" s="163"/>
      <c r="V650" s="163"/>
      <c r="W650" s="163"/>
      <c r="X650" s="163"/>
      <c r="Y650" s="163"/>
    </row>
    <row r="651" spans="1:25" ht="13.5" customHeight="1">
      <c r="A651" s="163"/>
      <c r="B651" s="169"/>
      <c r="C651" s="195"/>
      <c r="D651" s="195"/>
      <c r="E651" s="195"/>
      <c r="F651" s="199"/>
      <c r="G651" s="195"/>
      <c r="H651" s="195"/>
      <c r="I651" s="163"/>
      <c r="J651" s="163"/>
      <c r="K651" s="195"/>
      <c r="L651" s="163"/>
      <c r="M651" s="85"/>
      <c r="N651" s="195"/>
      <c r="O651" s="163"/>
      <c r="P651" s="195"/>
      <c r="Q651" s="163"/>
      <c r="R651" s="163"/>
      <c r="S651" s="163"/>
      <c r="T651" s="163"/>
      <c r="U651" s="163"/>
      <c r="V651" s="163"/>
      <c r="W651" s="163"/>
      <c r="X651" s="163"/>
      <c r="Y651" s="163"/>
    </row>
    <row r="652" spans="1:25" ht="13.5" customHeight="1">
      <c r="A652" s="163"/>
      <c r="B652" s="169"/>
      <c r="C652" s="195"/>
      <c r="D652" s="195"/>
      <c r="E652" s="195"/>
      <c r="F652" s="199"/>
      <c r="G652" s="195"/>
      <c r="H652" s="195"/>
      <c r="I652" s="163"/>
      <c r="J652" s="163"/>
      <c r="K652" s="195"/>
      <c r="L652" s="163"/>
      <c r="M652" s="85"/>
      <c r="N652" s="195"/>
      <c r="O652" s="163"/>
      <c r="P652" s="195"/>
      <c r="Q652" s="163"/>
      <c r="R652" s="163"/>
      <c r="S652" s="163"/>
      <c r="T652" s="163"/>
      <c r="U652" s="163"/>
      <c r="V652" s="163"/>
      <c r="W652" s="163"/>
      <c r="X652" s="163"/>
      <c r="Y652" s="163"/>
    </row>
    <row r="653" spans="1:25" ht="13.5" customHeight="1">
      <c r="A653" s="163"/>
      <c r="B653" s="169"/>
      <c r="C653" s="195"/>
      <c r="D653" s="195"/>
      <c r="E653" s="195"/>
      <c r="F653" s="199"/>
      <c r="G653" s="195"/>
      <c r="H653" s="195"/>
      <c r="I653" s="163"/>
      <c r="J653" s="163"/>
      <c r="K653" s="195"/>
      <c r="L653" s="163"/>
      <c r="M653" s="85"/>
      <c r="N653" s="195"/>
      <c r="O653" s="163"/>
      <c r="P653" s="195"/>
      <c r="Q653" s="163"/>
      <c r="R653" s="163"/>
      <c r="S653" s="163"/>
      <c r="T653" s="163"/>
      <c r="U653" s="163"/>
      <c r="V653" s="163"/>
      <c r="W653" s="163"/>
      <c r="X653" s="163"/>
      <c r="Y653" s="163"/>
    </row>
    <row r="654" spans="1:25" ht="13.5" customHeight="1">
      <c r="A654" s="163"/>
      <c r="B654" s="169"/>
      <c r="C654" s="195"/>
      <c r="D654" s="195"/>
      <c r="E654" s="195"/>
      <c r="F654" s="199"/>
      <c r="G654" s="195"/>
      <c r="H654" s="195"/>
      <c r="I654" s="163"/>
      <c r="J654" s="163"/>
      <c r="K654" s="195"/>
      <c r="L654" s="163"/>
      <c r="M654" s="85"/>
      <c r="N654" s="195"/>
      <c r="O654" s="163"/>
      <c r="P654" s="195"/>
      <c r="Q654" s="163"/>
      <c r="R654" s="163"/>
      <c r="S654" s="163"/>
      <c r="T654" s="163"/>
      <c r="U654" s="163"/>
      <c r="V654" s="163"/>
      <c r="W654" s="163"/>
      <c r="X654" s="163"/>
      <c r="Y654" s="163"/>
    </row>
    <row r="655" spans="1:25" ht="13.5" customHeight="1">
      <c r="A655" s="163"/>
      <c r="B655" s="169"/>
      <c r="C655" s="195"/>
      <c r="D655" s="195"/>
      <c r="E655" s="195"/>
      <c r="F655" s="199"/>
      <c r="G655" s="195"/>
      <c r="H655" s="195"/>
      <c r="I655" s="163"/>
      <c r="J655" s="163"/>
      <c r="K655" s="195"/>
      <c r="L655" s="163"/>
      <c r="M655" s="85"/>
      <c r="N655" s="195"/>
      <c r="O655" s="163"/>
      <c r="P655" s="195"/>
      <c r="Q655" s="163"/>
      <c r="R655" s="163"/>
      <c r="S655" s="163"/>
      <c r="T655" s="163"/>
      <c r="U655" s="163"/>
      <c r="V655" s="163"/>
      <c r="W655" s="163"/>
      <c r="X655" s="163"/>
      <c r="Y655" s="163"/>
    </row>
    <row r="656" spans="1:25" ht="13.5" customHeight="1">
      <c r="A656" s="163"/>
      <c r="B656" s="169"/>
      <c r="C656" s="195"/>
      <c r="D656" s="195"/>
      <c r="E656" s="195"/>
      <c r="F656" s="199"/>
      <c r="G656" s="195"/>
      <c r="H656" s="195"/>
      <c r="I656" s="163"/>
      <c r="J656" s="163"/>
      <c r="K656" s="195"/>
      <c r="L656" s="163"/>
      <c r="M656" s="85"/>
      <c r="N656" s="195"/>
      <c r="O656" s="163"/>
      <c r="P656" s="195"/>
      <c r="Q656" s="163"/>
      <c r="R656" s="163"/>
      <c r="S656" s="163"/>
      <c r="T656" s="163"/>
      <c r="U656" s="163"/>
      <c r="V656" s="163"/>
      <c r="W656" s="163"/>
      <c r="X656" s="163"/>
      <c r="Y656" s="163"/>
    </row>
    <row r="657" spans="1:25" ht="13.5" customHeight="1">
      <c r="A657" s="163"/>
      <c r="B657" s="169"/>
      <c r="C657" s="195"/>
      <c r="D657" s="195"/>
      <c r="E657" s="195"/>
      <c r="F657" s="199"/>
      <c r="G657" s="195"/>
      <c r="H657" s="195"/>
      <c r="I657" s="163"/>
      <c r="J657" s="163"/>
      <c r="K657" s="195"/>
      <c r="L657" s="163"/>
      <c r="M657" s="85"/>
      <c r="N657" s="195"/>
      <c r="O657" s="163"/>
      <c r="P657" s="195"/>
      <c r="Q657" s="163"/>
      <c r="R657" s="163"/>
      <c r="S657" s="163"/>
      <c r="T657" s="163"/>
      <c r="U657" s="163"/>
      <c r="V657" s="163"/>
      <c r="W657" s="163"/>
      <c r="X657" s="163"/>
      <c r="Y657" s="163"/>
    </row>
    <row r="658" spans="1:25" ht="13.5" customHeight="1">
      <c r="A658" s="163"/>
      <c r="B658" s="169"/>
      <c r="C658" s="195"/>
      <c r="D658" s="195"/>
      <c r="E658" s="195"/>
      <c r="F658" s="199"/>
      <c r="G658" s="195"/>
      <c r="H658" s="195"/>
      <c r="I658" s="163"/>
      <c r="J658" s="163"/>
      <c r="K658" s="195"/>
      <c r="L658" s="163"/>
      <c r="M658" s="85"/>
      <c r="N658" s="195"/>
      <c r="O658" s="163"/>
      <c r="P658" s="195"/>
      <c r="Q658" s="163"/>
      <c r="R658" s="163"/>
      <c r="S658" s="163"/>
      <c r="T658" s="163"/>
      <c r="U658" s="163"/>
      <c r="V658" s="163"/>
      <c r="W658" s="163"/>
      <c r="X658" s="163"/>
      <c r="Y658" s="163"/>
    </row>
    <row r="659" spans="1:25" ht="13.5" customHeight="1">
      <c r="A659" s="163"/>
      <c r="B659" s="169"/>
      <c r="C659" s="195"/>
      <c r="D659" s="195"/>
      <c r="E659" s="195"/>
      <c r="F659" s="199"/>
      <c r="G659" s="195"/>
      <c r="H659" s="195"/>
      <c r="I659" s="163"/>
      <c r="J659" s="163"/>
      <c r="K659" s="195"/>
      <c r="L659" s="163"/>
      <c r="M659" s="85"/>
      <c r="N659" s="195"/>
      <c r="O659" s="163"/>
      <c r="P659" s="195"/>
      <c r="Q659" s="163"/>
      <c r="R659" s="163"/>
      <c r="S659" s="163"/>
      <c r="T659" s="163"/>
      <c r="U659" s="163"/>
      <c r="V659" s="163"/>
      <c r="W659" s="163"/>
      <c r="X659" s="163"/>
      <c r="Y659" s="163"/>
    </row>
    <row r="660" spans="1:25" ht="13.5" customHeight="1">
      <c r="A660" s="163"/>
      <c r="B660" s="169"/>
      <c r="C660" s="195"/>
      <c r="D660" s="195"/>
      <c r="E660" s="195"/>
      <c r="F660" s="199"/>
      <c r="G660" s="195"/>
      <c r="H660" s="195"/>
      <c r="I660" s="163"/>
      <c r="J660" s="163"/>
      <c r="K660" s="195"/>
      <c r="L660" s="163"/>
      <c r="M660" s="85"/>
      <c r="N660" s="195"/>
      <c r="O660" s="163"/>
      <c r="P660" s="195"/>
      <c r="Q660" s="163"/>
      <c r="R660" s="163"/>
      <c r="S660" s="163"/>
      <c r="T660" s="163"/>
      <c r="U660" s="163"/>
      <c r="V660" s="163"/>
      <c r="W660" s="163"/>
      <c r="X660" s="163"/>
      <c r="Y660" s="163"/>
    </row>
    <row r="661" spans="1:25" ht="13.5" customHeight="1">
      <c r="A661" s="163"/>
      <c r="B661" s="169"/>
      <c r="C661" s="195"/>
      <c r="D661" s="195"/>
      <c r="E661" s="195"/>
      <c r="F661" s="199"/>
      <c r="G661" s="195"/>
      <c r="H661" s="195"/>
      <c r="I661" s="163"/>
      <c r="J661" s="163"/>
      <c r="K661" s="195"/>
      <c r="L661" s="163"/>
      <c r="M661" s="85"/>
      <c r="N661" s="195"/>
      <c r="O661" s="163"/>
      <c r="P661" s="195"/>
      <c r="Q661" s="163"/>
      <c r="R661" s="163"/>
      <c r="S661" s="163"/>
      <c r="T661" s="163"/>
      <c r="U661" s="163"/>
      <c r="V661" s="163"/>
      <c r="W661" s="163"/>
      <c r="X661" s="163"/>
      <c r="Y661" s="163"/>
    </row>
    <row r="662" spans="1:25" ht="13.5" customHeight="1">
      <c r="A662" s="163"/>
      <c r="B662" s="169"/>
      <c r="C662" s="195"/>
      <c r="D662" s="195"/>
      <c r="E662" s="195"/>
      <c r="F662" s="199"/>
      <c r="G662" s="195"/>
      <c r="H662" s="195"/>
      <c r="I662" s="163"/>
      <c r="J662" s="163"/>
      <c r="K662" s="195"/>
      <c r="L662" s="163"/>
      <c r="M662" s="85"/>
      <c r="N662" s="195"/>
      <c r="O662" s="163"/>
      <c r="P662" s="195"/>
      <c r="Q662" s="163"/>
      <c r="R662" s="163"/>
      <c r="S662" s="163"/>
      <c r="T662" s="163"/>
      <c r="U662" s="163"/>
      <c r="V662" s="163"/>
      <c r="W662" s="163"/>
      <c r="X662" s="163"/>
      <c r="Y662" s="163"/>
    </row>
    <row r="663" spans="1:25" ht="13.5" customHeight="1">
      <c r="A663" s="163"/>
      <c r="B663" s="169"/>
      <c r="C663" s="195"/>
      <c r="D663" s="195"/>
      <c r="E663" s="195"/>
      <c r="F663" s="199"/>
      <c r="G663" s="195"/>
      <c r="H663" s="195"/>
      <c r="I663" s="163"/>
      <c r="J663" s="163"/>
      <c r="K663" s="195"/>
      <c r="L663" s="163"/>
      <c r="M663" s="85"/>
      <c r="N663" s="195"/>
      <c r="O663" s="163"/>
      <c r="P663" s="195"/>
      <c r="Q663" s="163"/>
      <c r="R663" s="163"/>
      <c r="S663" s="163"/>
      <c r="T663" s="163"/>
      <c r="U663" s="163"/>
      <c r="V663" s="163"/>
      <c r="W663" s="163"/>
      <c r="X663" s="163"/>
      <c r="Y663" s="163"/>
    </row>
    <row r="664" spans="1:25" ht="13.5" customHeight="1">
      <c r="A664" s="163"/>
      <c r="B664" s="169"/>
      <c r="C664" s="195"/>
      <c r="D664" s="195"/>
      <c r="E664" s="195"/>
      <c r="F664" s="199"/>
      <c r="G664" s="195"/>
      <c r="H664" s="195"/>
      <c r="I664" s="163"/>
      <c r="J664" s="163"/>
      <c r="K664" s="195"/>
      <c r="L664" s="163"/>
      <c r="M664" s="85"/>
      <c r="N664" s="195"/>
      <c r="O664" s="163"/>
      <c r="P664" s="195"/>
      <c r="Q664" s="163"/>
      <c r="R664" s="163"/>
      <c r="S664" s="163"/>
      <c r="T664" s="163"/>
      <c r="U664" s="163"/>
      <c r="V664" s="163"/>
      <c r="W664" s="163"/>
      <c r="X664" s="163"/>
      <c r="Y664" s="163"/>
    </row>
    <row r="665" spans="1:25" ht="13.5" customHeight="1">
      <c r="A665" s="163"/>
      <c r="B665" s="169"/>
      <c r="C665" s="195"/>
      <c r="D665" s="195"/>
      <c r="E665" s="195"/>
      <c r="F665" s="199"/>
      <c r="G665" s="195"/>
      <c r="H665" s="195"/>
      <c r="I665" s="163"/>
      <c r="J665" s="163"/>
      <c r="K665" s="195"/>
      <c r="L665" s="163"/>
      <c r="M665" s="85"/>
      <c r="N665" s="195"/>
      <c r="O665" s="163"/>
      <c r="P665" s="195"/>
      <c r="Q665" s="163"/>
      <c r="R665" s="163"/>
      <c r="S665" s="163"/>
      <c r="T665" s="163"/>
      <c r="U665" s="163"/>
      <c r="V665" s="163"/>
      <c r="W665" s="163"/>
      <c r="X665" s="163"/>
      <c r="Y665" s="163"/>
    </row>
    <row r="666" spans="1:25" ht="13.5" customHeight="1">
      <c r="A666" s="163"/>
      <c r="B666" s="169"/>
      <c r="C666" s="195"/>
      <c r="D666" s="195"/>
      <c r="E666" s="195"/>
      <c r="F666" s="199"/>
      <c r="G666" s="195"/>
      <c r="H666" s="195"/>
      <c r="I666" s="163"/>
      <c r="J666" s="163"/>
      <c r="K666" s="195"/>
      <c r="L666" s="163"/>
      <c r="M666" s="85"/>
      <c r="N666" s="195"/>
      <c r="O666" s="163"/>
      <c r="P666" s="195"/>
      <c r="Q666" s="163"/>
      <c r="R666" s="163"/>
      <c r="S666" s="163"/>
      <c r="T666" s="163"/>
      <c r="U666" s="163"/>
      <c r="V666" s="163"/>
      <c r="W666" s="163"/>
      <c r="X666" s="163"/>
      <c r="Y666" s="163"/>
    </row>
    <row r="667" spans="1:25" ht="13.5" customHeight="1">
      <c r="A667" s="163"/>
      <c r="B667" s="169"/>
      <c r="C667" s="195"/>
      <c r="D667" s="195"/>
      <c r="E667" s="195"/>
      <c r="F667" s="199"/>
      <c r="G667" s="195"/>
      <c r="H667" s="195"/>
      <c r="I667" s="163"/>
      <c r="J667" s="163"/>
      <c r="K667" s="195"/>
      <c r="L667" s="163"/>
      <c r="M667" s="85"/>
      <c r="N667" s="195"/>
      <c r="O667" s="163"/>
      <c r="P667" s="195"/>
      <c r="Q667" s="163"/>
      <c r="R667" s="163"/>
      <c r="S667" s="163"/>
      <c r="T667" s="163"/>
      <c r="U667" s="163"/>
      <c r="V667" s="163"/>
      <c r="W667" s="163"/>
      <c r="X667" s="163"/>
      <c r="Y667" s="163"/>
    </row>
  </sheetData>
  <autoFilter ref="A9:Q50" xr:uid="{00000000-0001-0000-0400-000000000000}">
    <filterColumn colId="0">
      <customFilters>
        <customFilter operator="notEqual" val=" "/>
      </customFilters>
    </filterColumn>
  </autoFilter>
  <mergeCells count="12">
    <mergeCell ref="A6:B6"/>
    <mergeCell ref="A1:B4"/>
    <mergeCell ref="C1:C4"/>
    <mergeCell ref="D1:E4"/>
    <mergeCell ref="F1:F2"/>
    <mergeCell ref="Q1:Q4"/>
    <mergeCell ref="F3:F4"/>
    <mergeCell ref="N6:O6"/>
    <mergeCell ref="P6:Q6"/>
    <mergeCell ref="F8:G8"/>
    <mergeCell ref="K8:L8"/>
    <mergeCell ref="N8:Q8"/>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965"/>
  <sheetViews>
    <sheetView showGridLines="0" tabSelected="1" view="pageBreakPreview" zoomScaleNormal="70" zoomScaleSheetLayoutView="100" workbookViewId="0">
      <selection activeCell="AC116" sqref="AC116"/>
    </sheetView>
  </sheetViews>
  <sheetFormatPr baseColWidth="10" defaultColWidth="14.453125" defaultRowHeight="15" customHeight="1"/>
  <cols>
    <col min="1" max="1" width="2.81640625" customWidth="1"/>
    <col min="2" max="2" width="24.6328125" customWidth="1"/>
    <col min="3" max="3" width="28" customWidth="1"/>
    <col min="4" max="4" width="26" customWidth="1"/>
    <col min="5" max="5" width="25.81640625" customWidth="1"/>
    <col min="6" max="6" width="3.453125" customWidth="1"/>
    <col min="7" max="7" width="3.453125" hidden="1" customWidth="1"/>
    <col min="8" max="16" width="11.54296875" hidden="1" customWidth="1"/>
    <col min="17" max="27" width="10.54296875" hidden="1" customWidth="1"/>
  </cols>
  <sheetData>
    <row r="1" spans="2:6" ht="14.25" customHeight="1"/>
    <row r="2" spans="2:6" ht="14.25" customHeight="1">
      <c r="B2" s="318" t="s">
        <v>321</v>
      </c>
      <c r="C2" s="203"/>
      <c r="D2" s="203"/>
      <c r="E2" s="203"/>
    </row>
    <row r="3" spans="2:6" ht="14.25" customHeight="1">
      <c r="B3" s="203"/>
      <c r="C3" s="203"/>
      <c r="D3" s="203"/>
      <c r="E3" s="203"/>
    </row>
    <row r="4" spans="2:6" ht="14.25" customHeight="1">
      <c r="B4" s="203"/>
      <c r="C4" s="203"/>
      <c r="D4" s="203"/>
      <c r="E4" s="203"/>
    </row>
    <row r="5" spans="2:6" ht="14.25" customHeight="1">
      <c r="B5" s="203"/>
      <c r="C5" s="203"/>
      <c r="D5" s="203"/>
      <c r="E5" s="203"/>
    </row>
    <row r="6" spans="2:6" ht="24" customHeight="1">
      <c r="B6" s="203"/>
      <c r="C6" s="203"/>
      <c r="D6" s="203"/>
      <c r="E6" s="203"/>
    </row>
    <row r="7" spans="2:6" ht="14.25" customHeight="1">
      <c r="B7" s="203"/>
      <c r="C7" s="203"/>
      <c r="D7" s="203"/>
      <c r="E7" s="203"/>
    </row>
    <row r="8" spans="2:6" ht="14.25" customHeight="1">
      <c r="B8" s="203"/>
      <c r="C8" s="203"/>
      <c r="D8" s="203"/>
      <c r="E8" s="203"/>
    </row>
    <row r="9" spans="2:6" ht="14.25" customHeight="1">
      <c r="B9" s="203"/>
      <c r="C9" s="203"/>
      <c r="D9" s="203"/>
      <c r="E9" s="203"/>
    </row>
    <row r="10" spans="2:6" ht="14.25" customHeight="1">
      <c r="B10" s="203"/>
      <c r="C10" s="203"/>
      <c r="D10" s="203"/>
      <c r="E10" s="203"/>
    </row>
    <row r="11" spans="2:6" ht="14.25" customHeight="1">
      <c r="B11" s="203"/>
      <c r="C11" s="203"/>
      <c r="D11" s="203"/>
      <c r="E11" s="203"/>
    </row>
    <row r="12" spans="2:6" ht="14.25" customHeight="1">
      <c r="B12" s="203"/>
      <c r="C12" s="203"/>
      <c r="D12" s="203"/>
      <c r="E12" s="203"/>
    </row>
    <row r="13" spans="2:6" ht="14.25" customHeight="1">
      <c r="B13" s="203"/>
      <c r="C13" s="203"/>
      <c r="D13" s="203"/>
      <c r="E13" s="203"/>
    </row>
    <row r="14" spans="2:6" ht="14.25" customHeight="1">
      <c r="B14" s="203"/>
      <c r="C14" s="203"/>
      <c r="D14" s="203"/>
      <c r="E14" s="203"/>
    </row>
    <row r="15" spans="2:6" ht="14.25" customHeight="1">
      <c r="B15" s="203"/>
      <c r="C15" s="203"/>
      <c r="D15" s="203"/>
      <c r="E15" s="203"/>
    </row>
    <row r="16" spans="2:6" ht="31.5" customHeight="1">
      <c r="B16" s="101"/>
      <c r="C16" s="101"/>
      <c r="D16" s="101"/>
      <c r="E16" s="101"/>
      <c r="F16" s="101"/>
    </row>
    <row r="17" spans="2:6" ht="14.25" customHeight="1"/>
    <row r="18" spans="2:6" ht="14.25" customHeight="1"/>
    <row r="19" spans="2:6" ht="14.25" customHeight="1">
      <c r="B19" s="319" t="str">
        <f>Contexto!$H$5</f>
        <v>TURISMO DE ADRENALINA</v>
      </c>
      <c r="C19" s="203"/>
      <c r="D19" s="203"/>
      <c r="E19" s="203"/>
    </row>
    <row r="20" spans="2:6" ht="14.25" customHeight="1">
      <c r="B20" s="203"/>
      <c r="C20" s="203"/>
      <c r="D20" s="203"/>
      <c r="E20" s="203"/>
    </row>
    <row r="21" spans="2:6" ht="14.25" customHeight="1">
      <c r="B21" s="203"/>
      <c r="C21" s="203"/>
      <c r="D21" s="203"/>
      <c r="E21" s="203"/>
    </row>
    <row r="22" spans="2:6" ht="14.25" customHeight="1">
      <c r="B22" s="203"/>
      <c r="C22" s="203"/>
      <c r="D22" s="203"/>
      <c r="E22" s="203"/>
    </row>
    <row r="23" spans="2:6" ht="14.25" customHeight="1">
      <c r="B23" s="203"/>
      <c r="C23" s="203"/>
      <c r="D23" s="203"/>
      <c r="E23" s="203"/>
    </row>
    <row r="24" spans="2:6" ht="14.25" customHeight="1">
      <c r="B24" s="203"/>
      <c r="C24" s="203"/>
      <c r="D24" s="203"/>
      <c r="E24" s="203"/>
    </row>
    <row r="25" spans="2:6" ht="14.25" customHeight="1">
      <c r="B25" s="203"/>
      <c r="C25" s="203"/>
      <c r="D25" s="203"/>
      <c r="E25" s="203"/>
    </row>
    <row r="26" spans="2:6" ht="14.25" customHeight="1">
      <c r="B26" s="203"/>
      <c r="C26" s="203"/>
      <c r="D26" s="203"/>
      <c r="E26" s="203"/>
    </row>
    <row r="27" spans="2:6" ht="14.25" customHeight="1">
      <c r="B27" s="203"/>
      <c r="C27" s="203"/>
      <c r="D27" s="203"/>
      <c r="E27" s="203"/>
    </row>
    <row r="28" spans="2:6" ht="14.25" customHeight="1">
      <c r="B28" s="203"/>
      <c r="C28" s="203"/>
      <c r="D28" s="203"/>
      <c r="E28" s="203"/>
    </row>
    <row r="29" spans="2:6" ht="14.25" customHeight="1">
      <c r="B29" s="203"/>
      <c r="C29" s="203"/>
      <c r="D29" s="203"/>
      <c r="E29" s="203"/>
    </row>
    <row r="30" spans="2:6" ht="14.25" customHeight="1">
      <c r="B30" s="203"/>
      <c r="C30" s="203"/>
      <c r="D30" s="203"/>
      <c r="E30" s="203"/>
    </row>
    <row r="31" spans="2:6" ht="14.25" customHeight="1"/>
    <row r="32" spans="2:6" ht="14.25" customHeight="1">
      <c r="B32" s="346">
        <f>Taller!E23</f>
        <v>2024</v>
      </c>
      <c r="C32" s="318" t="s">
        <v>322</v>
      </c>
      <c r="D32" s="344">
        <f>Taller!I23</f>
        <v>2027</v>
      </c>
      <c r="E32" s="101"/>
      <c r="F32" s="101"/>
    </row>
    <row r="33" spans="2:6" ht="14.25" customHeight="1">
      <c r="B33" s="347"/>
      <c r="C33" s="203"/>
      <c r="D33" s="345"/>
      <c r="E33" s="100"/>
    </row>
    <row r="34" spans="2:6" ht="14.25" customHeight="1">
      <c r="B34" s="347"/>
      <c r="C34" s="203"/>
      <c r="D34" s="345"/>
      <c r="E34" s="100"/>
    </row>
    <row r="35" spans="2:6" ht="14.25" customHeight="1">
      <c r="B35" s="347"/>
      <c r="C35" s="203"/>
      <c r="D35" s="345"/>
      <c r="E35" s="100"/>
    </row>
    <row r="36" spans="2:6" ht="14.25" customHeight="1">
      <c r="B36" s="347"/>
      <c r="C36" s="203"/>
      <c r="D36" s="345"/>
      <c r="E36" s="100"/>
    </row>
    <row r="37" spans="2:6" ht="14.25" customHeight="1">
      <c r="B37" s="347"/>
      <c r="C37" s="203"/>
      <c r="D37" s="345"/>
      <c r="E37" s="100"/>
    </row>
    <row r="38" spans="2:6" ht="14.25" customHeight="1">
      <c r="C38" s="100"/>
      <c r="D38" s="100"/>
      <c r="E38" s="100"/>
    </row>
    <row r="39" spans="2:6" ht="14.25" customHeight="1">
      <c r="B39" s="100"/>
      <c r="C39" s="100"/>
      <c r="D39" s="100"/>
      <c r="E39" s="100"/>
    </row>
    <row r="40" spans="2:6" ht="14.25" customHeight="1">
      <c r="B40" s="316">
        <f>Taller!$F$16</f>
        <v>45504</v>
      </c>
      <c r="C40" s="203"/>
      <c r="D40" s="203"/>
      <c r="E40" s="203"/>
    </row>
    <row r="41" spans="2:6" ht="14.25" customHeight="1">
      <c r="B41" s="203"/>
      <c r="C41" s="203"/>
      <c r="D41" s="203"/>
      <c r="E41" s="203"/>
    </row>
    <row r="42" spans="2:6" ht="14.25" customHeight="1"/>
    <row r="43" spans="2:6" ht="14.25" customHeight="1">
      <c r="B43" s="101"/>
      <c r="C43" s="101"/>
      <c r="D43" s="101"/>
      <c r="E43" s="101"/>
      <c r="F43" s="101"/>
    </row>
    <row r="44" spans="2:6" ht="14.25" customHeight="1">
      <c r="B44" s="101"/>
      <c r="C44" s="101"/>
      <c r="D44" s="101"/>
      <c r="E44" s="101"/>
      <c r="F44" s="101"/>
    </row>
    <row r="45" spans="2:6" ht="14.25" customHeight="1">
      <c r="B45" s="101"/>
      <c r="C45" s="101"/>
      <c r="D45" s="101"/>
      <c r="E45" s="101"/>
      <c r="F45" s="101"/>
    </row>
    <row r="46" spans="2:6" ht="14.25" customHeight="1"/>
    <row r="47" spans="2:6" ht="28.5" customHeight="1"/>
    <row r="48" spans="2:6" ht="14.25" customHeight="1"/>
    <row r="49" spans="2:6" ht="14.25" customHeight="1">
      <c r="B49" s="317" t="s">
        <v>323</v>
      </c>
      <c r="C49" s="203"/>
      <c r="D49" s="203"/>
      <c r="E49" s="203"/>
      <c r="F49" s="203"/>
    </row>
    <row r="50" spans="2:6" ht="14.25" customHeight="1">
      <c r="B50" s="102"/>
      <c r="C50" s="102"/>
      <c r="D50" s="102"/>
      <c r="E50" s="102"/>
      <c r="F50" s="102"/>
    </row>
    <row r="51" spans="2:6" ht="14.25" customHeight="1"/>
    <row r="52" spans="2:6" ht="14.25" customHeight="1">
      <c r="B52" s="102">
        <v>1</v>
      </c>
      <c r="C52" s="103" t="s">
        <v>324</v>
      </c>
      <c r="D52" s="104"/>
      <c r="E52" s="102">
        <f>$B$95</f>
        <v>3</v>
      </c>
    </row>
    <row r="53" spans="2:6" ht="14.25" customHeight="1">
      <c r="B53" s="102"/>
      <c r="C53" s="11"/>
      <c r="D53" s="104"/>
      <c r="E53" s="102"/>
    </row>
    <row r="54" spans="2:6" ht="14.25" customHeight="1">
      <c r="B54" s="102">
        <v>2</v>
      </c>
      <c r="C54" s="105" t="s">
        <v>325</v>
      </c>
      <c r="E54" s="102">
        <f>B114</f>
        <v>4</v>
      </c>
    </row>
    <row r="55" spans="2:6" ht="14.25" customHeight="1">
      <c r="B55" s="102"/>
      <c r="C55" s="106"/>
      <c r="E55" s="102"/>
    </row>
    <row r="56" spans="2:6" ht="14.25" customHeight="1">
      <c r="B56" s="102">
        <v>3</v>
      </c>
      <c r="C56" s="105" t="s">
        <v>326</v>
      </c>
      <c r="E56" s="102">
        <f>B164</f>
        <v>6</v>
      </c>
    </row>
    <row r="57" spans="2:6" ht="14.25" customHeight="1">
      <c r="B57" s="102"/>
      <c r="C57" s="107"/>
      <c r="E57" s="102"/>
    </row>
    <row r="58" spans="2:6" ht="14.25" customHeight="1">
      <c r="B58" s="102">
        <v>4</v>
      </c>
      <c r="C58" s="105" t="s">
        <v>327</v>
      </c>
      <c r="E58" s="102">
        <f>$B$234</f>
        <v>8</v>
      </c>
    </row>
    <row r="59" spans="2:6" ht="14.25" customHeight="1">
      <c r="B59" s="102"/>
      <c r="C59" s="107"/>
      <c r="E59" s="102"/>
    </row>
    <row r="60" spans="2:6" ht="14.25" customHeight="1">
      <c r="B60" s="102">
        <v>5</v>
      </c>
      <c r="C60" s="105" t="s">
        <v>328</v>
      </c>
      <c r="E60" s="102">
        <f>$B$311</f>
        <v>10</v>
      </c>
    </row>
    <row r="61" spans="2:6" ht="14.25" customHeight="1">
      <c r="B61" s="102"/>
      <c r="C61" s="106"/>
      <c r="E61" s="102"/>
    </row>
    <row r="62" spans="2:6" ht="14.25" customHeight="1">
      <c r="B62" s="102">
        <v>6</v>
      </c>
      <c r="C62" s="105" t="s">
        <v>329</v>
      </c>
      <c r="D62" s="108"/>
      <c r="E62" s="102">
        <f>$B$325</f>
        <v>11</v>
      </c>
    </row>
    <row r="63" spans="2:6" ht="14.25" customHeight="1">
      <c r="B63" s="102"/>
      <c r="C63" s="106"/>
      <c r="D63" s="108"/>
      <c r="E63" s="102"/>
    </row>
    <row r="64" spans="2:6" ht="14.25" customHeight="1">
      <c r="B64" s="102">
        <v>7</v>
      </c>
      <c r="C64" s="105" t="s">
        <v>330</v>
      </c>
      <c r="D64" s="108"/>
      <c r="E64" s="102">
        <f>$B$357</f>
        <v>13</v>
      </c>
    </row>
    <row r="65" spans="2:5" ht="14.25" customHeight="1">
      <c r="B65" s="102"/>
      <c r="C65" s="106"/>
      <c r="D65" s="108"/>
      <c r="E65" s="102"/>
    </row>
    <row r="66" spans="2:5" ht="14.25" customHeight="1">
      <c r="B66" s="102">
        <v>8</v>
      </c>
      <c r="C66" s="105" t="s">
        <v>331</v>
      </c>
      <c r="D66" s="108"/>
      <c r="E66" s="102">
        <f>$B$397</f>
        <v>15</v>
      </c>
    </row>
    <row r="67" spans="2:5" ht="14.25" customHeight="1">
      <c r="B67" s="102"/>
      <c r="C67" s="107"/>
      <c r="D67" s="108"/>
      <c r="E67" s="102"/>
    </row>
    <row r="68" spans="2:5" ht="14.25" customHeight="1">
      <c r="B68" s="102">
        <v>9</v>
      </c>
      <c r="C68" s="105" t="s">
        <v>332</v>
      </c>
      <c r="D68" s="108"/>
      <c r="E68" s="102">
        <f>$B$424</f>
        <v>17</v>
      </c>
    </row>
    <row r="69" spans="2:5" ht="14.25" customHeight="1">
      <c r="B69" s="102"/>
      <c r="C69" s="106"/>
      <c r="D69" s="108"/>
      <c r="E69" s="102"/>
    </row>
    <row r="70" spans="2:5" ht="14.25" customHeight="1">
      <c r="B70" s="102">
        <v>10</v>
      </c>
      <c r="C70" s="109" t="s">
        <v>333</v>
      </c>
      <c r="D70" s="108"/>
      <c r="E70" s="102">
        <f>$B$453</f>
        <v>19</v>
      </c>
    </row>
    <row r="71" spans="2:5" ht="14.25" customHeight="1">
      <c r="B71" s="11"/>
      <c r="C71" s="106"/>
      <c r="E71" s="110"/>
    </row>
    <row r="72" spans="2:5" ht="14.25" customHeight="1">
      <c r="B72" s="102">
        <v>11</v>
      </c>
      <c r="C72" s="109" t="s">
        <v>334</v>
      </c>
      <c r="E72" s="102">
        <f>$B$453</f>
        <v>19</v>
      </c>
    </row>
    <row r="73" spans="2:5" ht="14.25" customHeight="1">
      <c r="B73" s="11"/>
      <c r="E73" s="111"/>
    </row>
    <row r="74" spans="2:5" ht="14.25" customHeight="1">
      <c r="B74" s="11"/>
      <c r="E74" s="111"/>
    </row>
    <row r="75" spans="2:5" ht="14.25" customHeight="1">
      <c r="B75" s="11"/>
      <c r="C75" s="112"/>
      <c r="E75" s="111"/>
    </row>
    <row r="76" spans="2:5" ht="14.25" customHeight="1"/>
    <row r="77" spans="2:5" ht="14.25" customHeight="1"/>
    <row r="78" spans="2:5" ht="14.25" customHeight="1"/>
    <row r="79" spans="2:5" ht="14.25" customHeight="1"/>
    <row r="80" spans="2:5" ht="14.25" customHeight="1"/>
    <row r="81" spans="2:5" ht="14.25" customHeight="1"/>
    <row r="82" spans="2:5" ht="14.25" customHeight="1"/>
    <row r="83" spans="2:5" ht="14.25" customHeight="1"/>
    <row r="84" spans="2:5" ht="14.25" customHeight="1"/>
    <row r="85" spans="2:5" ht="14.25" customHeight="1"/>
    <row r="86" spans="2:5" ht="14.25" customHeight="1"/>
    <row r="87" spans="2:5" ht="14.25" customHeight="1"/>
    <row r="88" spans="2:5" ht="14.25" customHeight="1"/>
    <row r="89" spans="2:5" ht="14.25" customHeight="1"/>
    <row r="90" spans="2:5" ht="14.25" customHeight="1"/>
    <row r="91" spans="2:5" ht="14.25" customHeight="1"/>
    <row r="92" spans="2:5" ht="14.25" customHeight="1"/>
    <row r="93" spans="2:5" ht="57" customHeight="1"/>
    <row r="94" spans="2:5" ht="14.25" customHeight="1"/>
    <row r="95" spans="2:5" ht="14.25" customHeight="1">
      <c r="B95" s="113">
        <v>3</v>
      </c>
    </row>
    <row r="96" spans="2:5" ht="14.25" customHeight="1">
      <c r="B96" s="317" t="s">
        <v>324</v>
      </c>
      <c r="C96" s="203"/>
      <c r="D96" s="203"/>
      <c r="E96" s="203"/>
    </row>
    <row r="97" spans="2:5" ht="14.25" customHeight="1"/>
    <row r="98" spans="2:5" ht="332.25" customHeight="1">
      <c r="B98" s="343" t="s">
        <v>470</v>
      </c>
      <c r="C98" s="311"/>
      <c r="D98" s="311"/>
      <c r="E98" s="311"/>
    </row>
    <row r="99" spans="2:5" ht="14.25" customHeight="1">
      <c r="B99" s="311"/>
      <c r="C99" s="311"/>
      <c r="D99" s="311"/>
      <c r="E99" s="311"/>
    </row>
    <row r="100" spans="2:5" ht="14.25" customHeight="1">
      <c r="B100" s="311"/>
      <c r="C100" s="311"/>
      <c r="D100" s="311"/>
      <c r="E100" s="311"/>
    </row>
    <row r="101" spans="2:5" ht="14.25" customHeight="1">
      <c r="B101" s="311"/>
      <c r="C101" s="311"/>
      <c r="D101" s="311"/>
      <c r="E101" s="311"/>
    </row>
    <row r="102" spans="2:5" ht="14.25" customHeight="1"/>
    <row r="103" spans="2:5" ht="14.25" customHeight="1"/>
    <row r="104" spans="2:5" ht="14.25" customHeight="1"/>
    <row r="105" spans="2:5" ht="14.25" customHeight="1"/>
    <row r="106" spans="2:5" ht="14.25" customHeight="1"/>
    <row r="107" spans="2:5" ht="14.25" customHeight="1"/>
    <row r="108" spans="2:5" ht="14.25" customHeight="1"/>
    <row r="109" spans="2:5" ht="14.25" customHeight="1"/>
    <row r="110" spans="2:5" ht="14.25" customHeight="1"/>
    <row r="111" spans="2:5" ht="20.399999999999999" customHeight="1"/>
    <row r="112" spans="2:5" ht="14.25" customHeight="1"/>
    <row r="113" spans="1:27" ht="14.25" customHeight="1">
      <c r="B113" s="317" t="s">
        <v>335</v>
      </c>
      <c r="C113" s="203"/>
      <c r="D113" s="203"/>
      <c r="E113" s="203"/>
      <c r="F113" s="203"/>
    </row>
    <row r="114" spans="1:27" ht="14.25" customHeight="1">
      <c r="B114" s="113">
        <v>4</v>
      </c>
    </row>
    <row r="115" spans="1:27" ht="345" customHeight="1">
      <c r="B115" s="314" t="s">
        <v>336</v>
      </c>
      <c r="C115" s="315"/>
      <c r="D115" s="315"/>
      <c r="E115" s="315"/>
    </row>
    <row r="116" spans="1:27" ht="159.75" customHeight="1">
      <c r="B116" s="310" t="s">
        <v>337</v>
      </c>
      <c r="C116" s="311"/>
      <c r="D116" s="311"/>
      <c r="E116" s="311"/>
    </row>
    <row r="117" spans="1:27" ht="15.75" customHeight="1">
      <c r="A117" s="15"/>
      <c r="B117" s="9"/>
      <c r="C117" s="114"/>
      <c r="D117" s="114"/>
      <c r="E117" s="114"/>
      <c r="F117" s="15"/>
      <c r="G117" s="15"/>
      <c r="H117" s="15"/>
      <c r="I117" s="15"/>
      <c r="J117" s="15"/>
      <c r="K117" s="15"/>
      <c r="L117" s="15"/>
      <c r="M117" s="15"/>
      <c r="N117" s="15"/>
      <c r="O117" s="15"/>
      <c r="P117" s="15"/>
      <c r="Q117" s="15"/>
      <c r="R117" s="15"/>
      <c r="S117" s="15"/>
      <c r="T117" s="15"/>
      <c r="U117" s="15"/>
      <c r="V117" s="15"/>
      <c r="W117" s="15"/>
      <c r="X117" s="15"/>
      <c r="Y117" s="15"/>
      <c r="Z117" s="15"/>
      <c r="AA117" s="15"/>
    </row>
    <row r="118" spans="1:27" ht="45" customHeight="1">
      <c r="B118" s="210" t="str">
        <f>CONCATENATE("En el ",$B$19,", hemos definido  los siguientes pasos para la elaboración de nuestro plan estratégico así:")</f>
        <v>En el TURISMO DE ADRENALINA, hemos definido  los siguientes pasos para la elaboración de nuestro plan estratégico así:</v>
      </c>
      <c r="C118" s="203"/>
      <c r="D118" s="203"/>
      <c r="E118" s="203"/>
    </row>
    <row r="119" spans="1:27" ht="14.25" customHeight="1"/>
    <row r="120" spans="1:27" ht="14.25" customHeight="1"/>
    <row r="121" spans="1:27" ht="14.25" customHeight="1">
      <c r="B121" s="113">
        <v>5</v>
      </c>
    </row>
    <row r="122" spans="1:27" ht="14.25" customHeight="1"/>
    <row r="123" spans="1:27" ht="14.25" customHeight="1"/>
    <row r="124" spans="1:27" ht="14.25" customHeight="1"/>
    <row r="125" spans="1:27" ht="14.25" customHeight="1"/>
    <row r="126" spans="1:27" ht="14.25" customHeight="1"/>
    <row r="127" spans="1:27" ht="14.25" customHeight="1"/>
    <row r="128" spans="1:27" ht="14.25" customHeight="1"/>
    <row r="129" ht="14.25" customHeight="1"/>
    <row r="130" ht="13.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spans="2:5" ht="14.25" customHeight="1"/>
    <row r="146" spans="2:5" ht="14.25" customHeight="1">
      <c r="B146" s="3" t="s">
        <v>338</v>
      </c>
    </row>
    <row r="147" spans="2:5" ht="14.25" customHeight="1">
      <c r="B147" s="3"/>
    </row>
    <row r="148" spans="2:5" ht="14.25" customHeight="1">
      <c r="B148" s="3"/>
    </row>
    <row r="149" spans="2:5" ht="14.25" customHeight="1"/>
    <row r="150" spans="2:5" ht="14.25" customHeight="1"/>
    <row r="151" spans="2:5" ht="14.25" customHeight="1"/>
    <row r="152" spans="2:5" ht="14.25" customHeight="1"/>
    <row r="153" spans="2:5" ht="14.25" customHeight="1"/>
    <row r="154" spans="2:5" ht="14.25" customHeight="1"/>
    <row r="155" spans="2:5" ht="14.25" customHeight="1"/>
    <row r="156" spans="2:5" ht="14.25" customHeight="1"/>
    <row r="157" spans="2:5" ht="78.75" customHeight="1">
      <c r="B157" s="310" t="str">
        <f>CONCATENATE("En el ",$B$19,", se consideró un horizonte de tiempo del plan estratégico (PE) de ",$B$32," , debido a que se quieren acciones a corto plazo, como causa de los cambios constantes de la economía, cambio climático y otras causas a nivel local, nacional, regional y mundial.")</f>
        <v>En el TURISMO DE ADRENALINA, se consideró un horizonte de tiempo del plan estratégico (PE) de 2024 , debido a que se quieren acciones a corto plazo, como causa de los cambios constantes de la economía, cambio climático y otras causas a nivel local, nacional, regional y mundial.</v>
      </c>
      <c r="C157" s="311"/>
      <c r="D157" s="311"/>
      <c r="E157" s="311"/>
    </row>
    <row r="158" spans="2:5" ht="14.25" customHeight="1"/>
    <row r="159" spans="2:5" ht="14.25" customHeight="1"/>
    <row r="160" spans="2:5" ht="14.25" customHeight="1"/>
    <row r="161" spans="2:5" ht="14.25" customHeight="1"/>
    <row r="162" spans="2:5" ht="14.25" customHeight="1"/>
    <row r="163" spans="2:5" ht="14.25" customHeight="1"/>
    <row r="164" spans="2:5" ht="14.25" customHeight="1">
      <c r="B164" s="201">
        <v>6</v>
      </c>
    </row>
    <row r="165" spans="2:5" ht="12" customHeight="1"/>
    <row r="166" spans="2:5" ht="114" customHeight="1">
      <c r="B166" s="310" t="str">
        <f>CONCATENATE("En el ",$B$19,", se realizó un análisis de contexto interno y externo mediante la identificación de la actores internos positivos, factores internos negativos, factores externos positivos y factores externos negativos; "," que contribuyó a examinar los procesos internos e investigar qué está pasando alrededor y ahondar en los asuntos",". Esto se construyó con el aporte de cada uno de los colaboradores de la organización, aportando de su rol desde cada una de áreas de la empresa.")</f>
        <v>En el TURISMO DE ADRENALINA, se realizó un análisis de contexto interno y externo mediante la identificación de la actores internos positivos, factores internos negativos, factores externos positivos y factores externos negativos;  que contribuyó a examinar los procesos internos e investigar qué está pasando alrededor y ahondar en los asuntos. Esto se construyó con el aporte de cada uno de los colaboradores de la organización, aportando de su rol desde cada una de áreas de la empresa.</v>
      </c>
      <c r="C166" s="311"/>
      <c r="D166" s="311"/>
      <c r="E166" s="311"/>
    </row>
    <row r="167" spans="2:5" ht="14.25" customHeight="1"/>
    <row r="168" spans="2:5" ht="14.25" customHeight="1"/>
    <row r="169" spans="2:5" ht="14.25" customHeight="1"/>
    <row r="170" spans="2:5" ht="14.25" customHeight="1"/>
    <row r="171" spans="2:5" ht="14.25" customHeight="1"/>
    <row r="172" spans="2:5" ht="14.25" customHeight="1"/>
    <row r="173" spans="2:5" ht="14.25" customHeight="1"/>
    <row r="174" spans="2:5" ht="14.25" customHeight="1"/>
    <row r="175" spans="2:5" ht="14.25" customHeight="1"/>
    <row r="176" spans="2:5"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spans="2:6" ht="14.25" customHeight="1"/>
    <row r="194" spans="2:6" ht="14.25" customHeight="1"/>
    <row r="195" spans="2:6" ht="14.25" customHeight="1"/>
    <row r="196" spans="2:6" ht="14.25" customHeight="1"/>
    <row r="197" spans="2:6" ht="14.25" customHeight="1"/>
    <row r="198" spans="2:6" ht="14.25" customHeight="1"/>
    <row r="199" spans="2:6" ht="7.75" customHeight="1"/>
    <row r="200" spans="2:6" ht="18" customHeight="1">
      <c r="B200" s="321" t="s">
        <v>339</v>
      </c>
      <c r="C200" s="203"/>
      <c r="D200" s="203"/>
      <c r="E200" s="203"/>
      <c r="F200" s="203"/>
    </row>
    <row r="201" spans="2:6" ht="6.75" customHeight="1"/>
    <row r="202" spans="2:6" ht="9" customHeight="1">
      <c r="B202" s="115">
        <v>7</v>
      </c>
    </row>
    <row r="203" spans="2:6" ht="23.25" customHeight="1">
      <c r="B203" s="322" t="s">
        <v>340</v>
      </c>
      <c r="C203" s="233"/>
      <c r="D203" s="233"/>
      <c r="E203" s="234"/>
      <c r="F203" s="15"/>
    </row>
    <row r="204" spans="2:6" ht="21" customHeight="1">
      <c r="B204" s="323" t="s">
        <v>42</v>
      </c>
      <c r="C204" s="303"/>
      <c r="D204" s="324" t="s">
        <v>51</v>
      </c>
      <c r="E204" s="306"/>
      <c r="F204" s="15"/>
    </row>
    <row r="205" spans="2:6" ht="27.75" customHeight="1">
      <c r="B205" s="320" t="str">
        <f>IF('Matriz cruzada'!$E5=0,"",'Matriz cruzada'!$E5)</f>
        <v>Mala planeación para la realización de las actividades de turismo de aventura.</v>
      </c>
      <c r="C205" s="303"/>
      <c r="D205" s="325" t="str">
        <f>IF('Matriz cruzada'!$E15=0,"",'Matriz cruzada'!$E15)</f>
        <v>Personal capacitado excelente para atención al cliente</v>
      </c>
      <c r="E205" s="306"/>
      <c r="F205" s="15"/>
    </row>
    <row r="206" spans="2:6" ht="27.75" customHeight="1">
      <c r="B206" s="320" t="str">
        <f>IF('Matriz cruzada'!$E6=0,"",'Matriz cruzada'!$E6)</f>
        <v>No cuentan con canales de comunicación asertiva.</v>
      </c>
      <c r="C206" s="303"/>
      <c r="D206" s="325" t="str">
        <f>IF('Matriz cruzada'!$E16=0,"",'Matriz cruzada'!$E16)</f>
        <v xml:space="preserve">Experiencia en turismo de aventura </v>
      </c>
      <c r="E206" s="306"/>
      <c r="F206" s="15"/>
    </row>
    <row r="207" spans="2:6" ht="14.5" hidden="1">
      <c r="B207" s="320" t="str">
        <f>IF('Matriz cruzada'!$E7=0,"",'Matriz cruzada'!$E7)</f>
        <v/>
      </c>
      <c r="C207" s="303"/>
      <c r="D207" s="325" t="str">
        <f>IF('Matriz cruzada'!$E17=0,"",'Matriz cruzada'!$E17)</f>
        <v/>
      </c>
      <c r="E207" s="306"/>
      <c r="F207" s="15"/>
    </row>
    <row r="208" spans="2:6" ht="14.5" hidden="1">
      <c r="B208" s="320" t="str">
        <f>IF('Matriz cruzada'!$E8=0,"",'Matriz cruzada'!$E8)</f>
        <v/>
      </c>
      <c r="C208" s="303"/>
      <c r="D208" s="325" t="str">
        <f>IF('Matriz cruzada'!$E18=0,"",'Matriz cruzada'!$E18)</f>
        <v/>
      </c>
      <c r="E208" s="306"/>
      <c r="F208" s="15"/>
    </row>
    <row r="209" spans="2:6" ht="14.5" hidden="1">
      <c r="B209" s="320" t="str">
        <f>IF('Matriz cruzada'!$E9=0,"",'Matriz cruzada'!$E9)</f>
        <v/>
      </c>
      <c r="C209" s="303"/>
      <c r="D209" s="325" t="str">
        <f>IF('Matriz cruzada'!$E19=0,"",'Matriz cruzada'!$E19)</f>
        <v/>
      </c>
      <c r="E209" s="306"/>
      <c r="F209" s="15"/>
    </row>
    <row r="210" spans="2:6" ht="14.5" hidden="1">
      <c r="B210" s="320" t="str">
        <f>IF('Matriz cruzada'!$E10=0,"",'Matriz cruzada'!$E10)</f>
        <v/>
      </c>
      <c r="C210" s="303"/>
      <c r="D210" s="325" t="str">
        <f>IF('Matriz cruzada'!$E20=0,"",'Matriz cruzada'!$E20)</f>
        <v/>
      </c>
      <c r="E210" s="306"/>
      <c r="F210" s="15"/>
    </row>
    <row r="211" spans="2:6" ht="14.5" hidden="1">
      <c r="B211" s="320" t="str">
        <f>IF('Matriz cruzada'!$E11=0,"",'Matriz cruzada'!$E11)</f>
        <v/>
      </c>
      <c r="C211" s="303"/>
      <c r="D211" s="325" t="str">
        <f>IF('Matriz cruzada'!$E21=0,"",'Matriz cruzada'!$E21)</f>
        <v/>
      </c>
      <c r="E211" s="306"/>
      <c r="F211" s="15"/>
    </row>
    <row r="212" spans="2:6" ht="14.5" hidden="1">
      <c r="B212" s="320" t="str">
        <f>IF('Matriz cruzada'!$E12=0,"",'Matriz cruzada'!$E12)</f>
        <v/>
      </c>
      <c r="C212" s="303"/>
      <c r="D212" s="325" t="str">
        <f>IF('Matriz cruzada'!$E22=0,"",'Matriz cruzada'!$E22)</f>
        <v/>
      </c>
      <c r="E212" s="306"/>
      <c r="F212" s="15"/>
    </row>
    <row r="213" spans="2:6" ht="14.5" hidden="1">
      <c r="B213" s="320" t="str">
        <f>IF('Matriz cruzada'!$E13=0,"",'Matriz cruzada'!$E13)</f>
        <v/>
      </c>
      <c r="C213" s="303"/>
      <c r="D213" s="325" t="str">
        <f>IF('Matriz cruzada'!$E23=0,"",'Matriz cruzada'!$E23)</f>
        <v/>
      </c>
      <c r="E213" s="306"/>
      <c r="F213" s="15"/>
    </row>
    <row r="214" spans="2:6" ht="14.5" hidden="1">
      <c r="B214" s="326" t="str">
        <f>IF('Matriz cruzada'!$E14=0,"",'Matriz cruzada'!$E14)</f>
        <v/>
      </c>
      <c r="C214" s="238"/>
      <c r="D214" s="327" t="str">
        <f>IF('Matriz cruzada'!$E24=0,"",'Matriz cruzada'!$E24)</f>
        <v/>
      </c>
      <c r="E214" s="247"/>
      <c r="F214" s="15"/>
    </row>
    <row r="215" spans="2:6" ht="3.75" customHeight="1">
      <c r="F215" s="15"/>
    </row>
    <row r="216" spans="2:6" ht="24" customHeight="1">
      <c r="B216" s="328" t="s">
        <v>341</v>
      </c>
      <c r="C216" s="233"/>
      <c r="D216" s="233"/>
      <c r="E216" s="234"/>
      <c r="F216" s="15"/>
    </row>
    <row r="217" spans="2:6" ht="21.75" customHeight="1">
      <c r="B217" s="304" t="s">
        <v>64</v>
      </c>
      <c r="C217" s="303"/>
      <c r="D217" s="329" t="s">
        <v>244</v>
      </c>
      <c r="E217" s="306"/>
      <c r="F217" s="15"/>
    </row>
    <row r="218" spans="2:6" ht="39" customHeight="1">
      <c r="B218" s="302" t="str">
        <f>IF('Matriz cruzada'!$E25=0,"",'Matriz cruzada'!$E25)</f>
        <v>Inseguridad y terrorismo en el país</v>
      </c>
      <c r="C218" s="303"/>
      <c r="D218" s="305" t="str">
        <f>IF('Matriz cruzada'!$E35=0,"",'Matriz cruzada'!$E35)</f>
        <v>Cambios normativos y legales a nivel turismo y subsidios favorables</v>
      </c>
      <c r="E218" s="306"/>
      <c r="F218" s="15"/>
    </row>
    <row r="219" spans="2:6" ht="43.5" customHeight="1">
      <c r="B219" s="302" t="str">
        <f>IF('Matriz cruzada'!$E26=0,"",'Matriz cruzada'!$E26)</f>
        <v>Cambios acelerados en la tecnología y herramientas de comunicación para informar a los clientes sobre el servicio</v>
      </c>
      <c r="C219" s="303"/>
      <c r="D219" s="305" t="str">
        <f>IF('Matriz cruzada'!$E36=0,"",'Matriz cruzada'!$E36)</f>
        <v>Plan de Nacional de Desarrollo enfoca el turismo armonía con la vida e incluyente con las comunidades</v>
      </c>
      <c r="E219" s="306"/>
      <c r="F219" s="15"/>
    </row>
    <row r="220" spans="2:6" ht="14.5">
      <c r="B220" s="302" t="str">
        <f>IF('Matriz cruzada'!$E27=0,"",'Matriz cruzada'!$E27)</f>
        <v/>
      </c>
      <c r="C220" s="303"/>
      <c r="D220" s="305" t="str">
        <f>IF('Matriz cruzada'!$E37=0,"",'Matriz cruzada'!$E37)</f>
        <v/>
      </c>
      <c r="E220" s="306"/>
      <c r="F220" s="15"/>
    </row>
    <row r="221" spans="2:6" ht="14.5">
      <c r="B221" s="302" t="str">
        <f>IF('Matriz cruzada'!$E28=0,"",'Matriz cruzada'!$E28)</f>
        <v/>
      </c>
      <c r="C221" s="303"/>
      <c r="D221" s="305" t="str">
        <f>IF('Matriz cruzada'!$E38=0,"",'Matriz cruzada'!$E38)</f>
        <v/>
      </c>
      <c r="E221" s="306"/>
      <c r="F221" s="15"/>
    </row>
    <row r="222" spans="2:6" ht="14.5">
      <c r="B222" s="302" t="str">
        <f>IF('Matriz cruzada'!$E29=0,"",'Matriz cruzada'!$E29)</f>
        <v/>
      </c>
      <c r="C222" s="303"/>
      <c r="D222" s="305" t="str">
        <f>IF('Matriz cruzada'!$E39=0,"",'Matriz cruzada'!$E39)</f>
        <v/>
      </c>
      <c r="E222" s="306"/>
      <c r="F222" s="15"/>
    </row>
    <row r="223" spans="2:6" ht="14.5">
      <c r="B223" s="302" t="str">
        <f>IF('Matriz cruzada'!$E30=0,"",'Matriz cruzada'!$E30)</f>
        <v/>
      </c>
      <c r="C223" s="303"/>
      <c r="D223" s="305" t="str">
        <f>IF('Matriz cruzada'!$E40=0,"",'Matriz cruzada'!$E40)</f>
        <v/>
      </c>
      <c r="E223" s="306"/>
      <c r="F223" s="15"/>
    </row>
    <row r="224" spans="2:6" ht="14.5">
      <c r="B224" s="302" t="str">
        <f>IF('Matriz cruzada'!$E31=0,"",'Matriz cruzada'!$E31)</f>
        <v/>
      </c>
      <c r="C224" s="303"/>
      <c r="D224" s="305" t="str">
        <f>IF('Matriz cruzada'!$E41=0,"",'Matriz cruzada'!$E41)</f>
        <v/>
      </c>
      <c r="E224" s="306"/>
      <c r="F224" s="15"/>
    </row>
    <row r="225" spans="2:6" ht="14.5" hidden="1">
      <c r="B225" s="302" t="str">
        <f>IF('Matriz cruzada'!$E32=0,"",'Matriz cruzada'!$E32)</f>
        <v/>
      </c>
      <c r="C225" s="303"/>
      <c r="D225" s="305" t="str">
        <f>IF('Matriz cruzada'!$E42=0,"",'Matriz cruzada'!$E42)</f>
        <v/>
      </c>
      <c r="E225" s="306"/>
      <c r="F225" s="15"/>
    </row>
    <row r="226" spans="2:6" ht="14.5" hidden="1">
      <c r="B226" s="302" t="str">
        <f>IF('Matriz cruzada'!$E33=0,"",'Matriz cruzada'!$E33)</f>
        <v/>
      </c>
      <c r="C226" s="303"/>
      <c r="D226" s="305" t="str">
        <f>IF('Matriz cruzada'!$E43=0,"",'Matriz cruzada'!$E43)</f>
        <v/>
      </c>
      <c r="E226" s="306"/>
      <c r="F226" s="15"/>
    </row>
    <row r="227" spans="2:6" ht="14.5" hidden="1">
      <c r="B227" s="309" t="str">
        <f>IF('Matriz cruzada'!$E34=0,"",'Matriz cruzada'!$E34)</f>
        <v/>
      </c>
      <c r="C227" s="238"/>
      <c r="D227" s="308" t="str">
        <f>IF('Matriz cruzada'!$E44=0,"",'Matriz cruzada'!$E44)</f>
        <v/>
      </c>
      <c r="E227" s="247"/>
      <c r="F227" s="15"/>
    </row>
    <row r="228" spans="2:6" ht="14.25" customHeight="1"/>
    <row r="229" spans="2:6" ht="14.25" customHeight="1"/>
    <row r="230" spans="2:6" ht="14.25" customHeight="1"/>
    <row r="231" spans="2:6" ht="14.25" customHeight="1">
      <c r="B231" s="113">
        <v>8</v>
      </c>
    </row>
    <row r="232" spans="2:6" ht="14.25" customHeight="1"/>
    <row r="233" spans="2:6" ht="14.25" customHeight="1"/>
    <row r="234" spans="2:6" ht="14.25" customHeight="1">
      <c r="B234" s="113">
        <v>8</v>
      </c>
    </row>
    <row r="236" spans="2:6" ht="36" customHeight="1">
      <c r="B236" s="340" t="str">
        <f>CONCATENATE("Para el ",$B$19,", el plan estratégico se alinea y articula con el Plan Nacional de Desarrollo 2022-2026- COLOMBIA, POTENCIA MUNDIAL DE LA VIDA"," en las transformaciones de:")</f>
        <v>Para el TURISMO DE ADRENALINA, el plan estratégico se alinea y articula con el Plan Nacional de Desarrollo 2022-2026- COLOMBIA, POTENCIA MUNDIAL DE LA VIDA en las transformaciones de:</v>
      </c>
      <c r="C236" s="341"/>
      <c r="D236" s="341"/>
      <c r="E236" s="341"/>
    </row>
    <row r="237" spans="2:6" ht="135.5" customHeight="1">
      <c r="B237" s="258" t="str">
        <f>+Taller!B116</f>
        <v>Turismo en armonía con la vida.
Consolidación del desarrollo sostenible y responsable del turismo incluyente con las comunidades.
Lineamientos para mejorar la infraestructura vial, turística y de servicios de los destinos turísticos.
Modelos de bioeconomía basada en el conocimiento y la innovación.
Lineamientos para mejorar la infraestructura vial, turística y de servicios de los destinos turísticos.
Modernización de la institucionalidad ambiental y de gestión del riesgo de desastres.
NOTA: "O aquellos documentos  que los modifiquen o sustituyan"</v>
      </c>
      <c r="C237" s="258"/>
      <c r="D237" s="258"/>
      <c r="E237" s="258"/>
    </row>
    <row r="238" spans="2:6" ht="40.5" customHeight="1">
      <c r="B238" s="339" t="s">
        <v>342</v>
      </c>
      <c r="C238" s="203"/>
      <c r="D238" s="203"/>
      <c r="E238" s="203"/>
      <c r="F238" s="203"/>
    </row>
    <row r="239" spans="2:6" ht="14.25" customHeight="1"/>
    <row r="240" spans="2:6"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spans="2:6" ht="14.25" customHeight="1"/>
    <row r="258" spans="2:6" ht="14.25" customHeight="1"/>
    <row r="259" spans="2:6" ht="14.25" customHeight="1"/>
    <row r="260" spans="2:6" ht="14.25" customHeight="1"/>
    <row r="261" spans="2:6" ht="14.25" customHeight="1"/>
    <row r="262" spans="2:6" ht="14.25" customHeight="1"/>
    <row r="263" spans="2:6" ht="14.25" customHeight="1"/>
    <row r="264" spans="2:6" ht="12" customHeight="1"/>
    <row r="265" spans="2:6" ht="14.25" customHeight="1">
      <c r="B265" s="113">
        <v>9</v>
      </c>
    </row>
    <row r="266" spans="2:6" ht="36.65" customHeight="1">
      <c r="B266" s="312" t="s">
        <v>343</v>
      </c>
      <c r="C266" s="313"/>
      <c r="D266" s="313"/>
      <c r="E266" s="313"/>
      <c r="F266" s="313"/>
    </row>
    <row r="267" spans="2:6" ht="14.25" customHeight="1"/>
    <row r="268" spans="2:6" ht="130.5" customHeight="1">
      <c r="B268" s="210" t="s">
        <v>344</v>
      </c>
      <c r="C268" s="203"/>
      <c r="D268" s="203"/>
      <c r="E268" s="203"/>
    </row>
    <row r="269" spans="2:6" ht="14.25" customHeight="1"/>
    <row r="270" spans="2:6" ht="14.25" customHeight="1"/>
    <row r="271" spans="2:6" ht="14.25" customHeight="1"/>
    <row r="272" spans="2:6"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spans="2:16" ht="14.25" customHeight="1"/>
    <row r="290" spans="2:16" ht="14.25" customHeight="1"/>
    <row r="291" spans="2:16" ht="14.25" customHeight="1"/>
    <row r="292" spans="2:16" ht="14.25" customHeight="1"/>
    <row r="293" spans="2:16" ht="14.25" customHeight="1"/>
    <row r="294" spans="2:16" ht="18.75" customHeight="1"/>
    <row r="295" spans="2:16" ht="18.75" customHeight="1">
      <c r="B295" s="307" t="s">
        <v>345</v>
      </c>
      <c r="C295" s="203"/>
      <c r="D295" s="203"/>
      <c r="E295" s="203"/>
      <c r="F295" s="116"/>
    </row>
    <row r="296" spans="2:16" ht="14.25" customHeight="1"/>
    <row r="297" spans="2:16" ht="64.5" customHeight="1">
      <c r="B297" s="210" t="str">
        <f>CONCATENATE("En cuanto a los Objetivos,de ",$B$19,", se analizaron y consideraron las diferentes prioridades aplicables a nuestra misión;"," destacando y aportando a los Objetivos de seguridad de turismo de aventura.")</f>
        <v>En cuanto a los Objetivos,de TURISMO DE ADRENALINA, se analizaron y consideraron las diferentes prioridades aplicables a nuestra misión; destacando y aportando a los Objetivos de seguridad de turismo de aventura.</v>
      </c>
      <c r="C297" s="203"/>
      <c r="D297" s="203"/>
      <c r="E297" s="203"/>
      <c r="H297" s="210"/>
      <c r="I297" s="203"/>
      <c r="J297" s="203"/>
      <c r="K297" s="203"/>
      <c r="L297" s="203"/>
      <c r="M297" s="203"/>
      <c r="N297" s="203"/>
      <c r="O297" s="203"/>
      <c r="P297" s="203"/>
    </row>
    <row r="298" spans="2:16" ht="14.25" customHeight="1"/>
    <row r="299" spans="2:16" ht="14.25" customHeight="1"/>
    <row r="300" spans="2:16" ht="14.25" customHeight="1"/>
    <row r="301" spans="2:16" ht="14.25" customHeight="1"/>
    <row r="302" spans="2:16" ht="14.25" customHeight="1">
      <c r="B302" s="113">
        <v>10</v>
      </c>
    </row>
    <row r="303" spans="2:16" ht="14.25" customHeight="1"/>
    <row r="304" spans="2:16" ht="14.25" customHeight="1"/>
    <row r="305" spans="2:7" ht="14.25" customHeight="1"/>
    <row r="306" spans="2:7" ht="14.25" customHeight="1"/>
    <row r="307" spans="2:7" ht="33.75" customHeight="1"/>
    <row r="308" spans="2:7" ht="19.5" customHeight="1"/>
    <row r="309" spans="2:7" ht="14.25" customHeight="1"/>
    <row r="310" spans="2:7" ht="16.75" customHeight="1"/>
    <row r="311" spans="2:7" ht="14.5">
      <c r="B311" s="113">
        <v>10</v>
      </c>
    </row>
    <row r="312" spans="2:7" ht="14.5"/>
    <row r="313" spans="2:7" ht="70.5" customHeight="1">
      <c r="B313" s="204" t="str">
        <f>CONCATENATE("Para el ",$B$19,", su misión es lo que lo realizamos, la cual se describe a continuación:")</f>
        <v>Para el TURISMO DE ADRENALINA, su misión es lo que lo realizamos, la cual se describe a continuación:</v>
      </c>
      <c r="C313" s="205"/>
      <c r="D313" s="205"/>
      <c r="E313" s="205"/>
      <c r="F313" s="15"/>
    </row>
    <row r="314" spans="2:7" ht="14.25" customHeight="1">
      <c r="B314" s="259" t="s">
        <v>82</v>
      </c>
      <c r="C314" s="207"/>
      <c r="D314" s="207"/>
      <c r="E314" s="208"/>
      <c r="F314" s="15"/>
    </row>
    <row r="315" spans="2:7" ht="97.5" customHeight="1">
      <c r="B315" s="330" t="str">
        <f>Taller!$B$168</f>
        <v>Nuestra misión es proporcionar a nuestros participantes una experiencia excepcional que combine actividades emocionantes y desafiantes brindando la mayor seguridad posible. Nos esforzamos por estimular la adrenalina y explorar lugares remotos y salvajes, que les permitan el disfrute de la vida, el entorno y la aventura.</v>
      </c>
      <c r="C315" s="207"/>
      <c r="D315" s="207"/>
      <c r="E315" s="208"/>
      <c r="F315" s="15"/>
    </row>
    <row r="316" spans="2:7" ht="9" customHeight="1">
      <c r="E316" s="15"/>
      <c r="F316" s="15"/>
    </row>
    <row r="317" spans="2:7" ht="47.25" customHeight="1">
      <c r="B317" s="204" t="str">
        <f>CONCATENATE("Para el ",$B$19,", su visión es a donde se quiere llegar, la cual se describe a continuación:")</f>
        <v>Para el TURISMO DE ADRENALINA, su visión es a donde se quiere llegar, la cual se describe a continuación:</v>
      </c>
      <c r="C317" s="205"/>
      <c r="D317" s="205"/>
      <c r="E317" s="205"/>
      <c r="F317" s="15"/>
    </row>
    <row r="318" spans="2:7" ht="9" customHeight="1">
      <c r="B318" s="9"/>
      <c r="C318" s="9"/>
      <c r="D318" s="9"/>
      <c r="E318" s="9"/>
      <c r="F318" s="9"/>
    </row>
    <row r="319" spans="2:7" ht="14.25" customHeight="1">
      <c r="B319" s="259" t="s">
        <v>84</v>
      </c>
      <c r="C319" s="207"/>
      <c r="D319" s="207"/>
      <c r="E319" s="208"/>
      <c r="F319" s="15"/>
      <c r="G319" s="28"/>
    </row>
    <row r="320" spans="2:7" ht="91.5" customHeight="1">
      <c r="B320" s="330" t="str">
        <f>Taller!$B$173</f>
        <v>Nuestra visión para el 2027 es convertirnos en líderes del turismo de aventura  a nivel internacional, donde se combine la adrenalina y la belleza natural, logrando con ello desconectar al cliente de su vida cotidiana de una manera segura.</v>
      </c>
      <c r="C320" s="207"/>
      <c r="D320" s="207"/>
      <c r="E320" s="208"/>
      <c r="F320" s="15"/>
      <c r="G320" s="28"/>
    </row>
    <row r="321" spans="2:18" ht="14.25" hidden="1" customHeight="1">
      <c r="F321" s="15"/>
    </row>
    <row r="322" spans="2:18" ht="2.25" hidden="1" customHeight="1">
      <c r="B322" s="113"/>
    </row>
    <row r="323" spans="2:18" ht="14.25" customHeight="1"/>
    <row r="324" spans="2:18" ht="14.25" customHeight="1"/>
    <row r="325" spans="2:18" ht="14.25" customHeight="1">
      <c r="B325" s="113">
        <v>11</v>
      </c>
    </row>
    <row r="326" spans="2:18" ht="14.25" customHeight="1"/>
    <row r="327" spans="2:18" ht="14.25" customHeight="1"/>
    <row r="328" spans="2:18" ht="33" customHeight="1"/>
    <row r="329" spans="2:18" ht="63" customHeight="1">
      <c r="B329" s="204" t="str">
        <f>CONCATENATE("Para el ",$B$19,", como resultado del analisis de contexto interno y externo y las prioridades de la alta dirección, se definieron las siguientes lineas estrategicas, estrategias y objeivos; asi:")</f>
        <v>Para el TURISMO DE ADRENALINA, como resultado del analisis de contexto interno y externo y las prioridades de la alta dirección, se definieron las siguientes lineas estrategicas, estrategias y objeivos; asi:</v>
      </c>
      <c r="C329" s="205"/>
      <c r="D329" s="205"/>
      <c r="E329" s="205"/>
    </row>
    <row r="330" spans="2:18" ht="31.25" customHeight="1">
      <c r="B330" s="117" t="s">
        <v>346</v>
      </c>
      <c r="C330" s="118" t="s">
        <v>347</v>
      </c>
      <c r="D330" s="119" t="s">
        <v>348</v>
      </c>
      <c r="E330" s="120" t="s">
        <v>259</v>
      </c>
    </row>
    <row r="331" spans="2:18" ht="14.25" customHeight="1">
      <c r="B331" s="331">
        <f ca="1">IFERROR(__xludf.DUMMYFUNCTION("COUNTA(UNIQUE('Plan Táctico'!$B$10:$B$51,0,0))-1"),3)</f>
        <v>3</v>
      </c>
      <c r="C331" s="333">
        <f ca="1">IFERROR(__xludf.DUMMYFUNCTION("COUNTA(UNIQUE('Plan Táctico'!$C$10:$C$51,0,0))-1"),2)</f>
        <v>2</v>
      </c>
      <c r="D331" s="336">
        <f ca="1">IFERROR(__xludf.DUMMYFUNCTION("COUNTA(UNIQUE('Plan Táctico'!$D$10:$D$51,0,0))-1"),2)</f>
        <v>2</v>
      </c>
      <c r="E331" s="337">
        <f ca="1">IFERROR(__xludf.DUMMYFUNCTION("COUNTA(UNIQUE('Plan Táctico'!$E$10:$E$51,0,0))-1"),4)</f>
        <v>4</v>
      </c>
    </row>
    <row r="332" spans="2:18" ht="14.25" customHeight="1">
      <c r="B332" s="332"/>
      <c r="C332" s="334"/>
      <c r="D332" s="332"/>
      <c r="E332" s="332"/>
    </row>
    <row r="333" spans="2:18" ht="14.25" customHeight="1">
      <c r="B333" s="263"/>
      <c r="C333" s="335"/>
      <c r="D333" s="263"/>
      <c r="E333" s="263"/>
      <c r="F333" s="15"/>
    </row>
    <row r="334" spans="2:18" ht="8.25" customHeight="1">
      <c r="B334" s="15"/>
      <c r="C334" s="15"/>
      <c r="D334" s="15"/>
      <c r="E334" s="15"/>
      <c r="F334" s="15"/>
    </row>
    <row r="335" spans="2:18" ht="32.25" customHeight="1">
      <c r="B335" s="121" t="s">
        <v>346</v>
      </c>
      <c r="C335" s="122" t="s">
        <v>347</v>
      </c>
      <c r="D335" s="123" t="s">
        <v>348</v>
      </c>
      <c r="E335" s="124" t="s">
        <v>259</v>
      </c>
      <c r="F335" s="15"/>
    </row>
    <row r="336" spans="2:18" ht="75" customHeight="1">
      <c r="B336" s="125" t="str" cm="1">
        <f t="array" ref="B336:R339">_xlfn._xlws.FILTER('Plan Táctico'!A10:Q17,'Plan Táctico'!B10:B17&lt;&gt;"")</f>
        <v>D1</v>
      </c>
      <c r="C336" s="125" t="str">
        <v>Gestión del riesgo de turismo de aventura</v>
      </c>
      <c r="D336" s="126" t="str">
        <v>Gestión de procesos</v>
      </c>
      <c r="E336" s="126" t="str">
        <v xml:space="preserve">Mejorar la gestión de los procesos, aumentando la seguridad en nuestras operaciones al 95%. </v>
      </c>
      <c r="F336" s="127" t="str">
        <v xml:space="preserve">Documentar los procesos del sistema de gestión de turismo de aventura, para garantizar una buena planificación y gestión de las actividades de la agencia. </v>
      </c>
      <c r="G336" t="str">
        <v>Elaborar plan de trabajo para la documentación de los procesos.</v>
      </c>
      <c r="H336" t="str">
        <v>Plan de trabajo de documentación</v>
      </c>
      <c r="I336" t="str">
        <v>Líder del sistema de gestión de seguridad de turismo de aventura</v>
      </c>
      <c r="J336">
        <v>45657</v>
      </c>
      <c r="K336" t="str">
        <v>Elaborar plan de trabajo para la documentación de los procesos.</v>
      </c>
      <c r="L336" t="str">
        <v>Humano</v>
      </c>
      <c r="M336">
        <v>2000000</v>
      </c>
      <c r="N336" t="str">
        <v xml:space="preserve">Documentar los procesos del sistema de gestión de turismo de aventura, para garantizar una buena planificación y gestión de las actividades de la agencia. </v>
      </c>
      <c r="O336" t="str">
        <v>% Cumplimiento de plan de trabajo documentación</v>
      </c>
      <c r="P336" t="str">
        <v>(Actividades ejecutadas/Total actividades)*100%</v>
      </c>
      <c r="Q336">
        <v>0.9</v>
      </c>
      <c r="R336" t="str">
        <v>Semestral</v>
      </c>
    </row>
    <row r="337" spans="2:18" ht="75" customHeight="1">
      <c r="B337" s="125" t="str">
        <v>F1</v>
      </c>
      <c r="C337" s="125" t="str">
        <v>Administrativo y Financiero</v>
      </c>
      <c r="D337" s="126" t="str">
        <v xml:space="preserve">Crecimiento </v>
      </c>
      <c r="E337" s="126" t="str">
        <v>Aumentar la ventas en 10% con respecto al año anterior</v>
      </c>
      <c r="F337" s="127" t="str">
        <v>Fortalecer la gestión comercial a través de la consecución de los recursos para las actividades de turismo y condiciones de talento humano.</v>
      </c>
      <c r="G337" t="str">
        <v>Capacitar al equipo comercial, brindando entrenamiento y recursos adecuados para que puedan ofrecer una experiencia excepcional al  cliente.</v>
      </c>
      <c r="H337" t="str">
        <v xml:space="preserve">Plan de formación </v>
      </c>
      <c r="I337" t="str">
        <v>Director Administrativo y Financiero</v>
      </c>
      <c r="J337">
        <v>45657</v>
      </c>
      <c r="K337" t="str">
        <v>Capacitar al equipo comercial, brindando entrenamiento y recursos adecuados para que puedan ofrecer una experiencia excepcional al  cliente.</v>
      </c>
      <c r="L337" t="str">
        <v>Humano</v>
      </c>
      <c r="M337">
        <v>1000000</v>
      </c>
      <c r="N337" t="str">
        <v>Fortalecer la gestión comercial a través de la consecución de los recursos para las actividades de turismo y condiciones de talento humano.</v>
      </c>
      <c r="O337" t="str">
        <v>% Cumplimiento de plan de formación</v>
      </c>
      <c r="P337" t="str">
        <v>(Actividades de formación ejecutadas/Total actividades de formación)*100%</v>
      </c>
      <c r="Q337">
        <v>0.9</v>
      </c>
      <c r="R337" t="str">
        <v>Semestral</v>
      </c>
    </row>
    <row r="338" spans="2:18" ht="75" customHeight="1">
      <c r="B338" s="125" t="str">
        <v>F2</v>
      </c>
      <c r="C338" s="125" t="str">
        <v>Gestión Comercial</v>
      </c>
      <c r="D338" s="126" t="str">
        <v xml:space="preserve">Crecimiento </v>
      </c>
      <c r="E338" s="126" t="str">
        <v>Aumentar la ventas en 10% con respecto al año anterior</v>
      </c>
      <c r="F338" s="127" t="str">
        <v>Fortalecer la gestión comercial en turismo a través de la consecución de los recursos para las actividades de turismo y condiciones de talento humano.</v>
      </c>
      <c r="G338" t="str">
        <v xml:space="preserve">Desarrollar una propuesta de valor única, encontrando diferenciadores de la competencia destacando los beneficios y ventajas de los servicios de turismo de aventura, para lograr nuevas negociaciones. </v>
      </c>
      <c r="H338" t="str">
        <v xml:space="preserve">Nuevas ventas </v>
      </c>
      <c r="I338" t="str">
        <v>Líder del sistema de gestión de seguridad de turismo de aventura</v>
      </c>
      <c r="J338">
        <v>45614</v>
      </c>
      <c r="K338" t="str">
        <v xml:space="preserve">Desarrollar una propuesta de valor única, encontrando diferenciadores de la competencia destacando los beneficios y ventajas de los servicios de turismo de aventura, para lograr nuevas negociaciones. </v>
      </c>
      <c r="L338" t="str">
        <v>Humano</v>
      </c>
      <c r="M338">
        <v>3000000</v>
      </c>
      <c r="N338" t="str">
        <v>Fortalecer la gestión comercial en turismo a través de la consecución de los recursos para las actividades de turismo y condiciones de talento humano.</v>
      </c>
      <c r="O338" t="str">
        <v xml:space="preserve">Variación en ventas </v>
      </c>
      <c r="P338" t="str">
        <v>(Ventas presente año - Ventas año anterior) / Ventas año anterior ) * 100</v>
      </c>
      <c r="Q338">
        <v>0.1</v>
      </c>
      <c r="R338" t="str">
        <v xml:space="preserve">Anual </v>
      </c>
    </row>
    <row r="339" spans="2:18" ht="75" customHeight="1">
      <c r="B339" s="125" t="str">
        <v>A2</v>
      </c>
      <c r="C339" s="125" t="str">
        <v>Comunicación y consulta</v>
      </c>
      <c r="D339" s="126" t="str">
        <v xml:space="preserve">Crecimiento </v>
      </c>
      <c r="E339" s="126" t="str">
        <v xml:space="preserve">Implementar un plan de TI que contenga innovación durante el próximo año. </v>
      </c>
      <c r="F339" s="127" t="str">
        <v>Innovar y transformar nuestros servicios por medio del uso de plataformas de tecnología y canales digitales para ofertar los servicios.</v>
      </c>
      <c r="G339" t="str">
        <v>Implementar marketing digital, aprovechando las redes sociales, email marketing y otros canales digitales para llegar a nuevos clientes y fomentar las ventas.</v>
      </c>
      <c r="H339" t="str">
        <v xml:space="preserve">Nuevos leads en clientes </v>
      </c>
      <c r="I339" t="str">
        <v>Líder del sistema de gestión de seguridad de turismo de aventura</v>
      </c>
      <c r="J339">
        <v>45614</v>
      </c>
      <c r="K339" t="str">
        <v>Implementar marketing digital, aprovechando las redes sociales, email marketing y otros canales digitales para llegar a nuevos clientes y fomentar las ventas.</v>
      </c>
      <c r="L339" t="str">
        <v>Financiero</v>
      </c>
      <c r="M339">
        <v>2500000</v>
      </c>
      <c r="N339" t="str">
        <v>Innovar y transformar nuestros servicios por medio del uso de plataformas de tecnología y canales digitales para ofertar los servicios.</v>
      </c>
      <c r="O339" t="str">
        <v>Nuevos lead / red social</v>
      </c>
      <c r="P339" t="str">
        <v xml:space="preserve">Cantidad de leads por cada una de las redes sociales </v>
      </c>
      <c r="Q339">
        <v>3</v>
      </c>
      <c r="R339" t="str">
        <v>Semestral</v>
      </c>
    </row>
    <row r="340" spans="2:18" ht="75" hidden="1" customHeight="1">
      <c r="B340" s="125"/>
      <c r="C340" s="125"/>
      <c r="D340" s="126"/>
      <c r="E340" s="126"/>
      <c r="F340" s="127"/>
    </row>
    <row r="341" spans="2:18" ht="75" hidden="1" customHeight="1">
      <c r="B341" s="125"/>
      <c r="C341" s="125"/>
      <c r="D341" s="126"/>
      <c r="E341" s="126"/>
      <c r="F341" s="127"/>
    </row>
    <row r="342" spans="2:18" ht="75" hidden="1" customHeight="1">
      <c r="B342" s="125"/>
      <c r="C342" s="125"/>
      <c r="D342" s="126"/>
      <c r="E342" s="126"/>
      <c r="F342" s="127"/>
    </row>
    <row r="343" spans="2:18" ht="75" hidden="1" customHeight="1">
      <c r="B343" s="125"/>
      <c r="C343" s="125"/>
      <c r="D343" s="126"/>
      <c r="E343" s="126"/>
      <c r="F343" s="127"/>
    </row>
    <row r="344" spans="2:18" ht="75" hidden="1" customHeight="1">
      <c r="B344" s="125"/>
      <c r="C344" s="125"/>
      <c r="D344" s="126"/>
      <c r="E344" s="126"/>
      <c r="F344" s="127"/>
    </row>
    <row r="345" spans="2:18" ht="75" hidden="1" customHeight="1">
      <c r="B345" s="125"/>
      <c r="C345" s="125"/>
      <c r="D345" s="126"/>
      <c r="E345" s="126"/>
      <c r="F345" s="127"/>
    </row>
    <row r="346" spans="2:18" ht="75" hidden="1" customHeight="1">
      <c r="B346" s="128"/>
      <c r="C346" s="128"/>
      <c r="D346" s="129"/>
      <c r="E346" s="129"/>
      <c r="F346" s="15"/>
    </row>
    <row r="347" spans="2:18" ht="75" hidden="1" customHeight="1">
      <c r="B347" s="128"/>
      <c r="C347" s="128"/>
      <c r="D347" s="129"/>
      <c r="E347" s="129"/>
      <c r="F347" s="15"/>
    </row>
    <row r="348" spans="2:18" ht="75" hidden="1" customHeight="1">
      <c r="B348" s="128"/>
      <c r="C348" s="128"/>
      <c r="D348" s="129"/>
      <c r="E348" s="129"/>
      <c r="F348" s="15"/>
    </row>
    <row r="349" spans="2:18" ht="75" hidden="1" customHeight="1">
      <c r="B349" s="130"/>
      <c r="C349" s="130"/>
      <c r="D349" s="130"/>
      <c r="E349" s="130"/>
      <c r="F349" s="15"/>
    </row>
    <row r="350" spans="2:18" ht="75" hidden="1" customHeight="1">
      <c r="B350" s="130"/>
      <c r="C350" s="130"/>
      <c r="D350" s="130"/>
      <c r="E350" s="130"/>
      <c r="F350" s="15"/>
    </row>
    <row r="351" spans="2:18" ht="12.75" customHeight="1">
      <c r="B351" s="15"/>
      <c r="C351" s="15"/>
      <c r="D351" s="15"/>
      <c r="E351" s="15"/>
      <c r="F351" s="15"/>
    </row>
    <row r="352" spans="2:18" ht="14.5">
      <c r="B352" s="15"/>
      <c r="C352" s="15"/>
      <c r="D352" s="15"/>
      <c r="E352" s="15"/>
      <c r="F352" s="15"/>
    </row>
    <row r="353" spans="2:6" ht="14.5">
      <c r="B353" s="15"/>
      <c r="C353" s="15"/>
      <c r="D353" s="15"/>
      <c r="E353" s="15"/>
      <c r="F353" s="15"/>
    </row>
    <row r="354" spans="2:6" ht="14.5">
      <c r="B354" s="15"/>
      <c r="C354" s="15"/>
      <c r="D354" s="15"/>
      <c r="F354" s="15"/>
    </row>
    <row r="355" spans="2:6" ht="14.5">
      <c r="B355" s="15"/>
      <c r="C355" s="15"/>
      <c r="D355" s="15"/>
      <c r="F355" s="15"/>
    </row>
    <row r="356" spans="2:6" ht="14.5">
      <c r="B356" s="15"/>
      <c r="C356" s="15"/>
      <c r="D356" s="15"/>
      <c r="F356" s="15"/>
    </row>
    <row r="357" spans="2:6" ht="14.5">
      <c r="B357" s="113">
        <v>13</v>
      </c>
      <c r="C357" s="15"/>
      <c r="D357" s="15"/>
      <c r="F357" s="15"/>
    </row>
    <row r="358" spans="2:6" ht="14.5">
      <c r="B358" s="15"/>
      <c r="C358" s="15"/>
      <c r="D358" s="15"/>
      <c r="F358" s="15"/>
    </row>
    <row r="359" spans="2:6" ht="14.5">
      <c r="B359" s="15"/>
      <c r="C359" s="15"/>
      <c r="D359" s="15"/>
      <c r="F359" s="15"/>
    </row>
    <row r="360" spans="2:6" ht="6" customHeight="1"/>
    <row r="361" spans="2:6" ht="42" customHeight="1">
      <c r="B361" s="210" t="s">
        <v>117</v>
      </c>
      <c r="C361" s="203"/>
      <c r="D361" s="203"/>
      <c r="E361" s="203"/>
    </row>
    <row r="362" spans="2:6" ht="14.25" customHeight="1"/>
    <row r="363" spans="2:6" ht="14.25" customHeight="1"/>
    <row r="364" spans="2:6" ht="14.25" customHeight="1"/>
    <row r="365" spans="2:6" ht="14.25" customHeight="1"/>
    <row r="366" spans="2:6" ht="14.25" customHeight="1"/>
    <row r="367" spans="2:6" ht="14.25" customHeight="1"/>
    <row r="368" spans="2:6" ht="14.25" customHeight="1"/>
    <row r="369" spans="2:13" ht="14.25" customHeight="1"/>
    <row r="370" spans="2:13" ht="14.25" customHeight="1"/>
    <row r="371" spans="2:13" ht="14.25" customHeight="1"/>
    <row r="372" spans="2:13" ht="14.25" customHeight="1"/>
    <row r="373" spans="2:13" ht="14.25" customHeight="1"/>
    <row r="374" spans="2:13" ht="14.25" customHeight="1"/>
    <row r="375" spans="2:13" ht="14.25" customHeight="1"/>
    <row r="376" spans="2:13" ht="19.5" customHeight="1"/>
    <row r="377" spans="2:13" ht="41.25" customHeight="1">
      <c r="B377" s="210" t="str">
        <f>CONCATENATE("En el ",$B$19,", cada una de las estrategias tiene definido sus tácticas con los siguientes componentes; asi:")</f>
        <v>En el TURISMO DE ADRENALINA, cada una de las estrategias tiene definido sus tácticas con los siguientes componentes; asi:</v>
      </c>
      <c r="C377" s="203"/>
      <c r="D377" s="203"/>
      <c r="E377" s="203"/>
    </row>
    <row r="378" spans="2:13" ht="14.25" customHeight="1"/>
    <row r="379" spans="2:13" ht="21" customHeight="1">
      <c r="B379" s="131" t="s">
        <v>349</v>
      </c>
      <c r="C379" s="131" t="s">
        <v>308</v>
      </c>
      <c r="D379" s="131" t="s">
        <v>350</v>
      </c>
      <c r="E379" s="132" t="s">
        <v>351</v>
      </c>
      <c r="F379" s="113"/>
    </row>
    <row r="380" spans="2:13" ht="69.75" customHeight="1">
      <c r="B380" s="133" t="str" cm="1">
        <f t="array" ref="B380:M383">_xlfn._xlws.FILTER('Plan Táctico'!F10:Q49,'Plan Táctico'!B10:B49&lt;&gt;"")</f>
        <v>Elaborar plan de trabajo para la documentación de los procesos.</v>
      </c>
      <c r="C380" s="133" t="str">
        <v>Plan de trabajo de documentación</v>
      </c>
      <c r="D380" s="133" t="str">
        <v>Líder del sistema de gestión de seguridad de turismo de aventura</v>
      </c>
      <c r="E380" s="134">
        <v>45657</v>
      </c>
      <c r="F380" s="135" t="str">
        <v>Elaborar plan de trabajo para la documentación de los procesos.</v>
      </c>
      <c r="G380" t="str">
        <v>Humano</v>
      </c>
      <c r="H380">
        <v>2000000</v>
      </c>
      <c r="I380" t="str">
        <v xml:space="preserve">Documentar los procesos del sistema de gestión de turismo de aventura, para garantizar una buena planificación y gestión de las actividades de la agencia. </v>
      </c>
      <c r="J380" t="str">
        <v>% Cumplimiento de plan de trabajo documentación</v>
      </c>
      <c r="K380" t="str">
        <v>(Actividades ejecutadas/Total actividades)*100%</v>
      </c>
      <c r="L380">
        <v>0.9</v>
      </c>
      <c r="M380" t="str">
        <v>Semestral</v>
      </c>
    </row>
    <row r="381" spans="2:13" ht="87.5" customHeight="1">
      <c r="B381" s="133" t="str">
        <v>Capacitar al equipo comercial, brindando entrenamiento y recursos adecuados para que puedan ofrecer una experiencia excepcional al  cliente.</v>
      </c>
      <c r="C381" s="133" t="str">
        <v xml:space="preserve">Plan de formación </v>
      </c>
      <c r="D381" s="133" t="str">
        <v>Director Administrativo y Financiero</v>
      </c>
      <c r="E381" s="134">
        <v>45657</v>
      </c>
      <c r="F381" s="135" t="str">
        <v>Capacitar al equipo comercial, brindando entrenamiento y recursos adecuados para que puedan ofrecer una experiencia excepcional al  cliente.</v>
      </c>
      <c r="G381" t="str">
        <v>Humano</v>
      </c>
      <c r="H381">
        <v>1000000</v>
      </c>
      <c r="I381" t="str">
        <v>Fortalecer la gestión comercial a través de la consecución de los recursos para las actividades de turismo y condiciones de talento humano.</v>
      </c>
      <c r="J381" t="str">
        <v>% Cumplimiento de plan de formación</v>
      </c>
      <c r="K381" t="str">
        <v>(Actividades de formación ejecutadas/Total actividades de formación)*100%</v>
      </c>
      <c r="L381">
        <v>0.9</v>
      </c>
      <c r="M381" t="str">
        <v>Semestral</v>
      </c>
    </row>
    <row r="382" spans="2:13" ht="110.5" customHeight="1">
      <c r="B382" s="133" t="str">
        <v xml:space="preserve">Desarrollar una propuesta de valor única, encontrando diferenciadores de la competencia destacando los beneficios y ventajas de los servicios de turismo de aventura, para lograr nuevas negociaciones. </v>
      </c>
      <c r="C382" s="133" t="str">
        <v xml:space="preserve">Nuevas ventas </v>
      </c>
      <c r="D382" s="133" t="str">
        <v>Líder del sistema de gestión de seguridad de turismo de aventura</v>
      </c>
      <c r="E382" s="134">
        <v>45614</v>
      </c>
      <c r="F382" s="135" t="str">
        <v xml:space="preserve">Desarrollar una propuesta de valor única, encontrando diferenciadores de la competencia destacando los beneficios y ventajas de los servicios de turismo de aventura, para lograr nuevas negociaciones. </v>
      </c>
      <c r="G382" t="str">
        <v>Humano</v>
      </c>
      <c r="H382">
        <v>3000000</v>
      </c>
      <c r="I382" t="str">
        <v>Fortalecer la gestión comercial en turismo a través de la consecución de los recursos para las actividades de turismo y condiciones de talento humano.</v>
      </c>
      <c r="J382" t="str">
        <v xml:space="preserve">Variación en ventas </v>
      </c>
      <c r="K382" t="str">
        <v>(Ventas presente año - Ventas año anterior) / Ventas año anterior ) * 100</v>
      </c>
      <c r="L382">
        <v>0.1</v>
      </c>
      <c r="M382" t="str">
        <v xml:space="preserve">Anual </v>
      </c>
    </row>
    <row r="383" spans="2:13" ht="69.75" customHeight="1">
      <c r="B383" s="133" t="str">
        <v>Implementar marketing digital, aprovechando las redes sociales, email marketing y otros canales digitales para llegar a nuevos clientes y fomentar las ventas.</v>
      </c>
      <c r="C383" s="133" t="str">
        <v xml:space="preserve">Nuevos leads en clientes </v>
      </c>
      <c r="D383" s="133" t="str">
        <v>Líder del sistema de gestión de seguridad de turismo de aventura</v>
      </c>
      <c r="E383" s="134">
        <v>45614</v>
      </c>
      <c r="F383" s="135" t="str">
        <v>Implementar marketing digital, aprovechando las redes sociales, email marketing y otros canales digitales para llegar a nuevos clientes y fomentar las ventas.</v>
      </c>
      <c r="G383" t="str">
        <v>Financiero</v>
      </c>
      <c r="H383">
        <v>2500000</v>
      </c>
      <c r="I383" t="str">
        <v>Innovar y transformar nuestros servicios por medio del uso de plataformas de tecnología y canales digitales para ofertar los servicios.</v>
      </c>
      <c r="J383" t="str">
        <v>Nuevos lead / red social</v>
      </c>
      <c r="K383" t="str">
        <v xml:space="preserve">Cantidad de leads por cada una de las redes sociales </v>
      </c>
      <c r="L383">
        <v>3</v>
      </c>
      <c r="M383" t="str">
        <v>Semestral</v>
      </c>
    </row>
    <row r="384" spans="2:13" ht="69.75" hidden="1" customHeight="1">
      <c r="B384" s="133"/>
      <c r="C384" s="133"/>
      <c r="D384" s="133"/>
      <c r="E384" s="134"/>
      <c r="F384" s="135"/>
    </row>
    <row r="385" spans="2:6" ht="69.75" hidden="1" customHeight="1">
      <c r="B385" s="133"/>
      <c r="C385" s="133"/>
      <c r="D385" s="133"/>
      <c r="E385" s="134"/>
      <c r="F385" s="135"/>
    </row>
    <row r="386" spans="2:6" ht="83.25" hidden="1" customHeight="1">
      <c r="B386" s="133"/>
      <c r="C386" s="133"/>
      <c r="D386" s="133"/>
      <c r="E386" s="134"/>
      <c r="F386" s="135"/>
    </row>
    <row r="387" spans="2:6" ht="69.75" hidden="1" customHeight="1">
      <c r="B387" s="133"/>
      <c r="C387" s="133"/>
      <c r="D387" s="133"/>
      <c r="E387" s="134"/>
      <c r="F387" s="135"/>
    </row>
    <row r="388" spans="2:6" ht="69.75" hidden="1" customHeight="1">
      <c r="B388" s="133"/>
      <c r="C388" s="133"/>
      <c r="D388" s="133"/>
      <c r="E388" s="134"/>
      <c r="F388" s="135"/>
    </row>
    <row r="389" spans="2:6" ht="69.75" hidden="1" customHeight="1">
      <c r="B389" s="133"/>
      <c r="C389" s="133"/>
      <c r="D389" s="133"/>
      <c r="E389" s="134"/>
      <c r="F389" s="135"/>
    </row>
    <row r="390" spans="2:6" ht="69.75" hidden="1" customHeight="1">
      <c r="B390" s="130"/>
      <c r="C390" s="130"/>
      <c r="D390" s="130"/>
      <c r="E390" s="134"/>
      <c r="F390" s="135"/>
    </row>
    <row r="391" spans="2:6" ht="69.75" hidden="1" customHeight="1">
      <c r="B391" s="130"/>
      <c r="C391" s="130"/>
      <c r="D391" s="130"/>
      <c r="E391" s="134"/>
      <c r="F391" s="135"/>
    </row>
    <row r="392" spans="2:6" ht="14.5" hidden="1" customHeight="1">
      <c r="B392" s="130"/>
      <c r="C392" s="130"/>
      <c r="D392" s="130"/>
      <c r="E392" s="134"/>
      <c r="F392" s="135"/>
    </row>
    <row r="393" spans="2:6" ht="14.25" customHeight="1"/>
    <row r="394" spans="2:6" ht="14.25" customHeight="1"/>
    <row r="395" spans="2:6" ht="14.25" customHeight="1"/>
    <row r="396" spans="2:6" ht="14.25" customHeight="1"/>
    <row r="397" spans="2:6" ht="14.25" customHeight="1">
      <c r="B397" s="113">
        <v>15</v>
      </c>
    </row>
    <row r="398" spans="2:6" ht="33" customHeight="1"/>
    <row r="399" spans="2:6" ht="40.5" customHeight="1">
      <c r="B399" s="310" t="str">
        <f>CONCATENATE("En el ",$B$19,", se definio el siguiente presupuesto y recursos acorde con las actividades establecidadas para las tacticas; asi:")</f>
        <v>En el TURISMO DE ADRENALINA, se definio el siguiente presupuesto y recursos acorde con las actividades establecidadas para las tacticas; asi:</v>
      </c>
      <c r="C399" s="311"/>
      <c r="D399" s="311"/>
      <c r="E399" s="311"/>
    </row>
    <row r="400" spans="2:6" ht="30" customHeight="1">
      <c r="B400" s="338" t="s">
        <v>352</v>
      </c>
      <c r="C400" s="205"/>
      <c r="D400" s="136">
        <f>SUM($D$402:$D$418)</f>
        <v>8500000</v>
      </c>
      <c r="E400" s="137"/>
    </row>
    <row r="401" spans="2:5" ht="31.5" customHeight="1">
      <c r="B401" s="131" t="s">
        <v>353</v>
      </c>
      <c r="C401" s="131" t="s">
        <v>354</v>
      </c>
      <c r="D401" s="132" t="s">
        <v>355</v>
      </c>
      <c r="E401" s="138"/>
    </row>
    <row r="402" spans="2:5" ht="48.5" customHeight="1">
      <c r="B402" s="139" t="str" cm="1">
        <f t="array" ref="B402:D405">_xlfn._xlws.FILTER('Plan Táctico'!$J$10:$L$49,'Plan Táctico'!$L$10:$L$49&lt;&gt;"")</f>
        <v>Elaborar plan de trabajo para la documentación de los procesos.</v>
      </c>
      <c r="C402" s="140" t="str">
        <v>Humano</v>
      </c>
      <c r="D402" s="141">
        <v>2000000</v>
      </c>
      <c r="E402" s="142"/>
    </row>
    <row r="403" spans="2:5" ht="69.75" customHeight="1">
      <c r="B403" s="139" t="str">
        <v>Capacitar al equipo comercial, brindando entrenamiento y recursos adecuados para que puedan ofrecer una experiencia excepcional al  cliente.</v>
      </c>
      <c r="C403" s="140" t="str">
        <v>Humano</v>
      </c>
      <c r="D403" s="141">
        <v>1000000</v>
      </c>
    </row>
    <row r="404" spans="2:5" ht="93" customHeight="1">
      <c r="B404" s="139" t="str">
        <v xml:space="preserve">Desarrollar una propuesta de valor única, encontrando diferenciadores de la competencia destacando los beneficios y ventajas de los servicios de turismo de aventura, para lograr nuevas negociaciones. </v>
      </c>
      <c r="C404" s="140" t="str">
        <v>Humano</v>
      </c>
      <c r="D404" s="141">
        <v>3000000</v>
      </c>
    </row>
    <row r="405" spans="2:5" ht="99.5" customHeight="1">
      <c r="B405" s="139" t="str">
        <v>Implementar marketing digital, aprovechando las redes sociales, email marketing y otros canales digitales para llegar a nuevos clientes y fomentar las ventas.</v>
      </c>
      <c r="C405" s="140" t="str">
        <v>Financiero</v>
      </c>
      <c r="D405" s="141">
        <v>2500000</v>
      </c>
    </row>
    <row r="406" spans="2:5" ht="69.75" hidden="1" customHeight="1">
      <c r="B406" s="139"/>
      <c r="C406" s="140"/>
      <c r="D406" s="141"/>
    </row>
    <row r="407" spans="2:5" ht="69.75" hidden="1" customHeight="1">
      <c r="B407" s="139"/>
      <c r="C407" s="140"/>
      <c r="D407" s="141"/>
    </row>
    <row r="408" spans="2:5" ht="84.75" hidden="1" customHeight="1">
      <c r="B408" s="139"/>
      <c r="C408" s="140"/>
      <c r="D408" s="141"/>
    </row>
    <row r="409" spans="2:5" ht="69.75" hidden="1" customHeight="1">
      <c r="B409" s="139"/>
      <c r="C409" s="140"/>
      <c r="D409" s="141"/>
    </row>
    <row r="410" spans="2:5" ht="69.75" hidden="1" customHeight="1">
      <c r="B410" s="139"/>
      <c r="C410" s="140"/>
      <c r="D410" s="141"/>
    </row>
    <row r="411" spans="2:5" ht="69.75" hidden="1" customHeight="1">
      <c r="B411" s="139"/>
      <c r="C411" s="140"/>
      <c r="D411" s="141"/>
    </row>
    <row r="412" spans="2:5" ht="69.75" hidden="1" customHeight="1">
      <c r="B412" s="139"/>
      <c r="C412" s="140"/>
      <c r="D412" s="141"/>
    </row>
    <row r="413" spans="2:5" ht="69.75" hidden="1" customHeight="1">
      <c r="B413" s="140"/>
      <c r="C413" s="140"/>
      <c r="D413" s="141"/>
    </row>
    <row r="414" spans="2:5" ht="69.75" hidden="1" customHeight="1">
      <c r="B414" s="140"/>
      <c r="C414" s="140"/>
      <c r="D414" s="141"/>
    </row>
    <row r="415" spans="2:5" ht="69.75" hidden="1" customHeight="1">
      <c r="B415" s="140"/>
      <c r="C415" s="140"/>
      <c r="D415" s="141"/>
    </row>
    <row r="416" spans="2:5" ht="69.75" hidden="1" customHeight="1">
      <c r="B416" s="140"/>
      <c r="C416" s="140"/>
      <c r="D416" s="141"/>
    </row>
    <row r="417" spans="2:6" ht="69.75" hidden="1" customHeight="1">
      <c r="B417" s="140"/>
      <c r="C417" s="140"/>
      <c r="D417" s="141"/>
    </row>
    <row r="418" spans="2:6" ht="69.75" hidden="1" customHeight="1">
      <c r="B418" s="140"/>
      <c r="C418" s="140"/>
      <c r="D418" s="141"/>
    </row>
    <row r="419" spans="2:6" ht="100.5" customHeight="1"/>
    <row r="420" spans="2:6" ht="51" customHeight="1">
      <c r="B420" s="310" t="s">
        <v>356</v>
      </c>
      <c r="C420" s="311"/>
      <c r="D420" s="311"/>
      <c r="E420" s="311"/>
      <c r="F420" s="311"/>
    </row>
    <row r="421" spans="2:6" ht="6.75" customHeight="1">
      <c r="B421" s="200"/>
      <c r="C421" s="200"/>
      <c r="D421" s="200"/>
      <c r="E421" s="200"/>
      <c r="F421" s="200"/>
    </row>
    <row r="422" spans="2:6" ht="42" customHeight="1">
      <c r="B422" s="310" t="str">
        <f>CONCATENATE("En el ",$B$19,", cada una de actividades tienen tiene establecido un indicador, así:")</f>
        <v>En el TURISMO DE ADRENALINA, cada una de actividades tienen tiene establecido un indicador, así:</v>
      </c>
      <c r="C422" s="311"/>
      <c r="D422" s="311"/>
      <c r="E422" s="311"/>
      <c r="F422" s="311"/>
    </row>
    <row r="423" spans="2:6" ht="14.25" customHeight="1"/>
    <row r="424" spans="2:6" ht="14.25" customHeight="1">
      <c r="B424" s="113">
        <v>17</v>
      </c>
    </row>
    <row r="425" spans="2:6" ht="14.25" customHeight="1"/>
    <row r="426" spans="2:6" ht="14.25" customHeight="1"/>
    <row r="427" spans="2:6" ht="14.25" customHeight="1"/>
    <row r="428" spans="2:6" ht="14.25" customHeight="1"/>
    <row r="429" spans="2:6" ht="14.25" customHeight="1"/>
    <row r="430" spans="2:6" ht="14.25" customHeight="1"/>
    <row r="431" spans="2:6" ht="14.25" customHeight="1"/>
    <row r="432" spans="2:6" ht="14.25" customHeight="1"/>
    <row r="436" spans="2:6" ht="20.25" customHeight="1">
      <c r="B436" s="143" t="s">
        <v>262</v>
      </c>
      <c r="C436" s="143" t="s">
        <v>357</v>
      </c>
      <c r="D436" s="143" t="s">
        <v>311</v>
      </c>
      <c r="E436" s="143" t="s">
        <v>312</v>
      </c>
      <c r="F436" s="127"/>
    </row>
    <row r="437" spans="2:6" ht="93" customHeight="1">
      <c r="B437" s="133" t="str" cm="1">
        <f t="array" ref="B437:F440">_xlfn._xlws.FILTER('Plan Táctico'!$M$10:$Q$49,'Plan Táctico'!$Q$10:$Q$49&lt;&gt;"")</f>
        <v xml:space="preserve">Documentar los procesos del sistema de gestión de turismo de aventura, para garantizar una buena planificación y gestión de las actividades de la agencia. </v>
      </c>
      <c r="C437" s="133" t="str">
        <v>% Cumplimiento de plan de trabajo documentación</v>
      </c>
      <c r="D437" s="133" t="str">
        <v>(Actividades ejecutadas/Total actividades)*100%</v>
      </c>
      <c r="E437" s="144">
        <v>0.9</v>
      </c>
      <c r="F437" s="127" t="str">
        <v>Semestral</v>
      </c>
    </row>
    <row r="438" spans="2:6" ht="87.75" customHeight="1">
      <c r="B438" s="133" t="str">
        <v>Fortalecer la gestión comercial a través de la consecución de los recursos para las actividades de turismo y condiciones de talento humano.</v>
      </c>
      <c r="C438" s="133" t="str">
        <v>% Cumplimiento de plan de formación</v>
      </c>
      <c r="D438" s="133" t="str">
        <v>(Actividades de formación ejecutadas/Total actividades de formación)*100%</v>
      </c>
      <c r="E438" s="144">
        <v>0.9</v>
      </c>
      <c r="F438" s="127" t="str">
        <v>Semestral</v>
      </c>
    </row>
    <row r="439" spans="2:6" ht="69.75" customHeight="1">
      <c r="B439" s="133" t="str">
        <v>Fortalecer la gestión comercial en turismo a través de la consecución de los recursos para las actividades de turismo y condiciones de talento humano.</v>
      </c>
      <c r="C439" s="133" t="str">
        <v xml:space="preserve">Variación en ventas </v>
      </c>
      <c r="D439" s="133" t="str">
        <v>(Ventas presente año - Ventas año anterior) / Ventas año anterior ) * 100</v>
      </c>
      <c r="E439" s="144">
        <v>0.1</v>
      </c>
      <c r="F439" s="127" t="str">
        <v xml:space="preserve">Anual </v>
      </c>
    </row>
    <row r="440" spans="2:6" ht="69.75" customHeight="1">
      <c r="B440" s="133" t="str">
        <v>Innovar y transformar nuestros servicios por medio del uso de plataformas de tecnología y canales digitales para ofertar los servicios.</v>
      </c>
      <c r="C440" s="133" t="str">
        <v>Nuevos lead / red social</v>
      </c>
      <c r="D440" s="133" t="str">
        <v xml:space="preserve">Cantidad de leads por cada una de las redes sociales </v>
      </c>
      <c r="E440" s="144">
        <v>3</v>
      </c>
      <c r="F440" s="127" t="str">
        <v>Semestral</v>
      </c>
    </row>
    <row r="441" spans="2:6" ht="90.75" hidden="1" customHeight="1">
      <c r="B441" s="133"/>
      <c r="C441" s="133"/>
      <c r="D441" s="133"/>
      <c r="E441" s="144"/>
      <c r="F441" s="127"/>
    </row>
    <row r="442" spans="2:6" ht="83.25" hidden="1" customHeight="1">
      <c r="B442" s="133"/>
      <c r="C442" s="133"/>
      <c r="D442" s="133"/>
      <c r="E442" s="144"/>
      <c r="F442" s="127"/>
    </row>
    <row r="443" spans="2:6" ht="69.75" hidden="1" customHeight="1">
      <c r="B443" s="133"/>
      <c r="C443" s="133"/>
      <c r="D443" s="133"/>
      <c r="E443" s="144"/>
      <c r="F443" s="127"/>
    </row>
    <row r="444" spans="2:6" ht="69.75" hidden="1" customHeight="1">
      <c r="B444" s="133"/>
      <c r="C444" s="133"/>
      <c r="D444" s="133"/>
      <c r="E444" s="144"/>
      <c r="F444" s="127"/>
    </row>
    <row r="445" spans="2:6" ht="69.75" hidden="1" customHeight="1">
      <c r="B445" s="133"/>
      <c r="C445" s="133"/>
      <c r="D445" s="133"/>
      <c r="E445" s="144"/>
      <c r="F445" s="127"/>
    </row>
    <row r="446" spans="2:6" ht="69.75" hidden="1" customHeight="1">
      <c r="B446" s="133"/>
      <c r="C446" s="133"/>
      <c r="D446" s="133"/>
      <c r="E446" s="144"/>
      <c r="F446" s="127"/>
    </row>
    <row r="447" spans="2:6" ht="69.75" hidden="1" customHeight="1">
      <c r="B447" s="133"/>
      <c r="C447" s="133"/>
      <c r="D447" s="133"/>
      <c r="E447" s="144"/>
      <c r="F447" s="127"/>
    </row>
    <row r="448" spans="2:6" ht="69.75" hidden="1" customHeight="1">
      <c r="B448" s="133"/>
      <c r="C448" s="133"/>
      <c r="D448" s="133"/>
      <c r="E448" s="144"/>
      <c r="F448" s="127"/>
    </row>
    <row r="449" spans="2:7" ht="105" customHeight="1"/>
    <row r="450" spans="2:7" ht="116.4" customHeight="1">
      <c r="B450" s="310" t="str">
        <f>_xlfn.CONCAT("En el ",$B$19,", el seguimiento al plan estratégico será de frecuencia ",'Plan Táctico'!$P$6:$Q$6," con el fin de realizar el seguimiento al cumplimiento de cada una de las tácticas y estrategias. 
En cada seguimiento se registran los avances con sus respectivos análisis en las fichas de los indicadores del Dashboard de indicadores de la organización.")</f>
        <v>En el TURISMO DE ADRENALINA, el seguimiento al plan estratégico será de frecuencia Semestral con el fin de realizar el seguimiento al cumplimiento de cada una de las tácticas y estrategias. 
En cada seguimiento se registran los avances con sus respectivos análisis en las fichas de los indicadores del Dashboard de indicadores de la organización.</v>
      </c>
      <c r="C450" s="311"/>
      <c r="D450" s="311"/>
      <c r="E450" s="311"/>
    </row>
    <row r="451" spans="2:7" ht="15" customHeight="1">
      <c r="B451" s="210"/>
      <c r="C451" s="203"/>
      <c r="D451" s="203"/>
      <c r="E451" s="203"/>
      <c r="F451" s="203"/>
    </row>
    <row r="452" spans="2:7" ht="14.25" customHeight="1">
      <c r="B452" s="113">
        <v>16</v>
      </c>
    </row>
    <row r="453" spans="2:7" ht="14.25" customHeight="1">
      <c r="B453" s="113">
        <v>19</v>
      </c>
    </row>
    <row r="454" spans="2:7" ht="14.25" customHeight="1"/>
    <row r="455" spans="2:7" ht="14.25" customHeight="1"/>
    <row r="456" spans="2:7" ht="14.25" customHeight="1"/>
    <row r="457" spans="2:7" ht="14.25" customHeight="1"/>
    <row r="458" spans="2:7" ht="18" customHeight="1"/>
    <row r="459" spans="2:7" ht="30" customHeight="1">
      <c r="B459" s="210" t="s">
        <v>358</v>
      </c>
      <c r="C459" s="203"/>
      <c r="D459" s="203"/>
      <c r="E459" s="203"/>
    </row>
    <row r="460" spans="2:7" ht="9" customHeight="1">
      <c r="B460" s="9"/>
      <c r="C460" s="9"/>
      <c r="D460" s="9"/>
      <c r="E460" s="9"/>
      <c r="F460" s="9"/>
    </row>
    <row r="461" spans="2:7" ht="35.25" customHeight="1">
      <c r="B461" s="210" t="s">
        <v>359</v>
      </c>
      <c r="C461" s="203"/>
      <c r="D461" s="203"/>
      <c r="E461" s="203"/>
      <c r="F461" s="145"/>
      <c r="G461" s="146"/>
    </row>
    <row r="462" spans="2:7" ht="9" customHeight="1">
      <c r="B462" s="9"/>
      <c r="C462" s="9"/>
      <c r="D462" s="9"/>
      <c r="E462" s="9"/>
      <c r="F462" s="9"/>
      <c r="G462" s="146"/>
    </row>
    <row r="463" spans="2:7" ht="28.5" customHeight="1">
      <c r="B463" s="254" t="s">
        <v>360</v>
      </c>
      <c r="C463" s="203"/>
      <c r="D463" s="203"/>
      <c r="E463" s="203"/>
      <c r="G463" s="146"/>
    </row>
    <row r="464" spans="2:7" ht="9" customHeight="1">
      <c r="B464" s="29"/>
      <c r="C464" s="29"/>
      <c r="D464" s="29"/>
      <c r="E464" s="29"/>
      <c r="F464" s="29"/>
      <c r="G464" s="146"/>
    </row>
    <row r="465" spans="2:27" ht="28.5" customHeight="1">
      <c r="B465" s="210" t="s">
        <v>361</v>
      </c>
      <c r="C465" s="203"/>
      <c r="D465" s="203"/>
      <c r="E465" s="203"/>
      <c r="G465" s="146"/>
    </row>
    <row r="466" spans="2:27" ht="10.5" customHeight="1">
      <c r="B466" s="9"/>
      <c r="C466" s="9"/>
      <c r="D466" s="9"/>
      <c r="E466" s="9"/>
      <c r="F466" s="9"/>
      <c r="G466" s="146"/>
      <c r="H466" s="116"/>
      <c r="I466" s="116"/>
      <c r="J466" s="116"/>
      <c r="K466" s="116"/>
      <c r="L466" s="116"/>
      <c r="M466" s="116"/>
      <c r="N466" s="116"/>
      <c r="O466" s="116"/>
      <c r="P466" s="116"/>
      <c r="Q466" s="116"/>
      <c r="R466" s="116"/>
      <c r="S466" s="116"/>
      <c r="T466" s="116"/>
      <c r="U466" s="116"/>
      <c r="V466" s="116"/>
      <c r="W466" s="116"/>
      <c r="X466" s="116"/>
      <c r="Y466" s="116"/>
      <c r="Z466" s="116"/>
      <c r="AA466" s="116"/>
    </row>
    <row r="467" spans="2:27" ht="19.5" customHeight="1">
      <c r="B467" s="210" t="s">
        <v>362</v>
      </c>
      <c r="C467" s="203"/>
      <c r="D467" s="203"/>
      <c r="E467" s="203"/>
      <c r="G467" s="146"/>
    </row>
    <row r="468" spans="2:27" ht="14.25" customHeight="1">
      <c r="B468" s="116"/>
    </row>
    <row r="469" spans="2:27" ht="14.25" customHeight="1"/>
    <row r="470" spans="2:27" ht="14.25" customHeight="1"/>
    <row r="471" spans="2:27" ht="14.25" customHeight="1"/>
    <row r="472" spans="2:27" ht="14.25" customHeight="1"/>
    <row r="473" spans="2:27" ht="14.25" customHeight="1"/>
    <row r="474" spans="2:27" ht="14.25" customHeight="1"/>
    <row r="475" spans="2:27" ht="14.25" customHeight="1"/>
    <row r="476" spans="2:27" ht="14.25" customHeight="1"/>
    <row r="477" spans="2:27" ht="14.25" customHeight="1"/>
    <row r="478" spans="2:27" ht="14.25" customHeight="1"/>
    <row r="479" spans="2:27" ht="14.25" customHeight="1"/>
    <row r="480" spans="2:27"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sheetData>
  <mergeCells count="94">
    <mergeCell ref="B465:E465"/>
    <mergeCell ref="B467:E467"/>
    <mergeCell ref="B377:E377"/>
    <mergeCell ref="B399:E399"/>
    <mergeCell ref="B400:C400"/>
    <mergeCell ref="B420:F420"/>
    <mergeCell ref="B422:F422"/>
    <mergeCell ref="B450:E450"/>
    <mergeCell ref="B451:F451"/>
    <mergeCell ref="B216:E216"/>
    <mergeCell ref="D217:E217"/>
    <mergeCell ref="B459:E459"/>
    <mergeCell ref="B461:E461"/>
    <mergeCell ref="B463:E463"/>
    <mergeCell ref="B361:E361"/>
    <mergeCell ref="B320:E320"/>
    <mergeCell ref="B329:E329"/>
    <mergeCell ref="B331:B333"/>
    <mergeCell ref="C331:C333"/>
    <mergeCell ref="D331:D333"/>
    <mergeCell ref="E331:E333"/>
    <mergeCell ref="B313:E313"/>
    <mergeCell ref="B314:E314"/>
    <mergeCell ref="B315:E315"/>
    <mergeCell ref="B317:E317"/>
    <mergeCell ref="B214:C214"/>
    <mergeCell ref="B206:C206"/>
    <mergeCell ref="D206:E206"/>
    <mergeCell ref="B207:C207"/>
    <mergeCell ref="D207:E207"/>
    <mergeCell ref="B208:C208"/>
    <mergeCell ref="D208:E208"/>
    <mergeCell ref="D209:E209"/>
    <mergeCell ref="D210:E210"/>
    <mergeCell ref="D211:E211"/>
    <mergeCell ref="D212:E212"/>
    <mergeCell ref="D213:E213"/>
    <mergeCell ref="D214:E214"/>
    <mergeCell ref="B209:C209"/>
    <mergeCell ref="B210:C210"/>
    <mergeCell ref="B211:C211"/>
    <mergeCell ref="B212:C212"/>
    <mergeCell ref="B213:C213"/>
    <mergeCell ref="B200:F200"/>
    <mergeCell ref="B203:E203"/>
    <mergeCell ref="B204:C204"/>
    <mergeCell ref="D204:E204"/>
    <mergeCell ref="B205:C205"/>
    <mergeCell ref="D205:E205"/>
    <mergeCell ref="B2:E15"/>
    <mergeCell ref="B19:E30"/>
    <mergeCell ref="B32:B37"/>
    <mergeCell ref="C32:C37"/>
    <mergeCell ref="D32:D37"/>
    <mergeCell ref="B40:E41"/>
    <mergeCell ref="B49:F49"/>
    <mergeCell ref="B96:E96"/>
    <mergeCell ref="B98:E101"/>
    <mergeCell ref="B113:F113"/>
    <mergeCell ref="B115:E115"/>
    <mergeCell ref="B116:E116"/>
    <mergeCell ref="B118:E118"/>
    <mergeCell ref="B157:E157"/>
    <mergeCell ref="B166:E166"/>
    <mergeCell ref="B319:E319"/>
    <mergeCell ref="B236:E236"/>
    <mergeCell ref="B238:F238"/>
    <mergeCell ref="B266:F266"/>
    <mergeCell ref="B268:E268"/>
    <mergeCell ref="B237:E237"/>
    <mergeCell ref="H297:P297"/>
    <mergeCell ref="B295:E295"/>
    <mergeCell ref="B297:E297"/>
    <mergeCell ref="D223:E223"/>
    <mergeCell ref="D224:E224"/>
    <mergeCell ref="D225:E225"/>
    <mergeCell ref="D226:E226"/>
    <mergeCell ref="D227:E227"/>
    <mergeCell ref="B224:C224"/>
    <mergeCell ref="B225:C225"/>
    <mergeCell ref="B226:C226"/>
    <mergeCell ref="B227:C227"/>
    <mergeCell ref="D218:E218"/>
    <mergeCell ref="D219:E219"/>
    <mergeCell ref="D220:E220"/>
    <mergeCell ref="D221:E221"/>
    <mergeCell ref="D222:E222"/>
    <mergeCell ref="B222:C222"/>
    <mergeCell ref="B223:C223"/>
    <mergeCell ref="B217:C217"/>
    <mergeCell ref="B218:C218"/>
    <mergeCell ref="B219:C219"/>
    <mergeCell ref="B220:C220"/>
    <mergeCell ref="B221:C221"/>
  </mergeCells>
  <hyperlinks>
    <hyperlink ref="C52" location="'Plan Estrategico'!A98" display="INTRODUCCIÓN" xr:uid="{00000000-0004-0000-0500-000000000000}"/>
    <hyperlink ref="C54" location="'Plan Estrategico'!A121" display="¿QUÉ ES LA PLANEACIÓN ESTRATÉGICA?" xr:uid="{00000000-0004-0000-0500-000001000000}"/>
    <hyperlink ref="C56" location="'Plan Estrategico'!A223" display="ANÁLISIS DE CONTEXTO" xr:uid="{00000000-0004-0000-0500-000002000000}"/>
    <hyperlink ref="C58" location="'Plan Estrategico'!A253" display="ARTICULACIÓN CON PLANES DE DESARROLLO Y ODS" xr:uid="{00000000-0004-0000-0500-000003000000}"/>
    <hyperlink ref="C60" location="'Plan Estrategico'!A346" display="MISIÓN Y VISIÓN" xr:uid="{00000000-0004-0000-0500-000004000000}"/>
    <hyperlink ref="C62" location="'Plan Estrategico'!A361" display="LÍNEAS ESTRATÉGICAS Y ESTRATEGIAS" xr:uid="{00000000-0004-0000-0500-000005000000}"/>
    <hyperlink ref="C64" location="'Plan Estrategico'!A382" display="TÁCTICAS" xr:uid="{00000000-0004-0000-0500-000006000000}"/>
    <hyperlink ref="C66" location="'Plan Estrategico'!A431" display="PRESUPUESTO" xr:uid="{00000000-0004-0000-0500-000007000000}"/>
    <hyperlink ref="C68" location="'Plan Estrategico'!B468" display="INDICADORES" xr:uid="{00000000-0004-0000-0500-000008000000}"/>
    <hyperlink ref="C70" location="'Plan Estrategico'!C497" display="SEGUIMIENTO" xr:uid="{00000000-0004-0000-0500-000009000000}"/>
    <hyperlink ref="C72" location="'Plan Estrategico'!A500" display="BIBLIOGRAFÍA" xr:uid="{00000000-0004-0000-0500-00000A000000}"/>
  </hyperlinks>
  <printOptions horizontalCentered="1"/>
  <pageMargins left="0.39370078740157483" right="0.39370078740157483" top="1.2630314960629923" bottom="0.74803149606299213" header="0" footer="0"/>
  <pageSetup paperSize="9" scale="69" orientation="portrait" r:id="rId1"/>
  <headerFooter>
    <oddFooter>&amp;CPágina &amp;P de</oddFooter>
  </headerFooter>
  <rowBreaks count="17" manualBreakCount="17">
    <brk id="46" max="16383" man="1"/>
    <brk id="92" max="16383" man="1"/>
    <brk id="110" max="16383" man="1"/>
    <brk id="117" max="16383" man="1"/>
    <brk id="157" max="16383" man="1"/>
    <brk id="224" max="5" man="1"/>
    <brk id="263" max="16383" man="1"/>
    <brk id="157" man="1"/>
    <brk id="304" max="16383" man="1"/>
    <brk id="329" man="1"/>
    <brk id="117" man="1"/>
    <brk id="92" man="1"/>
    <brk id="46" man="1"/>
    <brk id="110" man="1"/>
    <brk id="377" max="5" man="1"/>
    <brk id="418" max="16383" man="1"/>
    <brk id="448"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00"/>
  <sheetViews>
    <sheetView showGridLines="0" workbookViewId="0"/>
  </sheetViews>
  <sheetFormatPr baseColWidth="10" defaultColWidth="14.453125" defaultRowHeight="15" customHeight="1"/>
  <cols>
    <col min="1" max="1" width="16.453125" customWidth="1"/>
    <col min="2" max="2" width="78.453125" customWidth="1"/>
    <col min="3" max="3" width="43.453125" customWidth="1"/>
    <col min="4" max="4" width="20.54296875" customWidth="1"/>
    <col min="5" max="5" width="29.54296875" customWidth="1"/>
    <col min="6" max="6" width="36.54296875" customWidth="1"/>
    <col min="7" max="26" width="10.54296875" customWidth="1"/>
  </cols>
  <sheetData>
    <row r="1" spans="1:2" ht="14.25" customHeight="1">
      <c r="A1" s="147" t="s">
        <v>363</v>
      </c>
      <c r="B1" s="148" t="s">
        <v>364</v>
      </c>
    </row>
    <row r="2" spans="1:2" ht="14.25" customHeight="1">
      <c r="A2" s="147" t="s">
        <v>363</v>
      </c>
      <c r="B2" s="148" t="s">
        <v>365</v>
      </c>
    </row>
    <row r="3" spans="1:2" ht="14.25" customHeight="1">
      <c r="A3" s="147" t="s">
        <v>363</v>
      </c>
      <c r="B3" s="148" t="s">
        <v>366</v>
      </c>
    </row>
    <row r="4" spans="1:2" ht="14.25" customHeight="1">
      <c r="A4" s="147" t="s">
        <v>363</v>
      </c>
      <c r="B4" s="148" t="s">
        <v>367</v>
      </c>
    </row>
    <row r="5" spans="1:2" ht="14.25" customHeight="1">
      <c r="A5" s="147" t="s">
        <v>363</v>
      </c>
      <c r="B5" s="148" t="s">
        <v>368</v>
      </c>
    </row>
    <row r="6" spans="1:2" ht="14.25" customHeight="1">
      <c r="A6" s="149" t="s">
        <v>369</v>
      </c>
      <c r="B6" s="148" t="s">
        <v>370</v>
      </c>
    </row>
    <row r="7" spans="1:2" ht="14.25" customHeight="1">
      <c r="A7" s="149" t="s">
        <v>369</v>
      </c>
      <c r="B7" s="148" t="s">
        <v>371</v>
      </c>
    </row>
    <row r="8" spans="1:2" ht="14.25" customHeight="1">
      <c r="A8" s="149" t="s">
        <v>369</v>
      </c>
      <c r="B8" s="148" t="s">
        <v>372</v>
      </c>
    </row>
    <row r="9" spans="1:2" ht="14.25" customHeight="1">
      <c r="A9" s="149" t="s">
        <v>369</v>
      </c>
      <c r="B9" s="148" t="s">
        <v>373</v>
      </c>
    </row>
    <row r="10" spans="1:2" ht="14.25" customHeight="1">
      <c r="A10" s="149" t="s">
        <v>369</v>
      </c>
      <c r="B10" s="148" t="s">
        <v>374</v>
      </c>
    </row>
    <row r="11" spans="1:2" ht="14.25" customHeight="1">
      <c r="A11" s="149" t="s">
        <v>375</v>
      </c>
      <c r="B11" s="148" t="s">
        <v>376</v>
      </c>
    </row>
    <row r="12" spans="1:2" ht="14.25" customHeight="1">
      <c r="A12" s="149" t="s">
        <v>375</v>
      </c>
      <c r="B12" s="148" t="s">
        <v>377</v>
      </c>
    </row>
    <row r="13" spans="1:2" ht="14.25" customHeight="1">
      <c r="A13" s="149" t="s">
        <v>375</v>
      </c>
      <c r="B13" s="148" t="s">
        <v>378</v>
      </c>
    </row>
    <row r="14" spans="1:2" ht="14.25" customHeight="1">
      <c r="A14" s="149" t="s">
        <v>375</v>
      </c>
      <c r="B14" s="148" t="s">
        <v>379</v>
      </c>
    </row>
    <row r="15" spans="1:2" ht="14.25" customHeight="1">
      <c r="A15" s="149" t="s">
        <v>375</v>
      </c>
      <c r="B15" s="148" t="s">
        <v>380</v>
      </c>
    </row>
    <row r="16" spans="1:2" ht="14.25" customHeight="1">
      <c r="A16" s="149" t="s">
        <v>170</v>
      </c>
      <c r="B16" s="148" t="s">
        <v>381</v>
      </c>
    </row>
    <row r="17" spans="1:2" ht="14.25" customHeight="1">
      <c r="A17" s="149" t="s">
        <v>170</v>
      </c>
      <c r="B17" s="148" t="s">
        <v>382</v>
      </c>
    </row>
    <row r="18" spans="1:2" ht="14.25" customHeight="1">
      <c r="A18" s="149" t="s">
        <v>170</v>
      </c>
      <c r="B18" s="148" t="s">
        <v>383</v>
      </c>
    </row>
    <row r="19" spans="1:2" ht="14.25" customHeight="1">
      <c r="A19" s="149" t="s">
        <v>170</v>
      </c>
      <c r="B19" s="148" t="s">
        <v>384</v>
      </c>
    </row>
    <row r="20" spans="1:2" ht="14.25" customHeight="1">
      <c r="A20" s="149" t="s">
        <v>170</v>
      </c>
      <c r="B20" s="148" t="s">
        <v>385</v>
      </c>
    </row>
    <row r="21" spans="1:2" ht="14.25" customHeight="1">
      <c r="A21" s="149" t="s">
        <v>173</v>
      </c>
      <c r="B21" s="148" t="s">
        <v>386</v>
      </c>
    </row>
    <row r="22" spans="1:2" ht="14.25" customHeight="1">
      <c r="A22" s="149" t="s">
        <v>173</v>
      </c>
      <c r="B22" s="148" t="s">
        <v>387</v>
      </c>
    </row>
    <row r="23" spans="1:2" ht="14.25" customHeight="1">
      <c r="A23" s="149" t="s">
        <v>173</v>
      </c>
      <c r="B23" s="148" t="s">
        <v>388</v>
      </c>
    </row>
    <row r="24" spans="1:2" ht="14.25" customHeight="1">
      <c r="A24" s="149" t="s">
        <v>173</v>
      </c>
      <c r="B24" s="148" t="s">
        <v>389</v>
      </c>
    </row>
    <row r="25" spans="1:2" ht="14.25" customHeight="1">
      <c r="A25" s="149" t="s">
        <v>173</v>
      </c>
      <c r="B25" s="148" t="s">
        <v>390</v>
      </c>
    </row>
    <row r="26" spans="1:2" ht="14.25" customHeight="1">
      <c r="A26" s="149" t="s">
        <v>391</v>
      </c>
      <c r="B26" s="148" t="s">
        <v>392</v>
      </c>
    </row>
    <row r="27" spans="1:2" ht="14.25" customHeight="1">
      <c r="A27" s="149" t="s">
        <v>391</v>
      </c>
      <c r="B27" s="148" t="s">
        <v>393</v>
      </c>
    </row>
    <row r="28" spans="1:2" ht="14.25" customHeight="1">
      <c r="A28" s="149" t="s">
        <v>391</v>
      </c>
      <c r="B28" s="148" t="s">
        <v>394</v>
      </c>
    </row>
    <row r="29" spans="1:2" ht="14.25" customHeight="1">
      <c r="A29" s="149" t="s">
        <v>391</v>
      </c>
      <c r="B29" s="148" t="s">
        <v>395</v>
      </c>
    </row>
    <row r="30" spans="1:2" ht="14.25" customHeight="1">
      <c r="A30" s="149" t="s">
        <v>391</v>
      </c>
      <c r="B30" s="148" t="s">
        <v>396</v>
      </c>
    </row>
    <row r="31" spans="1:2" ht="14.25" customHeight="1"/>
    <row r="32" spans="1:2" ht="14.25" customHeight="1"/>
    <row r="33" spans="2:2" ht="14.25" customHeight="1"/>
    <row r="34" spans="2:2" ht="14.25" customHeight="1"/>
    <row r="35" spans="2:2" ht="14.25" customHeight="1"/>
    <row r="36" spans="2:2" ht="14.25" customHeight="1">
      <c r="B36" s="15" t="s">
        <v>397</v>
      </c>
    </row>
    <row r="37" spans="2:2" ht="14.25" customHeight="1"/>
    <row r="38" spans="2:2" ht="14.25" customHeight="1"/>
    <row r="39" spans="2:2" ht="14.25" customHeight="1"/>
    <row r="40" spans="2:2" ht="14.25" customHeight="1">
      <c r="B40" s="15" t="s">
        <v>398</v>
      </c>
    </row>
    <row r="41" spans="2:2" ht="14.25" customHeight="1"/>
    <row r="42" spans="2:2" ht="14.25" customHeight="1"/>
    <row r="43" spans="2:2" ht="14.25" customHeight="1"/>
    <row r="44" spans="2:2" ht="14.25" customHeight="1"/>
    <row r="45" spans="2:2" ht="14.25" customHeight="1">
      <c r="B45" s="15" t="s">
        <v>399</v>
      </c>
    </row>
    <row r="46" spans="2:2" ht="14.25" customHeight="1"/>
    <row r="47" spans="2:2" ht="14.25" customHeight="1"/>
    <row r="48" spans="2:2" ht="14.25" customHeight="1"/>
    <row r="49" spans="2:2" ht="14.25" customHeight="1"/>
    <row r="50" spans="2:2" ht="14.25" customHeight="1">
      <c r="B50" s="15" t="s">
        <v>400</v>
      </c>
    </row>
    <row r="51" spans="2:2" ht="14.25" customHeight="1"/>
    <row r="52" spans="2:2" ht="14.25" customHeight="1"/>
    <row r="53" spans="2:2" ht="14.25" customHeight="1"/>
    <row r="54" spans="2:2" ht="14.25" customHeight="1"/>
    <row r="55" spans="2:2" ht="14.25" customHeight="1">
      <c r="B55" s="15" t="s">
        <v>401</v>
      </c>
    </row>
    <row r="56" spans="2:2" ht="14.25" customHeight="1"/>
    <row r="57" spans="2:2" ht="14.25" customHeight="1">
      <c r="B57" s="15" t="s">
        <v>402</v>
      </c>
    </row>
    <row r="58" spans="2:2" ht="14.25" customHeight="1">
      <c r="B58" s="15" t="s">
        <v>403</v>
      </c>
    </row>
    <row r="59" spans="2:2" ht="14.25" customHeight="1"/>
    <row r="60" spans="2:2" ht="14.25" customHeight="1"/>
    <row r="61" spans="2:2" ht="14.25" customHeight="1"/>
    <row r="62" spans="2:2" ht="14.25" customHeight="1"/>
    <row r="63" spans="2:2" ht="14.25" customHeight="1">
      <c r="B63" s="15" t="s">
        <v>404</v>
      </c>
    </row>
    <row r="64" spans="2:2" ht="14.25" customHeight="1"/>
    <row r="65" spans="2:2" ht="14.25" customHeight="1">
      <c r="B65" s="15" t="s">
        <v>405</v>
      </c>
    </row>
    <row r="66" spans="2:2" ht="14.25" customHeight="1">
      <c r="B66" s="15" t="s">
        <v>405</v>
      </c>
    </row>
    <row r="67" spans="2:2" ht="14.25" customHeight="1">
      <c r="B67" s="15" t="s">
        <v>405</v>
      </c>
    </row>
    <row r="68" spans="2:2" ht="14.25" customHeight="1">
      <c r="B68" s="15" t="s">
        <v>405</v>
      </c>
    </row>
    <row r="69" spans="2:2" ht="14.25" customHeight="1">
      <c r="B69" s="15" t="s">
        <v>406</v>
      </c>
    </row>
    <row r="70" spans="2:2" ht="14.25" customHeight="1"/>
    <row r="71" spans="2:2" ht="14.25" customHeight="1"/>
    <row r="72" spans="2:2" ht="14.25" customHeight="1"/>
    <row r="73" spans="2:2" ht="14.25" customHeight="1">
      <c r="B73" s="15" t="s">
        <v>407</v>
      </c>
    </row>
    <row r="74" spans="2:2" ht="14.25" customHeight="1"/>
    <row r="75" spans="2:2" ht="14.25" customHeight="1"/>
    <row r="76" spans="2:2" ht="14.25" customHeight="1"/>
    <row r="77" spans="2:2" ht="14.25" customHeight="1">
      <c r="B77" s="15" t="s">
        <v>408</v>
      </c>
    </row>
    <row r="78" spans="2:2" ht="14.25" customHeight="1">
      <c r="B78" s="15" t="s">
        <v>409</v>
      </c>
    </row>
    <row r="79" spans="2:2" ht="14.25" customHeight="1"/>
    <row r="80" spans="2:2" ht="14.25" customHeight="1"/>
    <row r="81" spans="2:2" ht="14.25" customHeight="1"/>
    <row r="82" spans="2:2" ht="14.25" customHeight="1">
      <c r="B82" s="15" t="s">
        <v>318</v>
      </c>
    </row>
    <row r="83" spans="2:2" ht="14.25" customHeight="1"/>
    <row r="84" spans="2:2" ht="14.25" customHeight="1"/>
    <row r="85" spans="2:2" ht="14.25" customHeight="1"/>
    <row r="86" spans="2:2" ht="14.25" customHeight="1"/>
    <row r="87" spans="2:2" ht="14.25" customHeight="1">
      <c r="B87" s="15" t="s">
        <v>410</v>
      </c>
    </row>
    <row r="88" spans="2:2" ht="14.25" customHeight="1"/>
    <row r="89" spans="2:2" ht="14.25" customHeight="1">
      <c r="B89" s="15" t="s">
        <v>411</v>
      </c>
    </row>
    <row r="90" spans="2:2" ht="14.25" customHeight="1"/>
    <row r="91" spans="2:2" ht="14.25" customHeight="1"/>
    <row r="92" spans="2:2" ht="14.25" customHeight="1">
      <c r="B92" s="15" t="s">
        <v>412</v>
      </c>
    </row>
    <row r="93" spans="2:2" ht="14.25" customHeight="1"/>
    <row r="94" spans="2:2" ht="14.25" customHeight="1"/>
    <row r="95" spans="2:2" ht="14.25" customHeight="1"/>
    <row r="96" spans="2:2" ht="14.25" customHeight="1">
      <c r="B96" s="15" t="s">
        <v>413</v>
      </c>
    </row>
    <row r="97" spans="2:2" ht="14.25" customHeight="1"/>
    <row r="98" spans="2:2" ht="14.25" customHeight="1">
      <c r="B98" s="15" t="s">
        <v>414</v>
      </c>
    </row>
    <row r="99" spans="2:2" ht="14.25" customHeight="1"/>
    <row r="100" spans="2:2" ht="14.25" customHeight="1">
      <c r="B100" s="15" t="s">
        <v>415</v>
      </c>
    </row>
    <row r="101" spans="2:2" ht="14.25" customHeight="1">
      <c r="B101" s="15" t="s">
        <v>416</v>
      </c>
    </row>
    <row r="102" spans="2:2" ht="14.25" customHeight="1"/>
    <row r="103" spans="2:2" ht="14.25" customHeight="1"/>
    <row r="104" spans="2:2" ht="14.25" customHeight="1"/>
    <row r="105" spans="2:2" ht="14.25" customHeight="1"/>
    <row r="106" spans="2:2" ht="14.25" customHeight="1"/>
    <row r="107" spans="2:2" ht="14.25" customHeight="1"/>
    <row r="108" spans="2:2" ht="14.25" customHeight="1"/>
    <row r="109" spans="2:2" ht="14.25" customHeight="1"/>
    <row r="110" spans="2:2" ht="14.25" customHeight="1"/>
    <row r="111" spans="2:2" ht="14.25" customHeight="1"/>
    <row r="112" spans="2: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Taller</vt:lpstr>
      <vt:lpstr>BSD</vt:lpstr>
      <vt:lpstr>Contexto</vt:lpstr>
      <vt:lpstr>Matriz cruzada</vt:lpstr>
      <vt:lpstr>Plan Táctico</vt:lpstr>
      <vt:lpstr>Plan Estrategico</vt:lpstr>
      <vt:lpstr>Estrategias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Yenny Hernández</dc:creator>
  <cp:lastModifiedBy>Isoluciones</cp:lastModifiedBy>
  <cp:lastPrinted>2024-08-02T16:18:50Z</cp:lastPrinted>
  <dcterms:created xsi:type="dcterms:W3CDTF">2020-01-20T19:15:34Z</dcterms:created>
  <dcterms:modified xsi:type="dcterms:W3CDTF">2024-08-02T16:20:20Z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0x010100710B127334850E439A2E885ABF2F9966</vt:lpwstr>
  </property>
  <property fmtid="{D5CDD505-2E9C-101B-9397-08002B2CF9AE}" pid="3" name="_dlc_DocIdItemGuid">
    <vt:lpwstr>d0d1e532-6426-4ed5-a383-7d5345a7da8c</vt:lpwstr>
  </property>
</Properties>
</file>