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eds365-my.sharepoint.com/personal/eenfa_leeds_ac_uk/Documents/Projects/"/>
    </mc:Choice>
  </mc:AlternateContent>
  <xr:revisionPtr revIDLastSave="0" documentId="8_{D9482CBF-2691-4415-B5F0-A9E000DBC47A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Gantt Chart - Manual Duration" sheetId="3" r:id="rId1"/>
  </sheets>
  <definedNames>
    <definedName name="Project_Start">'Gantt Chart - Manual Duration'!$E$3</definedName>
    <definedName name="task_end" localSheetId="0">'Gantt Chart - Manual Duration'!$F1</definedName>
    <definedName name="task_start" localSheetId="0">'Gantt Chart - Manual Duration'!$E1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F13" i="3"/>
  <c r="G13" i="3" s="1"/>
  <c r="D3" i="3"/>
  <c r="D7" i="3"/>
  <c r="D8" i="3"/>
  <c r="E8" i="3"/>
  <c r="C8" i="3"/>
  <c r="F7" i="3"/>
  <c r="G7" i="3"/>
  <c r="D6" i="3"/>
  <c r="C7" i="3"/>
  <c r="C6" i="3"/>
  <c r="D14" i="3"/>
  <c r="C14" i="3"/>
  <c r="C9" i="3"/>
  <c r="C10" i="3"/>
  <c r="C5" i="3"/>
  <c r="C4" i="3"/>
  <c r="D4" i="3"/>
  <c r="C3" i="3"/>
  <c r="F8" i="3"/>
  <c r="G8" i="3"/>
  <c r="E7" i="3"/>
  <c r="E14" i="3"/>
  <c r="D10" i="3"/>
  <c r="F10" i="3"/>
  <c r="G10" i="3"/>
  <c r="F14" i="3"/>
  <c r="G14" i="3"/>
  <c r="C11" i="3"/>
  <c r="C13" i="3"/>
  <c r="D5" i="3"/>
  <c r="F5" i="3"/>
  <c r="G5" i="3"/>
  <c r="D9" i="3"/>
  <c r="F6" i="3"/>
  <c r="G6" i="3"/>
  <c r="F4" i="3"/>
  <c r="G4" i="3"/>
  <c r="F9" i="3"/>
  <c r="G9" i="3"/>
  <c r="F3" i="3"/>
  <c r="G3" i="3"/>
  <c r="E3" i="3"/>
  <c r="E6" i="3"/>
  <c r="E5" i="3"/>
  <c r="E10" i="3"/>
  <c r="D11" i="3"/>
  <c r="F11" i="3"/>
  <c r="G11" i="3"/>
  <c r="C12" i="3"/>
  <c r="E4" i="3"/>
  <c r="E9" i="3"/>
  <c r="D12" i="3"/>
  <c r="F12" i="3"/>
  <c r="G12" i="3"/>
  <c r="E11" i="3"/>
  <c r="E12" i="3"/>
  <c r="E13" i="3" l="1"/>
</calcChain>
</file>

<file path=xl/sharedStrings.xml><?xml version="1.0" encoding="utf-8"?>
<sst xmlns="http://schemas.openxmlformats.org/spreadsheetml/2006/main" count="20" uniqueCount="20">
  <si>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</si>
  <si>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</si>
  <si>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</si>
  <si>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</si>
  <si>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</si>
  <si>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</si>
  <si>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</si>
  <si>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</si>
  <si>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Results collection</t>
  </si>
  <si>
    <t xml:space="preserve">Results analysis </t>
  </si>
  <si>
    <t>Writing report</t>
  </si>
  <si>
    <t>Start the implementation</t>
  </si>
  <si>
    <t>aims, objectives and proposal</t>
  </si>
  <si>
    <t>Lightning Presentation preperation</t>
  </si>
  <si>
    <t>Report submission</t>
  </si>
  <si>
    <t>Interim eport submission</t>
  </si>
  <si>
    <t>Writing interim report</t>
  </si>
  <si>
    <t>Read about the project (literature review)</t>
  </si>
  <si>
    <t>install software and investigate the platform</t>
  </si>
  <si>
    <t>Implement Machine vision in simulation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</si>
</sst>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9" fontId="0" fillId="0" borderId="2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'Gantt Chart - Manual Duration'!$B$3:$B$14</c:f>
              <c:strCache>
                <c:ptCount val="12"/>
                <c:pt idx="0">
                  <c:v>Read about the project (literature review)</c:v>
                </c:pt>
                <c:pt idx="1">
                  <c:v>aims, objectives and proposal</c:v>
                </c:pt>
                <c:pt idx="2">
                  <c:v>install software and investigate the platform</c:v>
                </c:pt>
                <c:pt idx="3">
                  <c:v>Lightning Presentation preperation</c:v>
                </c:pt>
                <c:pt idx="4">
                  <c:v>Writing interim report</c:v>
                </c:pt>
                <c:pt idx="5">
                  <c:v>Interim eport submission</c:v>
                </c:pt>
                <c:pt idx="6">
                  <c:v>Implement Machine vision in simulation only</c:v>
                </c:pt>
                <c:pt idx="7">
                  <c:v>Start the implementation</c:v>
                </c:pt>
                <c:pt idx="8">
                  <c:v>Results collection</c:v>
                </c:pt>
                <c:pt idx="9">
                  <c:v>Results analysis </c:v>
                </c:pt>
                <c:pt idx="10">
                  <c:v>Writing report</c:v>
                </c:pt>
                <c:pt idx="11">
                  <c:v>Report submission</c:v>
                </c:pt>
              </c:strCache>
            </c:strRef>
          </c:cat>
          <c:val>
            <c:numRef>
              <c:f>'Gantt Chart - Manual Duration'!$C$3:$C$13</c:f>
              <c:numCache>
                <c:formatCode>m/d/yyyy</c:formatCode>
                <c:ptCount val="11"/>
                <c:pt idx="0">
                  <c:v>45215</c:v>
                </c:pt>
                <c:pt idx="1">
                  <c:v>45215</c:v>
                </c:pt>
                <c:pt idx="2">
                  <c:v>45229</c:v>
                </c:pt>
                <c:pt idx="3">
                  <c:v>45254</c:v>
                </c:pt>
                <c:pt idx="4">
                  <c:v>45215</c:v>
                </c:pt>
                <c:pt idx="5">
                  <c:v>45324</c:v>
                </c:pt>
                <c:pt idx="6">
                  <c:v>45247</c:v>
                </c:pt>
                <c:pt idx="7">
                  <c:v>45322</c:v>
                </c:pt>
                <c:pt idx="8">
                  <c:v>45342</c:v>
                </c:pt>
                <c:pt idx="9">
                  <c:v>45352</c:v>
                </c:pt>
                <c:pt idx="10">
                  <c:v>45215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A-4707-9E6A-CC2B13DC7C30}"/>
            </c:ext>
          </c:extLst>
        </c:ser>
        <c:ser>
          <c:idx val="1"/>
          <c:order val="1"/>
          <c:tx>
            <c:v>Days Complete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2A-4707-9E6A-CC2B13DC7C3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52A-4707-9E6A-CC2B13DC7C3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52A-4707-9E6A-CC2B13DC7C30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52A-4707-9E6A-CC2B13DC7C30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52A-4707-9E6A-CC2B13DC7C30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52A-4707-9E6A-CC2B13DC7C30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52A-4707-9E6A-CC2B13DC7C30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52A-4707-9E6A-CC2B13DC7C30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52A-4707-9E6A-CC2B13DC7C30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52A-4707-9E6A-CC2B13DC7C30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52A-4707-9E6A-CC2B13DC7C30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152A-4707-9E6A-CC2B13DC7C3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52A-4707-9E6A-CC2B13DC7C30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52A-4707-9E6A-CC2B13DC7C30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52A-4707-9E6A-CC2B13DC7C30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152A-4707-9E6A-CC2B13DC7C30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152A-4707-9E6A-CC2B13DC7C30}"/>
              </c:ext>
            </c:extLst>
          </c:dPt>
          <c:cat>
            <c:strRef>
              <c:f>'Gantt Chart - Manual Duration'!$B$3:$B$14</c:f>
              <c:strCache>
                <c:ptCount val="12"/>
                <c:pt idx="0">
                  <c:v>Read about the project (literature review)</c:v>
                </c:pt>
                <c:pt idx="1">
                  <c:v>aims, objectives and proposal</c:v>
                </c:pt>
                <c:pt idx="2">
                  <c:v>install software and investigate the platform</c:v>
                </c:pt>
                <c:pt idx="3">
                  <c:v>Lightning Presentation preperation</c:v>
                </c:pt>
                <c:pt idx="4">
                  <c:v>Writing interim report</c:v>
                </c:pt>
                <c:pt idx="5">
                  <c:v>Interim eport submission</c:v>
                </c:pt>
                <c:pt idx="6">
                  <c:v>Implement Machine vision in simulation only</c:v>
                </c:pt>
                <c:pt idx="7">
                  <c:v>Start the implementation</c:v>
                </c:pt>
                <c:pt idx="8">
                  <c:v>Results collection</c:v>
                </c:pt>
                <c:pt idx="9">
                  <c:v>Results analysis </c:v>
                </c:pt>
                <c:pt idx="10">
                  <c:v>Writing report</c:v>
                </c:pt>
                <c:pt idx="11">
                  <c:v>Report submission</c:v>
                </c:pt>
              </c:strCache>
            </c:strRef>
          </c:cat>
          <c:val>
            <c:numRef>
              <c:f>'Gantt Chart - Manual Duration'!$F$3:$F$14</c:f>
              <c:numCache>
                <c:formatCode>0.00</c:formatCode>
                <c:ptCount val="12"/>
                <c:pt idx="0">
                  <c:v>36</c:v>
                </c:pt>
                <c:pt idx="1">
                  <c:v>30</c:v>
                </c:pt>
                <c:pt idx="2">
                  <c:v>16.2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52A-4707-9E6A-CC2B13DC7C30}"/>
            </c:ext>
          </c:extLst>
        </c:ser>
        <c:ser>
          <c:idx val="2"/>
          <c:order val="2"/>
          <c:tx>
            <c:v>Days Remain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52A-4707-9E6A-CC2B13DC7C3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52A-4707-9E6A-CC2B13DC7C3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52A-4707-9E6A-CC2B13DC7C30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52A-4707-9E6A-CC2B13DC7C30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52A-4707-9E6A-CC2B13DC7C30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52A-4707-9E6A-CC2B13DC7C30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52A-4707-9E6A-CC2B13DC7C30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52A-4707-9E6A-CC2B13DC7C30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52A-4707-9E6A-CC2B13DC7C30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152A-4707-9E6A-CC2B13DC7C30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152A-4707-9E6A-CC2B13DC7C30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52A-4707-9E6A-CC2B13DC7C3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52A-4707-9E6A-CC2B13DC7C30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52A-4707-9E6A-CC2B13DC7C30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52A-4707-9E6A-CC2B13DC7C30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52A-4707-9E6A-CC2B13DC7C30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52A-4707-9E6A-CC2B13DC7C30}"/>
              </c:ext>
            </c:extLst>
          </c:dPt>
          <c:cat>
            <c:strRef>
              <c:f>'Gantt Chart - Manual Duration'!$B$3:$B$14</c:f>
              <c:strCache>
                <c:ptCount val="12"/>
                <c:pt idx="0">
                  <c:v>Read about the project (literature review)</c:v>
                </c:pt>
                <c:pt idx="1">
                  <c:v>aims, objectives and proposal</c:v>
                </c:pt>
                <c:pt idx="2">
                  <c:v>install software and investigate the platform</c:v>
                </c:pt>
                <c:pt idx="3">
                  <c:v>Lightning Presentation preperation</c:v>
                </c:pt>
                <c:pt idx="4">
                  <c:v>Writing interim report</c:v>
                </c:pt>
                <c:pt idx="5">
                  <c:v>Interim eport submission</c:v>
                </c:pt>
                <c:pt idx="6">
                  <c:v>Implement Machine vision in simulation only</c:v>
                </c:pt>
                <c:pt idx="7">
                  <c:v>Start the implementation</c:v>
                </c:pt>
                <c:pt idx="8">
                  <c:v>Results collection</c:v>
                </c:pt>
                <c:pt idx="9">
                  <c:v>Results analysis </c:v>
                </c:pt>
                <c:pt idx="10">
                  <c:v>Writing report</c:v>
                </c:pt>
                <c:pt idx="11">
                  <c:v>Report submission</c:v>
                </c:pt>
              </c:strCache>
            </c:strRef>
          </c:cat>
          <c:val>
            <c:numRef>
              <c:f>'Gantt Chart - Manual Duration'!$G$3:$G$14</c:f>
              <c:numCache>
                <c:formatCode>0.00</c:formatCode>
                <c:ptCount val="12"/>
                <c:pt idx="0">
                  <c:v>9</c:v>
                </c:pt>
                <c:pt idx="1">
                  <c:v>0</c:v>
                </c:pt>
                <c:pt idx="2">
                  <c:v>1.8000000000000007</c:v>
                </c:pt>
                <c:pt idx="3">
                  <c:v>7</c:v>
                </c:pt>
                <c:pt idx="4">
                  <c:v>105</c:v>
                </c:pt>
                <c:pt idx="5">
                  <c:v>0</c:v>
                </c:pt>
                <c:pt idx="6">
                  <c:v>30</c:v>
                </c:pt>
                <c:pt idx="7">
                  <c:v>40</c:v>
                </c:pt>
                <c:pt idx="8">
                  <c:v>20</c:v>
                </c:pt>
                <c:pt idx="9">
                  <c:v>13</c:v>
                </c:pt>
                <c:pt idx="10">
                  <c:v>208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52A-4707-9E6A-CC2B13DC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50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248487</xdr:colOff>
      <xdr:row>2</xdr:row>
      <xdr:rowOff>124239</xdr:rowOff>
    </xdr:from>
    <xdr:to>
      <xdr:col>15</xdr:col>
      <xdr:colOff>388409</xdr:colOff>
      <xdr:row>19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V44"/>
  <sheetViews>
    <sheetView showGridLines="0" tabSelected="1" zoomScale="90" zoomScaleNormal="90" workbookViewId="0">
      <selection activeCell="D18" sqref="D18"/>
    </sheetView>
  </sheetViews>
  <sheetFormatPr defaultColWidth="11" defaultRowHeight="15.5" x14ac:dyDescent="0.35"/>
  <cols>
    <col min="1" max="1" width="2.58203125" customWidth="1"/>
    <col min="2" max="2" width="40.9140625" customWidth="1"/>
    <col min="3" max="3" width="12.58203125" customWidth="1"/>
    <col min="4" max="4" width="13.9140625" bestFit="1" customWidth="1"/>
    <col min="5" max="8" width="12.58203125" customWidth="1"/>
    <col min="9" max="9" width="3.414062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5" customWidth="1"/>
    <col min="20" max="20" width="20.08203125" customWidth="1"/>
    <col min="21" max="21" width="12.4140625" customWidth="1"/>
    <col min="22" max="22" width="11.5" customWidth="1"/>
  </cols>
  <sheetData>
    <row r="1" spans="2:22" ht="55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40" customHeight="1" x14ac:dyDescent="0.35">
      <c r="B2" s="9" t="s">
        <v>6</v>
      </c>
      <c r="C2" s="9" t="s">
        <v>0</v>
      </c>
      <c r="D2" s="9" t="s">
        <v>2</v>
      </c>
      <c r="E2" s="9" t="s">
        <v>4</v>
      </c>
      <c r="F2" s="9" t="s">
        <v>1</v>
      </c>
      <c r="G2" s="9" t="s">
        <v>5</v>
      </c>
      <c r="H2" s="10" t="s">
        <v>3</v>
      </c>
      <c r="J2" s="11" t="s">
        <v>7</v>
      </c>
      <c r="K2" s="6"/>
      <c r="M2" s="16"/>
      <c r="N2" s="16"/>
      <c r="O2" s="16"/>
      <c r="P2" s="16"/>
      <c r="Q2" s="16"/>
      <c r="R2" s="16"/>
      <c r="S2" s="16"/>
    </row>
    <row r="3" spans="2:22" x14ac:dyDescent="0.35">
      <c r="B3" s="14" t="s">
        <v>17</v>
      </c>
      <c r="C3" s="2">
        <f>DATE(2023,10,16)</f>
        <v>45215</v>
      </c>
      <c r="D3" s="12">
        <f>C3+45</f>
        <v>45260</v>
      </c>
      <c r="E3" s="5">
        <f>IF(OR(ISBLANK(C3),ISBLANK(D3)),"",D3-C3+1)</f>
        <v>46</v>
      </c>
      <c r="F3" s="13">
        <f>IF(((D3)=""),"",(H3)*(D3-C3))</f>
        <v>36</v>
      </c>
      <c r="G3" s="13">
        <f>IF(F3="","",(D3-C3)-F3)</f>
        <v>9</v>
      </c>
      <c r="H3" s="4">
        <v>0.8</v>
      </c>
    </row>
    <row r="4" spans="2:22" x14ac:dyDescent="0.35">
      <c r="B4" s="14" t="s">
        <v>12</v>
      </c>
      <c r="C4" s="2">
        <f>DATE(2023,10,16)</f>
        <v>45215</v>
      </c>
      <c r="D4" s="12">
        <f>C4+30</f>
        <v>45245</v>
      </c>
      <c r="E4" s="5">
        <f>IF(OR(ISBLANK(C4),ISBLANK(D4)),"",D4-C4+1)</f>
        <v>31</v>
      </c>
      <c r="F4" s="13">
        <f>IF(((D4)=""),"",(H4)*(D4-C4))</f>
        <v>30</v>
      </c>
      <c r="G4" s="13">
        <f>IF(F4="","",(D4-C4)-F4)</f>
        <v>0</v>
      </c>
      <c r="H4" s="4">
        <v>1</v>
      </c>
    </row>
    <row r="5" spans="2:22" ht="14.5" customHeight="1" x14ac:dyDescent="0.35">
      <c r="B5" s="15" t="s">
        <v>18</v>
      </c>
      <c r="C5" s="2">
        <f>DATE(2023,10,30)</f>
        <v>45229</v>
      </c>
      <c r="D5" s="12">
        <f>C5+18</f>
        <v>45247</v>
      </c>
      <c r="E5" s="5">
        <f>IF(OR(ISBLANK(C5),ISBLANK(D5)),"",D5-C5+1)</f>
        <v>19</v>
      </c>
      <c r="F5" s="13">
        <f>IF(((D5)=""),"",(H5)*(D5-C5))</f>
        <v>16.2</v>
      </c>
      <c r="G5" s="13">
        <f>IF(F5="","",(D5-C5)-F5)</f>
        <v>1.8000000000000007</v>
      </c>
      <c r="H5" s="4">
        <v>0.9</v>
      </c>
      <c r="J5" s="3"/>
    </row>
    <row r="6" spans="2:22" x14ac:dyDescent="0.35">
      <c r="B6" s="14" t="s">
        <v>13</v>
      </c>
      <c r="C6" s="2">
        <f>DATE(2023,11,24)</f>
        <v>45254</v>
      </c>
      <c r="D6" s="12">
        <f>C6+7</f>
        <v>45261</v>
      </c>
      <c r="E6" s="5">
        <f>IF(OR(ISBLANK(C6),ISBLANK(D6)),"",D6-C6+1)</f>
        <v>8</v>
      </c>
      <c r="F6" s="13">
        <f>IF(((D6)=""),"",(H6)*(D6-C6))</f>
        <v>0</v>
      </c>
      <c r="G6" s="13">
        <f>IF(F6="","",(D6-C6)-F6)</f>
        <v>7</v>
      </c>
      <c r="H6" s="4">
        <v>0</v>
      </c>
    </row>
    <row r="7" spans="2:22" x14ac:dyDescent="0.35">
      <c r="B7" s="14" t="s">
        <v>16</v>
      </c>
      <c r="C7" s="2">
        <f>C3</f>
        <v>45215</v>
      </c>
      <c r="D7" s="12">
        <f>C7+105</f>
        <v>45320</v>
      </c>
      <c r="E7" s="5">
        <f>IF(OR(ISBLANK(C7),ISBLANK(D7)),"",D7-C7+1)</f>
        <v>106</v>
      </c>
      <c r="F7" s="13">
        <f>IF(((D7)=""),"",(H7)*(D7-C7))</f>
        <v>0</v>
      </c>
      <c r="G7" s="13">
        <f>IF(F7="","",(D7-C7)-F7)</f>
        <v>105</v>
      </c>
      <c r="H7" s="4">
        <v>0</v>
      </c>
    </row>
    <row r="8" spans="2:22" x14ac:dyDescent="0.35">
      <c r="B8" s="14" t="s">
        <v>15</v>
      </c>
      <c r="C8" s="2">
        <f>DATE(2024,2,2)</f>
        <v>45324</v>
      </c>
      <c r="D8" s="12">
        <f>DATE(2024,2,2)</f>
        <v>45324</v>
      </c>
      <c r="E8" s="5">
        <f t="shared" ref="E8" si="0">IF(OR(ISBLANK(C8),ISBLANK(D8)),"",D8-C8+1)</f>
        <v>1</v>
      </c>
      <c r="F8" s="13">
        <f t="shared" ref="F8" si="1">IF(((D8)=""),"",(H8)*(D8-C8))</f>
        <v>0</v>
      </c>
      <c r="G8" s="13">
        <f t="shared" ref="G8" si="2">IF(F8="","",(D8-C8)-F8)</f>
        <v>0</v>
      </c>
      <c r="H8" s="4">
        <v>0</v>
      </c>
    </row>
    <row r="9" spans="2:22" ht="14.5" customHeight="1" x14ac:dyDescent="0.35">
      <c r="B9" s="15" t="s">
        <v>19</v>
      </c>
      <c r="C9" s="2">
        <f>DATE(2023,11,17)</f>
        <v>45247</v>
      </c>
      <c r="D9" s="12">
        <f>C9+30</f>
        <v>45277</v>
      </c>
      <c r="E9" s="5">
        <f t="shared" ref="E9:E10" si="3">IF(OR(ISBLANK(C9),ISBLANK(D9)),"",D9-C9+1)</f>
        <v>31</v>
      </c>
      <c r="F9" s="13">
        <f t="shared" ref="F9:F10" si="4">IF(((D9)=""),"",(H9)*(D9-C9))</f>
        <v>0</v>
      </c>
      <c r="G9" s="13">
        <f t="shared" ref="G9:G10" si="5">IF(F9="","",(D9-C9)-F9)</f>
        <v>30</v>
      </c>
      <c r="H9" s="4">
        <v>0</v>
      </c>
    </row>
    <row r="10" spans="2:22" x14ac:dyDescent="0.35">
      <c r="B10" s="14" t="s">
        <v>11</v>
      </c>
      <c r="C10" s="2">
        <f>C9+75</f>
        <v>45322</v>
      </c>
      <c r="D10" s="12">
        <f>C10+40</f>
        <v>45362</v>
      </c>
      <c r="E10" s="5">
        <f t="shared" si="3"/>
        <v>41</v>
      </c>
      <c r="F10" s="13">
        <f t="shared" si="4"/>
        <v>0</v>
      </c>
      <c r="G10" s="13">
        <f t="shared" si="5"/>
        <v>40</v>
      </c>
      <c r="H10" s="4">
        <v>0</v>
      </c>
    </row>
    <row r="11" spans="2:22" x14ac:dyDescent="0.35">
      <c r="B11" s="14" t="s">
        <v>8</v>
      </c>
      <c r="C11" s="2">
        <f>C10+20</f>
        <v>45342</v>
      </c>
      <c r="D11" s="12">
        <f>C11+20</f>
        <v>45362</v>
      </c>
      <c r="E11" s="5">
        <f t="shared" ref="E11:E14" si="6">IF(OR(ISBLANK(C11),ISBLANK(D11)),"",D11-C11+1)</f>
        <v>21</v>
      </c>
      <c r="F11" s="13">
        <f t="shared" ref="F11:F14" si="7">IF(((D11)=""),"",(H11)*(D11-C11))</f>
        <v>0</v>
      </c>
      <c r="G11" s="13">
        <f t="shared" ref="G11:G14" si="8">IF(F11="","",(D11-C11)-F11)</f>
        <v>20</v>
      </c>
      <c r="H11" s="4">
        <v>0</v>
      </c>
    </row>
    <row r="12" spans="2:22" x14ac:dyDescent="0.35">
      <c r="B12" s="14" t="s">
        <v>9</v>
      </c>
      <c r="C12" s="2">
        <f>C11+10</f>
        <v>45352</v>
      </c>
      <c r="D12" s="12">
        <f>C12+13</f>
        <v>45365</v>
      </c>
      <c r="E12" s="5">
        <f t="shared" si="6"/>
        <v>14</v>
      </c>
      <c r="F12" s="13">
        <f t="shared" si="7"/>
        <v>0</v>
      </c>
      <c r="G12" s="13">
        <f t="shared" si="8"/>
        <v>13</v>
      </c>
      <c r="H12" s="4">
        <v>0</v>
      </c>
    </row>
    <row r="13" spans="2:22" x14ac:dyDescent="0.35">
      <c r="B13" s="14" t="s">
        <v>10</v>
      </c>
      <c r="C13" s="2">
        <f>C3</f>
        <v>45215</v>
      </c>
      <c r="D13" s="12">
        <f>C13+208</f>
        <v>45423</v>
      </c>
      <c r="E13" s="5">
        <f>IF(OR(ISBLANK(C13),ISBLANK(D13)),"",D13-C13+1)</f>
        <v>209</v>
      </c>
      <c r="F13" s="13">
        <f>IF(((D13)=""),"",(H13)*(D13-C13))</f>
        <v>0</v>
      </c>
      <c r="G13" s="13">
        <f>IF(F13="","",(D13-C13)-F13)</f>
        <v>208</v>
      </c>
      <c r="H13" s="4">
        <v>0</v>
      </c>
    </row>
    <row r="14" spans="2:22" x14ac:dyDescent="0.35">
      <c r="B14" s="14" t="s">
        <v>14</v>
      </c>
      <c r="C14" s="2">
        <f>DATE(2024,5,10)</f>
        <v>45422</v>
      </c>
      <c r="D14" s="12">
        <f>DATE(2024,5,10)</f>
        <v>45422</v>
      </c>
      <c r="E14" s="5">
        <f t="shared" si="6"/>
        <v>1</v>
      </c>
      <c r="F14" s="13">
        <f t="shared" si="7"/>
        <v>0</v>
      </c>
      <c r="G14" s="13">
        <f t="shared" si="8"/>
        <v>0</v>
      </c>
      <c r="H14" s="4">
        <v>0</v>
      </c>
    </row>
    <row r="15" spans="2:22" x14ac:dyDescent="0.35">
      <c r="B15" s="7"/>
      <c r="C15" s="1"/>
      <c r="D15" s="1"/>
      <c r="E15" s="1"/>
      <c r="F15" s="1"/>
      <c r="G15" s="1"/>
      <c r="H15" s="3"/>
    </row>
    <row r="16" spans="2:22" x14ac:dyDescent="0.35">
      <c r="B16" s="7"/>
      <c r="C16" s="1"/>
      <c r="D16" s="1"/>
      <c r="E16" s="1"/>
      <c r="F16" s="1"/>
      <c r="G16" s="1"/>
      <c r="H16" s="1"/>
    </row>
    <row r="17" spans="2:8" x14ac:dyDescent="0.35">
      <c r="B17" s="1"/>
      <c r="C17" s="1"/>
      <c r="D17" s="1"/>
      <c r="E17" s="1"/>
      <c r="F17" s="1"/>
      <c r="G17" s="1"/>
      <c r="H17" s="1"/>
    </row>
    <row r="18" spans="2:8" x14ac:dyDescent="0.35">
      <c r="B18" s="1"/>
      <c r="C18" s="1"/>
      <c r="E18" s="1"/>
      <c r="F18" s="1"/>
      <c r="G18" s="1"/>
      <c r="H18" s="1"/>
    </row>
    <row r="19" spans="2:8" ht="25" customHeight="1" x14ac:dyDescent="0.35">
      <c r="B19" s="7"/>
      <c r="C19" s="1"/>
      <c r="E19" s="1"/>
      <c r="F19" s="1"/>
      <c r="G19" s="1"/>
      <c r="H19" s="1"/>
    </row>
    <row r="20" spans="2:8" ht="25" customHeight="1" x14ac:dyDescent="0.35">
      <c r="B20" s="7"/>
      <c r="C20" s="8"/>
      <c r="D20" s="1"/>
      <c r="E20" s="1"/>
      <c r="F20" s="1"/>
      <c r="G20" s="1"/>
      <c r="H20" s="1"/>
    </row>
    <row r="21" spans="2:8" ht="25" customHeight="1" x14ac:dyDescent="0.35">
      <c r="B21" s="7"/>
      <c r="C21" s="1"/>
      <c r="D21" s="1"/>
      <c r="E21" s="1"/>
      <c r="F21" s="1"/>
      <c r="G21" s="1"/>
      <c r="H21" s="1"/>
    </row>
    <row r="22" spans="2:8" ht="25" customHeight="1" x14ac:dyDescent="0.35">
      <c r="B22" s="7"/>
      <c r="C22" s="1"/>
      <c r="D22" s="1"/>
      <c r="E22" s="1"/>
      <c r="F22" s="1"/>
      <c r="G22" s="1"/>
      <c r="H22" s="1"/>
    </row>
    <row r="23" spans="2:8" ht="44.15" customHeight="1" x14ac:dyDescent="0.35">
      <c r="B23" s="7"/>
      <c r="C23" s="1"/>
      <c r="D23" s="1"/>
      <c r="E23" s="1"/>
      <c r="F23" s="1"/>
      <c r="G23" s="1"/>
      <c r="H23" s="1"/>
    </row>
    <row r="24" spans="2:8" ht="25" customHeight="1" x14ac:dyDescent="0.35">
      <c r="B24" s="7"/>
      <c r="C24" s="1"/>
      <c r="D24" s="1"/>
      <c r="E24" s="1"/>
      <c r="F24" s="1"/>
      <c r="G24" s="1"/>
      <c r="H24" s="1"/>
    </row>
    <row r="25" spans="2:8" ht="25" customHeight="1" x14ac:dyDescent="0.35">
      <c r="B25" s="7"/>
      <c r="C25" s="1"/>
      <c r="D25" s="1"/>
      <c r="E25" s="1"/>
      <c r="F25" s="1"/>
      <c r="G25" s="1"/>
      <c r="H25" s="1"/>
    </row>
    <row r="26" spans="2:8" ht="25" customHeight="1" x14ac:dyDescent="0.35">
      <c r="B26" s="7"/>
      <c r="C26" s="1"/>
      <c r="D26" s="1"/>
      <c r="E26" s="1"/>
      <c r="F26" s="1"/>
      <c r="G26" s="1"/>
      <c r="H26" s="1"/>
    </row>
    <row r="27" spans="2:8" ht="25" customHeight="1" x14ac:dyDescent="0.35">
      <c r="B27" s="7"/>
      <c r="C27" s="1"/>
      <c r="D27" s="1"/>
      <c r="E27" s="1"/>
      <c r="F27" s="1"/>
      <c r="G27" s="1"/>
      <c r="H27" s="1"/>
    </row>
    <row r="28" spans="2:8" ht="25" customHeight="1" x14ac:dyDescent="0.35">
      <c r="B28" s="7"/>
      <c r="C28" s="1"/>
      <c r="D28" s="1"/>
      <c r="E28" s="1"/>
      <c r="F28" s="1"/>
      <c r="G28" s="1"/>
      <c r="H28" s="1"/>
    </row>
    <row r="29" spans="2:8" ht="25" customHeight="1" x14ac:dyDescent="0.35">
      <c r="B29" s="7"/>
      <c r="C29" s="1"/>
      <c r="D29" s="1"/>
      <c r="E29" s="1"/>
      <c r="F29" s="1"/>
      <c r="G29" s="1"/>
      <c r="H29" s="1"/>
    </row>
    <row r="30" spans="2:8" ht="25" customHeight="1" x14ac:dyDescent="0.35">
      <c r="B30" s="7"/>
      <c r="C30" s="1"/>
      <c r="D30" s="1"/>
      <c r="E30" s="1"/>
      <c r="F30" s="1"/>
      <c r="G30" s="1"/>
      <c r="H30" s="1"/>
    </row>
    <row r="31" spans="2:8" ht="25" customHeight="1" x14ac:dyDescent="0.35">
      <c r="B31" s="7"/>
      <c r="C31" s="1"/>
      <c r="D31" s="1"/>
      <c r="E31" s="1"/>
      <c r="F31" s="1"/>
      <c r="G31" s="1"/>
      <c r="H31" s="1"/>
    </row>
    <row r="32" spans="2:8" ht="25" customHeight="1" x14ac:dyDescent="0.35">
      <c r="B32" s="7"/>
      <c r="C32" s="1"/>
      <c r="D32" s="1"/>
      <c r="E32" s="1"/>
      <c r="F32" s="1"/>
      <c r="G32" s="1"/>
      <c r="H32" s="1"/>
    </row>
    <row r="33" spans="2:8" ht="25" customHeight="1" x14ac:dyDescent="0.35">
      <c r="B33" s="7"/>
      <c r="C33" s="1"/>
      <c r="D33" s="1"/>
      <c r="E33" s="1"/>
      <c r="F33" s="1"/>
      <c r="G33" s="1"/>
      <c r="H33" s="1"/>
    </row>
    <row r="34" spans="2:8" ht="25" customHeight="1" x14ac:dyDescent="0.35">
      <c r="B34" s="7"/>
      <c r="C34" s="1"/>
      <c r="D34" s="1"/>
      <c r="E34" s="1"/>
      <c r="F34" s="1"/>
      <c r="G34" s="1"/>
      <c r="H34" s="1"/>
    </row>
    <row r="35" spans="2:8" ht="25" customHeight="1" x14ac:dyDescent="0.35">
      <c r="C35" s="1"/>
      <c r="D35" s="1"/>
      <c r="E35" s="1"/>
      <c r="F35" s="1"/>
      <c r="G35" s="1"/>
      <c r="H35" s="1"/>
    </row>
    <row r="36" spans="2:8" ht="25" customHeight="1" x14ac:dyDescent="0.35">
      <c r="C36" s="1"/>
      <c r="D36" s="1"/>
      <c r="E36" s="1"/>
      <c r="F36" s="1"/>
      <c r="G36" s="1"/>
      <c r="H36" s="1"/>
    </row>
    <row r="37" spans="2:8" ht="25" customHeight="1" x14ac:dyDescent="0.35">
      <c r="C37" s="1"/>
      <c r="D37" s="1"/>
      <c r="E37" s="1"/>
      <c r="F37" s="1"/>
      <c r="G37" s="1"/>
      <c r="H37" s="1"/>
    </row>
    <row r="38" spans="2:8" ht="25" customHeight="1" x14ac:dyDescent="0.35">
      <c r="E38" s="1"/>
      <c r="F38" s="1"/>
      <c r="G38" s="1"/>
    </row>
    <row r="39" spans="2:8" ht="25" customHeight="1" x14ac:dyDescent="0.35"/>
    <row r="40" spans="2:8" ht="25" customHeight="1" x14ac:dyDescent="0.35"/>
    <row r="41" spans="2:8" ht="25" customHeight="1" x14ac:dyDescent="0.35"/>
    <row r="42" spans="2:8" ht="25" customHeight="1" x14ac:dyDescent="0.35"/>
    <row r="43" spans="2:8" ht="25" customHeight="1" x14ac:dyDescent="0.35"/>
    <row r="44" spans="2:8" ht="25" customHeight="1" x14ac:dyDescent="0.35"/>
  </sheetData>
  <mergeCells count="1">
    <mergeCell ref="M2:S2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 Chart - Manual Duration</vt:lpstr>
      <vt:lpstr>Project_Start</vt:lpstr>
      <vt:lpstr>'Gantt Chart - Manual Duration'!task_end</vt:lpstr>
      <vt:lpstr>'Gantt Chart - Manual Duration'!task_start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Farah Alsallami</cp:lastModifiedBy>
  <cp:lastPrinted>2018-07-09T11:05:52Z</cp:lastPrinted>
  <dcterms:created xsi:type="dcterms:W3CDTF">2016-07-21T15:14:49Z</dcterms:created>
  <dcterms:modified xsi:type="dcterms:W3CDTF">2023-12-06T16:40:31Z</dcterms:modified>
</cp:coreProperties>
</file>