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作业与课件\研究生\毕设\开题报告\"/>
    </mc:Choice>
  </mc:AlternateContent>
  <xr:revisionPtr revIDLastSave="0" documentId="13_ncr:1_{72DAB655-141E-4636-80AD-E995C3CB0443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Gantt Chart - Manual Duration" sheetId="3" r:id="rId1"/>
  </sheets>
  <definedNames>
    <definedName name="Project_Start">'Gantt Chart - Manual Duration'!$E$3</definedName>
    <definedName name="task_end" localSheetId="0">'Gantt Chart - Manual Duration'!$F1</definedName>
    <definedName name="task_start" localSheetId="0">'Gantt Chart - Manual Duration'!$E1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3" l="1"/>
  <c r="E12" i="3" s="1"/>
  <c r="F16" i="3"/>
  <c r="D16" i="3"/>
  <c r="G3" i="3"/>
  <c r="F3" i="3"/>
  <c r="G4" i="3"/>
  <c r="F4" i="3"/>
  <c r="G5" i="3"/>
  <c r="F5" i="3"/>
  <c r="D11" i="3"/>
  <c r="D3" i="3"/>
  <c r="C12" i="3"/>
  <c r="C3" i="3"/>
  <c r="F12" i="3" l="1"/>
  <c r="G12" i="3" s="1"/>
  <c r="C4" i="3"/>
  <c r="D4" i="3"/>
  <c r="E4" i="3"/>
  <c r="E3" i="3"/>
  <c r="C5" i="3" l="1"/>
  <c r="D5" i="3" l="1"/>
  <c r="E5" i="3"/>
  <c r="C6" i="3" l="1"/>
  <c r="D6" i="3" l="1"/>
  <c r="E6" i="3"/>
  <c r="C7" i="3" l="1"/>
  <c r="D7" i="3" s="1"/>
  <c r="F6" i="3"/>
  <c r="G6" i="3" s="1"/>
  <c r="E7" i="3" l="1"/>
  <c r="C8" i="3"/>
  <c r="F7" i="3"/>
  <c r="G7" i="3" s="1"/>
  <c r="D8" i="3" l="1"/>
  <c r="E8" i="3"/>
  <c r="C9" i="3" l="1"/>
  <c r="D9" i="3" s="1"/>
  <c r="E9" i="3" s="1"/>
  <c r="F8" i="3"/>
  <c r="G8" i="3" s="1"/>
  <c r="C10" i="3"/>
  <c r="F9" i="3"/>
  <c r="G9" i="3" s="1"/>
  <c r="D10" i="3" l="1"/>
  <c r="E10" i="3" l="1"/>
  <c r="C11" i="3"/>
  <c r="F10" i="3"/>
  <c r="G10" i="3" s="1"/>
  <c r="F11" i="3" l="1"/>
  <c r="G11" i="3" s="1"/>
  <c r="E11" i="3"/>
</calcChain>
</file>

<file path=xl/sharedStrings.xml><?xml version="1.0" encoding="utf-8"?>
<sst xmlns="http://schemas.openxmlformats.org/spreadsheetml/2006/main" count="18" uniqueCount="18">
  <si>
    <t>Start Date</t>
  </si>
  <si>
    <t>Days Complete</t>
  </si>
  <si>
    <t>End Date</t>
  </si>
  <si>
    <t>Percent Complete</t>
  </si>
  <si>
    <t>Days Remaining</t>
  </si>
  <si>
    <t>Task Name</t>
  </si>
  <si>
    <t>Start Date in Number Form</t>
  </si>
  <si>
    <t>Presentation and report submission</t>
  </si>
  <si>
    <t>Read about the project (literature review)</t>
  </si>
  <si>
    <t>Duration (Days)</t>
    <phoneticPr fontId="6" type="noConversion"/>
  </si>
  <si>
    <t>Select an appropriate type of needed sensors</t>
    <phoneticPr fontId="6" type="noConversion"/>
  </si>
  <si>
    <t>Design a circuit diagram</t>
    <phoneticPr fontId="6" type="noConversion"/>
  </si>
  <si>
    <t>Develop a communication protocol</t>
    <phoneticPr fontId="6" type="noConversion"/>
  </si>
  <si>
    <t>Implement a wireless protocol</t>
    <phoneticPr fontId="6" type="noConversion"/>
  </si>
  <si>
    <t>Write code for the sensors</t>
    <phoneticPr fontId="6" type="noConversion"/>
  </si>
  <si>
    <t>Develop a GUI application through Open Ephys GUI</t>
    <phoneticPr fontId="6" type="noConversion"/>
  </si>
  <si>
    <t xml:space="preserve">Writing the paper </t>
    <phoneticPr fontId="6" type="noConversion"/>
  </si>
  <si>
    <t>Preparing for the presentation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</si>
</sst>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b/>
      <sz val="12"/>
      <color rgb="FFFA7D00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i/>
      <u/>
      <sz val="12"/>
      <color theme="1"/>
      <name val="DengXian"/>
      <family val="2"/>
      <scheme val="minor"/>
    </font>
    <font>
      <sz val="8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2" xfId="0" applyNumberFormat="1" applyBorder="1"/>
    <xf numFmtId="2" fontId="0" fillId="0" borderId="0" xfId="0" applyNumberFormat="1"/>
    <xf numFmtId="9" fontId="0" fillId="0" borderId="2" xfId="0" applyNumberFormat="1" applyBorder="1"/>
    <xf numFmtId="1" fontId="0" fillId="0" borderId="3" xfId="0" applyNumberFormat="1" applyBorder="1"/>
    <xf numFmtId="2" fontId="2" fillId="2" borderId="2" xfId="1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14" fontId="2" fillId="2" borderId="2" xfId="1" applyNumberFormat="1" applyBorder="1" applyAlignment="1">
      <alignment wrapText="1"/>
    </xf>
    <xf numFmtId="49" fontId="0" fillId="0" borderId="2" xfId="0" applyNumberFormat="1" applyBorder="1" applyAlignment="1">
      <alignment horizontal="left" wrapText="1"/>
    </xf>
    <xf numFmtId="0" fontId="5" fillId="0" borderId="0" xfId="0" applyFont="1" applyAlignment="1">
      <alignment horizontal="left" vertical="center"/>
    </xf>
    <xf numFmtId="176" fontId="2" fillId="2" borderId="2" xfId="1" applyNumberFormat="1" applyBorder="1" applyAlignment="1">
      <alignment wrapText="1"/>
    </xf>
  </cellXfs>
  <cellStyles count="10"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常规" xfId="0" builtinId="0"/>
    <cellStyle name="计算" xfId="1" builtinId="22"/>
    <cellStyle name="超链接" xfId="2" builtinId="8" hidden="1"/>
    <cellStyle name="超链接" xfId="4" builtinId="8" hidden="1"/>
    <cellStyle name="超链接" xfId="6" builtinId="8" hidden="1"/>
    <cellStyle name="超链接" xfId="8" builtinId="8" hidden="1"/>
  </cellStyles>
  <dxfs count="0"/>
  <tableStyles count="0" defaultTableStyle="TableStyleMedium9" defaultPivotStyle="PivotStyleMedium7"/>
  <colors>
    <mruColors>
      <color rgb="FF62BED6"/>
      <color rgb="FFC24B39"/>
      <color rgb="FFB86FD7"/>
      <color rgb="FF528E78"/>
      <color rgb="FF528E77"/>
      <color rgb="FF72C9DE"/>
      <color rgb="FFAFD3C5"/>
      <color rgb="FFC14B3A"/>
      <color rgb="FFBBE6EF"/>
      <color rgb="FFD5A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3895181757848736"/>
          <c:y val="1.9766805463505413E-2"/>
          <c:w val="0.64260867430364133"/>
          <c:h val="0.84006857397709256"/>
        </c:manualLayout>
      </c:layout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 - Manual Duration'!$B$3:$B$12</c:f>
              <c:strCache>
                <c:ptCount val="10"/>
                <c:pt idx="0">
                  <c:v>Read about the project (literature review)</c:v>
                </c:pt>
                <c:pt idx="1">
                  <c:v>Select an appropriate type of needed sensors</c:v>
                </c:pt>
                <c:pt idx="2">
                  <c:v>Design a circuit diagram</c:v>
                </c:pt>
                <c:pt idx="3">
                  <c:v>Develop a communication protocol</c:v>
                </c:pt>
                <c:pt idx="4">
                  <c:v>Implement a wireless protocol</c:v>
                </c:pt>
                <c:pt idx="5">
                  <c:v>Write code for the sensors</c:v>
                </c:pt>
                <c:pt idx="6">
                  <c:v>Develop a GUI application through Open Ephys GUI</c:v>
                </c:pt>
                <c:pt idx="7">
                  <c:v>Writing the paper </c:v>
                </c:pt>
                <c:pt idx="8">
                  <c:v>Preparing for the presentation</c:v>
                </c:pt>
                <c:pt idx="9">
                  <c:v>Presentation and report submission</c:v>
                </c:pt>
              </c:strCache>
            </c:strRef>
          </c:cat>
          <c:val>
            <c:numRef>
              <c:f>'Gantt Chart - Manual Duration'!$C$3:$C$11</c:f>
              <c:numCache>
                <c:formatCode>m/d/yyyy</c:formatCode>
                <c:ptCount val="9"/>
                <c:pt idx="0">
                  <c:v>45244</c:v>
                </c:pt>
                <c:pt idx="1">
                  <c:v>45275</c:v>
                </c:pt>
                <c:pt idx="2">
                  <c:v>45289</c:v>
                </c:pt>
                <c:pt idx="3">
                  <c:v>45303</c:v>
                </c:pt>
                <c:pt idx="4">
                  <c:v>45317</c:v>
                </c:pt>
                <c:pt idx="5">
                  <c:v>45338</c:v>
                </c:pt>
                <c:pt idx="6">
                  <c:v>45359</c:v>
                </c:pt>
                <c:pt idx="7">
                  <c:v>45380</c:v>
                </c:pt>
                <c:pt idx="8">
                  <c:v>45401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2A-4707-9E6A-CC2B13DC7C30}"/>
            </c:ext>
          </c:extLst>
        </c:ser>
        <c:ser>
          <c:idx val="1"/>
          <c:order val="1"/>
          <c:tx>
            <c:v>Days Complete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52A-4707-9E6A-CC2B13DC7C30}"/>
              </c:ext>
            </c:extLst>
          </c:dPt>
          <c:dPt>
            <c:idx val="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52A-4707-9E6A-CC2B13DC7C30}"/>
              </c:ext>
            </c:extLst>
          </c:dPt>
          <c:dPt>
            <c:idx val="2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52A-4707-9E6A-CC2B13DC7C30}"/>
              </c:ext>
            </c:extLst>
          </c:dPt>
          <c:dPt>
            <c:idx val="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52A-4707-9E6A-CC2B13DC7C30}"/>
              </c:ext>
            </c:extLst>
          </c:dPt>
          <c:dPt>
            <c:idx val="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52A-4707-9E6A-CC2B13DC7C30}"/>
              </c:ext>
            </c:extLst>
          </c:dPt>
          <c:dPt>
            <c:idx val="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52A-4707-9E6A-CC2B13DC7C30}"/>
              </c:ext>
            </c:extLst>
          </c:dPt>
          <c:dPt>
            <c:idx val="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52A-4707-9E6A-CC2B13DC7C30}"/>
              </c:ext>
            </c:extLst>
          </c:dPt>
          <c:dPt>
            <c:idx val="7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52A-4707-9E6A-CC2B13DC7C30}"/>
              </c:ext>
            </c:extLst>
          </c:dPt>
          <c:dPt>
            <c:idx val="8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52A-4707-9E6A-CC2B13DC7C30}"/>
              </c:ext>
            </c:extLst>
          </c:dPt>
          <c:dPt>
            <c:idx val="9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152A-4707-9E6A-CC2B13DC7C30}"/>
              </c:ext>
            </c:extLst>
          </c:dPt>
          <c:dPt>
            <c:idx val="1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152A-4707-9E6A-CC2B13DC7C30}"/>
              </c:ext>
            </c:extLst>
          </c:dPt>
          <c:dPt>
            <c:idx val="1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152A-4707-9E6A-CC2B13DC7C30}"/>
              </c:ext>
            </c:extLst>
          </c:dPt>
          <c:dPt>
            <c:idx val="12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152A-4707-9E6A-CC2B13DC7C30}"/>
              </c:ext>
            </c:extLst>
          </c:dPt>
          <c:dPt>
            <c:idx val="1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152A-4707-9E6A-CC2B13DC7C30}"/>
              </c:ext>
            </c:extLst>
          </c:dPt>
          <c:dPt>
            <c:idx val="1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152A-4707-9E6A-CC2B13DC7C30}"/>
              </c:ext>
            </c:extLst>
          </c:dPt>
          <c:dPt>
            <c:idx val="1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152A-4707-9E6A-CC2B13DC7C30}"/>
              </c:ext>
            </c:extLst>
          </c:dPt>
          <c:dPt>
            <c:idx val="1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152A-4707-9E6A-CC2B13DC7C30}"/>
              </c:ext>
            </c:extLst>
          </c:dPt>
          <c:cat>
            <c:strRef>
              <c:f>'Gantt Chart - Manual Duration'!$B$3:$B$12</c:f>
              <c:strCache>
                <c:ptCount val="10"/>
                <c:pt idx="0">
                  <c:v>Read about the project (literature review)</c:v>
                </c:pt>
                <c:pt idx="1">
                  <c:v>Select an appropriate type of needed sensors</c:v>
                </c:pt>
                <c:pt idx="2">
                  <c:v>Design a circuit diagram</c:v>
                </c:pt>
                <c:pt idx="3">
                  <c:v>Develop a communication protocol</c:v>
                </c:pt>
                <c:pt idx="4">
                  <c:v>Implement a wireless protocol</c:v>
                </c:pt>
                <c:pt idx="5">
                  <c:v>Write code for the sensors</c:v>
                </c:pt>
                <c:pt idx="6">
                  <c:v>Develop a GUI application through Open Ephys GUI</c:v>
                </c:pt>
                <c:pt idx="7">
                  <c:v>Writing the paper </c:v>
                </c:pt>
                <c:pt idx="8">
                  <c:v>Preparing for the presentation</c:v>
                </c:pt>
                <c:pt idx="9">
                  <c:v>Presentation and report submission</c:v>
                </c:pt>
              </c:strCache>
            </c:strRef>
          </c:cat>
          <c:val>
            <c:numRef>
              <c:f>'Gantt Chart - Manual Duration'!$F$3:$F$12</c:f>
              <c:numCache>
                <c:formatCode>0_ </c:formatCode>
                <c:ptCount val="10"/>
                <c:pt idx="0">
                  <c:v>31</c:v>
                </c:pt>
                <c:pt idx="1">
                  <c:v>14</c:v>
                </c:pt>
                <c:pt idx="2">
                  <c:v>14</c:v>
                </c:pt>
                <c:pt idx="3">
                  <c:v>2.6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64.08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152A-4707-9E6A-CC2B13DC7C30}"/>
            </c:ext>
          </c:extLst>
        </c:ser>
        <c:ser>
          <c:idx val="2"/>
          <c:order val="2"/>
          <c:tx>
            <c:v>Days Remain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52A-4707-9E6A-CC2B13DC7C30}"/>
              </c:ext>
            </c:extLst>
          </c:dPt>
          <c:dPt>
            <c:idx val="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152A-4707-9E6A-CC2B13DC7C30}"/>
              </c:ext>
            </c:extLst>
          </c:dPt>
          <c:dPt>
            <c:idx val="2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152A-4707-9E6A-CC2B13DC7C30}"/>
              </c:ext>
            </c:extLst>
          </c:dPt>
          <c:dPt>
            <c:idx val="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152A-4707-9E6A-CC2B13DC7C30}"/>
              </c:ext>
            </c:extLst>
          </c:dPt>
          <c:dPt>
            <c:idx val="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152A-4707-9E6A-CC2B13DC7C30}"/>
              </c:ext>
            </c:extLst>
          </c:dPt>
          <c:dPt>
            <c:idx val="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152A-4707-9E6A-CC2B13DC7C30}"/>
              </c:ext>
            </c:extLst>
          </c:dPt>
          <c:dPt>
            <c:idx val="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152A-4707-9E6A-CC2B13DC7C30}"/>
              </c:ext>
            </c:extLst>
          </c:dPt>
          <c:dPt>
            <c:idx val="7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152A-4707-9E6A-CC2B13DC7C30}"/>
              </c:ext>
            </c:extLst>
          </c:dPt>
          <c:dPt>
            <c:idx val="8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152A-4707-9E6A-CC2B13DC7C30}"/>
              </c:ext>
            </c:extLst>
          </c:dPt>
          <c:dPt>
            <c:idx val="9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152A-4707-9E6A-CC2B13DC7C30}"/>
              </c:ext>
            </c:extLst>
          </c:dPt>
          <c:dPt>
            <c:idx val="1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152A-4707-9E6A-CC2B13DC7C30}"/>
              </c:ext>
            </c:extLst>
          </c:dPt>
          <c:dPt>
            <c:idx val="1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152A-4707-9E6A-CC2B13DC7C30}"/>
              </c:ext>
            </c:extLst>
          </c:dPt>
          <c:dPt>
            <c:idx val="12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152A-4707-9E6A-CC2B13DC7C30}"/>
              </c:ext>
            </c:extLst>
          </c:dPt>
          <c:dPt>
            <c:idx val="1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152A-4707-9E6A-CC2B13DC7C30}"/>
              </c:ext>
            </c:extLst>
          </c:dPt>
          <c:dPt>
            <c:idx val="1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152A-4707-9E6A-CC2B13DC7C30}"/>
              </c:ext>
            </c:extLst>
          </c:dPt>
          <c:dPt>
            <c:idx val="1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152A-4707-9E6A-CC2B13DC7C30}"/>
              </c:ext>
            </c:extLst>
          </c:dPt>
          <c:dPt>
            <c:idx val="1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152A-4707-9E6A-CC2B13DC7C30}"/>
              </c:ext>
            </c:extLst>
          </c:dPt>
          <c:cat>
            <c:strRef>
              <c:f>'Gantt Chart - Manual Duration'!$B$3:$B$12</c:f>
              <c:strCache>
                <c:ptCount val="10"/>
                <c:pt idx="0">
                  <c:v>Read about the project (literature review)</c:v>
                </c:pt>
                <c:pt idx="1">
                  <c:v>Select an appropriate type of needed sensors</c:v>
                </c:pt>
                <c:pt idx="2">
                  <c:v>Design a circuit diagram</c:v>
                </c:pt>
                <c:pt idx="3">
                  <c:v>Develop a communication protocol</c:v>
                </c:pt>
                <c:pt idx="4">
                  <c:v>Implement a wireless protocol</c:v>
                </c:pt>
                <c:pt idx="5">
                  <c:v>Write code for the sensors</c:v>
                </c:pt>
                <c:pt idx="6">
                  <c:v>Develop a GUI application through Open Ephys GUI</c:v>
                </c:pt>
                <c:pt idx="7">
                  <c:v>Writing the paper </c:v>
                </c:pt>
                <c:pt idx="8">
                  <c:v>Preparing for the presentation</c:v>
                </c:pt>
                <c:pt idx="9">
                  <c:v>Presentation and report submission</c:v>
                </c:pt>
              </c:strCache>
            </c:strRef>
          </c:cat>
          <c:val>
            <c:numRef>
              <c:f>'Gantt Chart - Manual Duration'!$G$3:$G$12</c:f>
              <c:numCache>
                <c:formatCode>0_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10.4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21</c:v>
                </c:pt>
                <c:pt idx="9">
                  <c:v>113.92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152A-4707-9E6A-CC2B13DC7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5074752"/>
        <c:axId val="-2095144704"/>
      </c:barChart>
      <c:catAx>
        <c:axId val="-20950747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5144704"/>
        <c:crosses val="autoZero"/>
        <c:auto val="1"/>
        <c:lblAlgn val="ctr"/>
        <c:lblOffset val="100"/>
        <c:noMultiLvlLbl val="0"/>
      </c:catAx>
      <c:valAx>
        <c:axId val="-2095144704"/>
        <c:scaling>
          <c:orientation val="minMax"/>
          <c:max val="45422"/>
          <c:min val="45244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crossAx val="-20950747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248486</xdr:colOff>
      <xdr:row>2</xdr:row>
      <xdr:rowOff>124238</xdr:rowOff>
    </xdr:from>
    <xdr:to>
      <xdr:col>17</xdr:col>
      <xdr:colOff>1072443</xdr:colOff>
      <xdr:row>32</xdr:row>
      <xdr:rowOff>49388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S42"/>
  <sheetViews>
    <sheetView showGridLines="0" tabSelected="1" zoomScale="90" zoomScaleNormal="90" workbookViewId="0">
      <selection activeCell="B2" sqref="B2:H12"/>
    </sheetView>
  </sheetViews>
  <sheetFormatPr defaultColWidth="11" defaultRowHeight="15.5"/>
  <cols>
    <col min="1" max="1" width="2.61328125" customWidth="1"/>
    <col min="2" max="2" width="40.921875" customWidth="1"/>
    <col min="3" max="3" width="12.61328125" customWidth="1"/>
    <col min="4" max="4" width="13.921875" bestFit="1" customWidth="1"/>
    <col min="5" max="8" width="12.61328125" customWidth="1"/>
    <col min="9" max="9" width="3.4609375" customWidth="1"/>
    <col min="10" max="10" width="25" customWidth="1"/>
    <col min="12" max="12" width="2" customWidth="1"/>
    <col min="13" max="13" width="10.921875" customWidth="1"/>
    <col min="18" max="18" width="17.61328125" customWidth="1"/>
    <col min="19" max="19" width="15.61328125" customWidth="1"/>
    <col min="20" max="20" width="20.07421875" customWidth="1"/>
    <col min="21" max="21" width="12.4609375" customWidth="1"/>
    <col min="22" max="22" width="11.3828125" customWidth="1"/>
  </cols>
  <sheetData>
    <row r="1" spans="2:19" ht="54.9" customHeight="1"/>
    <row r="2" spans="2:19" ht="39.9" customHeight="1">
      <c r="B2" s="7" t="s">
        <v>5</v>
      </c>
      <c r="C2" s="7" t="s">
        <v>0</v>
      </c>
      <c r="D2" s="7" t="s">
        <v>2</v>
      </c>
      <c r="E2" s="7" t="s">
        <v>9</v>
      </c>
      <c r="F2" s="7" t="s">
        <v>1</v>
      </c>
      <c r="G2" s="7" t="s">
        <v>4</v>
      </c>
      <c r="H2" s="7" t="s">
        <v>3</v>
      </c>
      <c r="J2" s="8" t="s">
        <v>6</v>
      </c>
      <c r="K2" s="5"/>
      <c r="M2" s="11"/>
      <c r="N2" s="11"/>
      <c r="O2" s="11"/>
      <c r="P2" s="11"/>
      <c r="Q2" s="11"/>
      <c r="R2" s="11"/>
      <c r="S2" s="11"/>
    </row>
    <row r="3" spans="2:19">
      <c r="B3" s="10" t="s">
        <v>8</v>
      </c>
      <c r="C3" s="1">
        <f>DATE(2023,11,14)</f>
        <v>45244</v>
      </c>
      <c r="D3" s="9">
        <f>C3+30</f>
        <v>45274</v>
      </c>
      <c r="E3" s="4">
        <f>IF(OR(ISBLANK(C3),ISBLANK(D3)),"",D3-C3+1)</f>
        <v>31</v>
      </c>
      <c r="F3" s="12">
        <f>IF(((D3)=""),"",(H3)*(D3-C3))+1</f>
        <v>31</v>
      </c>
      <c r="G3" s="12">
        <f>IF(F3="","",(D3-C3)-F3)+1</f>
        <v>0</v>
      </c>
      <c r="H3" s="3">
        <v>1</v>
      </c>
    </row>
    <row r="4" spans="2:19">
      <c r="B4" s="10" t="s">
        <v>10</v>
      </c>
      <c r="C4" s="1">
        <f t="shared" ref="C4:C11" si="0">D3+1</f>
        <v>45275</v>
      </c>
      <c r="D4" s="9">
        <f>C4+13</f>
        <v>45288</v>
      </c>
      <c r="E4" s="4">
        <f>IF(OR(ISBLANK(C4),ISBLANK(D4)),"",D4-C4+1)</f>
        <v>14</v>
      </c>
      <c r="F4" s="12">
        <f>ROUND(IF(((D4)=""),"",(H4)*(D4-C4)),0)+1</f>
        <v>14</v>
      </c>
      <c r="G4" s="12">
        <f>IF(F4="","",(D4-C4)-F4)+1</f>
        <v>0</v>
      </c>
      <c r="H4" s="3">
        <v>1</v>
      </c>
    </row>
    <row r="5" spans="2:19" ht="14.4" customHeight="1">
      <c r="B5" s="10" t="s">
        <v>11</v>
      </c>
      <c r="C5" s="1">
        <f t="shared" si="0"/>
        <v>45289</v>
      </c>
      <c r="D5" s="9">
        <f>C5+13</f>
        <v>45302</v>
      </c>
      <c r="E5" s="4">
        <f>IF(OR(ISBLANK(C5),ISBLANK(D5)),"",D5-C5+1)</f>
        <v>14</v>
      </c>
      <c r="F5" s="12">
        <f>IF(((D5)=""),"",(H5)*(D5-C5))+1</f>
        <v>14</v>
      </c>
      <c r="G5" s="12">
        <f>IF(F5="","",(D5-C5)-F5)+1</f>
        <v>0</v>
      </c>
      <c r="H5" s="3">
        <v>1</v>
      </c>
      <c r="J5" s="2"/>
    </row>
    <row r="6" spans="2:19" ht="14.4" customHeight="1">
      <c r="B6" s="10" t="s">
        <v>12</v>
      </c>
      <c r="C6" s="1">
        <f t="shared" si="0"/>
        <v>45303</v>
      </c>
      <c r="D6" s="9">
        <f>C6+13</f>
        <v>45316</v>
      </c>
      <c r="E6" s="4">
        <f t="shared" ref="E6:E7" si="1">IF(OR(ISBLANK(C6),ISBLANK(D6)),"",D6-C6+1)</f>
        <v>14</v>
      </c>
      <c r="F6" s="12">
        <f t="shared" ref="F6:F7" si="2">IF(((D6)=""),"",(H6)*(D6-C6))</f>
        <v>2.6</v>
      </c>
      <c r="G6" s="12">
        <f t="shared" ref="G6:G7" si="3">IF(F6="","",(D6-C6)-F6)</f>
        <v>10.4</v>
      </c>
      <c r="H6" s="3">
        <v>0.2</v>
      </c>
    </row>
    <row r="7" spans="2:19">
      <c r="B7" s="10" t="s">
        <v>13</v>
      </c>
      <c r="C7" s="1">
        <f t="shared" si="0"/>
        <v>45317</v>
      </c>
      <c r="D7" s="9">
        <f>C7+20</f>
        <v>45337</v>
      </c>
      <c r="E7" s="4">
        <f t="shared" si="1"/>
        <v>21</v>
      </c>
      <c r="F7" s="12">
        <f t="shared" si="2"/>
        <v>0</v>
      </c>
      <c r="G7" s="12">
        <f t="shared" si="3"/>
        <v>20</v>
      </c>
      <c r="H7" s="3">
        <v>0</v>
      </c>
    </row>
    <row r="8" spans="2:19">
      <c r="B8" s="10" t="s">
        <v>14</v>
      </c>
      <c r="C8" s="1">
        <f t="shared" si="0"/>
        <v>45338</v>
      </c>
      <c r="D8" s="9">
        <f>C8+20</f>
        <v>45358</v>
      </c>
      <c r="E8" s="4">
        <f t="shared" ref="E8:E12" si="4">IF(OR(ISBLANK(C8),ISBLANK(D8)),"",D8-C8+1)</f>
        <v>21</v>
      </c>
      <c r="F8" s="12">
        <f t="shared" ref="F8:F12" si="5">IF(((D8)=""),"",(H8)*(D8-C8))</f>
        <v>0</v>
      </c>
      <c r="G8" s="12">
        <f t="shared" ref="G8:G12" si="6">IF(F8="","",(D8-C8)-F8)</f>
        <v>20</v>
      </c>
      <c r="H8" s="3">
        <v>0</v>
      </c>
    </row>
    <row r="9" spans="2:19" ht="31">
      <c r="B9" s="10" t="s">
        <v>15</v>
      </c>
      <c r="C9" s="1">
        <f t="shared" si="0"/>
        <v>45359</v>
      </c>
      <c r="D9" s="9">
        <f>C9+20</f>
        <v>45379</v>
      </c>
      <c r="E9" s="4">
        <f t="shared" si="4"/>
        <v>21</v>
      </c>
      <c r="F9" s="12">
        <f t="shared" si="5"/>
        <v>0</v>
      </c>
      <c r="G9" s="12">
        <f t="shared" si="6"/>
        <v>20</v>
      </c>
      <c r="H9" s="3">
        <v>0</v>
      </c>
    </row>
    <row r="10" spans="2:19">
      <c r="B10" s="10" t="s">
        <v>16</v>
      </c>
      <c r="C10" s="1">
        <f t="shared" si="0"/>
        <v>45380</v>
      </c>
      <c r="D10" s="9">
        <f>C10+20</f>
        <v>45400</v>
      </c>
      <c r="E10" s="4">
        <f>IF(OR(ISBLANK(C10),ISBLANK(D10)),"",D10-C10+1)</f>
        <v>21</v>
      </c>
      <c r="F10" s="12">
        <f>IF(((D10)=""),"",(H10)*(D10-C10))</f>
        <v>0</v>
      </c>
      <c r="G10" s="12">
        <f>IF(F10="","",(D10-C10)-F10)</f>
        <v>20</v>
      </c>
      <c r="H10" s="3">
        <v>0</v>
      </c>
    </row>
    <row r="11" spans="2:19">
      <c r="B11" s="10" t="s">
        <v>17</v>
      </c>
      <c r="C11" s="1">
        <f t="shared" si="0"/>
        <v>45401</v>
      </c>
      <c r="D11" s="9">
        <f>C11+21</f>
        <v>45422</v>
      </c>
      <c r="E11" s="4">
        <f t="shared" si="4"/>
        <v>22</v>
      </c>
      <c r="F11" s="12">
        <f t="shared" si="5"/>
        <v>0</v>
      </c>
      <c r="G11" s="12">
        <f t="shared" si="6"/>
        <v>21</v>
      </c>
      <c r="H11" s="3">
        <v>0</v>
      </c>
    </row>
    <row r="12" spans="2:19">
      <c r="B12" s="10" t="s">
        <v>7</v>
      </c>
      <c r="C12" s="1">
        <f>DATE(2023,11,14)</f>
        <v>45244</v>
      </c>
      <c r="D12" s="9">
        <f>D11</f>
        <v>45422</v>
      </c>
      <c r="E12" s="4">
        <f>IF(OR(ISBLANK(C12),ISBLANK(D12)),"",D12-C12+1)</f>
        <v>179</v>
      </c>
      <c r="F12" s="12">
        <f t="shared" si="5"/>
        <v>64.08</v>
      </c>
      <c r="G12" s="12">
        <f t="shared" si="6"/>
        <v>113.92</v>
      </c>
      <c r="H12" s="3">
        <v>0.36</v>
      </c>
    </row>
    <row r="13" spans="2:19">
      <c r="B13" s="6"/>
      <c r="H13" s="2"/>
    </row>
    <row r="14" spans="2:19">
      <c r="B14" s="6"/>
    </row>
    <row r="16" spans="2:19">
      <c r="D16">
        <f ca="1">DATEDIF(DATE(2023, 11, 14), TODAY(), "d")</f>
        <v>64</v>
      </c>
      <c r="F16">
        <f>64/179</f>
        <v>0.35754189944134079</v>
      </c>
    </row>
    <row r="17" spans="2:2" ht="24.9" customHeight="1">
      <c r="B17" s="6"/>
    </row>
    <row r="18" spans="2:2" ht="24.9" customHeight="1">
      <c r="B18" s="6"/>
    </row>
    <row r="19" spans="2:2" ht="24.9" customHeight="1">
      <c r="B19" s="6"/>
    </row>
    <row r="20" spans="2:2" ht="24.9" customHeight="1">
      <c r="B20" s="6"/>
    </row>
    <row r="21" spans="2:2" ht="44.15" customHeight="1">
      <c r="B21" s="6"/>
    </row>
    <row r="22" spans="2:2" ht="24.9" customHeight="1">
      <c r="B22" s="6"/>
    </row>
    <row r="23" spans="2:2" ht="24.9" customHeight="1">
      <c r="B23" s="6"/>
    </row>
    <row r="24" spans="2:2" ht="24.9" customHeight="1">
      <c r="B24" s="6"/>
    </row>
    <row r="25" spans="2:2" ht="24.9" customHeight="1">
      <c r="B25" s="6"/>
    </row>
    <row r="26" spans="2:2" ht="24.9" customHeight="1">
      <c r="B26" s="6"/>
    </row>
    <row r="27" spans="2:2" ht="24.9" customHeight="1">
      <c r="B27" s="6"/>
    </row>
    <row r="28" spans="2:2" ht="24.9" customHeight="1">
      <c r="B28" s="6"/>
    </row>
    <row r="29" spans="2:2" ht="24.9" customHeight="1">
      <c r="B29" s="6"/>
    </row>
    <row r="30" spans="2:2" ht="24.9" customHeight="1">
      <c r="B30" s="6"/>
    </row>
    <row r="31" spans="2:2" ht="24.9" customHeight="1">
      <c r="B31" s="6"/>
    </row>
    <row r="32" spans="2:2" ht="24.9" customHeight="1">
      <c r="B32" s="6"/>
    </row>
    <row r="33" ht="24.9" customHeight="1"/>
    <row r="34" ht="24.9" customHeight="1"/>
    <row r="35" ht="24.9" customHeight="1"/>
    <row r="36" ht="24.9" customHeight="1"/>
    <row r="37" ht="24.9" customHeight="1"/>
    <row r="38" ht="24.9" customHeight="1"/>
    <row r="39" ht="24.9" customHeight="1"/>
    <row r="40" ht="24.9" customHeight="1"/>
    <row r="41" ht="24.9" customHeight="1"/>
    <row r="42" ht="24.9" customHeight="1"/>
  </sheetData>
  <mergeCells count="1">
    <mergeCell ref="M2:S2"/>
  </mergeCells>
  <phoneticPr fontId="6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Gantt Chart - Manual Duration</vt:lpstr>
      <vt:lpstr>Project_Start</vt:lpstr>
      <vt:lpstr>'Gantt Chart - Manual Duration'!task_end</vt:lpstr>
      <vt:lpstr>'Gantt Chart - Manual Duration'!task_start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Junnan Liu</cp:lastModifiedBy>
  <cp:lastPrinted>2018-07-09T11:05:52Z</cp:lastPrinted>
  <dcterms:created xsi:type="dcterms:W3CDTF">2016-07-21T15:14:49Z</dcterms:created>
  <dcterms:modified xsi:type="dcterms:W3CDTF">2024-01-17T23:14:05Z</dcterms:modified>
</cp:coreProperties>
</file>