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/>
  <xr:revisionPtr revIDLastSave="0" documentId="13_ncr:1_{EACA3F98-870D-4097-A428-4FC61BD65DAC}" xr6:coauthVersionLast="47" xr6:coauthVersionMax="47" xr10:uidLastSave="{00000000-0000-0000-0000-000000000000}"/>
  <bookViews>
    <workbookView xWindow="-96" yWindow="-96" windowWidth="23232" windowHeight="13992" tabRatio="668" xr2:uid="{00000000-000D-0000-FFFF-FFFF00000000}"/>
  </bookViews>
  <sheets>
    <sheet name="Coal" sheetId="4" r:id="rId1"/>
    <sheet name="Gas" sheetId="2" r:id="rId2"/>
    <sheet name="Biomass &amp; waste" sheetId="3" r:id="rId3"/>
    <sheet name="Nuclear" sheetId="1" r:id="rId4"/>
    <sheet name="Hydrogen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R4" i="1" s="1"/>
  <c r="S2" i="1"/>
  <c r="S4" i="1" s="1"/>
  <c r="T2" i="1"/>
  <c r="T8" i="1" s="1"/>
  <c r="T5" i="1"/>
  <c r="R15" i="1"/>
  <c r="R17" i="1"/>
  <c r="R18" i="1"/>
  <c r="R20" i="1"/>
  <c r="D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6" i="3"/>
  <c r="D5" i="3"/>
  <c r="J5" i="3"/>
  <c r="R19" i="1" l="1"/>
  <c r="T17" i="1"/>
  <c r="R9" i="1"/>
  <c r="R14" i="1"/>
  <c r="R8" i="1"/>
  <c r="T13" i="1"/>
  <c r="T11" i="1"/>
  <c r="T9" i="1"/>
  <c r="T19" i="1"/>
  <c r="T7" i="1"/>
  <c r="T15" i="1"/>
  <c r="S18" i="1"/>
  <c r="S13" i="1"/>
  <c r="S7" i="1"/>
  <c r="R12" i="1"/>
  <c r="R7" i="1"/>
  <c r="R13" i="1"/>
  <c r="S17" i="1"/>
  <c r="S6" i="1"/>
  <c r="S11" i="1"/>
  <c r="R6" i="1"/>
  <c r="R16" i="1"/>
  <c r="R11" i="1"/>
  <c r="S10" i="1"/>
  <c r="S5" i="1"/>
  <c r="S19" i="1"/>
  <c r="S15" i="1"/>
  <c r="R10" i="1"/>
  <c r="R5" i="1"/>
  <c r="S14" i="1"/>
  <c r="S9" i="1"/>
  <c r="T18" i="1"/>
  <c r="T14" i="1"/>
  <c r="T10" i="1"/>
  <c r="T6" i="1"/>
  <c r="T12" i="1"/>
  <c r="T4" i="1"/>
  <c r="T20" i="1"/>
  <c r="T16" i="1"/>
  <c r="S20" i="1"/>
  <c r="S16" i="1"/>
  <c r="S12" i="1"/>
  <c r="S8" i="1"/>
  <c r="J6" i="11"/>
  <c r="J7" i="11"/>
  <c r="J8" i="11"/>
  <c r="J9" i="11"/>
  <c r="J10" i="11"/>
  <c r="J11" i="11"/>
  <c r="J5" i="11"/>
  <c r="AS37" i="3" l="1"/>
  <c r="AS36" i="3"/>
  <c r="AS35" i="3"/>
  <c r="AS34" i="3"/>
  <c r="AS33" i="3"/>
  <c r="AS32" i="3"/>
  <c r="AS31" i="3"/>
  <c r="AS30" i="3"/>
  <c r="AS29" i="3"/>
  <c r="AS28" i="3"/>
  <c r="AS27" i="3"/>
  <c r="AS26" i="3"/>
  <c r="AS25" i="3"/>
  <c r="AS24" i="3"/>
  <c r="AS23" i="3"/>
  <c r="AS22" i="3"/>
  <c r="AS21" i="3"/>
  <c r="AS20" i="3"/>
  <c r="AS19" i="3"/>
  <c r="AS18" i="3"/>
  <c r="AS17" i="3"/>
  <c r="AS16" i="3"/>
  <c r="AS15" i="3"/>
  <c r="AS14" i="3"/>
  <c r="AS13" i="3"/>
  <c r="AS12" i="3"/>
  <c r="AS11" i="3"/>
  <c r="AS10" i="3"/>
  <c r="AS9" i="3"/>
  <c r="AS8" i="3"/>
  <c r="AS7" i="3"/>
  <c r="AS6" i="3"/>
  <c r="AS5" i="3"/>
  <c r="AJ37" i="3"/>
  <c r="AJ36" i="3"/>
  <c r="AJ35" i="3"/>
  <c r="AJ34" i="3"/>
  <c r="AJ33" i="3"/>
  <c r="AJ32" i="3"/>
  <c r="AJ31" i="3"/>
  <c r="AJ30" i="3"/>
  <c r="AJ29" i="3"/>
  <c r="AJ28" i="3"/>
  <c r="AJ27" i="3"/>
  <c r="AJ26" i="3"/>
  <c r="AJ25" i="3"/>
  <c r="AJ24" i="3"/>
  <c r="AJ23" i="3"/>
  <c r="AJ22" i="3"/>
  <c r="AJ21" i="3"/>
  <c r="AJ20" i="3"/>
  <c r="AJ19" i="3"/>
  <c r="AJ18" i="3"/>
  <c r="AJ17" i="3"/>
  <c r="AJ16" i="3"/>
  <c r="AJ15" i="3"/>
  <c r="AJ14" i="3"/>
  <c r="AJ13" i="3"/>
  <c r="AJ12" i="3"/>
  <c r="AJ11" i="3"/>
  <c r="AJ10" i="3"/>
  <c r="AJ9" i="3"/>
  <c r="AJ8" i="3"/>
  <c r="AJ7" i="3"/>
  <c r="AJ6" i="3"/>
  <c r="AJ5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F6" i="3" l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B6" i="3"/>
  <c r="AO4" i="11"/>
  <c r="AP4" i="11"/>
  <c r="AQ4" i="11"/>
  <c r="AM4" i="11"/>
  <c r="AN4" i="11"/>
  <c r="AL4" i="11"/>
  <c r="J6" i="3" l="1"/>
  <c r="AO38" i="11"/>
  <c r="AL38" i="11"/>
  <c r="AQ37" i="11"/>
  <c r="AP37" i="11"/>
  <c r="AN37" i="11"/>
  <c r="AQ36" i="11"/>
  <c r="AP36" i="11"/>
  <c r="AN36" i="11"/>
  <c r="AT36" i="11" s="1"/>
  <c r="AQ35" i="11"/>
  <c r="AP35" i="11"/>
  <c r="AN35" i="11"/>
  <c r="AQ34" i="11"/>
  <c r="AP34" i="11"/>
  <c r="AN34" i="11"/>
  <c r="AQ33" i="11"/>
  <c r="AP33" i="11"/>
  <c r="AN33" i="11"/>
  <c r="AQ32" i="11"/>
  <c r="AP32" i="11"/>
  <c r="AN32" i="11"/>
  <c r="AT32" i="11" s="1"/>
  <c r="AQ31" i="11"/>
  <c r="AP31" i="11"/>
  <c r="AN31" i="11"/>
  <c r="AQ30" i="11"/>
  <c r="AP30" i="11"/>
  <c r="AN30" i="11"/>
  <c r="AT30" i="11" s="1"/>
  <c r="AQ29" i="11"/>
  <c r="AP29" i="11"/>
  <c r="AN29" i="11"/>
  <c r="AQ28" i="11"/>
  <c r="AP28" i="11"/>
  <c r="AN28" i="11"/>
  <c r="AQ27" i="11"/>
  <c r="AP27" i="11"/>
  <c r="AN27" i="11"/>
  <c r="AQ26" i="11"/>
  <c r="AP26" i="11"/>
  <c r="AN26" i="11"/>
  <c r="AT26" i="11" s="1"/>
  <c r="A26" i="1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Q25" i="11"/>
  <c r="AP25" i="11"/>
  <c r="AN25" i="11"/>
  <c r="AQ24" i="11"/>
  <c r="AP24" i="11"/>
  <c r="AN24" i="11"/>
  <c r="AQ23" i="11"/>
  <c r="AP23" i="11"/>
  <c r="AN23" i="11"/>
  <c r="AQ22" i="11"/>
  <c r="AP22" i="11"/>
  <c r="AN22" i="11"/>
  <c r="AQ21" i="11"/>
  <c r="AP21" i="11"/>
  <c r="AN21" i="11"/>
  <c r="AQ20" i="11"/>
  <c r="AP20" i="11"/>
  <c r="AN20" i="11"/>
  <c r="AQ19" i="11"/>
  <c r="AP19" i="11"/>
  <c r="AN19" i="11"/>
  <c r="AQ18" i="11"/>
  <c r="AP18" i="11"/>
  <c r="AN18" i="11"/>
  <c r="AQ17" i="11"/>
  <c r="AP17" i="11"/>
  <c r="AN17" i="11"/>
  <c r="AM17" i="11"/>
  <c r="AQ16" i="11"/>
  <c r="AP16" i="11"/>
  <c r="AN16" i="11"/>
  <c r="AL16" i="11"/>
  <c r="C16" i="11"/>
  <c r="AQ15" i="11"/>
  <c r="AP15" i="11"/>
  <c r="AN15" i="11"/>
  <c r="AM15" i="11"/>
  <c r="AL15" i="11"/>
  <c r="AQ14" i="11"/>
  <c r="AP14" i="11"/>
  <c r="AN14" i="11"/>
  <c r="AM14" i="11"/>
  <c r="AL14" i="11"/>
  <c r="AQ13" i="11"/>
  <c r="AP13" i="11"/>
  <c r="AN13" i="11"/>
  <c r="AM13" i="11"/>
  <c r="AL13" i="11"/>
  <c r="AQ12" i="11"/>
  <c r="AP12" i="11"/>
  <c r="AN12" i="11"/>
  <c r="AM12" i="11"/>
  <c r="AL12" i="11"/>
  <c r="F12" i="11"/>
  <c r="AQ11" i="11"/>
  <c r="AP11" i="11"/>
  <c r="AO11" i="11"/>
  <c r="AN11" i="11"/>
  <c r="AM11" i="11"/>
  <c r="AS11" i="11" s="1"/>
  <c r="AL11" i="11"/>
  <c r="AR11" i="11" s="1"/>
  <c r="AQ10" i="11"/>
  <c r="AP10" i="11"/>
  <c r="AO10" i="11"/>
  <c r="AN10" i="11"/>
  <c r="AM10" i="11"/>
  <c r="AS10" i="11" s="1"/>
  <c r="AL10" i="11"/>
  <c r="AR10" i="11" s="1"/>
  <c r="AQ9" i="11"/>
  <c r="AP9" i="11"/>
  <c r="AO9" i="11"/>
  <c r="AN9" i="11"/>
  <c r="AM9" i="11"/>
  <c r="AS9" i="11" s="1"/>
  <c r="AL9" i="11"/>
  <c r="AR9" i="11" s="1"/>
  <c r="AQ8" i="11"/>
  <c r="AP8" i="11"/>
  <c r="AO8" i="11"/>
  <c r="AN8" i="11"/>
  <c r="AM8" i="11"/>
  <c r="AS8" i="11" s="1"/>
  <c r="AL8" i="11"/>
  <c r="AR8" i="11" s="1"/>
  <c r="AQ7" i="11"/>
  <c r="AP7" i="11"/>
  <c r="AO7" i="11"/>
  <c r="AN7" i="11"/>
  <c r="AM7" i="11"/>
  <c r="AS7" i="11" s="1"/>
  <c r="AL7" i="11"/>
  <c r="AQ6" i="11"/>
  <c r="AP6" i="11"/>
  <c r="AO6" i="11"/>
  <c r="AN6" i="11"/>
  <c r="AM6" i="11"/>
  <c r="AS6" i="11" s="1"/>
  <c r="AL6" i="11"/>
  <c r="AQ5" i="11"/>
  <c r="AP5" i="11"/>
  <c r="AO5" i="11"/>
  <c r="AN5" i="11"/>
  <c r="AM5" i="11"/>
  <c r="AS5" i="11" s="1"/>
  <c r="AL5" i="11"/>
  <c r="AH4" i="11"/>
  <c r="AH13" i="11" s="1"/>
  <c r="AG4" i="11"/>
  <c r="AG29" i="11" s="1"/>
  <c r="AF4" i="11"/>
  <c r="AF38" i="11" s="1"/>
  <c r="AE4" i="11"/>
  <c r="AE20" i="11" s="1"/>
  <c r="AD4" i="11"/>
  <c r="AD14" i="11" s="1"/>
  <c r="AC4" i="11"/>
  <c r="AC38" i="11" s="1"/>
  <c r="Y4" i="11"/>
  <c r="Y14" i="11" s="1"/>
  <c r="X4" i="11"/>
  <c r="X18" i="11" s="1"/>
  <c r="W4" i="11"/>
  <c r="V4" i="11"/>
  <c r="V14" i="11" s="1"/>
  <c r="U4" i="11"/>
  <c r="U15" i="11" s="1"/>
  <c r="T4" i="11"/>
  <c r="P4" i="11"/>
  <c r="P16" i="11" s="1"/>
  <c r="O4" i="11"/>
  <c r="O19" i="11" s="1"/>
  <c r="N4" i="11"/>
  <c r="K4" i="11"/>
  <c r="M32" i="11" s="1"/>
  <c r="AS15" i="11" l="1"/>
  <c r="AT15" i="11"/>
  <c r="AB14" i="11"/>
  <c r="AT29" i="11"/>
  <c r="AT33" i="11"/>
  <c r="AT6" i="11"/>
  <c r="AT23" i="11"/>
  <c r="AT27" i="11"/>
  <c r="AT35" i="11"/>
  <c r="AT5" i="11"/>
  <c r="AT7" i="11"/>
  <c r="AS14" i="11"/>
  <c r="AT14" i="11"/>
  <c r="AT18" i="11"/>
  <c r="AT20" i="11"/>
  <c r="AT21" i="11"/>
  <c r="AT24" i="11"/>
  <c r="AD13" i="11"/>
  <c r="AR5" i="11"/>
  <c r="AR6" i="11"/>
  <c r="AR7" i="11"/>
  <c r="AM16" i="11"/>
  <c r="AS16" i="11" s="1"/>
  <c r="AS12" i="11"/>
  <c r="AT16" i="11"/>
  <c r="AT12" i="11"/>
  <c r="AG14" i="11"/>
  <c r="AJ14" i="11" s="1"/>
  <c r="AT19" i="11"/>
  <c r="AT22" i="11"/>
  <c r="AT25" i="11"/>
  <c r="AT9" i="11"/>
  <c r="AT10" i="11"/>
  <c r="AT11" i="11"/>
  <c r="J12" i="11"/>
  <c r="AT8" i="11"/>
  <c r="AS13" i="11"/>
  <c r="AS17" i="11"/>
  <c r="AT28" i="11"/>
  <c r="AT31" i="11"/>
  <c r="AT34" i="11"/>
  <c r="AT37" i="11"/>
  <c r="L5" i="11"/>
  <c r="AT13" i="11"/>
  <c r="AT17" i="11"/>
  <c r="N10" i="11"/>
  <c r="AD6" i="11"/>
  <c r="Y10" i="11"/>
  <c r="Y16" i="11"/>
  <c r="V22" i="11"/>
  <c r="Y6" i="11"/>
  <c r="P13" i="11"/>
  <c r="M24" i="11"/>
  <c r="N8" i="11"/>
  <c r="Y15" i="11"/>
  <c r="Y8" i="11"/>
  <c r="M12" i="11"/>
  <c r="B17" i="11"/>
  <c r="P27" i="11"/>
  <c r="N6" i="11"/>
  <c r="X12" i="11"/>
  <c r="K14" i="11"/>
  <c r="L17" i="11"/>
  <c r="P6" i="11"/>
  <c r="U5" i="11"/>
  <c r="V34" i="11"/>
  <c r="V26" i="11"/>
  <c r="V35" i="11"/>
  <c r="V27" i="11"/>
  <c r="V36" i="11"/>
  <c r="V28" i="11"/>
  <c r="V33" i="11"/>
  <c r="V25" i="11"/>
  <c r="V19" i="11"/>
  <c r="V24" i="11"/>
  <c r="V20" i="11"/>
  <c r="V16" i="11"/>
  <c r="V29" i="11"/>
  <c r="V32" i="11"/>
  <c r="V31" i="11"/>
  <c r="V23" i="11"/>
  <c r="V21" i="11"/>
  <c r="AG34" i="11"/>
  <c r="AG26" i="11"/>
  <c r="AG35" i="11"/>
  <c r="AG27" i="11"/>
  <c r="AG36" i="11"/>
  <c r="AG28" i="11"/>
  <c r="AG33" i="11"/>
  <c r="AG32" i="11"/>
  <c r="AG31" i="11"/>
  <c r="AG19" i="11"/>
  <c r="AG30" i="11"/>
  <c r="AG20" i="11"/>
  <c r="AG16" i="11"/>
  <c r="AG25" i="11"/>
  <c r="AG37" i="11"/>
  <c r="AG24" i="11"/>
  <c r="AG21" i="11"/>
  <c r="K5" i="11"/>
  <c r="V5" i="11"/>
  <c r="AG5" i="11"/>
  <c r="O6" i="11"/>
  <c r="AC6" i="11"/>
  <c r="K7" i="11"/>
  <c r="V7" i="11"/>
  <c r="AG7" i="11"/>
  <c r="O8" i="11"/>
  <c r="AC8" i="11"/>
  <c r="K9" i="11"/>
  <c r="V9" i="11"/>
  <c r="AG9" i="11"/>
  <c r="O10" i="11"/>
  <c r="AC10" i="11"/>
  <c r="K11" i="11"/>
  <c r="V11" i="11"/>
  <c r="AG11" i="11"/>
  <c r="N12" i="11"/>
  <c r="Y12" i="11"/>
  <c r="T13" i="11"/>
  <c r="AE13" i="11"/>
  <c r="AK13" i="11" s="1"/>
  <c r="L14" i="11"/>
  <c r="AH14" i="11"/>
  <c r="O15" i="11"/>
  <c r="AC15" i="11"/>
  <c r="AC16" i="11"/>
  <c r="T17" i="11"/>
  <c r="AG22" i="11"/>
  <c r="AE24" i="11"/>
  <c r="Y35" i="11"/>
  <c r="L7" i="11"/>
  <c r="W7" i="11"/>
  <c r="AH7" i="11"/>
  <c r="P8" i="11"/>
  <c r="AD8" i="11"/>
  <c r="L9" i="11"/>
  <c r="W9" i="11"/>
  <c r="AH9" i="11"/>
  <c r="P10" i="11"/>
  <c r="AD10" i="11"/>
  <c r="L11" i="11"/>
  <c r="W11" i="11"/>
  <c r="AH11" i="11"/>
  <c r="O12" i="11"/>
  <c r="AC12" i="11"/>
  <c r="U13" i="11"/>
  <c r="M14" i="11"/>
  <c r="X14" i="11"/>
  <c r="P15" i="11"/>
  <c r="AD15" i="11"/>
  <c r="L16" i="11"/>
  <c r="AD16" i="11"/>
  <c r="V17" i="11"/>
  <c r="M18" i="11"/>
  <c r="M31" i="11"/>
  <c r="AF5" i="11"/>
  <c r="X5" i="11"/>
  <c r="T6" i="11"/>
  <c r="AE6" i="11"/>
  <c r="M7" i="11"/>
  <c r="X7" i="11"/>
  <c r="T8" i="11"/>
  <c r="AE8" i="11"/>
  <c r="M9" i="11"/>
  <c r="X9" i="11"/>
  <c r="T10" i="11"/>
  <c r="AE10" i="11"/>
  <c r="M11" i="11"/>
  <c r="X11" i="11"/>
  <c r="P12" i="11"/>
  <c r="AD12" i="11"/>
  <c r="K13" i="11"/>
  <c r="V13" i="11"/>
  <c r="AG13" i="11"/>
  <c r="T15" i="11"/>
  <c r="AE15" i="11"/>
  <c r="AE16" i="11"/>
  <c r="O20" i="11"/>
  <c r="AE21" i="11"/>
  <c r="M33" i="11"/>
  <c r="V37" i="11"/>
  <c r="U7" i="11"/>
  <c r="U9" i="11"/>
  <c r="AF11" i="11"/>
  <c r="AH5" i="11"/>
  <c r="M5" i="11"/>
  <c r="Y29" i="11"/>
  <c r="Y30" i="11"/>
  <c r="Y37" i="11"/>
  <c r="Y31" i="11"/>
  <c r="Y24" i="11"/>
  <c r="Y36" i="11"/>
  <c r="Y28" i="11"/>
  <c r="Y26" i="11"/>
  <c r="Y20" i="11"/>
  <c r="Y33" i="11"/>
  <c r="Y32" i="11"/>
  <c r="Y21" i="11"/>
  <c r="Y17" i="11"/>
  <c r="Y27" i="11"/>
  <c r="Y23" i="11"/>
  <c r="Y22" i="11"/>
  <c r="Y25" i="11"/>
  <c r="Y19" i="11"/>
  <c r="N5" i="11"/>
  <c r="Y5" i="11"/>
  <c r="U6" i="11"/>
  <c r="AF6" i="11"/>
  <c r="N7" i="11"/>
  <c r="Y7" i="11"/>
  <c r="U8" i="11"/>
  <c r="AF8" i="11"/>
  <c r="N9" i="11"/>
  <c r="Y9" i="11"/>
  <c r="U10" i="11"/>
  <c r="AF10" i="11"/>
  <c r="N11" i="11"/>
  <c r="Y11" i="11"/>
  <c r="T12" i="11"/>
  <c r="AE12" i="11"/>
  <c r="F13" i="11"/>
  <c r="J13" i="11" s="1"/>
  <c r="L13" i="11"/>
  <c r="O14" i="11"/>
  <c r="AC14" i="11"/>
  <c r="O16" i="11"/>
  <c r="AE17" i="11"/>
  <c r="V18" i="11"/>
  <c r="M19" i="11"/>
  <c r="U17" i="11"/>
  <c r="AF7" i="11"/>
  <c r="AH35" i="11"/>
  <c r="AH27" i="11"/>
  <c r="AH36" i="11"/>
  <c r="AH28" i="11"/>
  <c r="AH29" i="11"/>
  <c r="AH23" i="11"/>
  <c r="AH34" i="11"/>
  <c r="AH33" i="11"/>
  <c r="AH32" i="11"/>
  <c r="AH31" i="11"/>
  <c r="AH19" i="11"/>
  <c r="AH30" i="11"/>
  <c r="AH20" i="11"/>
  <c r="AK20" i="11" s="1"/>
  <c r="AH16" i="11"/>
  <c r="AH25" i="11"/>
  <c r="AH37" i="11"/>
  <c r="AH24" i="11"/>
  <c r="AH21" i="11"/>
  <c r="AH26" i="11"/>
  <c r="AH22" i="11"/>
  <c r="AH18" i="11"/>
  <c r="O5" i="11"/>
  <c r="AC5" i="11"/>
  <c r="K6" i="11"/>
  <c r="V6" i="11"/>
  <c r="AG6" i="11"/>
  <c r="O7" i="11"/>
  <c r="AC7" i="11"/>
  <c r="K8" i="11"/>
  <c r="V8" i="11"/>
  <c r="AG8" i="11"/>
  <c r="O9" i="11"/>
  <c r="AC9" i="11"/>
  <c r="K10" i="11"/>
  <c r="V10" i="11"/>
  <c r="AG10" i="11"/>
  <c r="O11" i="11"/>
  <c r="AC11" i="11"/>
  <c r="AI11" i="11" s="1"/>
  <c r="U12" i="11"/>
  <c r="AF12" i="11"/>
  <c r="AO12" i="11"/>
  <c r="AR12" i="11" s="1"/>
  <c r="M13" i="11"/>
  <c r="X13" i="11"/>
  <c r="P14" i="11"/>
  <c r="K15" i="11"/>
  <c r="V15" i="11"/>
  <c r="AG15" i="11"/>
  <c r="AG17" i="11"/>
  <c r="X36" i="11"/>
  <c r="X28" i="11"/>
  <c r="X29" i="11"/>
  <c r="X23" i="11"/>
  <c r="X30" i="11"/>
  <c r="X37" i="11"/>
  <c r="X35" i="11"/>
  <c r="X34" i="11"/>
  <c r="X26" i="11"/>
  <c r="X24" i="11"/>
  <c r="X20" i="11"/>
  <c r="X16" i="11"/>
  <c r="X33" i="11"/>
  <c r="X32" i="11"/>
  <c r="X31" i="11"/>
  <c r="X21" i="11"/>
  <c r="X17" i="11"/>
  <c r="X27" i="11"/>
  <c r="X22" i="11"/>
  <c r="O30" i="11"/>
  <c r="O37" i="11"/>
  <c r="O31" i="11"/>
  <c r="O24" i="11"/>
  <c r="O32" i="11"/>
  <c r="O36" i="11"/>
  <c r="O29" i="11"/>
  <c r="O27" i="11"/>
  <c r="O35" i="11"/>
  <c r="O34" i="11"/>
  <c r="O23" i="11"/>
  <c r="O21" i="11"/>
  <c r="O17" i="11"/>
  <c r="O25" i="11"/>
  <c r="O22" i="11"/>
  <c r="O18" i="11"/>
  <c r="O28" i="11"/>
  <c r="O26" i="11"/>
  <c r="O33" i="11"/>
  <c r="P37" i="11"/>
  <c r="P31" i="11"/>
  <c r="P32" i="11"/>
  <c r="S32" i="11" s="1"/>
  <c r="P33" i="11"/>
  <c r="P25" i="11"/>
  <c r="P34" i="11"/>
  <c r="P35" i="11"/>
  <c r="P23" i="11"/>
  <c r="P21" i="11"/>
  <c r="P17" i="11"/>
  <c r="P30" i="11"/>
  <c r="P22" i="11"/>
  <c r="P18" i="11"/>
  <c r="P36" i="11"/>
  <c r="P28" i="11"/>
  <c r="P26" i="11"/>
  <c r="P24" i="11"/>
  <c r="P20" i="11"/>
  <c r="AD17" i="11"/>
  <c r="P5" i="11"/>
  <c r="AD5" i="11"/>
  <c r="AJ5" i="11" s="1"/>
  <c r="L6" i="11"/>
  <c r="W6" i="11"/>
  <c r="AH6" i="11"/>
  <c r="P7" i="11"/>
  <c r="AD7" i="11"/>
  <c r="L8" i="11"/>
  <c r="W8" i="11"/>
  <c r="AH8" i="11"/>
  <c r="P9" i="11"/>
  <c r="AD9" i="11"/>
  <c r="AJ9" i="11" s="1"/>
  <c r="L10" i="11"/>
  <c r="R10" i="11" s="1"/>
  <c r="W10" i="11"/>
  <c r="AH10" i="11"/>
  <c r="P11" i="11"/>
  <c r="AD11" i="11"/>
  <c r="AJ11" i="11" s="1"/>
  <c r="K12" i="11"/>
  <c r="Q12" i="11" s="1"/>
  <c r="V12" i="11"/>
  <c r="AG12" i="11"/>
  <c r="Y13" i="11"/>
  <c r="T14" i="11"/>
  <c r="AE14" i="11"/>
  <c r="L15" i="11"/>
  <c r="AH15" i="11"/>
  <c r="T16" i="11"/>
  <c r="AH17" i="11"/>
  <c r="Y18" i="11"/>
  <c r="P19" i="11"/>
  <c r="AG23" i="11"/>
  <c r="X25" i="11"/>
  <c r="Y34" i="11"/>
  <c r="AF9" i="11"/>
  <c r="U11" i="11"/>
  <c r="W5" i="11"/>
  <c r="M36" i="11"/>
  <c r="M28" i="11"/>
  <c r="M29" i="11"/>
  <c r="M23" i="11"/>
  <c r="M30" i="11"/>
  <c r="S30" i="11" s="1"/>
  <c r="M37" i="11"/>
  <c r="M35" i="11"/>
  <c r="S35" i="11" s="1"/>
  <c r="M20" i="11"/>
  <c r="M16" i="11"/>
  <c r="S16" i="11" s="1"/>
  <c r="M27" i="11"/>
  <c r="M34" i="11"/>
  <c r="M21" i="11"/>
  <c r="M17" i="11"/>
  <c r="K16" i="11"/>
  <c r="M25" i="11"/>
  <c r="M22" i="11"/>
  <c r="M26" i="11"/>
  <c r="AE32" i="11"/>
  <c r="AE33" i="11"/>
  <c r="AE25" i="11"/>
  <c r="AE34" i="11"/>
  <c r="AE26" i="11"/>
  <c r="AK26" i="11" s="1"/>
  <c r="AE35" i="11"/>
  <c r="AE37" i="11"/>
  <c r="AE31" i="11"/>
  <c r="AE36" i="11"/>
  <c r="AE29" i="11"/>
  <c r="AE27" i="11"/>
  <c r="AE23" i="11"/>
  <c r="AE22" i="11"/>
  <c r="AE18" i="11"/>
  <c r="AE19" i="11"/>
  <c r="AE30" i="11"/>
  <c r="AE28" i="11"/>
  <c r="T5" i="11"/>
  <c r="AE5" i="11"/>
  <c r="M6" i="11"/>
  <c r="S6" i="11" s="1"/>
  <c r="X6" i="11"/>
  <c r="T7" i="11"/>
  <c r="AE7" i="11"/>
  <c r="M8" i="11"/>
  <c r="S8" i="11" s="1"/>
  <c r="X8" i="11"/>
  <c r="T9" i="11"/>
  <c r="AE9" i="11"/>
  <c r="AK9" i="11" s="1"/>
  <c r="M10" i="11"/>
  <c r="X10" i="11"/>
  <c r="T11" i="11"/>
  <c r="Z11" i="11" s="1"/>
  <c r="AE11" i="11"/>
  <c r="L12" i="11"/>
  <c r="W12" i="11"/>
  <c r="AH12" i="11"/>
  <c r="O13" i="11"/>
  <c r="AC13" i="11"/>
  <c r="U14" i="11"/>
  <c r="M15" i="11"/>
  <c r="X15" i="11"/>
  <c r="AA15" i="11" s="1"/>
  <c r="U16" i="11"/>
  <c r="AG18" i="11"/>
  <c r="X19" i="11"/>
  <c r="P29" i="11"/>
  <c r="V30" i="11"/>
  <c r="S7" i="11" l="1"/>
  <c r="S22" i="11"/>
  <c r="AA11" i="11"/>
  <c r="S13" i="11"/>
  <c r="AB32" i="11"/>
  <c r="AK25" i="11"/>
  <c r="AB12" i="11"/>
  <c r="AJ7" i="11"/>
  <c r="AK22" i="11"/>
  <c r="AA12" i="11"/>
  <c r="AK23" i="11"/>
  <c r="S26" i="11"/>
  <c r="AB31" i="11"/>
  <c r="AB35" i="11"/>
  <c r="Z7" i="11"/>
  <c r="S28" i="11"/>
  <c r="AB15" i="11"/>
  <c r="AB10" i="11"/>
  <c r="AI5" i="11"/>
  <c r="AB16" i="11"/>
  <c r="AK34" i="11"/>
  <c r="AB6" i="11"/>
  <c r="AK29" i="11"/>
  <c r="R9" i="11"/>
  <c r="AK36" i="11"/>
  <c r="AB30" i="11"/>
  <c r="R12" i="11"/>
  <c r="S36" i="11"/>
  <c r="S19" i="11"/>
  <c r="AK5" i="11"/>
  <c r="AJ13" i="11"/>
  <c r="AK33" i="11"/>
  <c r="AJ16" i="11"/>
  <c r="AA14" i="11"/>
  <c r="C23" i="11"/>
  <c r="C35" i="11"/>
  <c r="C24" i="11"/>
  <c r="C36" i="11"/>
  <c r="C25" i="11"/>
  <c r="C37" i="11"/>
  <c r="C26" i="11"/>
  <c r="C18" i="11"/>
  <c r="C27" i="11"/>
  <c r="C28" i="11"/>
  <c r="C29" i="11"/>
  <c r="C31" i="11"/>
  <c r="C30" i="11"/>
  <c r="C19" i="11"/>
  <c r="C20" i="11"/>
  <c r="C32" i="11"/>
  <c r="C21" i="11"/>
  <c r="C33" i="11"/>
  <c r="C22" i="11"/>
  <c r="C34" i="11"/>
  <c r="AK27" i="11"/>
  <c r="S23" i="11"/>
  <c r="R6" i="11"/>
  <c r="Q10" i="11"/>
  <c r="R15" i="11"/>
  <c r="AK37" i="11"/>
  <c r="S34" i="11"/>
  <c r="AK14" i="11"/>
  <c r="S11" i="11"/>
  <c r="AB26" i="11"/>
  <c r="S10" i="11"/>
  <c r="AK30" i="11"/>
  <c r="R8" i="11"/>
  <c r="AB8" i="11"/>
  <c r="AB19" i="11"/>
  <c r="S15" i="11"/>
  <c r="AK19" i="11"/>
  <c r="S20" i="11"/>
  <c r="Q8" i="11"/>
  <c r="AI8" i="11"/>
  <c r="Z9" i="11"/>
  <c r="AI7" i="11"/>
  <c r="S37" i="11"/>
  <c r="AK32" i="11"/>
  <c r="AK15" i="11"/>
  <c r="AB17" i="11"/>
  <c r="S27" i="11"/>
  <c r="S5" i="11"/>
  <c r="R16" i="11"/>
  <c r="AB29" i="11"/>
  <c r="AB34" i="11"/>
  <c r="AA10" i="11"/>
  <c r="AA6" i="11"/>
  <c r="AK10" i="11"/>
  <c r="AK6" i="11"/>
  <c r="AJ15" i="11"/>
  <c r="R11" i="11"/>
  <c r="R7" i="11"/>
  <c r="AB9" i="11"/>
  <c r="AB5" i="11"/>
  <c r="AA5" i="11"/>
  <c r="AB22" i="11"/>
  <c r="Z10" i="11"/>
  <c r="Z6" i="11"/>
  <c r="AJ10" i="11"/>
  <c r="Q9" i="11"/>
  <c r="Q5" i="11"/>
  <c r="AB20" i="11"/>
  <c r="S12" i="11"/>
  <c r="AK31" i="11"/>
  <c r="AA9" i="11"/>
  <c r="AB13" i="11"/>
  <c r="AB24" i="11"/>
  <c r="Z5" i="11"/>
  <c r="R13" i="11"/>
  <c r="AA7" i="11"/>
  <c r="S14" i="11"/>
  <c r="AJ6" i="11"/>
  <c r="R5" i="11"/>
  <c r="AK35" i="11"/>
  <c r="S25" i="11"/>
  <c r="S29" i="11"/>
  <c r="AJ17" i="11"/>
  <c r="AB37" i="11"/>
  <c r="S9" i="11"/>
  <c r="AB25" i="11"/>
  <c r="R17" i="11"/>
  <c r="AK28" i="11"/>
  <c r="Q6" i="11"/>
  <c r="AK12" i="11"/>
  <c r="S33" i="11"/>
  <c r="S31" i="11"/>
  <c r="AA13" i="11"/>
  <c r="AB33" i="11"/>
  <c r="Z12" i="11"/>
  <c r="AA8" i="11"/>
  <c r="AK21" i="11"/>
  <c r="AJ12" i="11"/>
  <c r="AK8" i="11"/>
  <c r="AB11" i="11"/>
  <c r="AB7" i="11"/>
  <c r="AB28" i="11"/>
  <c r="S17" i="11"/>
  <c r="AI9" i="11"/>
  <c r="AA16" i="11"/>
  <c r="S21" i="11"/>
  <c r="AB18" i="11"/>
  <c r="Z8" i="11"/>
  <c r="AI12" i="11"/>
  <c r="AJ8" i="11"/>
  <c r="AK24" i="11"/>
  <c r="R14" i="11"/>
  <c r="Q11" i="11"/>
  <c r="Q7" i="11"/>
  <c r="AB21" i="11"/>
  <c r="AB36" i="11"/>
  <c r="S24" i="11"/>
  <c r="AK11" i="11"/>
  <c r="AK7" i="11"/>
  <c r="AK18" i="11"/>
  <c r="AA17" i="11"/>
  <c r="AK17" i="11"/>
  <c r="AK16" i="11"/>
  <c r="S18" i="11"/>
  <c r="AI10" i="11"/>
  <c r="AI6" i="11"/>
  <c r="AB23" i="11"/>
  <c r="AB27" i="11"/>
  <c r="K17" i="11"/>
  <c r="AC17" i="11"/>
  <c r="AL17" i="11"/>
  <c r="N13" i="11"/>
  <c r="Q13" i="11" s="1"/>
  <c r="W13" i="11"/>
  <c r="Z13" i="11" s="1"/>
  <c r="AO13" i="11"/>
  <c r="AR13" i="11" s="1"/>
  <c r="AF13" i="11"/>
  <c r="AI13" i="11" s="1"/>
  <c r="F14" i="11"/>
  <c r="J14" i="11" s="1"/>
  <c r="AO14" i="11" l="1"/>
  <c r="AR14" i="11" s="1"/>
  <c r="AF14" i="11"/>
  <c r="AI14" i="11" s="1"/>
  <c r="F15" i="11"/>
  <c r="J15" i="11" s="1"/>
  <c r="N14" i="11"/>
  <c r="Q14" i="11" s="1"/>
  <c r="W14" i="11"/>
  <c r="Z14" i="11" s="1"/>
  <c r="N15" i="11" l="1"/>
  <c r="Q15" i="11" s="1"/>
  <c r="W15" i="11"/>
  <c r="Z15" i="11" s="1"/>
  <c r="F16" i="11"/>
  <c r="J16" i="11" s="1"/>
  <c r="AO15" i="11"/>
  <c r="AR15" i="11" s="1"/>
  <c r="AF15" i="11"/>
  <c r="AI15" i="11" s="1"/>
  <c r="W16" i="11" l="1"/>
  <c r="Z16" i="11" s="1"/>
  <c r="AO16" i="11"/>
  <c r="AR16" i="11" s="1"/>
  <c r="F17" i="11"/>
  <c r="J17" i="11" s="1"/>
  <c r="AF16" i="11"/>
  <c r="AI16" i="11" s="1"/>
  <c r="N16" i="11"/>
  <c r="Q16" i="11" s="1"/>
  <c r="N17" i="11" l="1"/>
  <c r="Q17" i="11" s="1"/>
  <c r="F18" i="11"/>
  <c r="AO17" i="11"/>
  <c r="AR17" i="11" s="1"/>
  <c r="AF17" i="11"/>
  <c r="AI17" i="11" s="1"/>
  <c r="W17" i="11"/>
  <c r="Z17" i="11" s="1"/>
  <c r="F19" i="11" l="1"/>
  <c r="AO18" i="11"/>
  <c r="AF18" i="11"/>
  <c r="W18" i="11"/>
  <c r="N18" i="11"/>
  <c r="W19" i="11" l="1"/>
  <c r="F20" i="11"/>
  <c r="AO19" i="11"/>
  <c r="AF19" i="11"/>
  <c r="N19" i="11"/>
  <c r="N20" i="11" l="1"/>
  <c r="W20" i="11"/>
  <c r="F21" i="11"/>
  <c r="AO20" i="11"/>
  <c r="AF20" i="11"/>
  <c r="N21" i="11" l="1"/>
  <c r="W21" i="11"/>
  <c r="F22" i="11"/>
  <c r="AO21" i="11"/>
  <c r="AF21" i="11"/>
  <c r="AO22" i="11" l="1"/>
  <c r="AF22" i="11"/>
  <c r="F23" i="11"/>
  <c r="N22" i="11"/>
  <c r="W22" i="11"/>
  <c r="W23" i="11" l="1"/>
  <c r="AF23" i="11"/>
  <c r="N23" i="11"/>
  <c r="AO23" i="11"/>
  <c r="F24" i="11"/>
  <c r="N24" i="11" l="1"/>
  <c r="AO24" i="11"/>
  <c r="W24" i="11"/>
  <c r="F25" i="11"/>
  <c r="AF24" i="11"/>
  <c r="AO25" i="11" l="1"/>
  <c r="AF25" i="11"/>
  <c r="W25" i="11"/>
  <c r="N25" i="11"/>
  <c r="F26" i="11"/>
  <c r="F27" i="11" l="1"/>
  <c r="AO26" i="11"/>
  <c r="AF26" i="11"/>
  <c r="W26" i="11"/>
  <c r="N26" i="11"/>
  <c r="AC6" i="3"/>
  <c r="AF6" i="3"/>
  <c r="AH6" i="3"/>
  <c r="AE7" i="3"/>
  <c r="AH7" i="3"/>
  <c r="AE8" i="3"/>
  <c r="AH8" i="3"/>
  <c r="AE9" i="3"/>
  <c r="AH9" i="3"/>
  <c r="AE10" i="3"/>
  <c r="AH10" i="3"/>
  <c r="AE11" i="3"/>
  <c r="AH11" i="3"/>
  <c r="AE12" i="3"/>
  <c r="AH12" i="3"/>
  <c r="AE13" i="3"/>
  <c r="AH13" i="3"/>
  <c r="AE14" i="3"/>
  <c r="AH14" i="3"/>
  <c r="AE15" i="3"/>
  <c r="AH15" i="3"/>
  <c r="AE16" i="3"/>
  <c r="AH16" i="3"/>
  <c r="AE17" i="3"/>
  <c r="AH17" i="3"/>
  <c r="AE18" i="3"/>
  <c r="AH18" i="3"/>
  <c r="AE19" i="3"/>
  <c r="AH19" i="3"/>
  <c r="AE20" i="3"/>
  <c r="AH20" i="3"/>
  <c r="AE21" i="3"/>
  <c r="AH21" i="3"/>
  <c r="AE22" i="3"/>
  <c r="AH22" i="3"/>
  <c r="AE23" i="3"/>
  <c r="AH23" i="3"/>
  <c r="AE24" i="3"/>
  <c r="AH24" i="3"/>
  <c r="AE25" i="3"/>
  <c r="AH25" i="3"/>
  <c r="AE26" i="3"/>
  <c r="AH26" i="3"/>
  <c r="AE27" i="3"/>
  <c r="AH27" i="3"/>
  <c r="AE28" i="3"/>
  <c r="AH28" i="3"/>
  <c r="AE29" i="3"/>
  <c r="AH29" i="3"/>
  <c r="AE30" i="3"/>
  <c r="AH30" i="3"/>
  <c r="AE31" i="3"/>
  <c r="AH31" i="3"/>
  <c r="AE32" i="3"/>
  <c r="AH32" i="3"/>
  <c r="AE33" i="3"/>
  <c r="AH33" i="3"/>
  <c r="AE34" i="3"/>
  <c r="AH34" i="3"/>
  <c r="AE35" i="3"/>
  <c r="AH35" i="3"/>
  <c r="AE36" i="3"/>
  <c r="AH36" i="3"/>
  <c r="AF37" i="3"/>
  <c r="AH5" i="3"/>
  <c r="AF5" i="3"/>
  <c r="AE5" i="3"/>
  <c r="AC5" i="3"/>
  <c r="AH37" i="3"/>
  <c r="AK35" i="3" l="1"/>
  <c r="AK29" i="3"/>
  <c r="AK36" i="3"/>
  <c r="AI6" i="3"/>
  <c r="AK23" i="3"/>
  <c r="AK17" i="3"/>
  <c r="AK5" i="3"/>
  <c r="AK32" i="3"/>
  <c r="AK26" i="3"/>
  <c r="AK20" i="3"/>
  <c r="AK14" i="3"/>
  <c r="AK8" i="3"/>
  <c r="AK30" i="3"/>
  <c r="AK24" i="3"/>
  <c r="AK18" i="3"/>
  <c r="AK11" i="3"/>
  <c r="AK16" i="3"/>
  <c r="AK33" i="3"/>
  <c r="AK27" i="3"/>
  <c r="AK21" i="3"/>
  <c r="AK15" i="3"/>
  <c r="AK9" i="3"/>
  <c r="AK22" i="3"/>
  <c r="AK31" i="3"/>
  <c r="AK25" i="3"/>
  <c r="AK19" i="3"/>
  <c r="AK13" i="3"/>
  <c r="AK7" i="3"/>
  <c r="AK28" i="3"/>
  <c r="AK34" i="3"/>
  <c r="AK12" i="3"/>
  <c r="AK10" i="3"/>
  <c r="AI5" i="3"/>
  <c r="AE37" i="3"/>
  <c r="AK37" i="3" s="1"/>
  <c r="W27" i="11"/>
  <c r="F28" i="11"/>
  <c r="AO27" i="11"/>
  <c r="AF27" i="11"/>
  <c r="N27" i="11"/>
  <c r="W28" i="11" l="1"/>
  <c r="F29" i="11"/>
  <c r="AO28" i="11"/>
  <c r="AF28" i="11"/>
  <c r="N28" i="11"/>
  <c r="AM3" i="3"/>
  <c r="AN3" i="3"/>
  <c r="AO3" i="3"/>
  <c r="AP3" i="3"/>
  <c r="AQ3" i="3"/>
  <c r="W3" i="3"/>
  <c r="X3" i="3"/>
  <c r="Y3" i="3"/>
  <c r="U3" i="3"/>
  <c r="V3" i="3"/>
  <c r="L3" i="3"/>
  <c r="M3" i="3"/>
  <c r="N3" i="3"/>
  <c r="O3" i="3"/>
  <c r="P3" i="3"/>
  <c r="F17" i="1"/>
  <c r="G17" i="1"/>
  <c r="H17" i="1"/>
  <c r="I17" i="1"/>
  <c r="J17" i="1"/>
  <c r="K17" i="1"/>
  <c r="L17" i="1"/>
  <c r="M17" i="1"/>
  <c r="N17" i="1"/>
  <c r="F18" i="1"/>
  <c r="G18" i="1"/>
  <c r="H18" i="1"/>
  <c r="I18" i="1"/>
  <c r="J18" i="1"/>
  <c r="K18" i="1"/>
  <c r="L18" i="1"/>
  <c r="M18" i="1"/>
  <c r="N18" i="1"/>
  <c r="F19" i="1"/>
  <c r="G19" i="1"/>
  <c r="H19" i="1"/>
  <c r="I19" i="1"/>
  <c r="J19" i="1"/>
  <c r="K19" i="1"/>
  <c r="L19" i="1"/>
  <c r="M19" i="1"/>
  <c r="N19" i="1"/>
  <c r="F20" i="1"/>
  <c r="G20" i="1"/>
  <c r="H20" i="1"/>
  <c r="I20" i="1"/>
  <c r="J20" i="1"/>
  <c r="K20" i="1"/>
  <c r="L20" i="1"/>
  <c r="M20" i="1"/>
  <c r="N20" i="1"/>
  <c r="F5" i="1"/>
  <c r="G5" i="1"/>
  <c r="H5" i="1"/>
  <c r="I5" i="1"/>
  <c r="J5" i="1"/>
  <c r="K5" i="1"/>
  <c r="L5" i="1"/>
  <c r="M5" i="1"/>
  <c r="N5" i="1"/>
  <c r="F6" i="1"/>
  <c r="G6" i="1"/>
  <c r="H6" i="1"/>
  <c r="I6" i="1"/>
  <c r="J6" i="1"/>
  <c r="K6" i="1"/>
  <c r="L6" i="1"/>
  <c r="M6" i="1"/>
  <c r="N6" i="1"/>
  <c r="F7" i="1"/>
  <c r="G7" i="1"/>
  <c r="H7" i="1"/>
  <c r="I7" i="1"/>
  <c r="J7" i="1"/>
  <c r="K7" i="1"/>
  <c r="L7" i="1"/>
  <c r="M7" i="1"/>
  <c r="N7" i="1"/>
  <c r="F8" i="1"/>
  <c r="G8" i="1"/>
  <c r="H8" i="1"/>
  <c r="I8" i="1"/>
  <c r="J8" i="1"/>
  <c r="K8" i="1"/>
  <c r="L8" i="1"/>
  <c r="M8" i="1"/>
  <c r="N8" i="1"/>
  <c r="F9" i="1"/>
  <c r="G9" i="1"/>
  <c r="H9" i="1"/>
  <c r="I9" i="1"/>
  <c r="J9" i="1"/>
  <c r="K9" i="1"/>
  <c r="L9" i="1"/>
  <c r="M9" i="1"/>
  <c r="N9" i="1"/>
  <c r="F10" i="1"/>
  <c r="G10" i="1"/>
  <c r="H10" i="1"/>
  <c r="I10" i="1"/>
  <c r="J10" i="1"/>
  <c r="K10" i="1"/>
  <c r="L10" i="1"/>
  <c r="M10" i="1"/>
  <c r="N10" i="1"/>
  <c r="F11" i="1"/>
  <c r="G11" i="1"/>
  <c r="H11" i="1"/>
  <c r="I11" i="1"/>
  <c r="J11" i="1"/>
  <c r="K11" i="1"/>
  <c r="L11" i="1"/>
  <c r="M11" i="1"/>
  <c r="N11" i="1"/>
  <c r="F12" i="1"/>
  <c r="G12" i="1"/>
  <c r="H12" i="1"/>
  <c r="I12" i="1"/>
  <c r="J12" i="1"/>
  <c r="K12" i="1"/>
  <c r="L12" i="1"/>
  <c r="M12" i="1"/>
  <c r="N12" i="1"/>
  <c r="F13" i="1"/>
  <c r="G13" i="1"/>
  <c r="H13" i="1"/>
  <c r="I13" i="1"/>
  <c r="J13" i="1"/>
  <c r="K13" i="1"/>
  <c r="L13" i="1"/>
  <c r="M13" i="1"/>
  <c r="N13" i="1"/>
  <c r="F14" i="1"/>
  <c r="G14" i="1"/>
  <c r="H14" i="1"/>
  <c r="I14" i="1"/>
  <c r="J14" i="1"/>
  <c r="K14" i="1"/>
  <c r="L14" i="1"/>
  <c r="M14" i="1"/>
  <c r="N14" i="1"/>
  <c r="F15" i="1"/>
  <c r="G15" i="1"/>
  <c r="H15" i="1"/>
  <c r="I15" i="1"/>
  <c r="J15" i="1"/>
  <c r="K15" i="1"/>
  <c r="L15" i="1"/>
  <c r="M15" i="1"/>
  <c r="N15" i="1"/>
  <c r="F16" i="1"/>
  <c r="G16" i="1"/>
  <c r="H16" i="1"/>
  <c r="I16" i="1"/>
  <c r="J16" i="1"/>
  <c r="K16" i="1"/>
  <c r="L16" i="1"/>
  <c r="M16" i="1"/>
  <c r="N16" i="1"/>
  <c r="M4" i="1"/>
  <c r="N4" i="1"/>
  <c r="J4" i="1"/>
  <c r="K4" i="1"/>
  <c r="G4" i="1"/>
  <c r="H4" i="1"/>
  <c r="L4" i="1"/>
  <c r="I4" i="1"/>
  <c r="F4" i="1"/>
  <c r="V2" i="1"/>
  <c r="V17" i="1" s="1"/>
  <c r="W2" i="1"/>
  <c r="W17" i="1" s="1"/>
  <c r="P2" i="1"/>
  <c r="P18" i="1" s="1"/>
  <c r="Q2" i="1"/>
  <c r="Q4" i="1" s="1"/>
  <c r="AK6" i="2"/>
  <c r="AN6" i="2"/>
  <c r="AK7" i="2"/>
  <c r="AQ7" i="2" s="1"/>
  <c r="AN7" i="2"/>
  <c r="AK8" i="2"/>
  <c r="AQ8" i="2" s="1"/>
  <c r="AN8" i="2"/>
  <c r="AK9" i="2"/>
  <c r="AN9" i="2"/>
  <c r="AK10" i="2"/>
  <c r="AN10" i="2"/>
  <c r="AK11" i="2"/>
  <c r="AN11" i="2"/>
  <c r="AK12" i="2"/>
  <c r="AQ12" i="2" s="1"/>
  <c r="AN12" i="2"/>
  <c r="AK13" i="2"/>
  <c r="AN13" i="2"/>
  <c r="AK14" i="2"/>
  <c r="AN14" i="2"/>
  <c r="AK15" i="2"/>
  <c r="AN15" i="2"/>
  <c r="AK16" i="2"/>
  <c r="AN16" i="2"/>
  <c r="AK17" i="2"/>
  <c r="AQ17" i="2" s="1"/>
  <c r="AN17" i="2"/>
  <c r="AK18" i="2"/>
  <c r="AQ18" i="2" s="1"/>
  <c r="AN18" i="2"/>
  <c r="AK19" i="2"/>
  <c r="AQ19" i="2" s="1"/>
  <c r="AN19" i="2"/>
  <c r="AK20" i="2"/>
  <c r="AN20" i="2"/>
  <c r="AK21" i="2"/>
  <c r="AN21" i="2"/>
  <c r="AK22" i="2"/>
  <c r="AN22" i="2"/>
  <c r="AK23" i="2"/>
  <c r="AQ23" i="2" s="1"/>
  <c r="AN23" i="2"/>
  <c r="AK24" i="2"/>
  <c r="AQ24" i="2" s="1"/>
  <c r="AN24" i="2"/>
  <c r="AK25" i="2"/>
  <c r="AQ25" i="2" s="1"/>
  <c r="AN25" i="2"/>
  <c r="AK26" i="2"/>
  <c r="AN26" i="2"/>
  <c r="AK27" i="2"/>
  <c r="AN27" i="2"/>
  <c r="AK28" i="2"/>
  <c r="AN28" i="2"/>
  <c r="AK29" i="2"/>
  <c r="AQ29" i="2" s="1"/>
  <c r="AN29" i="2"/>
  <c r="AK30" i="2"/>
  <c r="AQ30" i="2" s="1"/>
  <c r="AN30" i="2"/>
  <c r="AK31" i="2"/>
  <c r="AQ31" i="2" s="1"/>
  <c r="AN31" i="2"/>
  <c r="AK32" i="2"/>
  <c r="AQ32" i="2" s="1"/>
  <c r="AN32" i="2"/>
  <c r="AK33" i="2"/>
  <c r="AN33" i="2"/>
  <c r="AK34" i="2"/>
  <c r="AN34" i="2"/>
  <c r="AK35" i="2"/>
  <c r="AQ35" i="2" s="1"/>
  <c r="AN35" i="2"/>
  <c r="AK36" i="2"/>
  <c r="AN36" i="2"/>
  <c r="AK37" i="2"/>
  <c r="AL37" i="2"/>
  <c r="AM37" i="2"/>
  <c r="AN37" i="2"/>
  <c r="AO37" i="2"/>
  <c r="AK5" i="2"/>
  <c r="AM5" i="2"/>
  <c r="AN5" i="2"/>
  <c r="AB3" i="2"/>
  <c r="AC3" i="2"/>
  <c r="AC37" i="2" s="1"/>
  <c r="AD3" i="2"/>
  <c r="AD37" i="2" s="1"/>
  <c r="AE3" i="2"/>
  <c r="AE34" i="2" s="1"/>
  <c r="AF3" i="2"/>
  <c r="AF37" i="2" s="1"/>
  <c r="AJ5" i="2"/>
  <c r="S3" i="2"/>
  <c r="S21" i="2" s="1"/>
  <c r="T3" i="2"/>
  <c r="T37" i="2" s="1"/>
  <c r="U3" i="2"/>
  <c r="U37" i="2" s="1"/>
  <c r="V3" i="2"/>
  <c r="V13" i="2" s="1"/>
  <c r="W3" i="2"/>
  <c r="W37" i="2" s="1"/>
  <c r="J3" i="2"/>
  <c r="J26" i="2" s="1"/>
  <c r="K3" i="2"/>
  <c r="L3" i="2"/>
  <c r="M3" i="2"/>
  <c r="M6" i="2" s="1"/>
  <c r="N3" i="2"/>
  <c r="N37" i="2" s="1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P2" i="4"/>
  <c r="P10" i="4" s="1"/>
  <c r="Q2" i="4"/>
  <c r="Q10" i="4" s="1"/>
  <c r="M4" i="4"/>
  <c r="N4" i="4"/>
  <c r="L4" i="4"/>
  <c r="Q9" i="1" l="1"/>
  <c r="W6" i="1"/>
  <c r="W8" i="1"/>
  <c r="Q15" i="1"/>
  <c r="Q7" i="1"/>
  <c r="W12" i="1"/>
  <c r="W10" i="1"/>
  <c r="Q13" i="1"/>
  <c r="Q11" i="1"/>
  <c r="W14" i="1"/>
  <c r="W16" i="1"/>
  <c r="Q17" i="1"/>
  <c r="W20" i="1"/>
  <c r="W18" i="1"/>
  <c r="Q5" i="1"/>
  <c r="Q19" i="1"/>
  <c r="AQ28" i="2"/>
  <c r="AQ22" i="2"/>
  <c r="AQ5" i="2"/>
  <c r="AQ15" i="2"/>
  <c r="AQ21" i="2"/>
  <c r="Q12" i="4"/>
  <c r="P12" i="4"/>
  <c r="Q16" i="4"/>
  <c r="P16" i="4"/>
  <c r="Q8" i="4"/>
  <c r="P8" i="4"/>
  <c r="AR37" i="2"/>
  <c r="AQ33" i="2"/>
  <c r="S32" i="2"/>
  <c r="AI37" i="2"/>
  <c r="AE35" i="2"/>
  <c r="AQ36" i="2"/>
  <c r="S35" i="2"/>
  <c r="AE32" i="2"/>
  <c r="V15" i="2"/>
  <c r="Q4" i="4"/>
  <c r="P4" i="4"/>
  <c r="Q13" i="4"/>
  <c r="Q9" i="4"/>
  <c r="P13" i="4"/>
  <c r="P9" i="4"/>
  <c r="Q14" i="4"/>
  <c r="P14" i="4"/>
  <c r="AQ16" i="2"/>
  <c r="Q6" i="4"/>
  <c r="Q5" i="4"/>
  <c r="AB7" i="2"/>
  <c r="AB6" i="2"/>
  <c r="AB27" i="2"/>
  <c r="AB37" i="2"/>
  <c r="AB36" i="2"/>
  <c r="AB5" i="2"/>
  <c r="AB26" i="2"/>
  <c r="AB9" i="2"/>
  <c r="P6" i="4"/>
  <c r="P5" i="4"/>
  <c r="Q15" i="4"/>
  <c r="Q11" i="4"/>
  <c r="Q7" i="4"/>
  <c r="P15" i="4"/>
  <c r="P11" i="4"/>
  <c r="P7" i="4"/>
  <c r="AQ20" i="2"/>
  <c r="P4" i="1"/>
  <c r="AE5" i="2"/>
  <c r="AQ14" i="2"/>
  <c r="W4" i="1"/>
  <c r="V16" i="1"/>
  <c r="P15" i="1"/>
  <c r="V14" i="1"/>
  <c r="P13" i="1"/>
  <c r="V12" i="1"/>
  <c r="P11" i="1"/>
  <c r="V10" i="1"/>
  <c r="P9" i="1"/>
  <c r="V8" i="1"/>
  <c r="P7" i="1"/>
  <c r="V6" i="1"/>
  <c r="P5" i="1"/>
  <c r="V20" i="1"/>
  <c r="P19" i="1"/>
  <c r="V18" i="1"/>
  <c r="P17" i="1"/>
  <c r="AD5" i="2"/>
  <c r="AQ34" i="2"/>
  <c r="AQ27" i="2"/>
  <c r="AQ10" i="2"/>
  <c r="V4" i="1"/>
  <c r="Z37" i="2"/>
  <c r="AE33" i="2"/>
  <c r="S20" i="2"/>
  <c r="AQ6" i="2"/>
  <c r="S36" i="2"/>
  <c r="S33" i="2"/>
  <c r="AE18" i="2"/>
  <c r="AQ37" i="2"/>
  <c r="Q16" i="1"/>
  <c r="W15" i="1"/>
  <c r="Q14" i="1"/>
  <c r="W13" i="1"/>
  <c r="Q12" i="1"/>
  <c r="W11" i="1"/>
  <c r="Q10" i="1"/>
  <c r="W9" i="1"/>
  <c r="Q8" i="1"/>
  <c r="W7" i="1"/>
  <c r="Q6" i="1"/>
  <c r="W5" i="1"/>
  <c r="Q20" i="1"/>
  <c r="W19" i="1"/>
  <c r="Q18" i="1"/>
  <c r="AP5" i="2"/>
  <c r="S37" i="2"/>
  <c r="AQ13" i="2"/>
  <c r="P16" i="1"/>
  <c r="V15" i="1"/>
  <c r="P14" i="1"/>
  <c r="V13" i="1"/>
  <c r="P12" i="1"/>
  <c r="V11" i="1"/>
  <c r="P10" i="1"/>
  <c r="V9" i="1"/>
  <c r="P8" i="1"/>
  <c r="V7" i="1"/>
  <c r="P6" i="1"/>
  <c r="V5" i="1"/>
  <c r="P20" i="1"/>
  <c r="V19" i="1"/>
  <c r="S34" i="2"/>
  <c r="AQ11" i="2"/>
  <c r="AQ9" i="2"/>
  <c r="AQ26" i="2"/>
  <c r="M8" i="3"/>
  <c r="M10" i="3"/>
  <c r="M12" i="3"/>
  <c r="M14" i="3"/>
  <c r="M16" i="3"/>
  <c r="M18" i="3"/>
  <c r="M20" i="3"/>
  <c r="M22" i="3"/>
  <c r="M24" i="3"/>
  <c r="M26" i="3"/>
  <c r="M28" i="3"/>
  <c r="M30" i="3"/>
  <c r="M32" i="3"/>
  <c r="M34" i="3"/>
  <c r="M36" i="3"/>
  <c r="M37" i="3"/>
  <c r="M5" i="3"/>
  <c r="M7" i="3"/>
  <c r="M9" i="3"/>
  <c r="M11" i="3"/>
  <c r="M13" i="3"/>
  <c r="M15" i="3"/>
  <c r="M17" i="3"/>
  <c r="M19" i="3"/>
  <c r="M21" i="3"/>
  <c r="M23" i="3"/>
  <c r="M25" i="3"/>
  <c r="M27" i="3"/>
  <c r="M29" i="3"/>
  <c r="M31" i="3"/>
  <c r="M33" i="3"/>
  <c r="M35" i="3"/>
  <c r="AN7" i="3"/>
  <c r="AN11" i="3"/>
  <c r="AN15" i="3"/>
  <c r="AN22" i="3"/>
  <c r="AN30" i="3"/>
  <c r="AN27" i="3"/>
  <c r="AN35" i="3"/>
  <c r="AN21" i="3"/>
  <c r="AN29" i="3"/>
  <c r="AN32" i="3"/>
  <c r="AN23" i="3"/>
  <c r="AN10" i="3"/>
  <c r="AN14" i="3"/>
  <c r="AN20" i="3"/>
  <c r="AN28" i="3"/>
  <c r="AN19" i="3"/>
  <c r="AN9" i="3"/>
  <c r="AN13" i="3"/>
  <c r="AN18" i="3"/>
  <c r="AN26" i="3"/>
  <c r="AN8" i="3"/>
  <c r="AN16" i="3"/>
  <c r="AN24" i="3"/>
  <c r="AN36" i="3"/>
  <c r="AN31" i="3"/>
  <c r="AN5" i="3"/>
  <c r="AN17" i="3"/>
  <c r="AN25" i="3"/>
  <c r="AN33" i="3"/>
  <c r="AN34" i="3"/>
  <c r="AN12" i="3"/>
  <c r="AN37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5" i="3"/>
  <c r="V37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6" i="3"/>
  <c r="Y5" i="3"/>
  <c r="Y37" i="3"/>
  <c r="P6" i="3"/>
  <c r="P8" i="3"/>
  <c r="P10" i="3"/>
  <c r="P12" i="3"/>
  <c r="P14" i="3"/>
  <c r="P16" i="3"/>
  <c r="P18" i="3"/>
  <c r="P20" i="3"/>
  <c r="P22" i="3"/>
  <c r="P24" i="3"/>
  <c r="P26" i="3"/>
  <c r="P28" i="3"/>
  <c r="P30" i="3"/>
  <c r="P32" i="3"/>
  <c r="P34" i="3"/>
  <c r="P36" i="3"/>
  <c r="P5" i="3"/>
  <c r="P7" i="3"/>
  <c r="P9" i="3"/>
  <c r="P11" i="3"/>
  <c r="P13" i="3"/>
  <c r="P15" i="3"/>
  <c r="P17" i="3"/>
  <c r="P19" i="3"/>
  <c r="P21" i="3"/>
  <c r="P23" i="3"/>
  <c r="P25" i="3"/>
  <c r="P27" i="3"/>
  <c r="P29" i="3"/>
  <c r="P31" i="3"/>
  <c r="P33" i="3"/>
  <c r="P35" i="3"/>
  <c r="P37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6" i="3"/>
  <c r="AQ6" i="3"/>
  <c r="AQ33" i="3"/>
  <c r="AQ35" i="3"/>
  <c r="AQ34" i="3"/>
  <c r="AQ5" i="3"/>
  <c r="AQ37" i="3"/>
  <c r="W37" i="3"/>
  <c r="W6" i="3"/>
  <c r="W5" i="3"/>
  <c r="N6" i="3"/>
  <c r="N5" i="3"/>
  <c r="N37" i="3"/>
  <c r="AO6" i="3"/>
  <c r="AO37" i="3"/>
  <c r="AO5" i="3"/>
  <c r="J5" i="2"/>
  <c r="J36" i="2"/>
  <c r="AB35" i="2"/>
  <c r="AB34" i="2"/>
  <c r="AH34" i="2" s="1"/>
  <c r="AB31" i="2"/>
  <c r="AB23" i="2"/>
  <c r="V16" i="2"/>
  <c r="V17" i="2"/>
  <c r="V18" i="2"/>
  <c r="V19" i="2"/>
  <c r="V20" i="2"/>
  <c r="V21" i="2"/>
  <c r="Y21" i="2" s="1"/>
  <c r="V6" i="2"/>
  <c r="V7" i="2"/>
  <c r="V22" i="2"/>
  <c r="V23" i="2"/>
  <c r="V8" i="2"/>
  <c r="V9" i="2"/>
  <c r="V24" i="2"/>
  <c r="V25" i="2"/>
  <c r="V10" i="2"/>
  <c r="V11" i="2"/>
  <c r="V26" i="2"/>
  <c r="V27" i="2"/>
  <c r="AE20" i="2"/>
  <c r="AE21" i="2"/>
  <c r="AE6" i="2"/>
  <c r="AE7" i="2"/>
  <c r="AE22" i="2"/>
  <c r="AE23" i="2"/>
  <c r="AE8" i="2"/>
  <c r="AE9" i="2"/>
  <c r="AE24" i="2"/>
  <c r="AE25" i="2"/>
  <c r="AE10" i="2"/>
  <c r="AE11" i="2"/>
  <c r="AE26" i="2"/>
  <c r="AE27" i="2"/>
  <c r="AE12" i="2"/>
  <c r="AE13" i="2"/>
  <c r="AE28" i="2"/>
  <c r="AE29" i="2"/>
  <c r="AE14" i="2"/>
  <c r="AE15" i="2"/>
  <c r="AE30" i="2"/>
  <c r="AE31" i="2"/>
  <c r="V5" i="2"/>
  <c r="J34" i="2"/>
  <c r="AB33" i="2"/>
  <c r="AB32" i="2"/>
  <c r="AH32" i="2" s="1"/>
  <c r="V28" i="2"/>
  <c r="AE19" i="2"/>
  <c r="S18" i="2"/>
  <c r="AE16" i="2"/>
  <c r="J8" i="2"/>
  <c r="U5" i="2"/>
  <c r="V37" i="2"/>
  <c r="V36" i="2"/>
  <c r="J32" i="2"/>
  <c r="V30" i="2"/>
  <c r="V29" i="2"/>
  <c r="J28" i="2"/>
  <c r="AB24" i="2"/>
  <c r="AH24" i="2" s="1"/>
  <c r="V14" i="2"/>
  <c r="V35" i="2"/>
  <c r="V34" i="2"/>
  <c r="V31" i="2"/>
  <c r="V12" i="2"/>
  <c r="J7" i="2"/>
  <c r="J12" i="2"/>
  <c r="J14" i="2"/>
  <c r="J30" i="2"/>
  <c r="J16" i="2"/>
  <c r="J18" i="2"/>
  <c r="J20" i="2"/>
  <c r="J6" i="2"/>
  <c r="P6" i="2" s="1"/>
  <c r="J22" i="2"/>
  <c r="S6" i="2"/>
  <c r="S7" i="2"/>
  <c r="Y7" i="2" s="1"/>
  <c r="S22" i="2"/>
  <c r="S23" i="2"/>
  <c r="Y23" i="2" s="1"/>
  <c r="S8" i="2"/>
  <c r="Y8" i="2" s="1"/>
  <c r="S9" i="2"/>
  <c r="S24" i="2"/>
  <c r="Y24" i="2" s="1"/>
  <c r="S25" i="2"/>
  <c r="S10" i="2"/>
  <c r="S11" i="2"/>
  <c r="S26" i="2"/>
  <c r="S27" i="2"/>
  <c r="S12" i="2"/>
  <c r="S13" i="2"/>
  <c r="Y13" i="2" s="1"/>
  <c r="S28" i="2"/>
  <c r="S29" i="2"/>
  <c r="S14" i="2"/>
  <c r="Y14" i="2" s="1"/>
  <c r="S15" i="2"/>
  <c r="Y15" i="2" s="1"/>
  <c r="S30" i="2"/>
  <c r="Y30" i="2" s="1"/>
  <c r="S31" i="2"/>
  <c r="Y31" i="2" s="1"/>
  <c r="S16" i="2"/>
  <c r="Y16" i="2" s="1"/>
  <c r="S17" i="2"/>
  <c r="AB10" i="2"/>
  <c r="AB11" i="2"/>
  <c r="AB12" i="2"/>
  <c r="AB13" i="2"/>
  <c r="AH13" i="2" s="1"/>
  <c r="AB28" i="2"/>
  <c r="AH28" i="2" s="1"/>
  <c r="AB29" i="2"/>
  <c r="AB14" i="2"/>
  <c r="AH14" i="2" s="1"/>
  <c r="AB15" i="2"/>
  <c r="AB30" i="2"/>
  <c r="AB16" i="2"/>
  <c r="AB17" i="2"/>
  <c r="AB18" i="2"/>
  <c r="AB19" i="2"/>
  <c r="AH19" i="2" s="1"/>
  <c r="AB20" i="2"/>
  <c r="AB21" i="2"/>
  <c r="AH21" i="2" s="1"/>
  <c r="S5" i="2"/>
  <c r="AE37" i="2"/>
  <c r="AE36" i="2"/>
  <c r="V33" i="2"/>
  <c r="V32" i="2"/>
  <c r="S19" i="2"/>
  <c r="AE17" i="2"/>
  <c r="J10" i="2"/>
  <c r="AB8" i="2"/>
  <c r="AH8" i="2" s="1"/>
  <c r="AB25" i="2"/>
  <c r="J24" i="2"/>
  <c r="AB22" i="2"/>
  <c r="AH22" i="2" s="1"/>
  <c r="L5" i="2"/>
  <c r="M37" i="2"/>
  <c r="M35" i="2"/>
  <c r="M33" i="2"/>
  <c r="M31" i="2"/>
  <c r="M29" i="2"/>
  <c r="M27" i="2"/>
  <c r="M25" i="2"/>
  <c r="M23" i="2"/>
  <c r="M21" i="2"/>
  <c r="M19" i="2"/>
  <c r="M17" i="2"/>
  <c r="M15" i="2"/>
  <c r="M13" i="2"/>
  <c r="M11" i="2"/>
  <c r="M9" i="2"/>
  <c r="M7" i="2"/>
  <c r="L37" i="2"/>
  <c r="K37" i="2"/>
  <c r="Q37" i="2" s="1"/>
  <c r="J37" i="2"/>
  <c r="J35" i="2"/>
  <c r="P35" i="2" s="1"/>
  <c r="J33" i="2"/>
  <c r="J31" i="2"/>
  <c r="J29" i="2"/>
  <c r="J27" i="2"/>
  <c r="J25" i="2"/>
  <c r="J23" i="2"/>
  <c r="J21" i="2"/>
  <c r="P21" i="2" s="1"/>
  <c r="J19" i="2"/>
  <c r="P19" i="2" s="1"/>
  <c r="J17" i="2"/>
  <c r="J15" i="2"/>
  <c r="P15" i="2" s="1"/>
  <c r="J13" i="2"/>
  <c r="J11" i="2"/>
  <c r="P11" i="2" s="1"/>
  <c r="J9" i="2"/>
  <c r="M5" i="2"/>
  <c r="M36" i="2"/>
  <c r="M34" i="2"/>
  <c r="M32" i="2"/>
  <c r="M30" i="2"/>
  <c r="M28" i="2"/>
  <c r="M26" i="2"/>
  <c r="P26" i="2" s="1"/>
  <c r="M24" i="2"/>
  <c r="M22" i="2"/>
  <c r="M20" i="2"/>
  <c r="M18" i="2"/>
  <c r="M16" i="2"/>
  <c r="M14" i="2"/>
  <c r="M12" i="2"/>
  <c r="M10" i="2"/>
  <c r="M8" i="2"/>
  <c r="N29" i="11"/>
  <c r="W29" i="11"/>
  <c r="F30" i="11"/>
  <c r="AF29" i="11"/>
  <c r="AO29" i="11"/>
  <c r="P9" i="2" l="1"/>
  <c r="P33" i="2"/>
  <c r="AH25" i="2"/>
  <c r="Y11" i="2"/>
  <c r="Y19" i="2"/>
  <c r="AH33" i="2"/>
  <c r="Y5" i="2"/>
  <c r="P29" i="2"/>
  <c r="P31" i="2"/>
  <c r="AH11" i="2"/>
  <c r="Y27" i="2"/>
  <c r="AH10" i="2"/>
  <c r="Y26" i="2"/>
  <c r="Y32" i="2"/>
  <c r="P23" i="2"/>
  <c r="P25" i="2"/>
  <c r="Y35" i="2"/>
  <c r="Y29" i="2"/>
  <c r="P27" i="2"/>
  <c r="Y6" i="2"/>
  <c r="AH20" i="2"/>
  <c r="AH35" i="2"/>
  <c r="Y10" i="2"/>
  <c r="AH30" i="2"/>
  <c r="Y28" i="2"/>
  <c r="Y22" i="2"/>
  <c r="AH12" i="2"/>
  <c r="Y18" i="2"/>
  <c r="Y33" i="2"/>
  <c r="AH18" i="2"/>
  <c r="AH27" i="2"/>
  <c r="AH16" i="2"/>
  <c r="P17" i="2"/>
  <c r="Y9" i="2"/>
  <c r="AH29" i="2"/>
  <c r="S34" i="3"/>
  <c r="AT19" i="3"/>
  <c r="P7" i="2"/>
  <c r="AB36" i="3"/>
  <c r="AB24" i="3"/>
  <c r="AT9" i="3"/>
  <c r="S36" i="3"/>
  <c r="AH37" i="2"/>
  <c r="P8" i="2"/>
  <c r="Y36" i="2"/>
  <c r="AH6" i="2"/>
  <c r="Y12" i="2"/>
  <c r="AH23" i="2"/>
  <c r="AB33" i="3"/>
  <c r="AB21" i="3"/>
  <c r="AB9" i="3"/>
  <c r="Y34" i="2"/>
  <c r="Y20" i="2"/>
  <c r="AH7" i="2"/>
  <c r="P24" i="2"/>
  <c r="P22" i="2"/>
  <c r="AH31" i="2"/>
  <c r="AB32" i="3"/>
  <c r="AB8" i="3"/>
  <c r="AT31" i="3"/>
  <c r="AT7" i="3"/>
  <c r="S15" i="3"/>
  <c r="AT36" i="3"/>
  <c r="S13" i="3"/>
  <c r="Y37" i="2"/>
  <c r="Y17" i="2"/>
  <c r="P20" i="2"/>
  <c r="P13" i="2"/>
  <c r="P37" i="2"/>
  <c r="P10" i="2"/>
  <c r="AH17" i="2"/>
  <c r="P18" i="2"/>
  <c r="P28" i="2"/>
  <c r="P36" i="2"/>
  <c r="AB29" i="3"/>
  <c r="AB17" i="3"/>
  <c r="Y25" i="2"/>
  <c r="P16" i="2"/>
  <c r="AB16" i="3"/>
  <c r="S31" i="3"/>
  <c r="S20" i="3"/>
  <c r="AH9" i="2"/>
  <c r="P30" i="2"/>
  <c r="P34" i="2"/>
  <c r="AT37" i="3"/>
  <c r="S29" i="3"/>
  <c r="S18" i="3"/>
  <c r="AH26" i="2"/>
  <c r="AH15" i="2"/>
  <c r="P14" i="2"/>
  <c r="P32" i="2"/>
  <c r="AH5" i="2"/>
  <c r="P12" i="2"/>
  <c r="AB25" i="3"/>
  <c r="AB13" i="3"/>
  <c r="AH36" i="2"/>
  <c r="P5" i="2"/>
  <c r="AB31" i="3"/>
  <c r="AB15" i="3"/>
  <c r="AB5" i="3"/>
  <c r="AB30" i="3"/>
  <c r="AB22" i="3"/>
  <c r="AB14" i="3"/>
  <c r="AT12" i="3"/>
  <c r="AT24" i="3"/>
  <c r="AT28" i="3"/>
  <c r="AT35" i="3"/>
  <c r="S27" i="3"/>
  <c r="S11" i="3"/>
  <c r="S32" i="3"/>
  <c r="S16" i="3"/>
  <c r="AT29" i="3"/>
  <c r="AB23" i="3"/>
  <c r="AB7" i="3"/>
  <c r="AT34" i="3"/>
  <c r="AT16" i="3"/>
  <c r="AT20" i="3"/>
  <c r="AT27" i="3"/>
  <c r="S25" i="3"/>
  <c r="S9" i="3"/>
  <c r="S30" i="3"/>
  <c r="S14" i="3"/>
  <c r="AB28" i="3"/>
  <c r="AB20" i="3"/>
  <c r="AB12" i="3"/>
  <c r="AT33" i="3"/>
  <c r="AT8" i="3"/>
  <c r="AT14" i="3"/>
  <c r="AT30" i="3"/>
  <c r="S23" i="3"/>
  <c r="S7" i="3"/>
  <c r="S28" i="3"/>
  <c r="S12" i="3"/>
  <c r="AT21" i="3"/>
  <c r="AB35" i="3"/>
  <c r="AB27" i="3"/>
  <c r="AB19" i="3"/>
  <c r="AB11" i="3"/>
  <c r="AT25" i="3"/>
  <c r="AT26" i="3"/>
  <c r="AT10" i="3"/>
  <c r="AT22" i="3"/>
  <c r="S21" i="3"/>
  <c r="S26" i="3"/>
  <c r="S10" i="3"/>
  <c r="AB34" i="3"/>
  <c r="AB26" i="3"/>
  <c r="AB18" i="3"/>
  <c r="AB10" i="3"/>
  <c r="AT17" i="3"/>
  <c r="AT18" i="3"/>
  <c r="AT23" i="3"/>
  <c r="AT15" i="3"/>
  <c r="S35" i="3"/>
  <c r="S19" i="3"/>
  <c r="S5" i="3"/>
  <c r="S24" i="3"/>
  <c r="S8" i="3"/>
  <c r="AB37" i="3"/>
  <c r="AT5" i="3"/>
  <c r="AT13" i="3"/>
  <c r="AT32" i="3"/>
  <c r="AT11" i="3"/>
  <c r="S33" i="3"/>
  <c r="S17" i="3"/>
  <c r="S37" i="3"/>
  <c r="S22" i="3"/>
  <c r="N30" i="11"/>
  <c r="AF30" i="11"/>
  <c r="F31" i="11"/>
  <c r="AO30" i="11"/>
  <c r="W30" i="11"/>
  <c r="N31" i="11" l="1"/>
  <c r="AF31" i="11"/>
  <c r="F32" i="11"/>
  <c r="W31" i="11"/>
  <c r="AO31" i="11"/>
  <c r="AO32" i="11" l="1"/>
  <c r="AF32" i="11"/>
  <c r="F33" i="11"/>
  <c r="W32" i="11"/>
  <c r="N32" i="11"/>
  <c r="AL3" i="3"/>
  <c r="T3" i="3"/>
  <c r="K3" i="3"/>
  <c r="U2" i="1"/>
  <c r="O2" i="1"/>
  <c r="AA3" i="2"/>
  <c r="AA5" i="2" s="1"/>
  <c r="AG5" i="2" s="1"/>
  <c r="R3" i="2"/>
  <c r="R5" i="2" s="1"/>
  <c r="X5" i="2" s="1"/>
  <c r="I3" i="2"/>
  <c r="I5" i="2" s="1"/>
  <c r="O5" i="2" s="1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K4" i="4"/>
  <c r="J4" i="4"/>
  <c r="I4" i="4"/>
  <c r="O2" i="4"/>
  <c r="O4" i="4" s="1"/>
  <c r="F2" i="4"/>
  <c r="H6" i="4" s="1"/>
  <c r="F4" i="4" l="1"/>
  <c r="G12" i="4"/>
  <c r="G6" i="4"/>
  <c r="G11" i="4"/>
  <c r="H16" i="4"/>
  <c r="H10" i="4"/>
  <c r="H4" i="4"/>
  <c r="G16" i="4"/>
  <c r="G10" i="4"/>
  <c r="G5" i="4"/>
  <c r="H15" i="4"/>
  <c r="H9" i="4"/>
  <c r="G15" i="4"/>
  <c r="G9" i="4"/>
  <c r="O4" i="1"/>
  <c r="O18" i="1"/>
  <c r="O20" i="1"/>
  <c r="O6" i="1"/>
  <c r="O8" i="1"/>
  <c r="O10" i="1"/>
  <c r="O12" i="1"/>
  <c r="O14" i="1"/>
  <c r="O16" i="1"/>
  <c r="O17" i="1"/>
  <c r="O19" i="1"/>
  <c r="O5" i="1"/>
  <c r="O7" i="1"/>
  <c r="O9" i="1"/>
  <c r="O11" i="1"/>
  <c r="O13" i="1"/>
  <c r="O15" i="1"/>
  <c r="H11" i="4"/>
  <c r="H5" i="4"/>
  <c r="G14" i="4"/>
  <c r="G8" i="4"/>
  <c r="U17" i="1"/>
  <c r="U19" i="1"/>
  <c r="U5" i="1"/>
  <c r="U7" i="1"/>
  <c r="U9" i="1"/>
  <c r="U11" i="1"/>
  <c r="U13" i="1"/>
  <c r="U15" i="1"/>
  <c r="U18" i="1"/>
  <c r="U20" i="1"/>
  <c r="U6" i="1"/>
  <c r="U8" i="1"/>
  <c r="U10" i="1"/>
  <c r="U12" i="1"/>
  <c r="U14" i="1"/>
  <c r="U16" i="1"/>
  <c r="U4" i="1"/>
  <c r="H8" i="4"/>
  <c r="H13" i="4"/>
  <c r="H7" i="4"/>
  <c r="G13" i="4"/>
  <c r="G7" i="4"/>
  <c r="G4" i="4"/>
  <c r="H14" i="4"/>
  <c r="H12" i="4"/>
  <c r="K5" i="3"/>
  <c r="Q5" i="3" s="1"/>
  <c r="K6" i="3"/>
  <c r="Q6" i="3" s="1"/>
  <c r="T6" i="3"/>
  <c r="Z6" i="3" s="1"/>
  <c r="T5" i="3"/>
  <c r="Z5" i="3" s="1"/>
  <c r="AL6" i="3"/>
  <c r="AR6" i="3" s="1"/>
  <c r="AL5" i="3"/>
  <c r="AR5" i="3" s="1"/>
  <c r="AO33" i="11"/>
  <c r="AF33" i="11"/>
  <c r="F34" i="11"/>
  <c r="W33" i="11"/>
  <c r="N33" i="11"/>
  <c r="B6" i="2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26" i="3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26" i="2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25" i="4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B5" i="4"/>
  <c r="B6" i="4" l="1"/>
  <c r="L5" i="4"/>
  <c r="O5" i="4"/>
  <c r="F5" i="4"/>
  <c r="I5" i="4"/>
  <c r="AF34" i="2"/>
  <c r="W34" i="2"/>
  <c r="AO34" i="2"/>
  <c r="N34" i="2"/>
  <c r="T34" i="2"/>
  <c r="AL34" i="2"/>
  <c r="AC34" i="2"/>
  <c r="K34" i="2"/>
  <c r="K26" i="2"/>
  <c r="AC26" i="2"/>
  <c r="T26" i="2"/>
  <c r="AL26" i="2"/>
  <c r="K18" i="2"/>
  <c r="AC18" i="2"/>
  <c r="AL18" i="2"/>
  <c r="T18" i="2"/>
  <c r="K10" i="2"/>
  <c r="AC10" i="2"/>
  <c r="T10" i="2"/>
  <c r="AL10" i="2"/>
  <c r="AF35" i="2"/>
  <c r="W35" i="2"/>
  <c r="AO35" i="2"/>
  <c r="N35" i="2"/>
  <c r="AF27" i="2"/>
  <c r="AO27" i="2"/>
  <c r="N27" i="2"/>
  <c r="W27" i="2"/>
  <c r="AF19" i="2"/>
  <c r="W19" i="2"/>
  <c r="AO19" i="2"/>
  <c r="N19" i="2"/>
  <c r="N11" i="2"/>
  <c r="AF11" i="2"/>
  <c r="AO11" i="2"/>
  <c r="W11" i="2"/>
  <c r="AC9" i="2"/>
  <c r="T9" i="2"/>
  <c r="AL9" i="2"/>
  <c r="K9" i="2"/>
  <c r="T32" i="2"/>
  <c r="AL32" i="2"/>
  <c r="K32" i="2"/>
  <c r="AC32" i="2"/>
  <c r="AC24" i="2"/>
  <c r="T24" i="2"/>
  <c r="AL24" i="2"/>
  <c r="K24" i="2"/>
  <c r="K16" i="2"/>
  <c r="AC16" i="2"/>
  <c r="T16" i="2"/>
  <c r="AL16" i="2"/>
  <c r="AC8" i="2"/>
  <c r="T8" i="2"/>
  <c r="AL8" i="2"/>
  <c r="K8" i="2"/>
  <c r="AF33" i="2"/>
  <c r="W33" i="2"/>
  <c r="AO33" i="2"/>
  <c r="N33" i="2"/>
  <c r="AF25" i="2"/>
  <c r="W25" i="2"/>
  <c r="AO25" i="2"/>
  <c r="N25" i="2"/>
  <c r="W17" i="2"/>
  <c r="AO17" i="2"/>
  <c r="N17" i="2"/>
  <c r="AF17" i="2"/>
  <c r="AF9" i="2"/>
  <c r="W9" i="2"/>
  <c r="AO9" i="2"/>
  <c r="N9" i="2"/>
  <c r="AC17" i="2"/>
  <c r="AL17" i="2"/>
  <c r="T17" i="2"/>
  <c r="K17" i="2"/>
  <c r="T31" i="2"/>
  <c r="AL31" i="2"/>
  <c r="AC31" i="2"/>
  <c r="K31" i="2"/>
  <c r="T23" i="2"/>
  <c r="AL23" i="2"/>
  <c r="AC23" i="2"/>
  <c r="K23" i="2"/>
  <c r="AC15" i="2"/>
  <c r="T15" i="2"/>
  <c r="AL15" i="2"/>
  <c r="K15" i="2"/>
  <c r="T7" i="2"/>
  <c r="AL7" i="2"/>
  <c r="AC7" i="2"/>
  <c r="K7" i="2"/>
  <c r="AF32" i="2"/>
  <c r="W32" i="2"/>
  <c r="AO32" i="2"/>
  <c r="N32" i="2"/>
  <c r="AF24" i="2"/>
  <c r="W24" i="2"/>
  <c r="AO24" i="2"/>
  <c r="N24" i="2"/>
  <c r="W16" i="2"/>
  <c r="AO16" i="2"/>
  <c r="AF16" i="2"/>
  <c r="N16" i="2"/>
  <c r="AF8" i="2"/>
  <c r="W8" i="2"/>
  <c r="AO8" i="2"/>
  <c r="N8" i="2"/>
  <c r="AL33" i="2"/>
  <c r="AC33" i="2"/>
  <c r="T33" i="2"/>
  <c r="Z33" i="2" s="1"/>
  <c r="K33" i="2"/>
  <c r="AF18" i="2"/>
  <c r="W18" i="2"/>
  <c r="AO18" i="2"/>
  <c r="N18" i="2"/>
  <c r="I6" i="2"/>
  <c r="AA6" i="2"/>
  <c r="R6" i="2"/>
  <c r="AJ6" i="2"/>
  <c r="K30" i="2"/>
  <c r="AC30" i="2"/>
  <c r="T30" i="2"/>
  <c r="AL30" i="2"/>
  <c r="T22" i="2"/>
  <c r="AL22" i="2"/>
  <c r="AC22" i="2"/>
  <c r="K22" i="2"/>
  <c r="K14" i="2"/>
  <c r="AC14" i="2"/>
  <c r="T14" i="2"/>
  <c r="AL14" i="2"/>
  <c r="T6" i="2"/>
  <c r="AL6" i="2"/>
  <c r="AC6" i="2"/>
  <c r="K6" i="2"/>
  <c r="N31" i="2"/>
  <c r="AO31" i="2"/>
  <c r="W31" i="2"/>
  <c r="AF31" i="2"/>
  <c r="AF23" i="2"/>
  <c r="W23" i="2"/>
  <c r="AO23" i="2"/>
  <c r="N23" i="2"/>
  <c r="W15" i="2"/>
  <c r="AO15" i="2"/>
  <c r="N15" i="2"/>
  <c r="AF15" i="2"/>
  <c r="AF7" i="2"/>
  <c r="W7" i="2"/>
  <c r="AO7" i="2"/>
  <c r="N7" i="2"/>
  <c r="AC25" i="2"/>
  <c r="T25" i="2"/>
  <c r="AL25" i="2"/>
  <c r="K25" i="2"/>
  <c r="AF10" i="2"/>
  <c r="W10" i="2"/>
  <c r="AO10" i="2"/>
  <c r="N10" i="2"/>
  <c r="T21" i="2"/>
  <c r="AL21" i="2"/>
  <c r="AC21" i="2"/>
  <c r="K21" i="2"/>
  <c r="AO30" i="2"/>
  <c r="W30" i="2"/>
  <c r="AF30" i="2"/>
  <c r="N30" i="2"/>
  <c r="AF22" i="2"/>
  <c r="W22" i="2"/>
  <c r="AO22" i="2"/>
  <c r="N22" i="2"/>
  <c r="W14" i="2"/>
  <c r="AO14" i="2"/>
  <c r="AF14" i="2"/>
  <c r="N14" i="2"/>
  <c r="AF6" i="2"/>
  <c r="W6" i="2"/>
  <c r="AO6" i="2"/>
  <c r="N6" i="2"/>
  <c r="AF26" i="2"/>
  <c r="AO26" i="2"/>
  <c r="W26" i="2"/>
  <c r="N26" i="2"/>
  <c r="T36" i="2"/>
  <c r="AL36" i="2"/>
  <c r="K36" i="2"/>
  <c r="AC36" i="2"/>
  <c r="K5" i="2"/>
  <c r="T5" i="2"/>
  <c r="AC5" i="2"/>
  <c r="AL5" i="2"/>
  <c r="K28" i="2"/>
  <c r="AC28" i="2"/>
  <c r="T28" i="2"/>
  <c r="AL28" i="2"/>
  <c r="T20" i="2"/>
  <c r="AL20" i="2"/>
  <c r="K20" i="2"/>
  <c r="AC20" i="2"/>
  <c r="K12" i="2"/>
  <c r="AC12" i="2"/>
  <c r="T12" i="2"/>
  <c r="AL12" i="2"/>
  <c r="AF5" i="2"/>
  <c r="AO5" i="2"/>
  <c r="W5" i="2"/>
  <c r="N5" i="2"/>
  <c r="N29" i="2"/>
  <c r="AF29" i="2"/>
  <c r="AO29" i="2"/>
  <c r="W29" i="2"/>
  <c r="AF21" i="2"/>
  <c r="W21" i="2"/>
  <c r="AO21" i="2"/>
  <c r="N21" i="2"/>
  <c r="N13" i="2"/>
  <c r="AF13" i="2"/>
  <c r="AO13" i="2"/>
  <c r="W13" i="2"/>
  <c r="AC29" i="2"/>
  <c r="T29" i="2"/>
  <c r="AL29" i="2"/>
  <c r="K29" i="2"/>
  <c r="AC13" i="2"/>
  <c r="T13" i="2"/>
  <c r="AL13" i="2"/>
  <c r="K13" i="2"/>
  <c r="T35" i="2"/>
  <c r="AL35" i="2"/>
  <c r="AR35" i="2" s="1"/>
  <c r="AC35" i="2"/>
  <c r="AI35" i="2" s="1"/>
  <c r="K35" i="2"/>
  <c r="Q35" i="2" s="1"/>
  <c r="AC27" i="2"/>
  <c r="T27" i="2"/>
  <c r="AL27" i="2"/>
  <c r="K27" i="2"/>
  <c r="AC19" i="2"/>
  <c r="T19" i="2"/>
  <c r="AL19" i="2"/>
  <c r="AR19" i="2" s="1"/>
  <c r="K19" i="2"/>
  <c r="Q19" i="2" s="1"/>
  <c r="AC11" i="2"/>
  <c r="AI11" i="2" s="1"/>
  <c r="T11" i="2"/>
  <c r="AL11" i="2"/>
  <c r="AR11" i="2" s="1"/>
  <c r="K11" i="2"/>
  <c r="AF36" i="2"/>
  <c r="W36" i="2"/>
  <c r="AO36" i="2"/>
  <c r="N36" i="2"/>
  <c r="AF28" i="2"/>
  <c r="AO28" i="2"/>
  <c r="W28" i="2"/>
  <c r="N28" i="2"/>
  <c r="AF20" i="2"/>
  <c r="W20" i="2"/>
  <c r="AO20" i="2"/>
  <c r="N20" i="2"/>
  <c r="AF12" i="2"/>
  <c r="W12" i="2"/>
  <c r="AO12" i="2"/>
  <c r="N12" i="2"/>
  <c r="N7" i="3"/>
  <c r="AO7" i="3"/>
  <c r="AF7" i="3"/>
  <c r="W7" i="3"/>
  <c r="F35" i="11"/>
  <c r="AO34" i="11"/>
  <c r="AF34" i="11"/>
  <c r="W34" i="11"/>
  <c r="N34" i="11"/>
  <c r="B7" i="2"/>
  <c r="E6" i="2"/>
  <c r="Q25" i="2" l="1"/>
  <c r="Z25" i="2"/>
  <c r="AI19" i="2"/>
  <c r="Z27" i="2"/>
  <c r="Z11" i="2"/>
  <c r="AI33" i="2"/>
  <c r="AR33" i="2"/>
  <c r="AI27" i="2"/>
  <c r="Z19" i="2"/>
  <c r="Q33" i="2"/>
  <c r="AR25" i="2"/>
  <c r="Q13" i="2"/>
  <c r="AR13" i="2"/>
  <c r="AR34" i="2"/>
  <c r="Z34" i="2"/>
  <c r="Q11" i="2"/>
  <c r="AI29" i="2"/>
  <c r="AR28" i="2"/>
  <c r="AR17" i="2"/>
  <c r="AR27" i="2"/>
  <c r="Z28" i="2"/>
  <c r="Z21" i="2"/>
  <c r="Q15" i="2"/>
  <c r="Q9" i="2"/>
  <c r="Z35" i="2"/>
  <c r="Q14" i="2"/>
  <c r="Q18" i="2"/>
  <c r="AI30" i="2"/>
  <c r="Z23" i="2"/>
  <c r="AI17" i="2"/>
  <c r="Z8" i="2"/>
  <c r="AI28" i="2"/>
  <c r="AI8" i="2"/>
  <c r="AR24" i="2"/>
  <c r="AI34" i="2"/>
  <c r="Z13" i="2"/>
  <c r="AI25" i="2"/>
  <c r="Q31" i="2"/>
  <c r="Q7" i="2"/>
  <c r="AI16" i="2"/>
  <c r="AI9" i="2"/>
  <c r="Q29" i="2"/>
  <c r="Q6" i="2"/>
  <c r="AI6" i="2"/>
  <c r="Q12" i="2"/>
  <c r="AR21" i="2"/>
  <c r="Z30" i="2"/>
  <c r="AR23" i="2"/>
  <c r="AR8" i="2"/>
  <c r="Q24" i="2"/>
  <c r="AI20" i="2"/>
  <c r="Q28" i="2"/>
  <c r="AR36" i="2"/>
  <c r="Q22" i="2"/>
  <c r="AR15" i="2"/>
  <c r="Z24" i="2"/>
  <c r="AI13" i="2"/>
  <c r="Q20" i="2"/>
  <c r="Z36" i="2"/>
  <c r="AI22" i="2"/>
  <c r="Z15" i="2"/>
  <c r="AI31" i="2"/>
  <c r="AR16" i="2"/>
  <c r="AI24" i="2"/>
  <c r="AR9" i="2"/>
  <c r="AR10" i="2"/>
  <c r="AR5" i="2"/>
  <c r="AR6" i="2"/>
  <c r="AI15" i="2"/>
  <c r="AR31" i="2"/>
  <c r="Z16" i="2"/>
  <c r="Z9" i="2"/>
  <c r="Z10" i="2"/>
  <c r="Q36" i="2"/>
  <c r="AI5" i="2"/>
  <c r="Z6" i="2"/>
  <c r="AI32" i="2"/>
  <c r="AI10" i="2"/>
  <c r="AR26" i="2"/>
  <c r="AR20" i="2"/>
  <c r="AR22" i="2"/>
  <c r="AI7" i="2"/>
  <c r="Q16" i="2"/>
  <c r="Q32" i="2"/>
  <c r="Q10" i="2"/>
  <c r="Z26" i="2"/>
  <c r="Z20" i="2"/>
  <c r="Z5" i="2"/>
  <c r="Q21" i="2"/>
  <c r="Z22" i="2"/>
  <c r="Q23" i="2"/>
  <c r="Z31" i="2"/>
  <c r="AI26" i="2"/>
  <c r="Q30" i="2"/>
  <c r="AR12" i="2"/>
  <c r="AI21" i="2"/>
  <c r="AR14" i="2"/>
  <c r="AI23" i="2"/>
  <c r="AR32" i="2"/>
  <c r="Z18" i="2"/>
  <c r="Q26" i="2"/>
  <c r="B8" i="2"/>
  <c r="Q27" i="2"/>
  <c r="AR29" i="2"/>
  <c r="Z12" i="2"/>
  <c r="Z14" i="2"/>
  <c r="AR7" i="2"/>
  <c r="Q17" i="2"/>
  <c r="Q8" i="2"/>
  <c r="Z32" i="2"/>
  <c r="AR18" i="2"/>
  <c r="B7" i="4"/>
  <c r="L6" i="4"/>
  <c r="O6" i="4"/>
  <c r="I6" i="4"/>
  <c r="F6" i="4"/>
  <c r="Z29" i="2"/>
  <c r="AI12" i="2"/>
  <c r="AI36" i="2"/>
  <c r="AI14" i="2"/>
  <c r="AR30" i="2"/>
  <c r="Z7" i="2"/>
  <c r="Z17" i="2"/>
  <c r="AI18" i="2"/>
  <c r="Q34" i="2"/>
  <c r="Q5" i="2"/>
  <c r="I7" i="2"/>
  <c r="AA7" i="2"/>
  <c r="R7" i="2"/>
  <c r="AJ7" i="2"/>
  <c r="AD6" i="2"/>
  <c r="AG6" i="2" s="1"/>
  <c r="U6" i="2"/>
  <c r="X6" i="2" s="1"/>
  <c r="AM6" i="2"/>
  <c r="AP6" i="2" s="1"/>
  <c r="L6" i="2"/>
  <c r="O6" i="2" s="1"/>
  <c r="W8" i="3"/>
  <c r="AF8" i="3"/>
  <c r="N8" i="3"/>
  <c r="AO8" i="3"/>
  <c r="W35" i="11"/>
  <c r="F36" i="11"/>
  <c r="AO35" i="11"/>
  <c r="AF35" i="11"/>
  <c r="N35" i="11"/>
  <c r="E7" i="2"/>
  <c r="B9" i="2" l="1"/>
  <c r="I9" i="2" s="1"/>
  <c r="AA8" i="2"/>
  <c r="I8" i="2"/>
  <c r="B8" i="4"/>
  <c r="L7" i="4"/>
  <c r="O7" i="4"/>
  <c r="I7" i="4"/>
  <c r="F7" i="4"/>
  <c r="AJ8" i="2"/>
  <c r="R8" i="2"/>
  <c r="AD7" i="2"/>
  <c r="AG7" i="2" s="1"/>
  <c r="U7" i="2"/>
  <c r="X7" i="2" s="1"/>
  <c r="AM7" i="2"/>
  <c r="AP7" i="2" s="1"/>
  <c r="L7" i="2"/>
  <c r="O7" i="2" s="1"/>
  <c r="R9" i="2"/>
  <c r="AJ9" i="2"/>
  <c r="N9" i="3"/>
  <c r="AO9" i="3"/>
  <c r="W9" i="3"/>
  <c r="AF9" i="3"/>
  <c r="AO37" i="11"/>
  <c r="W37" i="11"/>
  <c r="N37" i="11"/>
  <c r="AF37" i="11"/>
  <c r="W36" i="11"/>
  <c r="AO36" i="11"/>
  <c r="AF36" i="11"/>
  <c r="N36" i="11"/>
  <c r="E8" i="2"/>
  <c r="B10" i="2"/>
  <c r="AA9" i="2" l="1"/>
  <c r="B9" i="4"/>
  <c r="L8" i="4"/>
  <c r="O8" i="4"/>
  <c r="F8" i="4"/>
  <c r="I8" i="4"/>
  <c r="AD8" i="2"/>
  <c r="AG8" i="2" s="1"/>
  <c r="U8" i="2"/>
  <c r="X8" i="2" s="1"/>
  <c r="AM8" i="2"/>
  <c r="AP8" i="2" s="1"/>
  <c r="L8" i="2"/>
  <c r="O8" i="2" s="1"/>
  <c r="R10" i="2"/>
  <c r="AJ10" i="2"/>
  <c r="I10" i="2"/>
  <c r="AA10" i="2"/>
  <c r="W10" i="3"/>
  <c r="AO10" i="3"/>
  <c r="AF10" i="3"/>
  <c r="N10" i="3"/>
  <c r="B11" i="2"/>
  <c r="E9" i="2"/>
  <c r="B10" i="4" l="1"/>
  <c r="L9" i="4"/>
  <c r="O9" i="4"/>
  <c r="F9" i="4"/>
  <c r="I9" i="4"/>
  <c r="AD9" i="2"/>
  <c r="AG9" i="2" s="1"/>
  <c r="U9" i="2"/>
  <c r="X9" i="2" s="1"/>
  <c r="AM9" i="2"/>
  <c r="AP9" i="2" s="1"/>
  <c r="L9" i="2"/>
  <c r="O9" i="2" s="1"/>
  <c r="R11" i="2"/>
  <c r="AJ11" i="2"/>
  <c r="AA11" i="2"/>
  <c r="I11" i="2"/>
  <c r="N11" i="3"/>
  <c r="AO11" i="3"/>
  <c r="W11" i="3"/>
  <c r="AF11" i="3"/>
  <c r="E10" i="2"/>
  <c r="B12" i="2"/>
  <c r="B11" i="4" l="1"/>
  <c r="O10" i="4"/>
  <c r="L10" i="4"/>
  <c r="F10" i="4"/>
  <c r="I10" i="4"/>
  <c r="AA12" i="2"/>
  <c r="R12" i="2"/>
  <c r="AJ12" i="2"/>
  <c r="I12" i="2"/>
  <c r="AD10" i="2"/>
  <c r="AG10" i="2" s="1"/>
  <c r="U10" i="2"/>
  <c r="X10" i="2" s="1"/>
  <c r="AM10" i="2"/>
  <c r="AP10" i="2" s="1"/>
  <c r="L10" i="2"/>
  <c r="O10" i="2" s="1"/>
  <c r="W12" i="3"/>
  <c r="AF12" i="3"/>
  <c r="N12" i="3"/>
  <c r="AO12" i="3"/>
  <c r="B13" i="2"/>
  <c r="E11" i="2"/>
  <c r="B12" i="4" l="1"/>
  <c r="L11" i="4"/>
  <c r="O11" i="4"/>
  <c r="I11" i="4"/>
  <c r="F11" i="4"/>
  <c r="AD11" i="2"/>
  <c r="AG11" i="2" s="1"/>
  <c r="U11" i="2"/>
  <c r="X11" i="2" s="1"/>
  <c r="AM11" i="2"/>
  <c r="AP11" i="2" s="1"/>
  <c r="L11" i="2"/>
  <c r="O11" i="2" s="1"/>
  <c r="I13" i="2"/>
  <c r="AA13" i="2"/>
  <c r="R13" i="2"/>
  <c r="AJ13" i="2"/>
  <c r="N13" i="3"/>
  <c r="AO13" i="3"/>
  <c r="AF13" i="3"/>
  <c r="W13" i="3"/>
  <c r="E12" i="2"/>
  <c r="B14" i="2"/>
  <c r="B13" i="4" l="1"/>
  <c r="L12" i="4"/>
  <c r="O12" i="4"/>
  <c r="I12" i="4"/>
  <c r="F12" i="4"/>
  <c r="I14" i="2"/>
  <c r="AA14" i="2"/>
  <c r="R14" i="2"/>
  <c r="AJ14" i="2"/>
  <c r="AD12" i="2"/>
  <c r="AG12" i="2" s="1"/>
  <c r="U12" i="2"/>
  <c r="X12" i="2" s="1"/>
  <c r="AM12" i="2"/>
  <c r="AP12" i="2" s="1"/>
  <c r="L12" i="2"/>
  <c r="O12" i="2" s="1"/>
  <c r="W14" i="3"/>
  <c r="AO14" i="3"/>
  <c r="AF14" i="3"/>
  <c r="N14" i="3"/>
  <c r="E13" i="2"/>
  <c r="B15" i="2"/>
  <c r="B14" i="4" l="1"/>
  <c r="L13" i="4"/>
  <c r="O13" i="4"/>
  <c r="F13" i="4"/>
  <c r="I13" i="4"/>
  <c r="I15" i="2"/>
  <c r="AA15" i="2"/>
  <c r="R15" i="2"/>
  <c r="AJ15" i="2"/>
  <c r="AD13" i="2"/>
  <c r="AG13" i="2" s="1"/>
  <c r="U13" i="2"/>
  <c r="X13" i="2" s="1"/>
  <c r="AM13" i="2"/>
  <c r="AP13" i="2" s="1"/>
  <c r="L13" i="2"/>
  <c r="O13" i="2" s="1"/>
  <c r="N15" i="3"/>
  <c r="AO15" i="3"/>
  <c r="AF15" i="3"/>
  <c r="W15" i="3"/>
  <c r="B16" i="2"/>
  <c r="E14" i="2"/>
  <c r="B15" i="4" l="1"/>
  <c r="O14" i="4"/>
  <c r="L14" i="4"/>
  <c r="I14" i="4"/>
  <c r="F14" i="4"/>
  <c r="AD14" i="2"/>
  <c r="AG14" i="2" s="1"/>
  <c r="U14" i="2"/>
  <c r="X14" i="2" s="1"/>
  <c r="AM14" i="2"/>
  <c r="AP14" i="2" s="1"/>
  <c r="L14" i="2"/>
  <c r="O14" i="2" s="1"/>
  <c r="I16" i="2"/>
  <c r="AA16" i="2"/>
  <c r="R16" i="2"/>
  <c r="AJ16" i="2"/>
  <c r="W16" i="3"/>
  <c r="AF16" i="3"/>
  <c r="N16" i="3"/>
  <c r="AO16" i="3"/>
  <c r="E15" i="2"/>
  <c r="B17" i="2"/>
  <c r="B16" i="4" l="1"/>
  <c r="L15" i="4"/>
  <c r="O15" i="4"/>
  <c r="I15" i="4"/>
  <c r="F15" i="4"/>
  <c r="I17" i="2"/>
  <c r="AA17" i="2"/>
  <c r="R17" i="2"/>
  <c r="AJ17" i="2"/>
  <c r="AD15" i="2"/>
  <c r="AG15" i="2" s="1"/>
  <c r="AM15" i="2"/>
  <c r="AP15" i="2" s="1"/>
  <c r="U15" i="2"/>
  <c r="X15" i="2" s="1"/>
  <c r="L15" i="2"/>
  <c r="O15" i="2" s="1"/>
  <c r="N17" i="3"/>
  <c r="AO17" i="3"/>
  <c r="W17" i="3"/>
  <c r="AF17" i="3"/>
  <c r="B18" i="2"/>
  <c r="E16" i="2"/>
  <c r="B17" i="4" l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L16" i="4"/>
  <c r="O16" i="4"/>
  <c r="I16" i="4"/>
  <c r="F16" i="4"/>
  <c r="AD16" i="2"/>
  <c r="AG16" i="2" s="1"/>
  <c r="U16" i="2"/>
  <c r="X16" i="2" s="1"/>
  <c r="AM16" i="2"/>
  <c r="AP16" i="2" s="1"/>
  <c r="L16" i="2"/>
  <c r="O16" i="2" s="1"/>
  <c r="I18" i="2"/>
  <c r="AA18" i="2"/>
  <c r="R18" i="2"/>
  <c r="AJ18" i="2"/>
  <c r="W18" i="3"/>
  <c r="AO18" i="3"/>
  <c r="AF18" i="3"/>
  <c r="N18" i="3"/>
  <c r="E17" i="2"/>
  <c r="B19" i="2"/>
  <c r="I19" i="2" l="1"/>
  <c r="AA19" i="2"/>
  <c r="R19" i="2"/>
  <c r="AJ19" i="2"/>
  <c r="AD17" i="2"/>
  <c r="AG17" i="2" s="1"/>
  <c r="U17" i="2"/>
  <c r="X17" i="2" s="1"/>
  <c r="AM17" i="2"/>
  <c r="AP17" i="2" s="1"/>
  <c r="L17" i="2"/>
  <c r="O17" i="2" s="1"/>
  <c r="N19" i="3"/>
  <c r="AO19" i="3"/>
  <c r="W19" i="3"/>
  <c r="AF19" i="3"/>
  <c r="B20" i="2"/>
  <c r="E18" i="2"/>
  <c r="U18" i="2" l="1"/>
  <c r="X18" i="2" s="1"/>
  <c r="AM18" i="2"/>
  <c r="AP18" i="2" s="1"/>
  <c r="AD18" i="2"/>
  <c r="AG18" i="2" s="1"/>
  <c r="L18" i="2"/>
  <c r="O18" i="2" s="1"/>
  <c r="I20" i="2"/>
  <c r="AA20" i="2"/>
  <c r="R20" i="2"/>
  <c r="AJ20" i="2"/>
  <c r="W20" i="3"/>
  <c r="AO20" i="3"/>
  <c r="AF20" i="3"/>
  <c r="N20" i="3"/>
  <c r="E19" i="2"/>
  <c r="B21" i="2"/>
  <c r="I21" i="2" l="1"/>
  <c r="AA21" i="2"/>
  <c r="R21" i="2"/>
  <c r="AJ21" i="2"/>
  <c r="U19" i="2"/>
  <c r="X19" i="2" s="1"/>
  <c r="AM19" i="2"/>
  <c r="AP19" i="2" s="1"/>
  <c r="AD19" i="2"/>
  <c r="AG19" i="2" s="1"/>
  <c r="L19" i="2"/>
  <c r="O19" i="2" s="1"/>
  <c r="N21" i="3"/>
  <c r="AO21" i="3"/>
  <c r="W21" i="3"/>
  <c r="AF21" i="3"/>
  <c r="B22" i="2"/>
  <c r="E20" i="2"/>
  <c r="U20" i="2" l="1"/>
  <c r="X20" i="2" s="1"/>
  <c r="AM20" i="2"/>
  <c r="AP20" i="2" s="1"/>
  <c r="AD20" i="2"/>
  <c r="AG20" i="2" s="1"/>
  <c r="L20" i="2"/>
  <c r="O20" i="2" s="1"/>
  <c r="I22" i="2"/>
  <c r="AA22" i="2"/>
  <c r="AJ22" i="2"/>
  <c r="R22" i="2"/>
  <c r="W22" i="3"/>
  <c r="AO22" i="3"/>
  <c r="AF22" i="3"/>
  <c r="N22" i="3"/>
  <c r="E21" i="2"/>
  <c r="B23" i="2"/>
  <c r="I23" i="2" l="1"/>
  <c r="AA23" i="2"/>
  <c r="R23" i="2"/>
  <c r="AJ23" i="2"/>
  <c r="U21" i="2"/>
  <c r="X21" i="2" s="1"/>
  <c r="AM21" i="2"/>
  <c r="AP21" i="2" s="1"/>
  <c r="AD21" i="2"/>
  <c r="AG21" i="2" s="1"/>
  <c r="L21" i="2"/>
  <c r="O21" i="2" s="1"/>
  <c r="AF23" i="3"/>
  <c r="N23" i="3"/>
  <c r="AO23" i="3"/>
  <c r="W23" i="3"/>
  <c r="B24" i="2"/>
  <c r="E22" i="2"/>
  <c r="AD22" i="2" l="1"/>
  <c r="AG22" i="2" s="1"/>
  <c r="U22" i="2"/>
  <c r="X22" i="2" s="1"/>
  <c r="AM22" i="2"/>
  <c r="AP22" i="2" s="1"/>
  <c r="L22" i="2"/>
  <c r="O22" i="2" s="1"/>
  <c r="R24" i="2"/>
  <c r="AJ24" i="2"/>
  <c r="I24" i="2"/>
  <c r="AA24" i="2"/>
  <c r="W24" i="3"/>
  <c r="AF24" i="3"/>
  <c r="AO24" i="3"/>
  <c r="N24" i="3"/>
  <c r="E23" i="2"/>
  <c r="B25" i="2"/>
  <c r="R25" i="2" l="1"/>
  <c r="AJ25" i="2"/>
  <c r="I25" i="2"/>
  <c r="AA25" i="2"/>
  <c r="AD23" i="2"/>
  <c r="AG23" i="2" s="1"/>
  <c r="U23" i="2"/>
  <c r="X23" i="2" s="1"/>
  <c r="AM23" i="2"/>
  <c r="AP23" i="2" s="1"/>
  <c r="L23" i="2"/>
  <c r="O23" i="2" s="1"/>
  <c r="N25" i="3"/>
  <c r="AO25" i="3"/>
  <c r="AF25" i="3"/>
  <c r="W25" i="3"/>
  <c r="B26" i="2"/>
  <c r="E24" i="2"/>
  <c r="R26" i="2" l="1"/>
  <c r="AJ26" i="2"/>
  <c r="I26" i="2"/>
  <c r="AA26" i="2"/>
  <c r="AD24" i="2"/>
  <c r="AG24" i="2" s="1"/>
  <c r="U24" i="2"/>
  <c r="X24" i="2" s="1"/>
  <c r="AM24" i="2"/>
  <c r="AP24" i="2" s="1"/>
  <c r="L24" i="2"/>
  <c r="O24" i="2" s="1"/>
  <c r="W26" i="3"/>
  <c r="AF26" i="3"/>
  <c r="AO26" i="3"/>
  <c r="N26" i="3"/>
  <c r="E25" i="2"/>
  <c r="B27" i="2"/>
  <c r="R27" i="2" l="1"/>
  <c r="AJ27" i="2"/>
  <c r="I27" i="2"/>
  <c r="AA27" i="2"/>
  <c r="AD25" i="2"/>
  <c r="AG25" i="2" s="1"/>
  <c r="U25" i="2"/>
  <c r="X25" i="2" s="1"/>
  <c r="AM25" i="2"/>
  <c r="AP25" i="2" s="1"/>
  <c r="L25" i="2"/>
  <c r="O25" i="2" s="1"/>
  <c r="N27" i="3"/>
  <c r="AO27" i="3"/>
  <c r="W27" i="3"/>
  <c r="AF27" i="3"/>
  <c r="B28" i="2"/>
  <c r="E26" i="2"/>
  <c r="AD26" i="2" l="1"/>
  <c r="AG26" i="2" s="1"/>
  <c r="U26" i="2"/>
  <c r="X26" i="2" s="1"/>
  <c r="AM26" i="2"/>
  <c r="AP26" i="2" s="1"/>
  <c r="L26" i="2"/>
  <c r="O26" i="2" s="1"/>
  <c r="R28" i="2"/>
  <c r="AJ28" i="2"/>
  <c r="AA28" i="2"/>
  <c r="I28" i="2"/>
  <c r="W28" i="3"/>
  <c r="AO28" i="3"/>
  <c r="AF28" i="3"/>
  <c r="N28" i="3"/>
  <c r="E27" i="2"/>
  <c r="B29" i="2"/>
  <c r="R29" i="2" l="1"/>
  <c r="AJ29" i="2"/>
  <c r="I29" i="2"/>
  <c r="AA29" i="2"/>
  <c r="AD27" i="2"/>
  <c r="AG27" i="2" s="1"/>
  <c r="U27" i="2"/>
  <c r="X27" i="2" s="1"/>
  <c r="AM27" i="2"/>
  <c r="AP27" i="2" s="1"/>
  <c r="L27" i="2"/>
  <c r="O27" i="2" s="1"/>
  <c r="N29" i="3"/>
  <c r="AO29" i="3"/>
  <c r="AF29" i="3"/>
  <c r="W29" i="3"/>
  <c r="B30" i="2"/>
  <c r="E28" i="2"/>
  <c r="AD28" i="2" l="1"/>
  <c r="AG28" i="2" s="1"/>
  <c r="U28" i="2"/>
  <c r="X28" i="2" s="1"/>
  <c r="AM28" i="2"/>
  <c r="AP28" i="2" s="1"/>
  <c r="L28" i="2"/>
  <c r="O28" i="2" s="1"/>
  <c r="AA30" i="2"/>
  <c r="R30" i="2"/>
  <c r="AJ30" i="2"/>
  <c r="I30" i="2"/>
  <c r="W30" i="3"/>
  <c r="AO30" i="3"/>
  <c r="AF30" i="3"/>
  <c r="N30" i="3"/>
  <c r="E29" i="2"/>
  <c r="B31" i="2"/>
  <c r="I31" i="2" l="1"/>
  <c r="R31" i="2"/>
  <c r="AA31" i="2"/>
  <c r="AJ31" i="2"/>
  <c r="AD29" i="2"/>
  <c r="AG29" i="2" s="1"/>
  <c r="U29" i="2"/>
  <c r="X29" i="2" s="1"/>
  <c r="AM29" i="2"/>
  <c r="AP29" i="2" s="1"/>
  <c r="L29" i="2"/>
  <c r="O29" i="2" s="1"/>
  <c r="N31" i="3"/>
  <c r="AO31" i="3"/>
  <c r="W31" i="3"/>
  <c r="AF31" i="3"/>
  <c r="B32" i="2"/>
  <c r="E30" i="2"/>
  <c r="AD30" i="2" l="1"/>
  <c r="AG30" i="2" s="1"/>
  <c r="U30" i="2"/>
  <c r="X30" i="2" s="1"/>
  <c r="AM30" i="2"/>
  <c r="AP30" i="2" s="1"/>
  <c r="L30" i="2"/>
  <c r="O30" i="2" s="1"/>
  <c r="I32" i="2"/>
  <c r="AA32" i="2"/>
  <c r="R32" i="2"/>
  <c r="AJ32" i="2"/>
  <c r="W32" i="3"/>
  <c r="AF32" i="3"/>
  <c r="AO32" i="3"/>
  <c r="N32" i="3"/>
  <c r="E31" i="2"/>
  <c r="B33" i="2"/>
  <c r="I33" i="2" l="1"/>
  <c r="AA33" i="2"/>
  <c r="R33" i="2"/>
  <c r="AJ33" i="2"/>
  <c r="AD31" i="2"/>
  <c r="AG31" i="2" s="1"/>
  <c r="U31" i="2"/>
  <c r="X31" i="2" s="1"/>
  <c r="AM31" i="2"/>
  <c r="AP31" i="2" s="1"/>
  <c r="L31" i="2"/>
  <c r="O31" i="2" s="1"/>
  <c r="N33" i="3"/>
  <c r="AO33" i="3"/>
  <c r="AF33" i="3"/>
  <c r="W33" i="3"/>
  <c r="B34" i="2"/>
  <c r="E32" i="2"/>
  <c r="U32" i="2" l="1"/>
  <c r="X32" i="2" s="1"/>
  <c r="AM32" i="2"/>
  <c r="AP32" i="2" s="1"/>
  <c r="AD32" i="2"/>
  <c r="AG32" i="2" s="1"/>
  <c r="L32" i="2"/>
  <c r="O32" i="2" s="1"/>
  <c r="I34" i="2"/>
  <c r="AA34" i="2"/>
  <c r="AJ34" i="2"/>
  <c r="R34" i="2"/>
  <c r="W34" i="3"/>
  <c r="AF34" i="3"/>
  <c r="AO34" i="3"/>
  <c r="N34" i="3"/>
  <c r="E33" i="2"/>
  <c r="B35" i="2"/>
  <c r="R35" i="2" l="1"/>
  <c r="AJ35" i="2"/>
  <c r="I35" i="2"/>
  <c r="AA35" i="2"/>
  <c r="U33" i="2"/>
  <c r="X33" i="2" s="1"/>
  <c r="AM33" i="2"/>
  <c r="AP33" i="2" s="1"/>
  <c r="AD33" i="2"/>
  <c r="AG33" i="2" s="1"/>
  <c r="L33" i="2"/>
  <c r="O33" i="2" s="1"/>
  <c r="N35" i="3"/>
  <c r="AO35" i="3"/>
  <c r="W35" i="3"/>
  <c r="AF35" i="3"/>
  <c r="E34" i="2"/>
  <c r="B36" i="2"/>
  <c r="R36" i="2" l="1"/>
  <c r="I36" i="2"/>
  <c r="AJ36" i="2"/>
  <c r="AA36" i="2"/>
  <c r="U34" i="2"/>
  <c r="X34" i="2" s="1"/>
  <c r="AM34" i="2"/>
  <c r="AP34" i="2" s="1"/>
  <c r="AD34" i="2"/>
  <c r="AG34" i="2" s="1"/>
  <c r="L34" i="2"/>
  <c r="O34" i="2" s="1"/>
  <c r="W36" i="3"/>
  <c r="AF36" i="3"/>
  <c r="N36" i="3"/>
  <c r="AO36" i="3"/>
  <c r="E35" i="2"/>
  <c r="U35" i="2" l="1"/>
  <c r="X35" i="2" s="1"/>
  <c r="AM35" i="2"/>
  <c r="AP35" i="2" s="1"/>
  <c r="AD35" i="2"/>
  <c r="AG35" i="2" s="1"/>
  <c r="L35" i="2"/>
  <c r="O35" i="2" s="1"/>
  <c r="R37" i="2"/>
  <c r="X37" i="2" s="1"/>
  <c r="AJ37" i="2"/>
  <c r="AP37" i="2" s="1"/>
  <c r="I37" i="2"/>
  <c r="O37" i="2" s="1"/>
  <c r="AA37" i="2"/>
  <c r="AG37" i="2" s="1"/>
  <c r="E36" i="2"/>
  <c r="AD36" i="2" l="1"/>
  <c r="AG36" i="2" s="1"/>
  <c r="U36" i="2"/>
  <c r="X36" i="2" s="1"/>
  <c r="AM36" i="2"/>
  <c r="AP36" i="2" s="1"/>
  <c r="L36" i="2"/>
  <c r="O36" i="2" s="1"/>
  <c r="V6" i="3" l="1"/>
  <c r="AB6" i="3" s="1"/>
  <c r="AN6" i="3"/>
  <c r="AT6" i="3" s="1"/>
  <c r="M6" i="3"/>
  <c r="S6" i="3" s="1"/>
  <c r="AE6" i="3"/>
  <c r="AK6" i="3" s="1"/>
  <c r="B7" i="3"/>
  <c r="K7" i="3" l="1"/>
  <c r="Q7" i="3" s="1"/>
  <c r="B8" i="3"/>
  <c r="T7" i="3"/>
  <c r="Z7" i="3" s="1"/>
  <c r="J7" i="3"/>
  <c r="AL7" i="3"/>
  <c r="AR7" i="3" s="1"/>
  <c r="AC7" i="3"/>
  <c r="AI7" i="3" s="1"/>
  <c r="J8" i="3" l="1"/>
  <c r="T8" i="3"/>
  <c r="Z8" i="3" s="1"/>
  <c r="AC8" i="3"/>
  <c r="AI8" i="3" s="1"/>
  <c r="B9" i="3"/>
  <c r="K8" i="3"/>
  <c r="Q8" i="3" s="1"/>
  <c r="AL8" i="3"/>
  <c r="AR8" i="3" s="1"/>
  <c r="T9" i="3" l="1"/>
  <c r="Z9" i="3" s="1"/>
  <c r="K9" i="3"/>
  <c r="Q9" i="3" s="1"/>
  <c r="B10" i="3"/>
  <c r="AL9" i="3"/>
  <c r="AR9" i="3" s="1"/>
  <c r="AC9" i="3"/>
  <c r="AI9" i="3" s="1"/>
  <c r="J9" i="3"/>
  <c r="J10" i="3" l="1"/>
  <c r="K10" i="3"/>
  <c r="Q10" i="3" s="1"/>
  <c r="AC10" i="3"/>
  <c r="AI10" i="3" s="1"/>
  <c r="T10" i="3"/>
  <c r="Z10" i="3" s="1"/>
  <c r="B11" i="3"/>
  <c r="AL10" i="3"/>
  <c r="AR10" i="3" s="1"/>
  <c r="AC11" i="3" l="1"/>
  <c r="AI11" i="3" s="1"/>
  <c r="K11" i="3"/>
  <c r="Q11" i="3" s="1"/>
  <c r="AL11" i="3"/>
  <c r="AR11" i="3" s="1"/>
  <c r="T11" i="3"/>
  <c r="Z11" i="3" s="1"/>
  <c r="B12" i="3"/>
  <c r="J11" i="3"/>
  <c r="T12" i="3" l="1"/>
  <c r="Z12" i="3" s="1"/>
  <c r="AL12" i="3"/>
  <c r="AR12" i="3" s="1"/>
  <c r="J12" i="3"/>
  <c r="AC12" i="3"/>
  <c r="AI12" i="3" s="1"/>
  <c r="K12" i="3"/>
  <c r="Q12" i="3" s="1"/>
  <c r="B13" i="3"/>
  <c r="T13" i="3" l="1"/>
  <c r="Z13" i="3" s="1"/>
  <c r="AC13" i="3"/>
  <c r="AI13" i="3" s="1"/>
  <c r="AL13" i="3"/>
  <c r="AR13" i="3" s="1"/>
  <c r="J13" i="3"/>
  <c r="K13" i="3"/>
  <c r="Q13" i="3" s="1"/>
  <c r="B14" i="3"/>
  <c r="B15" i="3" l="1"/>
  <c r="AC14" i="3"/>
  <c r="AI14" i="3" s="1"/>
  <c r="AL14" i="3"/>
  <c r="AR14" i="3" s="1"/>
  <c r="J14" i="3"/>
  <c r="T14" i="3"/>
  <c r="Z14" i="3" s="1"/>
  <c r="K14" i="3"/>
  <c r="Q14" i="3" s="1"/>
  <c r="J15" i="3" l="1"/>
  <c r="K15" i="3"/>
  <c r="Q15" i="3" s="1"/>
  <c r="B16" i="3"/>
  <c r="AL15" i="3"/>
  <c r="AR15" i="3" s="1"/>
  <c r="AC15" i="3"/>
  <c r="AI15" i="3" s="1"/>
  <c r="T15" i="3"/>
  <c r="Z15" i="3" s="1"/>
  <c r="AC16" i="3" l="1"/>
  <c r="AI16" i="3" s="1"/>
  <c r="B17" i="3"/>
  <c r="AL16" i="3"/>
  <c r="AR16" i="3" s="1"/>
  <c r="J16" i="3"/>
  <c r="K16" i="3"/>
  <c r="Q16" i="3" s="1"/>
  <c r="T16" i="3"/>
  <c r="Z16" i="3" s="1"/>
  <c r="AL17" i="3" l="1"/>
  <c r="AR17" i="3" s="1"/>
  <c r="K17" i="3"/>
  <c r="Q17" i="3" s="1"/>
  <c r="B18" i="3"/>
  <c r="T17" i="3"/>
  <c r="Z17" i="3" s="1"/>
  <c r="J17" i="3"/>
  <c r="AC17" i="3"/>
  <c r="AI17" i="3" s="1"/>
  <c r="B19" i="3" l="1"/>
  <c r="J18" i="3"/>
  <c r="AC18" i="3"/>
  <c r="AI18" i="3" s="1"/>
  <c r="T18" i="3"/>
  <c r="Z18" i="3" s="1"/>
  <c r="K18" i="3"/>
  <c r="Q18" i="3" s="1"/>
  <c r="AL18" i="3"/>
  <c r="AR18" i="3" s="1"/>
  <c r="AL19" i="3" l="1"/>
  <c r="AR19" i="3" s="1"/>
  <c r="J19" i="3"/>
  <c r="T19" i="3"/>
  <c r="Z19" i="3" s="1"/>
  <c r="B20" i="3"/>
  <c r="AC19" i="3"/>
  <c r="AI19" i="3" s="1"/>
  <c r="K19" i="3"/>
  <c r="Q19" i="3" s="1"/>
  <c r="AC20" i="3" l="1"/>
  <c r="AI20" i="3" s="1"/>
  <c r="T20" i="3"/>
  <c r="Z20" i="3" s="1"/>
  <c r="AL20" i="3"/>
  <c r="AR20" i="3" s="1"/>
  <c r="B21" i="3"/>
  <c r="J20" i="3"/>
  <c r="K20" i="3"/>
  <c r="Q20" i="3" s="1"/>
  <c r="AL21" i="3" l="1"/>
  <c r="AR21" i="3" s="1"/>
  <c r="K21" i="3"/>
  <c r="Q21" i="3" s="1"/>
  <c r="B22" i="3"/>
  <c r="AC21" i="3"/>
  <c r="AI21" i="3" s="1"/>
  <c r="T21" i="3"/>
  <c r="Z21" i="3" s="1"/>
  <c r="J21" i="3"/>
  <c r="T22" i="3" l="1"/>
  <c r="Z22" i="3" s="1"/>
  <c r="J22" i="3"/>
  <c r="AL22" i="3"/>
  <c r="AR22" i="3" s="1"/>
  <c r="K22" i="3"/>
  <c r="Q22" i="3" s="1"/>
  <c r="B23" i="3"/>
  <c r="AC22" i="3"/>
  <c r="AI22" i="3" s="1"/>
  <c r="AL23" i="3" l="1"/>
  <c r="AR23" i="3" s="1"/>
  <c r="J23" i="3"/>
  <c r="K23" i="3"/>
  <c r="Q23" i="3" s="1"/>
  <c r="AC23" i="3"/>
  <c r="AI23" i="3" s="1"/>
  <c r="T23" i="3"/>
  <c r="Z23" i="3" s="1"/>
  <c r="B24" i="3"/>
  <c r="AC24" i="3" l="1"/>
  <c r="AI24" i="3" s="1"/>
  <c r="AL24" i="3"/>
  <c r="AR24" i="3" s="1"/>
  <c r="K24" i="3"/>
  <c r="Q24" i="3" s="1"/>
  <c r="J24" i="3"/>
  <c r="T24" i="3"/>
  <c r="Z24" i="3" s="1"/>
  <c r="B25" i="3"/>
  <c r="K25" i="3" l="1"/>
  <c r="Q25" i="3" s="1"/>
  <c r="T25" i="3"/>
  <c r="Z25" i="3" s="1"/>
  <c r="AL25" i="3"/>
  <c r="AR25" i="3" s="1"/>
  <c r="AC25" i="3"/>
  <c r="AI25" i="3" s="1"/>
  <c r="J25" i="3"/>
  <c r="B26" i="3"/>
  <c r="B27" i="3" l="1"/>
  <c r="AL26" i="3"/>
  <c r="AR26" i="3" s="1"/>
  <c r="T26" i="3"/>
  <c r="Z26" i="3" s="1"/>
  <c r="J26" i="3"/>
  <c r="AC26" i="3"/>
  <c r="AI26" i="3" s="1"/>
  <c r="K26" i="3"/>
  <c r="Q26" i="3" s="1"/>
  <c r="J27" i="3" l="1"/>
  <c r="B28" i="3"/>
  <c r="K27" i="3"/>
  <c r="Q27" i="3" s="1"/>
  <c r="T27" i="3"/>
  <c r="Z27" i="3" s="1"/>
  <c r="AC27" i="3"/>
  <c r="AI27" i="3" s="1"/>
  <c r="AL27" i="3"/>
  <c r="AR27" i="3" s="1"/>
  <c r="J28" i="3" l="1"/>
  <c r="K28" i="3"/>
  <c r="Q28" i="3" s="1"/>
  <c r="B29" i="3"/>
  <c r="AL28" i="3"/>
  <c r="AR28" i="3" s="1"/>
  <c r="T28" i="3"/>
  <c r="Z28" i="3" s="1"/>
  <c r="AC28" i="3"/>
  <c r="AI28" i="3" s="1"/>
  <c r="AC29" i="3" l="1"/>
  <c r="AI29" i="3" s="1"/>
  <c r="K29" i="3"/>
  <c r="Q29" i="3" s="1"/>
  <c r="B30" i="3"/>
  <c r="AL29" i="3"/>
  <c r="AR29" i="3" s="1"/>
  <c r="J29" i="3"/>
  <c r="T29" i="3"/>
  <c r="Z29" i="3" s="1"/>
  <c r="AC30" i="3" l="1"/>
  <c r="AI30" i="3" s="1"/>
  <c r="K30" i="3"/>
  <c r="Q30" i="3" s="1"/>
  <c r="AL30" i="3"/>
  <c r="AR30" i="3" s="1"/>
  <c r="B31" i="3"/>
  <c r="J30" i="3"/>
  <c r="T30" i="3"/>
  <c r="Z30" i="3" s="1"/>
  <c r="AL31" i="3" l="1"/>
  <c r="AR31" i="3" s="1"/>
  <c r="T31" i="3"/>
  <c r="Z31" i="3" s="1"/>
  <c r="K31" i="3"/>
  <c r="Q31" i="3" s="1"/>
  <c r="B32" i="3"/>
  <c r="J31" i="3"/>
  <c r="AC31" i="3"/>
  <c r="AI31" i="3" s="1"/>
  <c r="T32" i="3" l="1"/>
  <c r="Z32" i="3" s="1"/>
  <c r="K32" i="3"/>
  <c r="Q32" i="3" s="1"/>
  <c r="B33" i="3"/>
  <c r="AC32" i="3"/>
  <c r="AI32" i="3" s="1"/>
  <c r="J32" i="3"/>
  <c r="AL32" i="3"/>
  <c r="AR32" i="3" s="1"/>
  <c r="K33" i="3" l="1"/>
  <c r="Q33" i="3" s="1"/>
  <c r="J33" i="3"/>
  <c r="AC33" i="3"/>
  <c r="AI33" i="3" s="1"/>
  <c r="B34" i="3"/>
  <c r="AL33" i="3"/>
  <c r="AR33" i="3" s="1"/>
  <c r="T33" i="3"/>
  <c r="Z33" i="3" s="1"/>
  <c r="AC34" i="3" l="1"/>
  <c r="AI34" i="3" s="1"/>
  <c r="T34" i="3"/>
  <c r="Z34" i="3" s="1"/>
  <c r="J34" i="3"/>
  <c r="B35" i="3"/>
  <c r="AL34" i="3"/>
  <c r="AR34" i="3" s="1"/>
  <c r="K34" i="3"/>
  <c r="Q34" i="3" s="1"/>
  <c r="AL35" i="3" l="1"/>
  <c r="AR35" i="3" s="1"/>
  <c r="AC35" i="3"/>
  <c r="AI35" i="3" s="1"/>
  <c r="B36" i="3"/>
  <c r="J35" i="3"/>
  <c r="T35" i="3"/>
  <c r="Z35" i="3" s="1"/>
  <c r="K35" i="3"/>
  <c r="Q35" i="3" s="1"/>
  <c r="J36" i="3" l="1"/>
  <c r="T36" i="3"/>
  <c r="Z36" i="3" s="1"/>
  <c r="AL36" i="3"/>
  <c r="AR36" i="3" s="1"/>
  <c r="K36" i="3"/>
  <c r="Q36" i="3" s="1"/>
  <c r="AC36" i="3"/>
  <c r="AI36" i="3" s="1"/>
  <c r="B37" i="3"/>
  <c r="AL37" i="3" l="1"/>
  <c r="AR37" i="3" s="1"/>
  <c r="AC37" i="3"/>
  <c r="AI37" i="3" s="1"/>
  <c r="K37" i="3"/>
  <c r="Q37" i="3" s="1"/>
  <c r="J37" i="3"/>
  <c r="T37" i="3"/>
  <c r="Z37" i="3" s="1"/>
  <c r="AC37" i="11" l="1"/>
  <c r="AI37" i="11" s="1"/>
  <c r="AL37" i="11"/>
  <c r="AR37" i="11" s="1"/>
  <c r="T37" i="11"/>
  <c r="Z37" i="11" s="1"/>
  <c r="K37" i="11"/>
  <c r="Q37" i="11" s="1"/>
  <c r="L36" i="11"/>
  <c r="R36" i="11" s="1"/>
  <c r="U35" i="11"/>
  <c r="AA35" i="11" s="1"/>
  <c r="AM35" i="11"/>
  <c r="AS35" i="11" s="1"/>
  <c r="U32" i="11"/>
  <c r="AA32" i="11" s="1"/>
  <c r="AD31" i="11"/>
  <c r="AJ31" i="11" s="1"/>
  <c r="AM30" i="11"/>
  <c r="AS30" i="11" s="1"/>
  <c r="U30" i="11"/>
  <c r="AA30" i="11" s="1"/>
  <c r="AM29" i="11"/>
  <c r="AS29" i="11" s="1"/>
  <c r="U27" i="11"/>
  <c r="AA27" i="11" s="1"/>
  <c r="AD27" i="11"/>
  <c r="AJ27" i="11" s="1"/>
  <c r="AD26" i="11"/>
  <c r="AJ26" i="11" s="1"/>
  <c r="U26" i="11"/>
  <c r="AA26" i="11" s="1"/>
  <c r="AD25" i="11"/>
  <c r="AJ25" i="11" s="1"/>
  <c r="U24" i="11"/>
  <c r="AA24" i="11" s="1"/>
  <c r="AD23" i="11"/>
  <c r="AJ23" i="11" s="1"/>
  <c r="U23" i="11"/>
  <c r="AA23" i="11" s="1"/>
  <c r="U22" i="11"/>
  <c r="AA22" i="11" s="1"/>
  <c r="AM22" i="11"/>
  <c r="AS22" i="11" s="1"/>
  <c r="L22" i="11"/>
  <c r="R22" i="11" s="1"/>
  <c r="AM20" i="11"/>
  <c r="AS20" i="11" s="1"/>
  <c r="U21" i="11"/>
  <c r="AA21" i="11" s="1"/>
  <c r="AM21" i="11"/>
  <c r="AS21" i="11" s="1"/>
  <c r="L21" i="11"/>
  <c r="R21" i="11" s="1"/>
  <c r="AM18" i="11"/>
  <c r="AS18" i="11" s="1"/>
  <c r="J37" i="11"/>
  <c r="B18" i="11"/>
  <c r="J18" i="11" s="1"/>
  <c r="B19" i="11" l="1"/>
  <c r="B20" i="11" s="1"/>
  <c r="J20" i="11" s="1"/>
  <c r="U20" i="11"/>
  <c r="AA20" i="11" s="1"/>
  <c r="L20" i="11"/>
  <c r="R20" i="11" s="1"/>
  <c r="AD20" i="11"/>
  <c r="AJ20" i="11" s="1"/>
  <c r="U37" i="11"/>
  <c r="AA37" i="11" s="1"/>
  <c r="T19" i="11"/>
  <c r="Z19" i="11" s="1"/>
  <c r="K19" i="11"/>
  <c r="Q19" i="11" s="1"/>
  <c r="AL19" i="11"/>
  <c r="AR19" i="11" s="1"/>
  <c r="AC19" i="11"/>
  <c r="AI19" i="11" s="1"/>
  <c r="AM28" i="11"/>
  <c r="AS28" i="11" s="1"/>
  <c r="AD28" i="11"/>
  <c r="AJ28" i="11" s="1"/>
  <c r="U28" i="11"/>
  <c r="AA28" i="11" s="1"/>
  <c r="L28" i="11"/>
  <c r="R28" i="11" s="1"/>
  <c r="AM37" i="11"/>
  <c r="AS37" i="11" s="1"/>
  <c r="L19" i="11"/>
  <c r="R19" i="11" s="1"/>
  <c r="U19" i="11"/>
  <c r="AA19" i="11" s="1"/>
  <c r="U34" i="11"/>
  <c r="AA34" i="11" s="1"/>
  <c r="AD34" i="11"/>
  <c r="AJ34" i="11" s="1"/>
  <c r="AM34" i="11"/>
  <c r="AS34" i="11" s="1"/>
  <c r="L34" i="11"/>
  <c r="R34" i="11" s="1"/>
  <c r="L37" i="11"/>
  <c r="R37" i="11" s="1"/>
  <c r="J19" i="11"/>
  <c r="T18" i="11"/>
  <c r="Z18" i="11" s="1"/>
  <c r="AC18" i="11"/>
  <c r="AI18" i="11" s="1"/>
  <c r="AL18" i="11"/>
  <c r="AR18" i="11" s="1"/>
  <c r="K18" i="11"/>
  <c r="Q18" i="11" s="1"/>
  <c r="L18" i="11"/>
  <c r="R18" i="11" s="1"/>
  <c r="AD37" i="11"/>
  <c r="AJ37" i="11" s="1"/>
  <c r="AD18" i="11"/>
  <c r="AJ18" i="11" s="1"/>
  <c r="AM19" i="11"/>
  <c r="AS19" i="11" s="1"/>
  <c r="AD21" i="11"/>
  <c r="AJ21" i="11" s="1"/>
  <c r="U18" i="11"/>
  <c r="AA18" i="11" s="1"/>
  <c r="AC20" i="11"/>
  <c r="AI20" i="11" s="1"/>
  <c r="T20" i="11"/>
  <c r="Z20" i="11" s="1"/>
  <c r="AL20" i="11"/>
  <c r="AR20" i="11" s="1"/>
  <c r="K20" i="11"/>
  <c r="Q20" i="11" s="1"/>
  <c r="B21" i="11"/>
  <c r="AD19" i="11"/>
  <c r="AJ19" i="11" s="1"/>
  <c r="AM23" i="11"/>
  <c r="AS23" i="11" s="1"/>
  <c r="U25" i="11"/>
  <c r="AA25" i="11" s="1"/>
  <c r="L25" i="11"/>
  <c r="R25" i="11" s="1"/>
  <c r="AD29" i="11"/>
  <c r="AJ29" i="11" s="1"/>
  <c r="AM31" i="11"/>
  <c r="AS31" i="11" s="1"/>
  <c r="AM33" i="11"/>
  <c r="AS33" i="11" s="1"/>
  <c r="AM24" i="11"/>
  <c r="AS24" i="11" s="1"/>
  <c r="U29" i="11"/>
  <c r="AA29" i="11" s="1"/>
  <c r="L32" i="11"/>
  <c r="R32" i="11" s="1"/>
  <c r="AM32" i="11"/>
  <c r="AS32" i="11" s="1"/>
  <c r="AD33" i="11"/>
  <c r="AJ33" i="11" s="1"/>
  <c r="L24" i="11"/>
  <c r="R24" i="11" s="1"/>
  <c r="AM25" i="11"/>
  <c r="AS25" i="11" s="1"/>
  <c r="AM26" i="11"/>
  <c r="AS26" i="11" s="1"/>
  <c r="L29" i="11"/>
  <c r="R29" i="11" s="1"/>
  <c r="AD30" i="11"/>
  <c r="AJ30" i="11" s="1"/>
  <c r="L33" i="11"/>
  <c r="R33" i="11" s="1"/>
  <c r="AM36" i="11"/>
  <c r="AS36" i="11" s="1"/>
  <c r="AD24" i="11"/>
  <c r="AJ24" i="11" s="1"/>
  <c r="AD22" i="11"/>
  <c r="AJ22" i="11" s="1"/>
  <c r="L23" i="11"/>
  <c r="R23" i="11" s="1"/>
  <c r="L26" i="11"/>
  <c r="R26" i="11" s="1"/>
  <c r="L27" i="11"/>
  <c r="R27" i="11" s="1"/>
  <c r="AM27" i="11"/>
  <c r="AS27" i="11" s="1"/>
  <c r="U31" i="11"/>
  <c r="AA31" i="11" s="1"/>
  <c r="AD32" i="11"/>
  <c r="AJ32" i="11" s="1"/>
  <c r="AD35" i="11"/>
  <c r="AJ35" i="11" s="1"/>
  <c r="AD36" i="11"/>
  <c r="AJ36" i="11" s="1"/>
  <c r="L30" i="11"/>
  <c r="R30" i="11" s="1"/>
  <c r="L31" i="11"/>
  <c r="R31" i="11" s="1"/>
  <c r="U33" i="11"/>
  <c r="AA33" i="11" s="1"/>
  <c r="L35" i="11"/>
  <c r="R35" i="11" s="1"/>
  <c r="U36" i="11"/>
  <c r="AA36" i="11" s="1"/>
  <c r="AL21" i="11" l="1"/>
  <c r="AR21" i="11" s="1"/>
  <c r="K21" i="11"/>
  <c r="Q21" i="11" s="1"/>
  <c r="T21" i="11"/>
  <c r="Z21" i="11" s="1"/>
  <c r="AC21" i="11"/>
  <c r="AI21" i="11" s="1"/>
  <c r="B22" i="11"/>
  <c r="J21" i="11"/>
  <c r="AC22" i="11" l="1"/>
  <c r="AI22" i="11" s="1"/>
  <c r="J22" i="11"/>
  <c r="T22" i="11"/>
  <c r="Z22" i="11" s="1"/>
  <c r="AL22" i="11"/>
  <c r="AR22" i="11" s="1"/>
  <c r="K22" i="11"/>
  <c r="Q22" i="11" s="1"/>
  <c r="B23" i="11"/>
  <c r="T23" i="11" l="1"/>
  <c r="Z23" i="11" s="1"/>
  <c r="AC23" i="11"/>
  <c r="AI23" i="11" s="1"/>
  <c r="AL23" i="11"/>
  <c r="AR23" i="11" s="1"/>
  <c r="K23" i="11"/>
  <c r="Q23" i="11" s="1"/>
  <c r="J23" i="11"/>
  <c r="B24" i="11"/>
  <c r="J24" i="11" l="1"/>
  <c r="AC24" i="11"/>
  <c r="AI24" i="11" s="1"/>
  <c r="AL24" i="11"/>
  <c r="AR24" i="11" s="1"/>
  <c r="T24" i="11"/>
  <c r="Z24" i="11" s="1"/>
  <c r="K24" i="11"/>
  <c r="Q24" i="11" s="1"/>
  <c r="B25" i="11"/>
  <c r="AC25" i="11" l="1"/>
  <c r="AI25" i="11" s="1"/>
  <c r="J25" i="11"/>
  <c r="AL25" i="11"/>
  <c r="AR25" i="11" s="1"/>
  <c r="K25" i="11"/>
  <c r="Q25" i="11" s="1"/>
  <c r="T25" i="11"/>
  <c r="Z25" i="11" s="1"/>
  <c r="B26" i="11"/>
  <c r="K26" i="11" l="1"/>
  <c r="Q26" i="11" s="1"/>
  <c r="AC26" i="11"/>
  <c r="AI26" i="11" s="1"/>
  <c r="AL26" i="11"/>
  <c r="AR26" i="11" s="1"/>
  <c r="J26" i="11"/>
  <c r="T26" i="11"/>
  <c r="Z26" i="11" s="1"/>
  <c r="B27" i="11"/>
  <c r="AL27" i="11" l="1"/>
  <c r="AR27" i="11" s="1"/>
  <c r="K27" i="11"/>
  <c r="Q27" i="11" s="1"/>
  <c r="AC27" i="11"/>
  <c r="AI27" i="11" s="1"/>
  <c r="J27" i="11"/>
  <c r="T27" i="11"/>
  <c r="Z27" i="11" s="1"/>
  <c r="B28" i="11"/>
  <c r="K28" i="11" l="1"/>
  <c r="Q28" i="11" s="1"/>
  <c r="T28" i="11"/>
  <c r="Z28" i="11" s="1"/>
  <c r="AL28" i="11"/>
  <c r="AR28" i="11" s="1"/>
  <c r="J28" i="11"/>
  <c r="AC28" i="11"/>
  <c r="AI28" i="11" s="1"/>
  <c r="B29" i="11"/>
  <c r="K29" i="11" l="1"/>
  <c r="Q29" i="11" s="1"/>
  <c r="AC29" i="11"/>
  <c r="AI29" i="11" s="1"/>
  <c r="T29" i="11"/>
  <c r="Z29" i="11" s="1"/>
  <c r="AL29" i="11"/>
  <c r="AR29" i="11" s="1"/>
  <c r="J29" i="11"/>
  <c r="B30" i="11"/>
  <c r="J30" i="11" l="1"/>
  <c r="K30" i="11"/>
  <c r="Q30" i="11" s="1"/>
  <c r="T30" i="11"/>
  <c r="Z30" i="11" s="1"/>
  <c r="AL30" i="11"/>
  <c r="AR30" i="11" s="1"/>
  <c r="AC30" i="11"/>
  <c r="AI30" i="11" s="1"/>
  <c r="B31" i="11"/>
  <c r="J31" i="11" l="1"/>
  <c r="AL31" i="11"/>
  <c r="AR31" i="11" s="1"/>
  <c r="T31" i="11"/>
  <c r="Z31" i="11" s="1"/>
  <c r="K31" i="11"/>
  <c r="Q31" i="11" s="1"/>
  <c r="AC31" i="11"/>
  <c r="AI31" i="11" s="1"/>
  <c r="B32" i="11"/>
  <c r="AC32" i="11" l="1"/>
  <c r="AI32" i="11" s="1"/>
  <c r="K32" i="11"/>
  <c r="Q32" i="11" s="1"/>
  <c r="J32" i="11"/>
  <c r="AL32" i="11"/>
  <c r="AR32" i="11" s="1"/>
  <c r="T32" i="11"/>
  <c r="Z32" i="11" s="1"/>
  <c r="B33" i="11"/>
  <c r="T33" i="11" l="1"/>
  <c r="Z33" i="11" s="1"/>
  <c r="AC33" i="11"/>
  <c r="AI33" i="11" s="1"/>
  <c r="K33" i="11"/>
  <c r="Q33" i="11" s="1"/>
  <c r="J33" i="11"/>
  <c r="AL33" i="11"/>
  <c r="AR33" i="11" s="1"/>
  <c r="B34" i="11"/>
  <c r="AL34" i="11" l="1"/>
  <c r="AR34" i="11" s="1"/>
  <c r="AC34" i="11"/>
  <c r="AI34" i="11" s="1"/>
  <c r="K34" i="11"/>
  <c r="Q34" i="11" s="1"/>
  <c r="T34" i="11"/>
  <c r="Z34" i="11" s="1"/>
  <c r="B35" i="11"/>
  <c r="J34" i="11"/>
  <c r="AL35" i="11" l="1"/>
  <c r="AR35" i="11" s="1"/>
  <c r="T35" i="11"/>
  <c r="Z35" i="11" s="1"/>
  <c r="AC35" i="11"/>
  <c r="AI35" i="11" s="1"/>
  <c r="K35" i="11"/>
  <c r="Q35" i="11" s="1"/>
  <c r="J35" i="11"/>
  <c r="B36" i="11"/>
  <c r="AC36" i="11" l="1"/>
  <c r="AI36" i="11" s="1"/>
  <c r="AL36" i="11"/>
  <c r="AR36" i="11" s="1"/>
  <c r="K36" i="11"/>
  <c r="Q36" i="11" s="1"/>
  <c r="T36" i="11"/>
  <c r="Z36" i="11" s="1"/>
  <c r="J36" i="11"/>
</calcChain>
</file>

<file path=xl/sharedStrings.xml><?xml version="1.0" encoding="utf-8"?>
<sst xmlns="http://schemas.openxmlformats.org/spreadsheetml/2006/main" count="298" uniqueCount="27">
  <si>
    <t>MW</t>
  </si>
  <si>
    <t>Ontmanteling duurt ca. 15 jaar (EPZ, n.d.)</t>
  </si>
  <si>
    <t>Ag</t>
  </si>
  <si>
    <t>Cd</t>
  </si>
  <si>
    <t>In</t>
  </si>
  <si>
    <t>Co</t>
  </si>
  <si>
    <t>ton/MW</t>
  </si>
  <si>
    <t>1/3 Magnum centrale op H2</t>
  </si>
  <si>
    <t>https://www.gasunienewenergy.nl/projecten/magnumcentrale</t>
  </si>
  <si>
    <t>M</t>
  </si>
  <si>
    <t>Year</t>
  </si>
  <si>
    <t>Stock</t>
  </si>
  <si>
    <t>Inflow</t>
  </si>
  <si>
    <t>Outflow</t>
  </si>
  <si>
    <t>Coal fired powerplants</t>
  </si>
  <si>
    <t>Note</t>
  </si>
  <si>
    <t xml:space="preserve"> (Reijn, 2019)</t>
  </si>
  <si>
    <t>Steel</t>
  </si>
  <si>
    <t>Aluminum</t>
  </si>
  <si>
    <t>Copper</t>
  </si>
  <si>
    <t>H</t>
  </si>
  <si>
    <t>L</t>
  </si>
  <si>
    <t xml:space="preserve">Steel </t>
  </si>
  <si>
    <t>Gas-fired powerplants</t>
  </si>
  <si>
    <t>Biomass &amp; waste incineration</t>
  </si>
  <si>
    <t>Nuclear powerplant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</si>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</sst>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i/>
      <sz val="9"/>
      <color theme="1"/>
      <name val="Calibri Light"/>
      <family val="2"/>
      <scheme val="major"/>
    </font>
    <font>
      <u/>
      <sz val="11"/>
      <color rgb="FF0000FF"/>
      <name val="Calibri"/>
      <family val="2"/>
      <charset val="1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u/>
      <sz val="10"/>
      <color rgb="FF0000FF"/>
      <name val="Calibri"/>
      <family val="2"/>
      <scheme val="minor"/>
    </font>
    <font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 applyBorder="0" applyProtection="0"/>
  </cellStyleXfs>
  <cellXfs count="106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0" xfId="0" applyFont="1" applyFill="1"/>
    <xf numFmtId="0" fontId="2" fillId="3" borderId="0" xfId="0" applyFont="1" applyFill="1" applyBorder="1"/>
    <xf numFmtId="0" fontId="2" fillId="0" borderId="1" xfId="0" applyFont="1" applyFill="1" applyBorder="1"/>
    <xf numFmtId="0" fontId="3" fillId="0" borderId="0" xfId="0" applyFont="1"/>
    <xf numFmtId="0" fontId="3" fillId="0" borderId="0" xfId="0" applyFont="1" applyBorder="1"/>
    <xf numFmtId="0" fontId="2" fillId="0" borderId="1" xfId="0" applyFont="1" applyBorder="1"/>
    <xf numFmtId="0" fontId="2" fillId="4" borderId="1" xfId="0" applyFont="1" applyFill="1" applyBorder="1" applyAlignment="1">
      <alignment horizontal="center" vertical="center" wrapText="1"/>
    </xf>
    <xf numFmtId="0" fontId="3" fillId="4" borderId="0" xfId="0" applyFont="1" applyFill="1"/>
    <xf numFmtId="0" fontId="3" fillId="4" borderId="0" xfId="0" applyFont="1" applyFill="1" applyBorder="1"/>
    <xf numFmtId="0" fontId="3" fillId="4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0" fillId="0" borderId="1" xfId="0" applyBorder="1"/>
    <xf numFmtId="0" fontId="0" fillId="0" borderId="0" xfId="0" applyBorder="1"/>
    <xf numFmtId="0" fontId="6" fillId="3" borderId="0" xfId="0" applyFont="1" applyFill="1" applyAlignment="1">
      <alignment horizontal="center" vertical="center"/>
    </xf>
    <xf numFmtId="0" fontId="4" fillId="0" borderId="1" xfId="0" applyFont="1" applyBorder="1"/>
    <xf numFmtId="11" fontId="7" fillId="5" borderId="2" xfId="1" applyNumberFormat="1" applyFont="1" applyFill="1" applyBorder="1"/>
    <xf numFmtId="0" fontId="6" fillId="3" borderId="1" xfId="0" applyFont="1" applyFill="1" applyBorder="1" applyAlignment="1">
      <alignment horizontal="center" vertical="center"/>
    </xf>
    <xf numFmtId="11" fontId="7" fillId="5" borderId="3" xfId="1" applyNumberFormat="1" applyFont="1" applyFill="1" applyBorder="1"/>
    <xf numFmtId="0" fontId="0" fillId="0" borderId="1" xfId="0" applyFont="1" applyBorder="1"/>
    <xf numFmtId="11" fontId="0" fillId="0" borderId="0" xfId="0" applyNumberFormat="1"/>
    <xf numFmtId="11" fontId="0" fillId="0" borderId="1" xfId="0" applyNumberFormat="1" applyBorder="1"/>
    <xf numFmtId="0" fontId="0" fillId="0" borderId="5" xfId="0" applyBorder="1"/>
    <xf numFmtId="0" fontId="0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11" fontId="9" fillId="5" borderId="2" xfId="1" applyNumberFormat="1" applyFont="1" applyFill="1" applyBorder="1"/>
    <xf numFmtId="11" fontId="9" fillId="5" borderId="3" xfId="1" applyNumberFormat="1" applyFont="1" applyFill="1" applyBorder="1"/>
    <xf numFmtId="0" fontId="9" fillId="3" borderId="1" xfId="0" applyFont="1" applyFill="1" applyBorder="1" applyAlignment="1">
      <alignment horizontal="center" vertical="center"/>
    </xf>
    <xf numFmtId="11" fontId="8" fillId="3" borderId="0" xfId="0" applyNumberFormat="1" applyFont="1" applyFill="1" applyAlignment="1">
      <alignment horizontal="center" vertical="center"/>
    </xf>
    <xf numFmtId="11" fontId="8" fillId="3" borderId="1" xfId="0" applyNumberFormat="1" applyFont="1" applyFill="1" applyBorder="1" applyAlignment="1">
      <alignment horizontal="center" vertical="center"/>
    </xf>
    <xf numFmtId="11" fontId="8" fillId="3" borderId="0" xfId="0" applyNumberFormat="1" applyFont="1" applyFill="1" applyBorder="1" applyAlignment="1">
      <alignment horizontal="center" vertical="center"/>
    </xf>
    <xf numFmtId="11" fontId="9" fillId="5" borderId="2" xfId="0" applyNumberFormat="1" applyFont="1" applyFill="1" applyBorder="1"/>
    <xf numFmtId="11" fontId="9" fillId="5" borderId="3" xfId="0" applyNumberFormat="1" applyFont="1" applyFill="1" applyBorder="1"/>
    <xf numFmtId="0" fontId="9" fillId="0" borderId="0" xfId="0" applyNumberFormat="1" applyFont="1"/>
    <xf numFmtId="11" fontId="9" fillId="4" borderId="0" xfId="0" applyNumberFormat="1" applyFont="1" applyFill="1"/>
    <xf numFmtId="11" fontId="9" fillId="4" borderId="1" xfId="0" applyNumberFormat="1" applyFont="1" applyFill="1" applyBorder="1"/>
    <xf numFmtId="11" fontId="9" fillId="0" borderId="0" xfId="0" applyNumberFormat="1" applyFont="1" applyBorder="1"/>
    <xf numFmtId="11" fontId="9" fillId="9" borderId="0" xfId="0" applyNumberFormat="1" applyFont="1" applyFill="1"/>
    <xf numFmtId="11" fontId="9" fillId="9" borderId="1" xfId="0" applyNumberFormat="1" applyFont="1" applyFill="1" applyBorder="1"/>
    <xf numFmtId="11" fontId="9" fillId="6" borderId="0" xfId="0" applyNumberFormat="1" applyFont="1" applyFill="1"/>
    <xf numFmtId="11" fontId="9" fillId="6" borderId="1" xfId="0" applyNumberFormat="1" applyFont="1" applyFill="1" applyBorder="1"/>
    <xf numFmtId="11" fontId="9" fillId="10" borderId="0" xfId="0" applyNumberFormat="1" applyFont="1" applyFill="1" applyBorder="1"/>
    <xf numFmtId="11" fontId="9" fillId="10" borderId="1" xfId="0" applyNumberFormat="1" applyFont="1" applyFill="1" applyBorder="1"/>
    <xf numFmtId="11" fontId="9" fillId="0" borderId="0" xfId="0" applyNumberFormat="1" applyFont="1"/>
    <xf numFmtId="0" fontId="9" fillId="4" borderId="1" xfId="0" applyNumberFormat="1" applyFont="1" applyFill="1" applyBorder="1" applyAlignment="1">
      <alignment horizontal="center" vertical="center" wrapText="1"/>
    </xf>
    <xf numFmtId="11" fontId="9" fillId="4" borderId="0" xfId="0" applyNumberFormat="1" applyFont="1" applyFill="1" applyBorder="1"/>
    <xf numFmtId="0" fontId="9" fillId="2" borderId="1" xfId="0" applyNumberFormat="1" applyFont="1" applyFill="1" applyBorder="1" applyAlignment="1">
      <alignment horizontal="center"/>
    </xf>
    <xf numFmtId="11" fontId="9" fillId="3" borderId="0" xfId="0" applyNumberFormat="1" applyFont="1" applyFill="1"/>
    <xf numFmtId="11" fontId="9" fillId="3" borderId="0" xfId="0" applyNumberFormat="1" applyFont="1" applyFill="1" applyBorder="1"/>
    <xf numFmtId="11" fontId="9" fillId="3" borderId="1" xfId="0" applyNumberFormat="1" applyFont="1" applyFill="1" applyBorder="1"/>
    <xf numFmtId="0" fontId="9" fillId="0" borderId="1" xfId="0" applyNumberFormat="1" applyFont="1" applyFill="1" applyBorder="1"/>
    <xf numFmtId="11" fontId="9" fillId="0" borderId="1" xfId="0" applyNumberFormat="1" applyFont="1" applyBorder="1"/>
    <xf numFmtId="0" fontId="9" fillId="0" borderId="0" xfId="0" applyNumberFormat="1" applyFont="1" applyFill="1" applyBorder="1"/>
    <xf numFmtId="0" fontId="9" fillId="0" borderId="1" xfId="0" applyNumberFormat="1" applyFont="1" applyBorder="1"/>
    <xf numFmtId="11" fontId="7" fillId="0" borderId="0" xfId="0" applyNumberFormat="1" applyFont="1" applyFill="1" applyBorder="1"/>
    <xf numFmtId="0" fontId="9" fillId="0" borderId="0" xfId="0" applyFont="1"/>
    <xf numFmtId="0" fontId="9" fillId="4" borderId="0" xfId="0" applyFont="1" applyFill="1"/>
    <xf numFmtId="0" fontId="9" fillId="4" borderId="0" xfId="0" applyFont="1" applyFill="1" applyBorder="1"/>
    <xf numFmtId="0" fontId="9" fillId="4" borderId="1" xfId="0" applyFont="1" applyFill="1" applyBorder="1"/>
    <xf numFmtId="0" fontId="9" fillId="9" borderId="0" xfId="0" applyFont="1" applyFill="1"/>
    <xf numFmtId="0" fontId="9" fillId="9" borderId="1" xfId="0" applyFont="1" applyFill="1" applyBorder="1"/>
    <xf numFmtId="0" fontId="9" fillId="6" borderId="0" xfId="0" applyFont="1" applyFill="1"/>
    <xf numFmtId="0" fontId="9" fillId="6" borderId="1" xfId="0" applyFont="1" applyFill="1" applyBorder="1"/>
    <xf numFmtId="0" fontId="9" fillId="10" borderId="0" xfId="0" applyFont="1" applyFill="1" applyBorder="1"/>
    <xf numFmtId="0" fontId="9" fillId="10" borderId="1" xfId="0" applyFont="1" applyFill="1" applyBorder="1"/>
    <xf numFmtId="0" fontId="9" fillId="4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0" fontId="9" fillId="3" borderId="0" xfId="0" applyFont="1" applyFill="1"/>
    <xf numFmtId="0" fontId="9" fillId="3" borderId="0" xfId="0" applyFont="1" applyFill="1" applyBorder="1"/>
    <xf numFmtId="0" fontId="9" fillId="3" borderId="1" xfId="0" applyFont="1" applyFill="1" applyBorder="1"/>
    <xf numFmtId="0" fontId="9" fillId="2" borderId="4" xfId="0" applyFont="1" applyFill="1" applyBorder="1" applyAlignment="1">
      <alignment horizontal="center"/>
    </xf>
    <xf numFmtId="0" fontId="9" fillId="3" borderId="5" xfId="0" applyFont="1" applyFill="1" applyBorder="1"/>
    <xf numFmtId="0" fontId="9" fillId="3" borderId="4" xfId="0" applyFont="1" applyFill="1" applyBorder="1"/>
    <xf numFmtId="0" fontId="9" fillId="0" borderId="1" xfId="0" applyFont="1" applyFill="1" applyBorder="1"/>
    <xf numFmtId="0" fontId="9" fillId="0" borderId="0" xfId="0" applyFont="1" applyBorder="1"/>
    <xf numFmtId="165" fontId="9" fillId="0" borderId="0" xfId="0" applyNumberFormat="1" applyFont="1" applyBorder="1"/>
    <xf numFmtId="0" fontId="10" fillId="0" borderId="1" xfId="0" applyFont="1" applyBorder="1"/>
    <xf numFmtId="0" fontId="9" fillId="0" borderId="1" xfId="0" applyFont="1" applyBorder="1"/>
    <xf numFmtId="165" fontId="9" fillId="0" borderId="0" xfId="0" applyNumberFormat="1" applyFont="1"/>
    <xf numFmtId="0" fontId="11" fillId="0" borderId="1" xfId="0" applyFont="1" applyBorder="1"/>
    <xf numFmtId="0" fontId="12" fillId="0" borderId="1" xfId="0" applyFont="1" applyBorder="1"/>
    <xf numFmtId="11" fontId="9" fillId="0" borderId="5" xfId="1" applyNumberFormat="1" applyFont="1" applyFill="1" applyBorder="1"/>
    <xf numFmtId="11" fontId="9" fillId="0" borderId="4" xfId="1" applyNumberFormat="1" applyFont="1" applyFill="1" applyBorder="1"/>
    <xf numFmtId="0" fontId="0" fillId="0" borderId="1" xfId="0" applyFont="1" applyFill="1" applyBorder="1"/>
    <xf numFmtId="0" fontId="9" fillId="7" borderId="0" xfId="0" applyFont="1" applyFill="1"/>
    <xf numFmtId="0" fontId="9" fillId="7" borderId="1" xfId="0" applyFont="1" applyFill="1" applyBorder="1"/>
    <xf numFmtId="0" fontId="9" fillId="8" borderId="0" xfId="0" applyFont="1" applyFill="1"/>
    <xf numFmtId="0" fontId="9" fillId="8" borderId="1" xfId="0" applyFont="1" applyFill="1" applyBorder="1"/>
    <xf numFmtId="0" fontId="9" fillId="0" borderId="5" xfId="0" applyFont="1" applyBorder="1"/>
    <xf numFmtId="0" fontId="13" fillId="0" borderId="0" xfId="2" applyFont="1"/>
    <xf numFmtId="0" fontId="9" fillId="0" borderId="0" xfId="0" applyFont="1" applyFill="1" applyBorder="1"/>
    <xf numFmtId="11" fontId="9" fillId="0" borderId="0" xfId="0" applyNumberFormat="1" applyFont="1" applyFill="1" applyBorder="1"/>
    <xf numFmtId="165" fontId="9" fillId="0" borderId="0" xfId="0" applyNumberFormat="1" applyFont="1" applyFill="1" applyBorder="1"/>
    <xf numFmtId="0" fontId="9" fillId="0" borderId="0" xfId="0" applyFont="1" applyFill="1"/>
    <xf numFmtId="11" fontId="9" fillId="0" borderId="1" xfId="0" applyNumberFormat="1" applyFont="1" applyFill="1" applyBorder="1"/>
    <xf numFmtId="11" fontId="9" fillId="0" borderId="0" xfId="0" applyNumberFormat="1" applyFont="1" applyFill="1"/>
    <xf numFmtId="0" fontId="14" fillId="0" borderId="5" xfId="0" applyFont="1" applyBorder="1"/>
    <xf numFmtId="0" fontId="14" fillId="0" borderId="0" xfId="0" applyFont="1"/>
    <xf numFmtId="0" fontId="14" fillId="0" borderId="1" xfId="0" applyFont="1" applyBorder="1"/>
    <xf numFmtId="0" fontId="10" fillId="0" borderId="1" xfId="0" applyFont="1" applyFill="1" applyBorder="1"/>
    <xf numFmtId="0" fontId="13" fillId="0" borderId="1" xfId="2" applyFont="1" applyFill="1" applyBorder="1"/>
    <xf numFmtId="0" fontId="9" fillId="3" borderId="1" xfId="0" applyFont="1" applyFill="1" applyBorder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Beton voorraad max/beoogd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Gas!$A$5:$A$37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  <c:extLst xmlns:c15="http://schemas.microsoft.com/office/drawing/2012/chart"/>
            </c:numRef>
          </c:cat>
          <c:val>
            <c:numRef>
              <c:f>Gas!#REF!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75CC-4DC3-BFB3-B7647EF61D5B}"/>
            </c:ext>
          </c:extLst>
        </c:ser>
        <c:ser>
          <c:idx val="1"/>
          <c:order val="1"/>
          <c:tx>
            <c:v>Instroom 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Gas!$A$5:$A$37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  <c:extLst xmlns:c15="http://schemas.microsoft.com/office/drawing/2012/chart"/>
            </c:numRef>
          </c:cat>
          <c:val>
            <c:numRef>
              <c:f>Gas!#REF!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5CC-4DC3-BFB3-B7647EF61D5B}"/>
            </c:ext>
          </c:extLst>
        </c:ser>
        <c:ser>
          <c:idx val="2"/>
          <c:order val="2"/>
          <c:tx>
            <c:v>Uitstroom 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Gas!$A$5:$A$37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  <c:extLst xmlns:c15="http://schemas.microsoft.com/office/drawing/2012/chart"/>
            </c:numRef>
          </c:cat>
          <c:val>
            <c:numRef>
              <c:f>Gas!#REF!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5CC-4DC3-BFB3-B7647EF61D5B}"/>
            </c:ext>
          </c:extLst>
        </c:ser>
        <c:ser>
          <c:idx val="3"/>
          <c:order val="3"/>
          <c:tx>
            <c:v>Beton voorraad min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Gas!$A$5:$A$37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  <c:extLst xmlns:c15="http://schemas.microsoft.com/office/drawing/2012/chart"/>
            </c:numRef>
          </c:cat>
          <c:val>
            <c:numRef>
              <c:f>Gas!#REF!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75CC-4DC3-BFB3-B7647EF61D5B}"/>
            </c:ext>
          </c:extLst>
        </c:ser>
        <c:ser>
          <c:idx val="4"/>
          <c:order val="4"/>
          <c:tx>
            <c:v>Instroom H&amp;M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Gas!$A$5:$A$37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  <c:extLst xmlns:c15="http://schemas.microsoft.com/office/drawing/2012/chart"/>
            </c:numRef>
          </c:cat>
          <c:val>
            <c:numRef>
              <c:f>Gas!#REF!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5CC-4DC3-BFB3-B7647EF61D5B}"/>
            </c:ext>
          </c:extLst>
        </c:ser>
        <c:ser>
          <c:idx val="5"/>
          <c:order val="5"/>
          <c:tx>
            <c:v>Uitstroom H&amp;M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Gas!$A$5:$A$37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  <c:extLst xmlns:c15="http://schemas.microsoft.com/office/drawing/2012/chart"/>
            </c:numRef>
          </c:cat>
          <c:val>
            <c:numRef>
              <c:f>Gas!#REF!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5CC-4DC3-BFB3-B7647EF61D5B}"/>
            </c:ext>
          </c:extLst>
        </c:ser>
        <c:ser>
          <c:idx val="6"/>
          <c:order val="6"/>
          <c:tx>
            <c:v>Instroom H</c:v>
          </c:tx>
          <c:spPr>
            <a:ln w="19050" cap="rnd">
              <a:solidFill>
                <a:schemeClr val="accent2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Gas!$A$5:$A$37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Gas!$J$5:$J$37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CC-4DC3-BFB3-B7647EF61D5B}"/>
            </c:ext>
          </c:extLst>
        </c:ser>
        <c:ser>
          <c:idx val="7"/>
          <c:order val="7"/>
          <c:tx>
            <c:v>Uitstroom H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Gas!$A$5:$A$37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Gas!$K$5:$K$37</c:f>
              <c:numCache>
                <c:formatCode>0.00E+00</c:formatCode>
                <c:ptCount val="33"/>
                <c:pt idx="0">
                  <c:v>0</c:v>
                </c:pt>
                <c:pt idx="1">
                  <c:v>9500</c:v>
                </c:pt>
                <c:pt idx="2">
                  <c:v>9500</c:v>
                </c:pt>
                <c:pt idx="3">
                  <c:v>9500</c:v>
                </c:pt>
                <c:pt idx="4">
                  <c:v>9500</c:v>
                </c:pt>
                <c:pt idx="5">
                  <c:v>9500</c:v>
                </c:pt>
                <c:pt idx="6">
                  <c:v>9500</c:v>
                </c:pt>
                <c:pt idx="7">
                  <c:v>9500</c:v>
                </c:pt>
                <c:pt idx="8">
                  <c:v>9500</c:v>
                </c:pt>
                <c:pt idx="9">
                  <c:v>9500</c:v>
                </c:pt>
                <c:pt idx="10">
                  <c:v>9500</c:v>
                </c:pt>
                <c:pt idx="11">
                  <c:v>9500</c:v>
                </c:pt>
                <c:pt idx="12">
                  <c:v>9500</c:v>
                </c:pt>
                <c:pt idx="13">
                  <c:v>9500</c:v>
                </c:pt>
                <c:pt idx="14">
                  <c:v>9500</c:v>
                </c:pt>
                <c:pt idx="15">
                  <c:v>9500</c:v>
                </c:pt>
                <c:pt idx="16">
                  <c:v>9500</c:v>
                </c:pt>
                <c:pt idx="17">
                  <c:v>9500</c:v>
                </c:pt>
                <c:pt idx="18">
                  <c:v>9500</c:v>
                </c:pt>
                <c:pt idx="19">
                  <c:v>9500</c:v>
                </c:pt>
                <c:pt idx="20">
                  <c:v>9500</c:v>
                </c:pt>
                <c:pt idx="21">
                  <c:v>9500</c:v>
                </c:pt>
                <c:pt idx="22">
                  <c:v>9500</c:v>
                </c:pt>
                <c:pt idx="23">
                  <c:v>9500</c:v>
                </c:pt>
                <c:pt idx="24">
                  <c:v>9500</c:v>
                </c:pt>
                <c:pt idx="25">
                  <c:v>9500</c:v>
                </c:pt>
                <c:pt idx="26">
                  <c:v>9500</c:v>
                </c:pt>
                <c:pt idx="27">
                  <c:v>9500</c:v>
                </c:pt>
                <c:pt idx="28">
                  <c:v>9500</c:v>
                </c:pt>
                <c:pt idx="29">
                  <c:v>9500</c:v>
                </c:pt>
                <c:pt idx="30">
                  <c:v>9500</c:v>
                </c:pt>
                <c:pt idx="31">
                  <c:v>9500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CC-4DC3-BFB3-B7647EF61D5B}"/>
            </c:ext>
          </c:extLst>
        </c:ser>
        <c:ser>
          <c:idx val="8"/>
          <c:order val="8"/>
          <c:tx>
            <c:v>Instroom L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Gas!$A$5:$A$37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Gas!$M$5:$M$37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CC-4DC3-BFB3-B7647EF61D5B}"/>
            </c:ext>
          </c:extLst>
        </c:ser>
        <c:ser>
          <c:idx val="9"/>
          <c:order val="9"/>
          <c:tx>
            <c:v>Uitstroom L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Gas!$A$5:$A$37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Gas!$N$5:$N$37</c:f>
              <c:numCache>
                <c:formatCode>0.00E+00</c:formatCode>
                <c:ptCount val="33"/>
                <c:pt idx="0">
                  <c:v>0</c:v>
                </c:pt>
                <c:pt idx="1">
                  <c:v>7000</c:v>
                </c:pt>
                <c:pt idx="2">
                  <c:v>7000</c:v>
                </c:pt>
                <c:pt idx="3">
                  <c:v>7000</c:v>
                </c:pt>
                <c:pt idx="4">
                  <c:v>7000</c:v>
                </c:pt>
                <c:pt idx="5">
                  <c:v>7000</c:v>
                </c:pt>
                <c:pt idx="6">
                  <c:v>7000</c:v>
                </c:pt>
                <c:pt idx="7">
                  <c:v>7000</c:v>
                </c:pt>
                <c:pt idx="8">
                  <c:v>7000</c:v>
                </c:pt>
                <c:pt idx="9">
                  <c:v>7000</c:v>
                </c:pt>
                <c:pt idx="10">
                  <c:v>7000</c:v>
                </c:pt>
                <c:pt idx="11">
                  <c:v>7000</c:v>
                </c:pt>
                <c:pt idx="12">
                  <c:v>7000</c:v>
                </c:pt>
                <c:pt idx="13">
                  <c:v>7000</c:v>
                </c:pt>
                <c:pt idx="14">
                  <c:v>7000</c:v>
                </c:pt>
                <c:pt idx="15">
                  <c:v>7000</c:v>
                </c:pt>
                <c:pt idx="16">
                  <c:v>7000</c:v>
                </c:pt>
                <c:pt idx="17">
                  <c:v>7000</c:v>
                </c:pt>
                <c:pt idx="18">
                  <c:v>7000</c:v>
                </c:pt>
                <c:pt idx="19">
                  <c:v>7000</c:v>
                </c:pt>
                <c:pt idx="20">
                  <c:v>7000</c:v>
                </c:pt>
                <c:pt idx="21">
                  <c:v>7000</c:v>
                </c:pt>
                <c:pt idx="22">
                  <c:v>7000</c:v>
                </c:pt>
                <c:pt idx="23">
                  <c:v>7000</c:v>
                </c:pt>
                <c:pt idx="24">
                  <c:v>7000</c:v>
                </c:pt>
                <c:pt idx="25">
                  <c:v>7000</c:v>
                </c:pt>
                <c:pt idx="26">
                  <c:v>7000</c:v>
                </c:pt>
                <c:pt idx="27">
                  <c:v>7000</c:v>
                </c:pt>
                <c:pt idx="28">
                  <c:v>7000</c:v>
                </c:pt>
                <c:pt idx="29">
                  <c:v>7000</c:v>
                </c:pt>
                <c:pt idx="30">
                  <c:v>7000</c:v>
                </c:pt>
                <c:pt idx="31">
                  <c:v>7000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5CC-4DC3-BFB3-B7647EF61D5B}"/>
            </c:ext>
          </c:extLst>
        </c:ser>
        <c:ser>
          <c:idx val="10"/>
          <c:order val="10"/>
          <c:tx>
            <c:v>Instroom M</c:v>
          </c:tx>
          <c:spPr>
            <a:ln w="19050" cap="rnd">
              <a:solidFill>
                <a:schemeClr val="accent4">
                  <a:lumMod val="60000"/>
                  <a:lumOff val="4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Gas!$P$5:$P$37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34-4665-8F0F-4E1ACD8AECC5}"/>
            </c:ext>
          </c:extLst>
        </c:ser>
        <c:ser>
          <c:idx val="11"/>
          <c:order val="11"/>
          <c:tx>
            <c:v>Uitstroom M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Gas!$Q$5:$Q$37</c:f>
              <c:numCache>
                <c:formatCode>0.00E+00</c:formatCode>
                <c:ptCount val="33"/>
                <c:pt idx="0">
                  <c:v>0</c:v>
                </c:pt>
                <c:pt idx="1">
                  <c:v>8250</c:v>
                </c:pt>
                <c:pt idx="2">
                  <c:v>8250</c:v>
                </c:pt>
                <c:pt idx="3">
                  <c:v>8250</c:v>
                </c:pt>
                <c:pt idx="4">
                  <c:v>8250</c:v>
                </c:pt>
                <c:pt idx="5">
                  <c:v>8250</c:v>
                </c:pt>
                <c:pt idx="6">
                  <c:v>8250</c:v>
                </c:pt>
                <c:pt idx="7">
                  <c:v>8250</c:v>
                </c:pt>
                <c:pt idx="8">
                  <c:v>8250</c:v>
                </c:pt>
                <c:pt idx="9">
                  <c:v>8250</c:v>
                </c:pt>
                <c:pt idx="10">
                  <c:v>8250</c:v>
                </c:pt>
                <c:pt idx="11">
                  <c:v>8250</c:v>
                </c:pt>
                <c:pt idx="12">
                  <c:v>8250</c:v>
                </c:pt>
                <c:pt idx="13">
                  <c:v>8250</c:v>
                </c:pt>
                <c:pt idx="14">
                  <c:v>8250</c:v>
                </c:pt>
                <c:pt idx="15">
                  <c:v>8250</c:v>
                </c:pt>
                <c:pt idx="16">
                  <c:v>8250</c:v>
                </c:pt>
                <c:pt idx="17">
                  <c:v>8250</c:v>
                </c:pt>
                <c:pt idx="18">
                  <c:v>8250</c:v>
                </c:pt>
                <c:pt idx="19">
                  <c:v>8250</c:v>
                </c:pt>
                <c:pt idx="20">
                  <c:v>8250</c:v>
                </c:pt>
                <c:pt idx="21">
                  <c:v>8250</c:v>
                </c:pt>
                <c:pt idx="22">
                  <c:v>8250</c:v>
                </c:pt>
                <c:pt idx="23">
                  <c:v>8250</c:v>
                </c:pt>
                <c:pt idx="24">
                  <c:v>8250</c:v>
                </c:pt>
                <c:pt idx="25">
                  <c:v>8250</c:v>
                </c:pt>
                <c:pt idx="26">
                  <c:v>8250</c:v>
                </c:pt>
                <c:pt idx="27">
                  <c:v>8250</c:v>
                </c:pt>
                <c:pt idx="28">
                  <c:v>8250</c:v>
                </c:pt>
                <c:pt idx="29">
                  <c:v>8250</c:v>
                </c:pt>
                <c:pt idx="30">
                  <c:v>8250</c:v>
                </c:pt>
                <c:pt idx="31">
                  <c:v>8250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34-4665-8F0F-4E1ACD8AE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568032"/>
        <c:axId val="521572952"/>
        <c:extLst/>
      </c:lineChart>
      <c:catAx>
        <c:axId val="52156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>
                    <a:solidFill>
                      <a:sysClr val="windowText" lastClr="000000"/>
                    </a:solidFill>
                  </a:rPr>
                  <a:t>Jaar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21572952"/>
        <c:crosses val="autoZero"/>
        <c:auto val="1"/>
        <c:lblAlgn val="ctr"/>
        <c:lblOffset val="100"/>
        <c:noMultiLvlLbl val="0"/>
      </c:catAx>
      <c:valAx>
        <c:axId val="52157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>
                    <a:solidFill>
                      <a:sysClr val="windowText" lastClr="000000"/>
                    </a:solidFill>
                  </a:rPr>
                  <a:t>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2156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L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Gas!$A$5:$A$37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Gas!$L$5:$L$37</c:f>
              <c:numCache>
                <c:formatCode>0.00E+00</c:formatCode>
                <c:ptCount val="33"/>
                <c:pt idx="0">
                  <c:v>294500</c:v>
                </c:pt>
                <c:pt idx="1">
                  <c:v>294500</c:v>
                </c:pt>
                <c:pt idx="2">
                  <c:v>287500</c:v>
                </c:pt>
                <c:pt idx="3">
                  <c:v>280500</c:v>
                </c:pt>
                <c:pt idx="4">
                  <c:v>273500</c:v>
                </c:pt>
                <c:pt idx="5">
                  <c:v>266500</c:v>
                </c:pt>
                <c:pt idx="6">
                  <c:v>259499.99999999997</c:v>
                </c:pt>
                <c:pt idx="7">
                  <c:v>252499.99999999997</c:v>
                </c:pt>
                <c:pt idx="8">
                  <c:v>245499.99999999997</c:v>
                </c:pt>
                <c:pt idx="9">
                  <c:v>238499.99999999994</c:v>
                </c:pt>
                <c:pt idx="10">
                  <c:v>231499.99999999994</c:v>
                </c:pt>
                <c:pt idx="11">
                  <c:v>224499.99999999994</c:v>
                </c:pt>
                <c:pt idx="12">
                  <c:v>217499.99999999994</c:v>
                </c:pt>
                <c:pt idx="13">
                  <c:v>210499.99999999994</c:v>
                </c:pt>
                <c:pt idx="14">
                  <c:v>203499.99999999994</c:v>
                </c:pt>
                <c:pt idx="15">
                  <c:v>196499.99999999991</c:v>
                </c:pt>
                <c:pt idx="16">
                  <c:v>189499.99999999991</c:v>
                </c:pt>
                <c:pt idx="17">
                  <c:v>182499.99999999991</c:v>
                </c:pt>
                <c:pt idx="18">
                  <c:v>175499.99999999991</c:v>
                </c:pt>
                <c:pt idx="19">
                  <c:v>168499.99999999991</c:v>
                </c:pt>
                <c:pt idx="20">
                  <c:v>161499.99999999988</c:v>
                </c:pt>
                <c:pt idx="21">
                  <c:v>154499.99999999988</c:v>
                </c:pt>
                <c:pt idx="22">
                  <c:v>147499.99999999988</c:v>
                </c:pt>
                <c:pt idx="23">
                  <c:v>140499.99999999988</c:v>
                </c:pt>
                <c:pt idx="24">
                  <c:v>133499.99999999988</c:v>
                </c:pt>
                <c:pt idx="25">
                  <c:v>126499.99999999987</c:v>
                </c:pt>
                <c:pt idx="26">
                  <c:v>119499.99999999987</c:v>
                </c:pt>
                <c:pt idx="27">
                  <c:v>112499.99999999985</c:v>
                </c:pt>
                <c:pt idx="28">
                  <c:v>105499.99999999985</c:v>
                </c:pt>
                <c:pt idx="29">
                  <c:v>98499.999999999854</c:v>
                </c:pt>
                <c:pt idx="30">
                  <c:v>91499.99999999984</c:v>
                </c:pt>
                <c:pt idx="31">
                  <c:v>84499.99999999984</c:v>
                </c:pt>
                <c:pt idx="32">
                  <c:v>77500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3D-4466-83B2-6453393572E5}"/>
            </c:ext>
          </c:extLst>
        </c:ser>
        <c:ser>
          <c:idx val="2"/>
          <c:order val="1"/>
          <c:tx>
            <c:v>M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Gas!$O$5:$O$37</c:f>
              <c:numCache>
                <c:formatCode>0.00E+00</c:formatCode>
                <c:ptCount val="33"/>
                <c:pt idx="0">
                  <c:v>294500</c:v>
                </c:pt>
                <c:pt idx="1">
                  <c:v>294500</c:v>
                </c:pt>
                <c:pt idx="2">
                  <c:v>286250</c:v>
                </c:pt>
                <c:pt idx="3">
                  <c:v>278000</c:v>
                </c:pt>
                <c:pt idx="4">
                  <c:v>269750</c:v>
                </c:pt>
                <c:pt idx="5">
                  <c:v>261500.00000000003</c:v>
                </c:pt>
                <c:pt idx="6">
                  <c:v>253250</c:v>
                </c:pt>
                <c:pt idx="7">
                  <c:v>245000.00000000003</c:v>
                </c:pt>
                <c:pt idx="8">
                  <c:v>236750.00000000003</c:v>
                </c:pt>
                <c:pt idx="9">
                  <c:v>228500.00000000003</c:v>
                </c:pt>
                <c:pt idx="10">
                  <c:v>220250.00000000003</c:v>
                </c:pt>
                <c:pt idx="11">
                  <c:v>212000.00000000003</c:v>
                </c:pt>
                <c:pt idx="12">
                  <c:v>203750.00000000006</c:v>
                </c:pt>
                <c:pt idx="13">
                  <c:v>195500.00000000006</c:v>
                </c:pt>
                <c:pt idx="14">
                  <c:v>187250.00000000006</c:v>
                </c:pt>
                <c:pt idx="15">
                  <c:v>179000.00000000006</c:v>
                </c:pt>
                <c:pt idx="16">
                  <c:v>170750.00000000006</c:v>
                </c:pt>
                <c:pt idx="17">
                  <c:v>162500.00000000006</c:v>
                </c:pt>
                <c:pt idx="18">
                  <c:v>154250.00000000006</c:v>
                </c:pt>
                <c:pt idx="19">
                  <c:v>146000.00000000006</c:v>
                </c:pt>
                <c:pt idx="20">
                  <c:v>137750.00000000006</c:v>
                </c:pt>
                <c:pt idx="21">
                  <c:v>129500.00000000006</c:v>
                </c:pt>
                <c:pt idx="22">
                  <c:v>121250.00000000004</c:v>
                </c:pt>
                <c:pt idx="23">
                  <c:v>113000.00000000004</c:v>
                </c:pt>
                <c:pt idx="24">
                  <c:v>104750.00000000004</c:v>
                </c:pt>
                <c:pt idx="25">
                  <c:v>96500.000000000029</c:v>
                </c:pt>
                <c:pt idx="26">
                  <c:v>88250.000000000029</c:v>
                </c:pt>
                <c:pt idx="27">
                  <c:v>80000.000000000029</c:v>
                </c:pt>
                <c:pt idx="28">
                  <c:v>71750.000000000029</c:v>
                </c:pt>
                <c:pt idx="29">
                  <c:v>63500.000000000029</c:v>
                </c:pt>
                <c:pt idx="30">
                  <c:v>55250.000000000022</c:v>
                </c:pt>
                <c:pt idx="31">
                  <c:v>47000.000000000022</c:v>
                </c:pt>
                <c:pt idx="32">
                  <c:v>38750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E-4A53-9C04-C49FF81D1A6D}"/>
            </c:ext>
          </c:extLst>
        </c:ser>
        <c:ser>
          <c:idx val="0"/>
          <c:order val="2"/>
          <c:tx>
            <c:v>H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Gas!$A$5:$A$37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Gas!$I$5:$I$37</c:f>
              <c:numCache>
                <c:formatCode>0.00E+00</c:formatCode>
                <c:ptCount val="33"/>
                <c:pt idx="0">
                  <c:v>294500</c:v>
                </c:pt>
                <c:pt idx="1">
                  <c:v>294500</c:v>
                </c:pt>
                <c:pt idx="2">
                  <c:v>285000</c:v>
                </c:pt>
                <c:pt idx="3">
                  <c:v>275500</c:v>
                </c:pt>
                <c:pt idx="4">
                  <c:v>266000.00000000006</c:v>
                </c:pt>
                <c:pt idx="5">
                  <c:v>256500.00000000006</c:v>
                </c:pt>
                <c:pt idx="6">
                  <c:v>247000.00000000006</c:v>
                </c:pt>
                <c:pt idx="7">
                  <c:v>237500.00000000009</c:v>
                </c:pt>
                <c:pt idx="8">
                  <c:v>228000.00000000009</c:v>
                </c:pt>
                <c:pt idx="9">
                  <c:v>218500.00000000012</c:v>
                </c:pt>
                <c:pt idx="10">
                  <c:v>209000.00000000012</c:v>
                </c:pt>
                <c:pt idx="11">
                  <c:v>199500.00000000012</c:v>
                </c:pt>
                <c:pt idx="12">
                  <c:v>190000.00000000015</c:v>
                </c:pt>
                <c:pt idx="13">
                  <c:v>180500.00000000015</c:v>
                </c:pt>
                <c:pt idx="14">
                  <c:v>171000.00000000017</c:v>
                </c:pt>
                <c:pt idx="15">
                  <c:v>161500.00000000017</c:v>
                </c:pt>
                <c:pt idx="16">
                  <c:v>152000.0000000002</c:v>
                </c:pt>
                <c:pt idx="17">
                  <c:v>142500.0000000002</c:v>
                </c:pt>
                <c:pt idx="18">
                  <c:v>133000.0000000002</c:v>
                </c:pt>
                <c:pt idx="19">
                  <c:v>123500.00000000022</c:v>
                </c:pt>
                <c:pt idx="20">
                  <c:v>114000.00000000022</c:v>
                </c:pt>
                <c:pt idx="21">
                  <c:v>104500.00000000022</c:v>
                </c:pt>
                <c:pt idx="22">
                  <c:v>95000.000000000204</c:v>
                </c:pt>
                <c:pt idx="23">
                  <c:v>85500.000000000204</c:v>
                </c:pt>
                <c:pt idx="24">
                  <c:v>76000.000000000204</c:v>
                </c:pt>
                <c:pt idx="25">
                  <c:v>66500.000000000204</c:v>
                </c:pt>
                <c:pt idx="26">
                  <c:v>57000.000000000204</c:v>
                </c:pt>
                <c:pt idx="27">
                  <c:v>47500.000000000204</c:v>
                </c:pt>
                <c:pt idx="28">
                  <c:v>38000.000000000204</c:v>
                </c:pt>
                <c:pt idx="29">
                  <c:v>28500.0000000002</c:v>
                </c:pt>
                <c:pt idx="30">
                  <c:v>19000.0000000002</c:v>
                </c:pt>
                <c:pt idx="31">
                  <c:v>9500.0000000002001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D-4466-83B2-645339357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4033520"/>
        <c:axId val="884037128"/>
      </c:lineChart>
      <c:catAx>
        <c:axId val="88403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>
                    <a:solidFill>
                      <a:sysClr val="windowText" lastClr="000000"/>
                    </a:solidFill>
                  </a:rPr>
                  <a:t>Jaar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84037128"/>
        <c:crosses val="autoZero"/>
        <c:auto val="1"/>
        <c:lblAlgn val="ctr"/>
        <c:lblOffset val="100"/>
        <c:noMultiLvlLbl val="0"/>
      </c:catAx>
      <c:valAx>
        <c:axId val="88403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>
                    <a:solidFill>
                      <a:sysClr val="windowText" lastClr="000000"/>
                    </a:solidFill>
                  </a:rPr>
                  <a:t>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8403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540815295125978"/>
          <c:y val="0.87478841834874232"/>
          <c:w val="0.31998969838704988"/>
          <c:h val="8.42485668942858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587596</xdr:colOff>
      <xdr:row>72</xdr:row>
      <xdr:rowOff>182247</xdr:rowOff>
    </xdr:from>
    <xdr:to>
      <xdr:col>25</xdr:col>
      <xdr:colOff>0</xdr:colOff>
      <xdr:row>88</xdr:row>
      <xdr:rowOff>21844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495759</xdr:colOff>
      <xdr:row>72</xdr:row>
      <xdr:rowOff>116205</xdr:rowOff>
    </xdr:from>
    <xdr:to>
      <xdr:col>17</xdr:col>
      <xdr:colOff>587567</xdr:colOff>
      <xdr:row>87</xdr:row>
      <xdr:rowOff>87887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asunienewenergy.nl/projecten/magnumcentra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tabSelected="1" zoomScale="98" workbookViewId="0">
      <selection activeCell="G20" sqref="G20"/>
    </sheetView>
  </sheetViews>
  <sheetFormatPr defaultRowHeight="14.4" x14ac:dyDescent="0.55000000000000004"/>
  <cols>
    <col min="1" max="4" width="8.83984375" style="25"/>
    <col min="5" max="5" width="8.89453125" style="87"/>
    <col min="6" max="7" width="8.83984375" style="25"/>
    <col min="8" max="8" width="8.89453125" style="21"/>
    <col min="9" max="10" width="8.83984375" style="25"/>
    <col min="11" max="11" width="8.89453125" style="21"/>
    <col min="12" max="13" width="8.83984375" style="25"/>
    <col min="14" max="14" width="8.89453125" style="21"/>
    <col min="15" max="16" width="8.83984375" style="25"/>
    <col min="17" max="17" width="8.89453125" style="21"/>
    <col min="18" max="16384" width="8.83984375" style="25"/>
  </cols>
  <sheetData>
    <row r="1" spans="1:17" x14ac:dyDescent="0.55000000000000004">
      <c r="A1" s="69"/>
      <c r="B1" s="60" t="s">
        <v>14</v>
      </c>
      <c r="C1" s="60"/>
      <c r="D1" s="61"/>
      <c r="E1" s="77"/>
      <c r="F1" s="26" t="s">
        <v>17</v>
      </c>
      <c r="G1" s="26"/>
      <c r="H1" s="27"/>
      <c r="I1" s="26" t="s">
        <v>18</v>
      </c>
      <c r="J1" s="26"/>
      <c r="K1" s="27"/>
      <c r="L1" s="26" t="s">
        <v>19</v>
      </c>
      <c r="M1" s="26"/>
      <c r="N1" s="31"/>
      <c r="O1" s="26" t="s">
        <v>5</v>
      </c>
      <c r="P1" s="26"/>
      <c r="Q1" s="27"/>
    </row>
    <row r="2" spans="1:17" x14ac:dyDescent="0.55000000000000004">
      <c r="A2" s="70"/>
      <c r="B2" s="71" t="s">
        <v>0</v>
      </c>
      <c r="C2" s="71" t="s">
        <v>0</v>
      </c>
      <c r="D2" s="72" t="s">
        <v>0</v>
      </c>
      <c r="E2" s="105" t="s">
        <v>6</v>
      </c>
      <c r="F2" s="29">
        <f>(34.9+119)/2</f>
        <v>76.95</v>
      </c>
      <c r="G2" s="29"/>
      <c r="H2" s="30"/>
      <c r="I2" s="29">
        <v>1</v>
      </c>
      <c r="J2" s="29"/>
      <c r="K2" s="30"/>
      <c r="L2" s="29">
        <v>1.5</v>
      </c>
      <c r="M2" s="29">
        <v>1.5</v>
      </c>
      <c r="N2" s="29">
        <v>1.5</v>
      </c>
      <c r="O2" s="29">
        <f>0.01396</f>
        <v>1.396E-2</v>
      </c>
      <c r="P2" s="29">
        <f t="shared" ref="P2:Q2" si="0">0.01396</f>
        <v>1.396E-2</v>
      </c>
      <c r="Q2" s="29">
        <f t="shared" si="0"/>
        <v>1.396E-2</v>
      </c>
    </row>
    <row r="3" spans="1:17" x14ac:dyDescent="0.55000000000000004">
      <c r="A3" s="70" t="s">
        <v>10</v>
      </c>
      <c r="B3" s="71" t="s">
        <v>11</v>
      </c>
      <c r="C3" s="71" t="s">
        <v>12</v>
      </c>
      <c r="D3" s="72" t="s">
        <v>13</v>
      </c>
      <c r="E3" s="73" t="s">
        <v>15</v>
      </c>
      <c r="F3" s="71" t="s">
        <v>11</v>
      </c>
      <c r="G3" s="71" t="s">
        <v>12</v>
      </c>
      <c r="H3" s="72" t="s">
        <v>13</v>
      </c>
      <c r="I3" s="71" t="s">
        <v>11</v>
      </c>
      <c r="J3" s="71" t="s">
        <v>12</v>
      </c>
      <c r="K3" s="72" t="s">
        <v>13</v>
      </c>
      <c r="L3" s="71" t="s">
        <v>11</v>
      </c>
      <c r="M3" s="71" t="s">
        <v>12</v>
      </c>
      <c r="N3" s="72" t="s">
        <v>13</v>
      </c>
      <c r="O3" s="71" t="s">
        <v>11</v>
      </c>
      <c r="P3" s="71" t="s">
        <v>12</v>
      </c>
      <c r="Q3" s="72" t="s">
        <v>13</v>
      </c>
    </row>
    <row r="4" spans="1:17" x14ac:dyDescent="0.55000000000000004">
      <c r="A4" s="77">
        <v>2018</v>
      </c>
      <c r="B4" s="59">
        <v>4510</v>
      </c>
      <c r="C4" s="59">
        <v>0</v>
      </c>
      <c r="D4" s="78">
        <v>0</v>
      </c>
      <c r="E4" s="77"/>
      <c r="F4" s="47">
        <f>B4*F$2</f>
        <v>347044.5</v>
      </c>
      <c r="G4" s="47">
        <f>C4*F$2</f>
        <v>0</v>
      </c>
      <c r="H4" s="55">
        <f>D4*F$2</f>
        <v>0</v>
      </c>
      <c r="I4" s="47">
        <f>B4*I$2</f>
        <v>4510</v>
      </c>
      <c r="J4" s="47">
        <f>C5*I$2</f>
        <v>0</v>
      </c>
      <c r="K4" s="55">
        <f>D4*I$2</f>
        <v>0</v>
      </c>
      <c r="L4" s="47">
        <f>B4*L$2</f>
        <v>6765</v>
      </c>
      <c r="M4" s="47">
        <f>C4*M$2</f>
        <v>0</v>
      </c>
      <c r="N4" s="47">
        <f>D4*N$2</f>
        <v>0</v>
      </c>
      <c r="O4" s="47">
        <f>B4*O$2</f>
        <v>62.959600000000002</v>
      </c>
      <c r="P4" s="47">
        <f>C4*P$2</f>
        <v>0</v>
      </c>
      <c r="Q4" s="47">
        <f>D4*Q$2</f>
        <v>0</v>
      </c>
    </row>
    <row r="5" spans="1:17" x14ac:dyDescent="0.55000000000000004">
      <c r="A5" s="81">
        <v>2019</v>
      </c>
      <c r="B5" s="59">
        <f>B4+C4-D4</f>
        <v>4510</v>
      </c>
      <c r="C5" s="59">
        <v>0</v>
      </c>
      <c r="D5" s="78">
        <v>630</v>
      </c>
      <c r="E5" s="77"/>
      <c r="F5" s="47">
        <f>B5*F$2</f>
        <v>347044.5</v>
      </c>
      <c r="G5" s="47">
        <f>C5*F$2</f>
        <v>0</v>
      </c>
      <c r="H5" s="55">
        <f>D5*F$2</f>
        <v>48478.5</v>
      </c>
      <c r="I5" s="47">
        <f>B5*I$2</f>
        <v>4510</v>
      </c>
      <c r="J5" s="47">
        <f>C6*I$2</f>
        <v>0</v>
      </c>
      <c r="K5" s="55">
        <f>D5*I$2</f>
        <v>630</v>
      </c>
      <c r="L5" s="47">
        <f>B5*L$2</f>
        <v>6765</v>
      </c>
      <c r="M5" s="47">
        <f>C5*M$2</f>
        <v>0</v>
      </c>
      <c r="N5" s="47">
        <f>D5*N$2</f>
        <v>945</v>
      </c>
      <c r="O5" s="47">
        <f>B5*O$2</f>
        <v>62.959600000000002</v>
      </c>
      <c r="P5" s="47">
        <f>C5*P$2</f>
        <v>0</v>
      </c>
      <c r="Q5" s="47">
        <f>D5*Q$2</f>
        <v>8.7948000000000004</v>
      </c>
    </row>
    <row r="6" spans="1:17" x14ac:dyDescent="0.55000000000000004">
      <c r="A6" s="81">
        <v>2020</v>
      </c>
      <c r="B6" s="59">
        <f t="shared" ref="B6:B36" si="1">B5+C5-D5</f>
        <v>3880</v>
      </c>
      <c r="C6" s="59">
        <v>0</v>
      </c>
      <c r="D6" s="78">
        <v>0</v>
      </c>
      <c r="E6" s="77"/>
      <c r="F6" s="47">
        <f>B6*F$2</f>
        <v>298566</v>
      </c>
      <c r="G6" s="47">
        <f>C6*F$2</f>
        <v>0</v>
      </c>
      <c r="H6" s="55">
        <f>D6*F$2</f>
        <v>0</v>
      </c>
      <c r="I6" s="47">
        <f>B6*I$2</f>
        <v>3880</v>
      </c>
      <c r="J6" s="47">
        <f>C7*I$2</f>
        <v>0</v>
      </c>
      <c r="K6" s="55">
        <f>D6*I$2</f>
        <v>0</v>
      </c>
      <c r="L6" s="47">
        <f>B6*L$2</f>
        <v>5820</v>
      </c>
      <c r="M6" s="47">
        <f>C6*M$2</f>
        <v>0</v>
      </c>
      <c r="N6" s="47">
        <f>D6*N$2</f>
        <v>0</v>
      </c>
      <c r="O6" s="47">
        <f>B6*O$2</f>
        <v>54.1648</v>
      </c>
      <c r="P6" s="47">
        <f>C6*P$2</f>
        <v>0</v>
      </c>
      <c r="Q6" s="47">
        <f>D6*Q$2</f>
        <v>0</v>
      </c>
    </row>
    <row r="7" spans="1:17" x14ac:dyDescent="0.55000000000000004">
      <c r="A7" s="81">
        <v>2021</v>
      </c>
      <c r="B7" s="59">
        <f t="shared" si="1"/>
        <v>3880</v>
      </c>
      <c r="C7" s="59">
        <v>0</v>
      </c>
      <c r="D7" s="78">
        <v>0</v>
      </c>
      <c r="E7" s="77"/>
      <c r="F7" s="47">
        <f>B7*F$2</f>
        <v>298566</v>
      </c>
      <c r="G7" s="47">
        <f>C7*F$2</f>
        <v>0</v>
      </c>
      <c r="H7" s="55">
        <f>D7*F$2</f>
        <v>0</v>
      </c>
      <c r="I7" s="47">
        <f>B7*I$2</f>
        <v>3880</v>
      </c>
      <c r="J7" s="47">
        <f>C8*I$2</f>
        <v>0</v>
      </c>
      <c r="K7" s="55">
        <f>D7*I$2</f>
        <v>0</v>
      </c>
      <c r="L7" s="47">
        <f>B7*L$2</f>
        <v>5820</v>
      </c>
      <c r="M7" s="47">
        <f>C7*M$2</f>
        <v>0</v>
      </c>
      <c r="N7" s="47">
        <f>D7*N$2</f>
        <v>0</v>
      </c>
      <c r="O7" s="47">
        <f>B7*O$2</f>
        <v>54.1648</v>
      </c>
      <c r="P7" s="47">
        <f>C7*P$2</f>
        <v>0</v>
      </c>
      <c r="Q7" s="47">
        <f>D7*Q$2</f>
        <v>0</v>
      </c>
    </row>
    <row r="8" spans="1:17" x14ac:dyDescent="0.55000000000000004">
      <c r="A8" s="81">
        <v>2022</v>
      </c>
      <c r="B8" s="59">
        <f t="shared" si="1"/>
        <v>3880</v>
      </c>
      <c r="C8" s="59">
        <v>0</v>
      </c>
      <c r="D8" s="78">
        <v>0</v>
      </c>
      <c r="E8" s="77"/>
      <c r="F8" s="47">
        <f>B8*F$2</f>
        <v>298566</v>
      </c>
      <c r="G8" s="47">
        <f>C8*F$2</f>
        <v>0</v>
      </c>
      <c r="H8" s="55">
        <f>D8*F$2</f>
        <v>0</v>
      </c>
      <c r="I8" s="47">
        <f>B8*I$2</f>
        <v>3880</v>
      </c>
      <c r="J8" s="47">
        <f>C9*I$2</f>
        <v>0</v>
      </c>
      <c r="K8" s="55">
        <f>D8*I$2</f>
        <v>0</v>
      </c>
      <c r="L8" s="47">
        <f>B8*L$2</f>
        <v>5820</v>
      </c>
      <c r="M8" s="47">
        <f>C8*M$2</f>
        <v>0</v>
      </c>
      <c r="N8" s="47">
        <f>D8*N$2</f>
        <v>0</v>
      </c>
      <c r="O8" s="47">
        <f>B8*O$2</f>
        <v>54.1648</v>
      </c>
      <c r="P8" s="47">
        <f>C8*P$2</f>
        <v>0</v>
      </c>
      <c r="Q8" s="47">
        <f>D8*Q$2</f>
        <v>0</v>
      </c>
    </row>
    <row r="9" spans="1:17" x14ac:dyDescent="0.55000000000000004">
      <c r="A9" s="81">
        <v>2023</v>
      </c>
      <c r="B9" s="59">
        <f t="shared" si="1"/>
        <v>3880</v>
      </c>
      <c r="C9" s="59">
        <v>0</v>
      </c>
      <c r="D9" s="78">
        <v>0</v>
      </c>
      <c r="E9" s="103"/>
      <c r="F9" s="47">
        <f>B9*F$2</f>
        <v>298566</v>
      </c>
      <c r="G9" s="47">
        <f>C9*F$2</f>
        <v>0</v>
      </c>
      <c r="H9" s="55">
        <f>D9*F$2</f>
        <v>0</v>
      </c>
      <c r="I9" s="47">
        <f>B9*I$2</f>
        <v>3880</v>
      </c>
      <c r="J9" s="47">
        <f>C10*I$2</f>
        <v>0</v>
      </c>
      <c r="K9" s="55">
        <f>D9*I$2</f>
        <v>0</v>
      </c>
      <c r="L9" s="47">
        <f>B9*L$2</f>
        <v>5820</v>
      </c>
      <c r="M9" s="47">
        <f>C9*M$2</f>
        <v>0</v>
      </c>
      <c r="N9" s="47">
        <f>D9*N$2</f>
        <v>0</v>
      </c>
      <c r="O9" s="47">
        <f>B9*O$2</f>
        <v>54.1648</v>
      </c>
      <c r="P9" s="47">
        <f>C9*P$2</f>
        <v>0</v>
      </c>
      <c r="Q9" s="47">
        <f>D9*Q$2</f>
        <v>0</v>
      </c>
    </row>
    <row r="10" spans="1:17" x14ac:dyDescent="0.55000000000000004">
      <c r="A10" s="81">
        <v>2024</v>
      </c>
      <c r="B10" s="59">
        <f t="shared" si="1"/>
        <v>3880</v>
      </c>
      <c r="C10" s="59">
        <v>0</v>
      </c>
      <c r="D10" s="78">
        <v>600</v>
      </c>
      <c r="E10" s="103" t="s">
        <v>16</v>
      </c>
      <c r="F10" s="47">
        <f>B10*F$2</f>
        <v>298566</v>
      </c>
      <c r="G10" s="47">
        <f>C10*F$2</f>
        <v>0</v>
      </c>
      <c r="H10" s="55">
        <f>D10*F$2</f>
        <v>46170</v>
      </c>
      <c r="I10" s="47">
        <f>B10*I$2</f>
        <v>3880</v>
      </c>
      <c r="J10" s="47">
        <f>C11*I$2</f>
        <v>0</v>
      </c>
      <c r="K10" s="55">
        <f>D10*I$2</f>
        <v>600</v>
      </c>
      <c r="L10" s="47">
        <f>B10*L$2</f>
        <v>5820</v>
      </c>
      <c r="M10" s="47">
        <f>C10*M$2</f>
        <v>0</v>
      </c>
      <c r="N10" s="47">
        <f>D10*N$2</f>
        <v>900</v>
      </c>
      <c r="O10" s="47">
        <f>B10*O$2</f>
        <v>54.1648</v>
      </c>
      <c r="P10" s="47">
        <f>C10*P$2</f>
        <v>0</v>
      </c>
      <c r="Q10" s="47">
        <f>D10*Q$2</f>
        <v>8.3759999999999994</v>
      </c>
    </row>
    <row r="11" spans="1:17" x14ac:dyDescent="0.55000000000000004">
      <c r="A11" s="81">
        <v>2025</v>
      </c>
      <c r="B11" s="59">
        <f t="shared" si="1"/>
        <v>3280</v>
      </c>
      <c r="C11" s="59">
        <v>0</v>
      </c>
      <c r="D11" s="78">
        <v>0</v>
      </c>
      <c r="E11" s="104"/>
      <c r="F11" s="47">
        <f>B11*F$2</f>
        <v>252396</v>
      </c>
      <c r="G11" s="47">
        <f>C11*F$2</f>
        <v>0</v>
      </c>
      <c r="H11" s="55">
        <f>D11*F$2</f>
        <v>0</v>
      </c>
      <c r="I11" s="47">
        <f>B11*I$2</f>
        <v>3280</v>
      </c>
      <c r="J11" s="47">
        <f>C12*I$2</f>
        <v>0</v>
      </c>
      <c r="K11" s="55">
        <f>D11*I$2</f>
        <v>0</v>
      </c>
      <c r="L11" s="47">
        <f>B11*L$2</f>
        <v>4920</v>
      </c>
      <c r="M11" s="47">
        <f>C11*M$2</f>
        <v>0</v>
      </c>
      <c r="N11" s="47">
        <f>D11*N$2</f>
        <v>0</v>
      </c>
      <c r="O11" s="47">
        <f>B11*O$2</f>
        <v>45.788800000000002</v>
      </c>
      <c r="P11" s="47">
        <f>C11*P$2</f>
        <v>0</v>
      </c>
      <c r="Q11" s="47">
        <f>D11*Q$2</f>
        <v>0</v>
      </c>
    </row>
    <row r="12" spans="1:17" x14ac:dyDescent="0.55000000000000004">
      <c r="A12" s="81">
        <v>2026</v>
      </c>
      <c r="B12" s="59">
        <f t="shared" si="1"/>
        <v>3280</v>
      </c>
      <c r="C12" s="59">
        <v>0</v>
      </c>
      <c r="D12" s="78">
        <v>0</v>
      </c>
      <c r="E12" s="77"/>
      <c r="F12" s="47">
        <f>B12*F$2</f>
        <v>252396</v>
      </c>
      <c r="G12" s="47">
        <f>C12*F$2</f>
        <v>0</v>
      </c>
      <c r="H12" s="55">
        <f>D12*F$2</f>
        <v>0</v>
      </c>
      <c r="I12" s="47">
        <f>B12*I$2</f>
        <v>3280</v>
      </c>
      <c r="J12" s="47">
        <f>C13*I$2</f>
        <v>0</v>
      </c>
      <c r="K12" s="55">
        <f>D12*I$2</f>
        <v>0</v>
      </c>
      <c r="L12" s="47">
        <f>B12*L$2</f>
        <v>4920</v>
      </c>
      <c r="M12" s="47">
        <f>C12*M$2</f>
        <v>0</v>
      </c>
      <c r="N12" s="47">
        <f>D12*N$2</f>
        <v>0</v>
      </c>
      <c r="O12" s="47">
        <f>B12*O$2</f>
        <v>45.788800000000002</v>
      </c>
      <c r="P12" s="47">
        <f>C12*P$2</f>
        <v>0</v>
      </c>
      <c r="Q12" s="47">
        <f>D12*Q$2</f>
        <v>0</v>
      </c>
    </row>
    <row r="13" spans="1:17" x14ac:dyDescent="0.55000000000000004">
      <c r="A13" s="81">
        <v>2027</v>
      </c>
      <c r="B13" s="59">
        <f t="shared" si="1"/>
        <v>3280</v>
      </c>
      <c r="C13" s="59">
        <v>0</v>
      </c>
      <c r="D13" s="78">
        <v>0</v>
      </c>
      <c r="E13" s="77"/>
      <c r="F13" s="47">
        <f>B13*F$2</f>
        <v>252396</v>
      </c>
      <c r="G13" s="47">
        <f>C13*F$2</f>
        <v>0</v>
      </c>
      <c r="H13" s="55">
        <f>D13*F$2</f>
        <v>0</v>
      </c>
      <c r="I13" s="47">
        <f>B13*I$2</f>
        <v>3280</v>
      </c>
      <c r="J13" s="47">
        <f>C14*I$2</f>
        <v>0</v>
      </c>
      <c r="K13" s="55">
        <f>D13*I$2</f>
        <v>0</v>
      </c>
      <c r="L13" s="47">
        <f>B13*L$2</f>
        <v>4920</v>
      </c>
      <c r="M13" s="47">
        <f>C13*M$2</f>
        <v>0</v>
      </c>
      <c r="N13" s="47">
        <f>D13*N$2</f>
        <v>0</v>
      </c>
      <c r="O13" s="47">
        <f>B13*O$2</f>
        <v>45.788800000000002</v>
      </c>
      <c r="P13" s="47">
        <f>C13*P$2</f>
        <v>0</v>
      </c>
      <c r="Q13" s="47">
        <f>D13*Q$2</f>
        <v>0</v>
      </c>
    </row>
    <row r="14" spans="1:17" x14ac:dyDescent="0.55000000000000004">
      <c r="A14" s="81">
        <v>2028</v>
      </c>
      <c r="B14" s="59">
        <f t="shared" si="1"/>
        <v>3280</v>
      </c>
      <c r="C14" s="59">
        <v>0</v>
      </c>
      <c r="D14" s="78">
        <v>0</v>
      </c>
      <c r="E14" s="77"/>
      <c r="F14" s="47">
        <f>B14*F$2</f>
        <v>252396</v>
      </c>
      <c r="G14" s="47">
        <f>C14*F$2</f>
        <v>0</v>
      </c>
      <c r="H14" s="55">
        <f>D14*F$2</f>
        <v>0</v>
      </c>
      <c r="I14" s="47">
        <f>B14*I$2</f>
        <v>3280</v>
      </c>
      <c r="J14" s="47">
        <f>C15*I$2</f>
        <v>0</v>
      </c>
      <c r="K14" s="55">
        <f>D14*I$2</f>
        <v>0</v>
      </c>
      <c r="L14" s="47">
        <f>B14*L$2</f>
        <v>4920</v>
      </c>
      <c r="M14" s="47">
        <f>C14*M$2</f>
        <v>0</v>
      </c>
      <c r="N14" s="47">
        <f>D14*N$2</f>
        <v>0</v>
      </c>
      <c r="O14" s="47">
        <f>B14*O$2</f>
        <v>45.788800000000002</v>
      </c>
      <c r="P14" s="47">
        <f>C14*P$2</f>
        <v>0</v>
      </c>
      <c r="Q14" s="47">
        <f>D14*Q$2</f>
        <v>0</v>
      </c>
    </row>
    <row r="15" spans="1:17" x14ac:dyDescent="0.55000000000000004">
      <c r="A15" s="81">
        <v>2029</v>
      </c>
      <c r="B15" s="59">
        <f t="shared" si="1"/>
        <v>3280</v>
      </c>
      <c r="C15" s="59">
        <v>0</v>
      </c>
      <c r="D15" s="78">
        <v>3280</v>
      </c>
      <c r="E15" s="77"/>
      <c r="F15" s="47">
        <f>B15*F$2</f>
        <v>252396</v>
      </c>
      <c r="G15" s="47">
        <f>C15*F$2</f>
        <v>0</v>
      </c>
      <c r="H15" s="55">
        <f>D15*F$2</f>
        <v>252396</v>
      </c>
      <c r="I15" s="47">
        <f>B15*I$2</f>
        <v>3280</v>
      </c>
      <c r="J15" s="47">
        <f>C16*I$2</f>
        <v>0</v>
      </c>
      <c r="K15" s="55">
        <f>D15*I$2</f>
        <v>3280</v>
      </c>
      <c r="L15" s="47">
        <f>B15*L$2</f>
        <v>4920</v>
      </c>
      <c r="M15" s="47">
        <f>C15*M$2</f>
        <v>0</v>
      </c>
      <c r="N15" s="47">
        <f>D15*N$2</f>
        <v>4920</v>
      </c>
      <c r="O15" s="47">
        <f>B15*O$2</f>
        <v>45.788800000000002</v>
      </c>
      <c r="P15" s="47">
        <f>C15*P$2</f>
        <v>0</v>
      </c>
      <c r="Q15" s="47">
        <f>D15*Q$2</f>
        <v>45.788800000000002</v>
      </c>
    </row>
    <row r="16" spans="1:17" x14ac:dyDescent="0.55000000000000004">
      <c r="A16" s="81">
        <v>2030</v>
      </c>
      <c r="B16" s="59">
        <f t="shared" si="1"/>
        <v>0</v>
      </c>
      <c r="C16" s="59">
        <v>0</v>
      </c>
      <c r="D16" s="78">
        <v>0</v>
      </c>
      <c r="E16" s="77"/>
      <c r="F16" s="47">
        <f>B16*F$2</f>
        <v>0</v>
      </c>
      <c r="G16" s="47">
        <f>C16*F$2</f>
        <v>0</v>
      </c>
      <c r="H16" s="55">
        <f>D16*F$2</f>
        <v>0</v>
      </c>
      <c r="I16" s="47">
        <f>B16*I$2</f>
        <v>0</v>
      </c>
      <c r="J16" s="47">
        <f>C17*I$2</f>
        <v>0</v>
      </c>
      <c r="K16" s="55">
        <f>D16*I$2</f>
        <v>0</v>
      </c>
      <c r="L16" s="47">
        <f>B16*L$2</f>
        <v>0</v>
      </c>
      <c r="M16" s="47">
        <f>C16*M$2</f>
        <v>0</v>
      </c>
      <c r="N16" s="47">
        <f>D16*N$2</f>
        <v>0</v>
      </c>
      <c r="O16" s="47">
        <f>B16*O$2</f>
        <v>0</v>
      </c>
      <c r="P16" s="47">
        <f>C16*P$2</f>
        <v>0</v>
      </c>
      <c r="Q16" s="47">
        <f>D16*Q$2</f>
        <v>0</v>
      </c>
    </row>
    <row r="17" spans="1:17" x14ac:dyDescent="0.55000000000000004">
      <c r="A17" s="81">
        <v>2031</v>
      </c>
      <c r="B17" s="59">
        <f t="shared" si="1"/>
        <v>0</v>
      </c>
      <c r="C17" s="59">
        <v>0</v>
      </c>
      <c r="D17" s="78">
        <v>0</v>
      </c>
      <c r="E17" s="77"/>
      <c r="F17" s="47"/>
      <c r="G17" s="47"/>
      <c r="H17" s="55"/>
      <c r="I17" s="47"/>
      <c r="J17" s="47"/>
      <c r="K17" s="55"/>
      <c r="L17" s="47"/>
      <c r="M17" s="47"/>
      <c r="N17" s="47"/>
      <c r="O17" s="47"/>
      <c r="P17" s="47"/>
      <c r="Q17" s="47"/>
    </row>
    <row r="18" spans="1:17" x14ac:dyDescent="0.55000000000000004">
      <c r="A18" s="81">
        <v>2032</v>
      </c>
      <c r="B18" s="59">
        <f t="shared" si="1"/>
        <v>0</v>
      </c>
      <c r="C18" s="59">
        <v>0</v>
      </c>
      <c r="D18" s="78">
        <v>0</v>
      </c>
      <c r="E18" s="77"/>
      <c r="F18" s="47"/>
      <c r="G18" s="47"/>
      <c r="H18" s="55"/>
      <c r="I18" s="47"/>
      <c r="J18" s="47"/>
      <c r="K18" s="55"/>
      <c r="L18" s="47"/>
      <c r="M18" s="47"/>
      <c r="N18" s="47"/>
      <c r="O18" s="47"/>
      <c r="P18" s="47"/>
      <c r="Q18" s="47"/>
    </row>
    <row r="19" spans="1:17" x14ac:dyDescent="0.55000000000000004">
      <c r="A19" s="81">
        <v>2033</v>
      </c>
      <c r="B19" s="59">
        <f t="shared" si="1"/>
        <v>0</v>
      </c>
      <c r="C19" s="59">
        <v>0</v>
      </c>
      <c r="D19" s="78">
        <v>0</v>
      </c>
      <c r="E19" s="77"/>
      <c r="F19" s="47"/>
      <c r="G19" s="47"/>
      <c r="H19" s="55"/>
      <c r="I19" s="47"/>
      <c r="J19" s="47"/>
      <c r="K19" s="55"/>
      <c r="L19" s="47"/>
      <c r="M19" s="47"/>
      <c r="N19" s="47"/>
      <c r="O19" s="47"/>
      <c r="P19" s="47"/>
      <c r="Q19" s="47"/>
    </row>
    <row r="20" spans="1:17" x14ac:dyDescent="0.55000000000000004">
      <c r="A20" s="81">
        <v>2034</v>
      </c>
      <c r="B20" s="59">
        <f t="shared" si="1"/>
        <v>0</v>
      </c>
      <c r="C20" s="59">
        <v>0</v>
      </c>
      <c r="D20" s="78">
        <v>0</v>
      </c>
      <c r="E20" s="77"/>
      <c r="F20" s="47"/>
      <c r="G20" s="47"/>
      <c r="H20" s="55"/>
      <c r="I20" s="47"/>
      <c r="J20" s="47"/>
      <c r="K20" s="55"/>
      <c r="L20" s="47"/>
      <c r="M20" s="47"/>
      <c r="N20" s="47"/>
      <c r="O20" s="47"/>
      <c r="P20" s="47"/>
      <c r="Q20" s="47"/>
    </row>
    <row r="21" spans="1:17" x14ac:dyDescent="0.55000000000000004">
      <c r="A21" s="81">
        <v>2035</v>
      </c>
      <c r="B21" s="59">
        <f t="shared" si="1"/>
        <v>0</v>
      </c>
      <c r="C21" s="59">
        <v>0</v>
      </c>
      <c r="D21" s="78">
        <v>0</v>
      </c>
      <c r="E21" s="77"/>
      <c r="F21" s="47"/>
      <c r="G21" s="47"/>
      <c r="H21" s="55"/>
      <c r="I21" s="47"/>
      <c r="J21" s="47"/>
      <c r="K21" s="55"/>
      <c r="L21" s="47"/>
      <c r="M21" s="47"/>
      <c r="N21" s="47"/>
      <c r="O21" s="47"/>
      <c r="P21" s="47"/>
      <c r="Q21" s="47"/>
    </row>
    <row r="22" spans="1:17" x14ac:dyDescent="0.55000000000000004">
      <c r="A22" s="81">
        <v>2036</v>
      </c>
      <c r="B22" s="59">
        <f t="shared" si="1"/>
        <v>0</v>
      </c>
      <c r="C22" s="59">
        <v>0</v>
      </c>
      <c r="D22" s="78">
        <v>0</v>
      </c>
      <c r="E22" s="77"/>
      <c r="F22" s="47"/>
      <c r="G22" s="47"/>
      <c r="H22" s="55"/>
      <c r="I22" s="47"/>
      <c r="J22" s="47"/>
      <c r="K22" s="55"/>
      <c r="L22" s="47"/>
      <c r="M22" s="47"/>
      <c r="N22" s="47"/>
      <c r="O22" s="47"/>
      <c r="P22" s="47"/>
      <c r="Q22" s="47"/>
    </row>
    <row r="23" spans="1:17" x14ac:dyDescent="0.55000000000000004">
      <c r="A23" s="81">
        <v>2037</v>
      </c>
      <c r="B23" s="59">
        <f t="shared" si="1"/>
        <v>0</v>
      </c>
      <c r="C23" s="59">
        <v>0</v>
      </c>
      <c r="D23" s="78">
        <v>0</v>
      </c>
      <c r="E23" s="77"/>
      <c r="F23" s="47"/>
      <c r="G23" s="47"/>
      <c r="H23" s="55"/>
      <c r="I23" s="47"/>
      <c r="J23" s="47"/>
      <c r="K23" s="55"/>
      <c r="L23" s="47"/>
      <c r="M23" s="47"/>
      <c r="N23" s="47"/>
      <c r="O23" s="47"/>
      <c r="P23" s="47"/>
      <c r="Q23" s="47"/>
    </row>
    <row r="24" spans="1:17" x14ac:dyDescent="0.55000000000000004">
      <c r="A24" s="81">
        <v>2038</v>
      </c>
      <c r="B24" s="59">
        <f t="shared" si="1"/>
        <v>0</v>
      </c>
      <c r="C24" s="59">
        <v>0</v>
      </c>
      <c r="D24" s="78">
        <v>0</v>
      </c>
      <c r="E24" s="77"/>
      <c r="F24" s="47"/>
      <c r="G24" s="47"/>
      <c r="H24" s="55"/>
      <c r="I24" s="47"/>
      <c r="J24" s="47"/>
      <c r="K24" s="55"/>
      <c r="L24" s="47"/>
      <c r="M24" s="47"/>
      <c r="N24" s="47"/>
      <c r="O24" s="47"/>
      <c r="P24" s="47"/>
      <c r="Q24" s="47"/>
    </row>
    <row r="25" spans="1:17" x14ac:dyDescent="0.55000000000000004">
      <c r="A25" s="81">
        <f>A24+1</f>
        <v>2039</v>
      </c>
      <c r="B25" s="59">
        <f t="shared" si="1"/>
        <v>0</v>
      </c>
      <c r="C25" s="59">
        <v>0</v>
      </c>
      <c r="D25" s="78">
        <v>0</v>
      </c>
      <c r="E25" s="77"/>
      <c r="F25" s="47"/>
      <c r="G25" s="47"/>
      <c r="H25" s="55"/>
      <c r="I25" s="47"/>
      <c r="J25" s="47"/>
      <c r="K25" s="55"/>
      <c r="L25" s="59"/>
      <c r="M25" s="59"/>
      <c r="N25" s="81"/>
      <c r="O25" s="59"/>
      <c r="P25" s="59"/>
      <c r="Q25" s="81"/>
    </row>
    <row r="26" spans="1:17" x14ac:dyDescent="0.55000000000000004">
      <c r="A26" s="81">
        <f t="shared" ref="A26:A36" si="2">A25+1</f>
        <v>2040</v>
      </c>
      <c r="B26" s="59">
        <f t="shared" si="1"/>
        <v>0</v>
      </c>
      <c r="C26" s="59">
        <v>0</v>
      </c>
      <c r="D26" s="78">
        <v>0</v>
      </c>
      <c r="E26" s="77"/>
      <c r="F26" s="47"/>
      <c r="G26" s="47"/>
      <c r="H26" s="55"/>
      <c r="I26" s="47"/>
      <c r="J26" s="47"/>
      <c r="K26" s="55"/>
      <c r="L26" s="59"/>
      <c r="M26" s="59"/>
      <c r="N26" s="81"/>
      <c r="O26" s="59"/>
      <c r="P26" s="59"/>
      <c r="Q26" s="81"/>
    </row>
    <row r="27" spans="1:17" x14ac:dyDescent="0.55000000000000004">
      <c r="A27" s="81">
        <f t="shared" si="2"/>
        <v>2041</v>
      </c>
      <c r="B27" s="59">
        <f t="shared" si="1"/>
        <v>0</v>
      </c>
      <c r="C27" s="59">
        <v>0</v>
      </c>
      <c r="D27" s="78">
        <v>0</v>
      </c>
      <c r="E27" s="77"/>
      <c r="F27" s="47"/>
      <c r="G27" s="47"/>
      <c r="H27" s="55"/>
      <c r="I27" s="47"/>
      <c r="J27" s="47"/>
      <c r="K27" s="55"/>
      <c r="L27" s="59"/>
      <c r="M27" s="59"/>
      <c r="N27" s="81"/>
      <c r="O27" s="59"/>
      <c r="P27" s="59"/>
      <c r="Q27" s="81"/>
    </row>
    <row r="28" spans="1:17" x14ac:dyDescent="0.55000000000000004">
      <c r="A28" s="81">
        <f t="shared" si="2"/>
        <v>2042</v>
      </c>
      <c r="B28" s="59">
        <f t="shared" si="1"/>
        <v>0</v>
      </c>
      <c r="C28" s="59">
        <v>0</v>
      </c>
      <c r="D28" s="78">
        <v>0</v>
      </c>
      <c r="E28" s="77"/>
      <c r="F28" s="47"/>
      <c r="G28" s="47"/>
      <c r="H28" s="55"/>
      <c r="I28" s="47"/>
      <c r="J28" s="47"/>
      <c r="K28" s="55"/>
      <c r="L28" s="59"/>
      <c r="M28" s="59"/>
      <c r="N28" s="81"/>
      <c r="O28" s="59"/>
      <c r="P28" s="59"/>
      <c r="Q28" s="81"/>
    </row>
    <row r="29" spans="1:17" x14ac:dyDescent="0.55000000000000004">
      <c r="A29" s="81">
        <f t="shared" si="2"/>
        <v>2043</v>
      </c>
      <c r="B29" s="59">
        <f t="shared" si="1"/>
        <v>0</v>
      </c>
      <c r="C29" s="59">
        <v>0</v>
      </c>
      <c r="D29" s="78">
        <v>0</v>
      </c>
      <c r="E29" s="77"/>
      <c r="F29" s="47"/>
      <c r="G29" s="47"/>
      <c r="H29" s="55"/>
      <c r="I29" s="47"/>
      <c r="J29" s="47"/>
      <c r="K29" s="55"/>
      <c r="L29" s="59"/>
      <c r="M29" s="59"/>
      <c r="N29" s="81"/>
      <c r="O29" s="59"/>
      <c r="P29" s="59"/>
      <c r="Q29" s="81"/>
    </row>
    <row r="30" spans="1:17" x14ac:dyDescent="0.55000000000000004">
      <c r="A30" s="81">
        <f t="shared" si="2"/>
        <v>2044</v>
      </c>
      <c r="B30" s="59">
        <f t="shared" si="1"/>
        <v>0</v>
      </c>
      <c r="C30" s="59">
        <v>0</v>
      </c>
      <c r="D30" s="78">
        <v>0</v>
      </c>
      <c r="E30" s="77"/>
      <c r="F30" s="47"/>
      <c r="G30" s="47"/>
      <c r="H30" s="55"/>
      <c r="I30" s="47"/>
      <c r="J30" s="47"/>
      <c r="K30" s="55"/>
      <c r="L30" s="59"/>
      <c r="M30" s="59"/>
      <c r="N30" s="81"/>
      <c r="O30" s="59"/>
      <c r="P30" s="59"/>
      <c r="Q30" s="81"/>
    </row>
    <row r="31" spans="1:17" x14ac:dyDescent="0.55000000000000004">
      <c r="A31" s="81">
        <f t="shared" si="2"/>
        <v>2045</v>
      </c>
      <c r="B31" s="59">
        <f t="shared" si="1"/>
        <v>0</v>
      </c>
      <c r="C31" s="59">
        <v>0</v>
      </c>
      <c r="D31" s="78">
        <v>0</v>
      </c>
      <c r="E31" s="77"/>
      <c r="F31" s="47"/>
      <c r="G31" s="47"/>
      <c r="H31" s="55"/>
      <c r="I31" s="47"/>
      <c r="J31" s="47"/>
      <c r="K31" s="55"/>
      <c r="L31" s="59"/>
      <c r="M31" s="59"/>
      <c r="N31" s="81"/>
      <c r="O31" s="59"/>
      <c r="P31" s="59"/>
      <c r="Q31" s="81"/>
    </row>
    <row r="32" spans="1:17" x14ac:dyDescent="0.55000000000000004">
      <c r="A32" s="81">
        <f t="shared" si="2"/>
        <v>2046</v>
      </c>
      <c r="B32" s="59">
        <f t="shared" si="1"/>
        <v>0</v>
      </c>
      <c r="C32" s="59">
        <v>0</v>
      </c>
      <c r="D32" s="78">
        <v>0</v>
      </c>
      <c r="E32" s="77"/>
      <c r="F32" s="47"/>
      <c r="G32" s="47"/>
      <c r="H32" s="55"/>
      <c r="I32" s="47"/>
      <c r="J32" s="47"/>
      <c r="K32" s="55"/>
      <c r="L32" s="59"/>
      <c r="M32" s="59"/>
      <c r="N32" s="81"/>
      <c r="O32" s="59"/>
      <c r="P32" s="59"/>
      <c r="Q32" s="81"/>
    </row>
    <row r="33" spans="1:17" x14ac:dyDescent="0.55000000000000004">
      <c r="A33" s="81">
        <f t="shared" si="2"/>
        <v>2047</v>
      </c>
      <c r="B33" s="59">
        <f t="shared" si="1"/>
        <v>0</v>
      </c>
      <c r="C33" s="59">
        <v>0</v>
      </c>
      <c r="D33" s="78">
        <v>0</v>
      </c>
      <c r="E33" s="77"/>
      <c r="F33" s="47"/>
      <c r="G33" s="47"/>
      <c r="H33" s="55"/>
      <c r="I33" s="47"/>
      <c r="J33" s="47"/>
      <c r="K33" s="55"/>
      <c r="L33" s="59"/>
      <c r="M33" s="59"/>
      <c r="N33" s="81"/>
      <c r="O33" s="59"/>
      <c r="P33" s="59"/>
      <c r="Q33" s="81"/>
    </row>
    <row r="34" spans="1:17" x14ac:dyDescent="0.55000000000000004">
      <c r="A34" s="81">
        <f t="shared" si="2"/>
        <v>2048</v>
      </c>
      <c r="B34" s="59">
        <f t="shared" si="1"/>
        <v>0</v>
      </c>
      <c r="C34" s="59">
        <v>0</v>
      </c>
      <c r="D34" s="78">
        <v>0</v>
      </c>
      <c r="E34" s="77"/>
      <c r="F34" s="47"/>
      <c r="G34" s="47"/>
      <c r="H34" s="55"/>
      <c r="I34" s="47"/>
      <c r="J34" s="47"/>
      <c r="K34" s="55"/>
      <c r="L34" s="59"/>
      <c r="M34" s="59"/>
      <c r="N34" s="81"/>
      <c r="O34" s="59"/>
      <c r="P34" s="59"/>
      <c r="Q34" s="81"/>
    </row>
    <row r="35" spans="1:17" x14ac:dyDescent="0.55000000000000004">
      <c r="A35" s="81">
        <f t="shared" si="2"/>
        <v>2049</v>
      </c>
      <c r="B35" s="59">
        <f t="shared" si="1"/>
        <v>0</v>
      </c>
      <c r="C35" s="59">
        <v>0</v>
      </c>
      <c r="D35" s="78">
        <v>0</v>
      </c>
      <c r="E35" s="77"/>
      <c r="F35" s="47"/>
      <c r="G35" s="47"/>
      <c r="H35" s="55"/>
      <c r="I35" s="47"/>
      <c r="J35" s="47"/>
      <c r="K35" s="55"/>
      <c r="L35" s="59"/>
      <c r="M35" s="59"/>
      <c r="N35" s="81"/>
      <c r="O35" s="59"/>
      <c r="P35" s="59"/>
      <c r="Q35" s="81"/>
    </row>
    <row r="36" spans="1:17" x14ac:dyDescent="0.55000000000000004">
      <c r="A36" s="81">
        <f t="shared" si="2"/>
        <v>2050</v>
      </c>
      <c r="B36" s="59">
        <f t="shared" si="1"/>
        <v>0</v>
      </c>
      <c r="C36" s="59">
        <v>0</v>
      </c>
      <c r="D36" s="78">
        <v>0</v>
      </c>
      <c r="E36" s="77"/>
      <c r="F36" s="47"/>
      <c r="G36" s="47"/>
      <c r="H36" s="55"/>
      <c r="I36" s="47"/>
      <c r="J36" s="47"/>
      <c r="K36" s="55"/>
      <c r="L36" s="59"/>
      <c r="M36" s="59"/>
      <c r="N36" s="81"/>
      <c r="O36" s="59"/>
      <c r="P36" s="59"/>
      <c r="Q36" s="8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40"/>
  <sheetViews>
    <sheetView zoomScale="70" zoomScaleNormal="13" workbookViewId="0">
      <selection activeCell="G39" sqref="G39"/>
    </sheetView>
  </sheetViews>
  <sheetFormatPr defaultRowHeight="14.4" x14ac:dyDescent="0.55000000000000004"/>
  <cols>
    <col min="1" max="1" width="9" customWidth="1"/>
    <col min="5" max="7" width="9" style="15" customWidth="1"/>
    <col min="8" max="8" width="9" style="14" customWidth="1"/>
    <col min="11" max="11" width="8.89453125" style="14"/>
    <col min="14" max="14" width="8.89453125" style="14"/>
    <col min="15" max="16" width="8.89453125" style="15"/>
    <col min="17" max="17" width="8.89453125" style="14"/>
    <col min="20" max="20" width="8.89453125" style="14"/>
    <col min="23" max="23" width="8.89453125" style="14"/>
    <col min="24" max="25" width="8.89453125" style="15"/>
    <col min="26" max="26" width="8.89453125" style="14"/>
    <col min="29" max="29" width="8.89453125" style="14"/>
    <col min="32" max="32" width="8.89453125" style="14"/>
    <col min="33" max="34" width="8.89453125" style="15"/>
    <col min="35" max="35" width="8.89453125" style="14"/>
    <col min="38" max="38" width="8.89453125" style="14"/>
    <col min="41" max="41" width="8.89453125" style="14"/>
    <col min="42" max="43" width="8.89453125" style="15"/>
    <col min="44" max="44" width="8.89453125" style="14"/>
  </cols>
  <sheetData>
    <row r="1" spans="1:44" x14ac:dyDescent="0.55000000000000004">
      <c r="A1" s="59"/>
      <c r="B1" s="60" t="s">
        <v>23</v>
      </c>
      <c r="C1" s="60"/>
      <c r="D1" s="60"/>
      <c r="E1" s="61"/>
      <c r="F1" s="61"/>
      <c r="G1" s="61"/>
      <c r="H1" s="62"/>
      <c r="I1" s="63" t="s">
        <v>20</v>
      </c>
      <c r="J1" s="63"/>
      <c r="K1" s="64"/>
      <c r="L1" s="65" t="s">
        <v>21</v>
      </c>
      <c r="M1" s="65"/>
      <c r="N1" s="66"/>
      <c r="O1" s="67" t="s">
        <v>9</v>
      </c>
      <c r="P1" s="67"/>
      <c r="Q1" s="68"/>
      <c r="R1" s="63" t="s">
        <v>20</v>
      </c>
      <c r="S1" s="63"/>
      <c r="T1" s="64"/>
      <c r="U1" s="65" t="s">
        <v>21</v>
      </c>
      <c r="V1" s="65"/>
      <c r="W1" s="66"/>
      <c r="X1" s="67" t="s">
        <v>9</v>
      </c>
      <c r="Y1" s="67"/>
      <c r="Z1" s="68"/>
      <c r="AA1" s="63" t="s">
        <v>20</v>
      </c>
      <c r="AB1" s="63"/>
      <c r="AC1" s="64"/>
      <c r="AD1" s="65" t="s">
        <v>21</v>
      </c>
      <c r="AE1" s="65"/>
      <c r="AF1" s="66"/>
      <c r="AG1" s="67" t="s">
        <v>9</v>
      </c>
      <c r="AH1" s="67"/>
      <c r="AI1" s="68"/>
      <c r="AJ1" s="63" t="s">
        <v>20</v>
      </c>
      <c r="AK1" s="63"/>
      <c r="AL1" s="64"/>
      <c r="AM1" s="65" t="s">
        <v>21</v>
      </c>
      <c r="AN1" s="65"/>
      <c r="AO1" s="66"/>
      <c r="AP1" s="67" t="s">
        <v>9</v>
      </c>
      <c r="AQ1" s="67"/>
      <c r="AR1" s="68"/>
    </row>
    <row r="2" spans="1:44" x14ac:dyDescent="0.55000000000000004">
      <c r="A2" s="69"/>
      <c r="B2" s="60" t="s">
        <v>20</v>
      </c>
      <c r="C2" s="60"/>
      <c r="D2" s="61"/>
      <c r="E2" s="61" t="s">
        <v>21</v>
      </c>
      <c r="F2" s="61"/>
      <c r="G2" s="61"/>
      <c r="H2" s="62"/>
      <c r="I2" s="26" t="s">
        <v>17</v>
      </c>
      <c r="J2" s="26"/>
      <c r="K2" s="27"/>
      <c r="L2" s="26" t="s">
        <v>17</v>
      </c>
      <c r="M2" s="26"/>
      <c r="N2" s="27"/>
      <c r="O2" s="28" t="s">
        <v>22</v>
      </c>
      <c r="P2" s="28"/>
      <c r="Q2" s="27"/>
      <c r="R2" s="26" t="s">
        <v>18</v>
      </c>
      <c r="S2" s="26"/>
      <c r="T2" s="27"/>
      <c r="U2" s="26" t="s">
        <v>18</v>
      </c>
      <c r="V2" s="26"/>
      <c r="W2" s="27"/>
      <c r="X2" s="28" t="s">
        <v>18</v>
      </c>
      <c r="Y2" s="28"/>
      <c r="Z2" s="27"/>
      <c r="AA2" s="26" t="s">
        <v>19</v>
      </c>
      <c r="AB2" s="26"/>
      <c r="AC2" s="27"/>
      <c r="AD2" s="26" t="s">
        <v>19</v>
      </c>
      <c r="AE2" s="26"/>
      <c r="AF2" s="27"/>
      <c r="AG2" s="28" t="s">
        <v>19</v>
      </c>
      <c r="AH2" s="28"/>
      <c r="AI2" s="27"/>
      <c r="AJ2" s="26" t="s">
        <v>5</v>
      </c>
      <c r="AK2" s="26"/>
      <c r="AL2" s="27"/>
      <c r="AM2" s="26"/>
      <c r="AN2" s="26"/>
      <c r="AO2" s="27"/>
      <c r="AP2" s="28"/>
      <c r="AQ2" s="28"/>
      <c r="AR2" s="27"/>
    </row>
    <row r="3" spans="1:44" x14ac:dyDescent="0.55000000000000004">
      <c r="A3" s="70"/>
      <c r="B3" s="71" t="s">
        <v>0</v>
      </c>
      <c r="C3" s="71" t="s">
        <v>0</v>
      </c>
      <c r="D3" s="72" t="s">
        <v>0</v>
      </c>
      <c r="E3" s="71" t="s">
        <v>0</v>
      </c>
      <c r="F3" s="71" t="s">
        <v>0</v>
      </c>
      <c r="G3" s="72" t="s">
        <v>0</v>
      </c>
      <c r="H3" s="73"/>
      <c r="I3" s="29">
        <f>(4.5+26.5)/2</f>
        <v>15.5</v>
      </c>
      <c r="J3" s="29">
        <f t="shared" ref="J3:N3" si="0">(4.5+26.5)/2</f>
        <v>15.5</v>
      </c>
      <c r="K3" s="30">
        <f t="shared" si="0"/>
        <v>15.5</v>
      </c>
      <c r="L3" s="29">
        <f t="shared" si="0"/>
        <v>15.5</v>
      </c>
      <c r="M3" s="29">
        <f t="shared" si="0"/>
        <v>15.5</v>
      </c>
      <c r="N3" s="30">
        <f t="shared" si="0"/>
        <v>15.5</v>
      </c>
      <c r="O3" s="29"/>
      <c r="P3" s="29"/>
      <c r="Q3" s="30"/>
      <c r="R3" s="29">
        <f>(0.75+1.1)/2</f>
        <v>0.92500000000000004</v>
      </c>
      <c r="S3" s="29">
        <f t="shared" ref="S3:W3" si="1">(0.75+1.1)/2</f>
        <v>0.92500000000000004</v>
      </c>
      <c r="T3" s="30">
        <f t="shared" si="1"/>
        <v>0.92500000000000004</v>
      </c>
      <c r="U3" s="29">
        <f t="shared" si="1"/>
        <v>0.92500000000000004</v>
      </c>
      <c r="V3" s="29">
        <f t="shared" si="1"/>
        <v>0.92500000000000004</v>
      </c>
      <c r="W3" s="30">
        <f t="shared" si="1"/>
        <v>0.92500000000000004</v>
      </c>
      <c r="X3" s="29"/>
      <c r="Y3" s="29"/>
      <c r="Z3" s="30"/>
      <c r="AA3" s="29">
        <f>(0.75+1.1)/2</f>
        <v>0.92500000000000004</v>
      </c>
      <c r="AB3" s="29">
        <f t="shared" ref="AB3:AF3" si="2">(0.75+1.1)/2</f>
        <v>0.92500000000000004</v>
      </c>
      <c r="AC3" s="30">
        <f t="shared" si="2"/>
        <v>0.92500000000000004</v>
      </c>
      <c r="AD3" s="29">
        <f t="shared" si="2"/>
        <v>0.92500000000000004</v>
      </c>
      <c r="AE3" s="29">
        <f t="shared" si="2"/>
        <v>0.92500000000000004</v>
      </c>
      <c r="AF3" s="30">
        <f t="shared" si="2"/>
        <v>0.92500000000000004</v>
      </c>
      <c r="AG3" s="29"/>
      <c r="AH3" s="29"/>
      <c r="AI3" s="30"/>
      <c r="AJ3" s="29">
        <v>1.8E-3</v>
      </c>
      <c r="AK3" s="29">
        <v>1.8E-3</v>
      </c>
      <c r="AL3" s="30">
        <v>1.8E-3</v>
      </c>
      <c r="AM3" s="29">
        <v>1.8E-3</v>
      </c>
      <c r="AN3" s="29">
        <v>1.8E-3</v>
      </c>
      <c r="AO3" s="30">
        <v>1.8E-3</v>
      </c>
      <c r="AP3" s="29"/>
      <c r="AQ3" s="29"/>
      <c r="AR3" s="30"/>
    </row>
    <row r="4" spans="1:44" s="24" customFormat="1" x14ac:dyDescent="0.55000000000000004">
      <c r="A4" s="74" t="s">
        <v>10</v>
      </c>
      <c r="B4" s="75" t="s">
        <v>11</v>
      </c>
      <c r="C4" s="75" t="s">
        <v>12</v>
      </c>
      <c r="D4" s="75" t="s">
        <v>13</v>
      </c>
      <c r="E4" s="75" t="s">
        <v>11</v>
      </c>
      <c r="F4" s="75" t="s">
        <v>12</v>
      </c>
      <c r="G4" s="75" t="s">
        <v>13</v>
      </c>
      <c r="H4" s="76" t="s">
        <v>15</v>
      </c>
      <c r="I4" s="75" t="s">
        <v>11</v>
      </c>
      <c r="J4" s="75" t="s">
        <v>12</v>
      </c>
      <c r="K4" s="75" t="s">
        <v>13</v>
      </c>
      <c r="L4" s="75" t="s">
        <v>11</v>
      </c>
      <c r="M4" s="75" t="s">
        <v>12</v>
      </c>
      <c r="N4" s="75" t="s">
        <v>13</v>
      </c>
      <c r="O4" s="75" t="s">
        <v>11</v>
      </c>
      <c r="P4" s="75" t="s">
        <v>12</v>
      </c>
      <c r="Q4" s="75" t="s">
        <v>13</v>
      </c>
      <c r="R4" s="75" t="s">
        <v>11</v>
      </c>
      <c r="S4" s="75" t="s">
        <v>12</v>
      </c>
      <c r="T4" s="75" t="s">
        <v>13</v>
      </c>
      <c r="U4" s="75" t="s">
        <v>11</v>
      </c>
      <c r="V4" s="75" t="s">
        <v>12</v>
      </c>
      <c r="W4" s="75" t="s">
        <v>13</v>
      </c>
      <c r="X4" s="75" t="s">
        <v>11</v>
      </c>
      <c r="Y4" s="75" t="s">
        <v>12</v>
      </c>
      <c r="Z4" s="75" t="s">
        <v>13</v>
      </c>
      <c r="AA4" s="75" t="s">
        <v>11</v>
      </c>
      <c r="AB4" s="75" t="s">
        <v>12</v>
      </c>
      <c r="AC4" s="75" t="s">
        <v>13</v>
      </c>
      <c r="AD4" s="75" t="s">
        <v>11</v>
      </c>
      <c r="AE4" s="75" t="s">
        <v>12</v>
      </c>
      <c r="AF4" s="75" t="s">
        <v>13</v>
      </c>
      <c r="AG4" s="75" t="s">
        <v>11</v>
      </c>
      <c r="AH4" s="75" t="s">
        <v>12</v>
      </c>
      <c r="AI4" s="75" t="s">
        <v>13</v>
      </c>
      <c r="AJ4" s="75" t="s">
        <v>11</v>
      </c>
      <c r="AK4" s="75" t="s">
        <v>12</v>
      </c>
      <c r="AL4" s="75" t="s">
        <v>13</v>
      </c>
      <c r="AM4" s="75" t="s">
        <v>11</v>
      </c>
      <c r="AN4" s="75" t="s">
        <v>12</v>
      </c>
      <c r="AO4" s="75" t="s">
        <v>13</v>
      </c>
      <c r="AP4" s="75" t="s">
        <v>11</v>
      </c>
      <c r="AQ4" s="75" t="s">
        <v>12</v>
      </c>
      <c r="AR4" s="75" t="s">
        <v>13</v>
      </c>
    </row>
    <row r="5" spans="1:44" x14ac:dyDescent="0.55000000000000004">
      <c r="A5" s="77">
        <v>2018</v>
      </c>
      <c r="B5" s="59">
        <v>19000</v>
      </c>
      <c r="C5" s="78">
        <v>0</v>
      </c>
      <c r="D5" s="59">
        <v>0</v>
      </c>
      <c r="E5" s="79">
        <v>19000</v>
      </c>
      <c r="F5" s="78">
        <v>0</v>
      </c>
      <c r="G5" s="78">
        <v>0</v>
      </c>
      <c r="H5" s="80"/>
      <c r="I5" s="47">
        <f>B5*I$3</f>
        <v>294500</v>
      </c>
      <c r="J5" s="47">
        <f>C5*J$3</f>
        <v>0</v>
      </c>
      <c r="K5" s="55">
        <f>D5*K$3</f>
        <v>0</v>
      </c>
      <c r="L5" s="47">
        <f>E5*L$3</f>
        <v>294500</v>
      </c>
      <c r="M5" s="47">
        <f>F5*M$3</f>
        <v>0</v>
      </c>
      <c r="N5" s="55">
        <f>G5*N$3</f>
        <v>0</v>
      </c>
      <c r="O5" s="40">
        <f>(I5+L5)/2</f>
        <v>294500</v>
      </c>
      <c r="P5" s="40">
        <f t="shared" ref="P5:P37" si="3">(J5+M5)/2</f>
        <v>0</v>
      </c>
      <c r="Q5" s="40">
        <f t="shared" ref="Q5:Q37" si="4">(K5+N5)/2</f>
        <v>0</v>
      </c>
      <c r="R5" s="47">
        <f>B5*R$3</f>
        <v>17575</v>
      </c>
      <c r="S5" s="47">
        <f>C5*S$3</f>
        <v>0</v>
      </c>
      <c r="T5" s="55">
        <f>D5*T$3</f>
        <v>0</v>
      </c>
      <c r="U5" s="47">
        <f>E5*U$3</f>
        <v>17575</v>
      </c>
      <c r="V5" s="47">
        <f>F5*V$3</f>
        <v>0</v>
      </c>
      <c r="W5" s="55">
        <f>G5*W$3</f>
        <v>0</v>
      </c>
      <c r="X5" s="40">
        <f>(R5+U5)/2</f>
        <v>17575</v>
      </c>
      <c r="Y5" s="40">
        <f t="shared" ref="Y5:Y37" si="5">(S5+V5)/2</f>
        <v>0</v>
      </c>
      <c r="Z5" s="40">
        <f t="shared" ref="Z5:Z37" si="6">(T5+W5)/2</f>
        <v>0</v>
      </c>
      <c r="AA5" s="47">
        <f>B5*AA$3</f>
        <v>17575</v>
      </c>
      <c r="AB5" s="47">
        <f>C5*AB$3</f>
        <v>0</v>
      </c>
      <c r="AC5" s="55">
        <f>D5*AC$3</f>
        <v>0</v>
      </c>
      <c r="AD5" s="47">
        <f>E5*AD$3</f>
        <v>17575</v>
      </c>
      <c r="AE5" s="47">
        <f>F5*AE$3</f>
        <v>0</v>
      </c>
      <c r="AF5" s="55">
        <f>G5*AF$3</f>
        <v>0</v>
      </c>
      <c r="AG5" s="40">
        <f>(AA5+AD5)/2</f>
        <v>17575</v>
      </c>
      <c r="AH5" s="40">
        <f t="shared" ref="AH5:AH37" si="7">(AB5+AE5)/2</f>
        <v>0</v>
      </c>
      <c r="AI5" s="40">
        <f t="shared" ref="AI5:AI37" si="8">(AC5+AF5)/2</f>
        <v>0</v>
      </c>
      <c r="AJ5" s="47">
        <f>B5*AJ$3</f>
        <v>34.199999999999996</v>
      </c>
      <c r="AK5" s="47">
        <f>C5*AK$3</f>
        <v>0</v>
      </c>
      <c r="AL5" s="55">
        <f>D5*AL$3</f>
        <v>0</v>
      </c>
      <c r="AM5" s="47">
        <f>E5*AM$3</f>
        <v>34.199999999999996</v>
      </c>
      <c r="AN5" s="47">
        <f>F5*AN$3</f>
        <v>0</v>
      </c>
      <c r="AO5" s="55">
        <f>G5*AO$3</f>
        <v>0</v>
      </c>
      <c r="AP5" s="40">
        <f>(AJ5+AM5)/2</f>
        <v>34.199999999999996</v>
      </c>
      <c r="AQ5" s="40">
        <f t="shared" ref="AQ5:AQ37" si="9">(AK5+AN5)/2</f>
        <v>0</v>
      </c>
      <c r="AR5" s="40">
        <f t="shared" ref="AR5:AR37" si="10">(AL5+AO5)/2</f>
        <v>0</v>
      </c>
    </row>
    <row r="6" spans="1:44" x14ac:dyDescent="0.55000000000000004">
      <c r="A6" s="81">
        <v>2019</v>
      </c>
      <c r="B6" s="82">
        <f>B5-D5</f>
        <v>19000</v>
      </c>
      <c r="C6" s="78">
        <v>0</v>
      </c>
      <c r="D6" s="82">
        <f>19000/31</f>
        <v>612.90322580645159</v>
      </c>
      <c r="E6" s="79">
        <f>E5-G5</f>
        <v>19000</v>
      </c>
      <c r="F6" s="78">
        <v>0</v>
      </c>
      <c r="G6" s="78">
        <f>(19000-5000)/31</f>
        <v>451.61290322580646</v>
      </c>
      <c r="H6" s="81"/>
      <c r="I6" s="47">
        <f>B6*I$3</f>
        <v>294500</v>
      </c>
      <c r="J6" s="47">
        <f>C6*J$3</f>
        <v>0</v>
      </c>
      <c r="K6" s="55">
        <f>D6*K$3</f>
        <v>9500</v>
      </c>
      <c r="L6" s="47">
        <f>E6*L$3</f>
        <v>294500</v>
      </c>
      <c r="M6" s="47">
        <f>F6*M$3</f>
        <v>0</v>
      </c>
      <c r="N6" s="55">
        <f>G6*N$3</f>
        <v>7000</v>
      </c>
      <c r="O6" s="40">
        <f t="shared" ref="O6:O37" si="11">(I6+L6)/2</f>
        <v>294500</v>
      </c>
      <c r="P6" s="40">
        <f t="shared" si="3"/>
        <v>0</v>
      </c>
      <c r="Q6" s="40">
        <f t="shared" si="4"/>
        <v>8250</v>
      </c>
      <c r="R6" s="47">
        <f>B6*R$3</f>
        <v>17575</v>
      </c>
      <c r="S6" s="47">
        <f>C6*S$3</f>
        <v>0</v>
      </c>
      <c r="T6" s="55">
        <f>D6*T$3</f>
        <v>566.9354838709678</v>
      </c>
      <c r="U6" s="47">
        <f>E6*U$3</f>
        <v>17575</v>
      </c>
      <c r="V6" s="47">
        <f>F6*V$3</f>
        <v>0</v>
      </c>
      <c r="W6" s="55">
        <f>G6*W$3</f>
        <v>417.74193548387098</v>
      </c>
      <c r="X6" s="40">
        <f t="shared" ref="X6:X37" si="12">(R6+U6)/2</f>
        <v>17575</v>
      </c>
      <c r="Y6" s="40">
        <f t="shared" si="5"/>
        <v>0</v>
      </c>
      <c r="Z6" s="40">
        <f t="shared" si="6"/>
        <v>492.33870967741939</v>
      </c>
      <c r="AA6" s="47">
        <f>B6*AA$3</f>
        <v>17575</v>
      </c>
      <c r="AB6" s="47">
        <f>C6*AB$3</f>
        <v>0</v>
      </c>
      <c r="AC6" s="55">
        <f>D6*AC$3</f>
        <v>566.9354838709678</v>
      </c>
      <c r="AD6" s="47">
        <f>E6*AD$3</f>
        <v>17575</v>
      </c>
      <c r="AE6" s="47">
        <f>F6*AE$3</f>
        <v>0</v>
      </c>
      <c r="AF6" s="55">
        <f>G6*AF$3</f>
        <v>417.74193548387098</v>
      </c>
      <c r="AG6" s="40">
        <f t="shared" ref="AG6:AG37" si="13">(AA6+AD6)/2</f>
        <v>17575</v>
      </c>
      <c r="AH6" s="40">
        <f t="shared" si="7"/>
        <v>0</v>
      </c>
      <c r="AI6" s="40">
        <f t="shared" si="8"/>
        <v>492.33870967741939</v>
      </c>
      <c r="AJ6" s="47">
        <f>B6*AJ$3</f>
        <v>34.199999999999996</v>
      </c>
      <c r="AK6" s="47">
        <f>C6*AK$3</f>
        <v>0</v>
      </c>
      <c r="AL6" s="55">
        <f>D6*AL$3</f>
        <v>1.1032258064516127</v>
      </c>
      <c r="AM6" s="47">
        <f>E6*AM$3</f>
        <v>34.199999999999996</v>
      </c>
      <c r="AN6" s="47">
        <f>F6*AN$3</f>
        <v>0</v>
      </c>
      <c r="AO6" s="55">
        <f>G6*AO$3</f>
        <v>0.81290322580645158</v>
      </c>
      <c r="AP6" s="40">
        <f t="shared" ref="AP6:AP37" si="14">(AJ6+AM6)/2</f>
        <v>34.199999999999996</v>
      </c>
      <c r="AQ6" s="40">
        <f t="shared" si="9"/>
        <v>0</v>
      </c>
      <c r="AR6" s="40">
        <f t="shared" si="10"/>
        <v>0.95806451612903221</v>
      </c>
    </row>
    <row r="7" spans="1:44" x14ac:dyDescent="0.55000000000000004">
      <c r="A7" s="81">
        <v>2020</v>
      </c>
      <c r="B7" s="82">
        <f t="shared" ref="B7:B36" si="15">B6-D6</f>
        <v>18387.096774193549</v>
      </c>
      <c r="C7" s="78">
        <v>0</v>
      </c>
      <c r="D7" s="82">
        <f t="shared" ref="D7:D36" si="16">19000/31</f>
        <v>612.90322580645159</v>
      </c>
      <c r="E7" s="79">
        <f t="shared" ref="E7:E36" si="17">E6-G6</f>
        <v>18548.387096774193</v>
      </c>
      <c r="F7" s="78">
        <v>0</v>
      </c>
      <c r="G7" s="78">
        <f t="shared" ref="G7:G36" si="18">(19000-5000)/31</f>
        <v>451.61290322580646</v>
      </c>
      <c r="H7" s="81"/>
      <c r="I7" s="47">
        <f>B7*I$3</f>
        <v>285000</v>
      </c>
      <c r="J7" s="47">
        <f>C7*J$3</f>
        <v>0</v>
      </c>
      <c r="K7" s="55">
        <f>D7*K$3</f>
        <v>9500</v>
      </c>
      <c r="L7" s="47">
        <f>E7*L$3</f>
        <v>287500</v>
      </c>
      <c r="M7" s="47">
        <f>F7*M$3</f>
        <v>0</v>
      </c>
      <c r="N7" s="55">
        <f>G7*N$3</f>
        <v>7000</v>
      </c>
      <c r="O7" s="40">
        <f t="shared" si="11"/>
        <v>286250</v>
      </c>
      <c r="P7" s="40">
        <f t="shared" si="3"/>
        <v>0</v>
      </c>
      <c r="Q7" s="40">
        <f t="shared" si="4"/>
        <v>8250</v>
      </c>
      <c r="R7" s="47">
        <f>B7*R$3</f>
        <v>17008.064516129034</v>
      </c>
      <c r="S7" s="47">
        <f>C7*S$3</f>
        <v>0</v>
      </c>
      <c r="T7" s="55">
        <f>D7*T$3</f>
        <v>566.9354838709678</v>
      </c>
      <c r="U7" s="47">
        <f>E7*U$3</f>
        <v>17157.258064516129</v>
      </c>
      <c r="V7" s="47">
        <f>F7*V$3</f>
        <v>0</v>
      </c>
      <c r="W7" s="55">
        <f>G7*W$3</f>
        <v>417.74193548387098</v>
      </c>
      <c r="X7" s="40">
        <f t="shared" si="12"/>
        <v>17082.661290322583</v>
      </c>
      <c r="Y7" s="40">
        <f t="shared" si="5"/>
        <v>0</v>
      </c>
      <c r="Z7" s="40">
        <f t="shared" si="6"/>
        <v>492.33870967741939</v>
      </c>
      <c r="AA7" s="47">
        <f>B7*AA$3</f>
        <v>17008.064516129034</v>
      </c>
      <c r="AB7" s="47">
        <f>C7*AB$3</f>
        <v>0</v>
      </c>
      <c r="AC7" s="55">
        <f>D7*AC$3</f>
        <v>566.9354838709678</v>
      </c>
      <c r="AD7" s="47">
        <f>E7*AD$3</f>
        <v>17157.258064516129</v>
      </c>
      <c r="AE7" s="47">
        <f>F7*AE$3</f>
        <v>0</v>
      </c>
      <c r="AF7" s="55">
        <f>G7*AF$3</f>
        <v>417.74193548387098</v>
      </c>
      <c r="AG7" s="40">
        <f t="shared" si="13"/>
        <v>17082.661290322583</v>
      </c>
      <c r="AH7" s="40">
        <f t="shared" si="7"/>
        <v>0</v>
      </c>
      <c r="AI7" s="40">
        <f t="shared" si="8"/>
        <v>492.33870967741939</v>
      </c>
      <c r="AJ7" s="47">
        <f>B7*AJ$3</f>
        <v>33.096774193548384</v>
      </c>
      <c r="AK7" s="47">
        <f>C7*AK$3</f>
        <v>0</v>
      </c>
      <c r="AL7" s="55">
        <f>D7*AL$3</f>
        <v>1.1032258064516127</v>
      </c>
      <c r="AM7" s="47">
        <f>E7*AM$3</f>
        <v>33.387096774193544</v>
      </c>
      <c r="AN7" s="47">
        <f>F7*AN$3</f>
        <v>0</v>
      </c>
      <c r="AO7" s="55">
        <f>G7*AO$3</f>
        <v>0.81290322580645158</v>
      </c>
      <c r="AP7" s="40">
        <f t="shared" si="14"/>
        <v>33.241935483870961</v>
      </c>
      <c r="AQ7" s="40">
        <f t="shared" si="9"/>
        <v>0</v>
      </c>
      <c r="AR7" s="40">
        <f t="shared" si="10"/>
        <v>0.95806451612903221</v>
      </c>
    </row>
    <row r="8" spans="1:44" x14ac:dyDescent="0.55000000000000004">
      <c r="A8" s="81">
        <v>2021</v>
      </c>
      <c r="B8" s="82">
        <f t="shared" si="15"/>
        <v>17774.193548387098</v>
      </c>
      <c r="C8" s="78">
        <v>0</v>
      </c>
      <c r="D8" s="82">
        <f t="shared" si="16"/>
        <v>612.90322580645159</v>
      </c>
      <c r="E8" s="79">
        <f t="shared" si="17"/>
        <v>18096.774193548386</v>
      </c>
      <c r="F8" s="78">
        <v>0</v>
      </c>
      <c r="G8" s="78">
        <f t="shared" si="18"/>
        <v>451.61290322580646</v>
      </c>
      <c r="H8" s="81"/>
      <c r="I8" s="47">
        <f>B8*I$3</f>
        <v>275500</v>
      </c>
      <c r="J8" s="47">
        <f>C8*J$3</f>
        <v>0</v>
      </c>
      <c r="K8" s="55">
        <f>D8*K$3</f>
        <v>9500</v>
      </c>
      <c r="L8" s="47">
        <f>E8*L$3</f>
        <v>280500</v>
      </c>
      <c r="M8" s="47">
        <f>F8*M$3</f>
        <v>0</v>
      </c>
      <c r="N8" s="55">
        <f>G8*N$3</f>
        <v>7000</v>
      </c>
      <c r="O8" s="40">
        <f t="shared" si="11"/>
        <v>278000</v>
      </c>
      <c r="P8" s="40">
        <f t="shared" si="3"/>
        <v>0</v>
      </c>
      <c r="Q8" s="40">
        <f t="shared" si="4"/>
        <v>8250</v>
      </c>
      <c r="R8" s="47">
        <f>B8*R$3</f>
        <v>16441.129032258068</v>
      </c>
      <c r="S8" s="47">
        <f>C8*S$3</f>
        <v>0</v>
      </c>
      <c r="T8" s="55">
        <f>D8*T$3</f>
        <v>566.9354838709678</v>
      </c>
      <c r="U8" s="47">
        <f>E8*U$3</f>
        <v>16739.516129032258</v>
      </c>
      <c r="V8" s="47">
        <f>F8*V$3</f>
        <v>0</v>
      </c>
      <c r="W8" s="55">
        <f>G8*W$3</f>
        <v>417.74193548387098</v>
      </c>
      <c r="X8" s="40">
        <f t="shared" si="12"/>
        <v>16590.322580645163</v>
      </c>
      <c r="Y8" s="40">
        <f t="shared" si="5"/>
        <v>0</v>
      </c>
      <c r="Z8" s="40">
        <f t="shared" si="6"/>
        <v>492.33870967741939</v>
      </c>
      <c r="AA8" s="47">
        <f>B8*AA$3</f>
        <v>16441.129032258068</v>
      </c>
      <c r="AB8" s="47">
        <f>C8*AB$3</f>
        <v>0</v>
      </c>
      <c r="AC8" s="55">
        <f>D8*AC$3</f>
        <v>566.9354838709678</v>
      </c>
      <c r="AD8" s="47">
        <f>E8*AD$3</f>
        <v>16739.516129032258</v>
      </c>
      <c r="AE8" s="47">
        <f>F8*AE$3</f>
        <v>0</v>
      </c>
      <c r="AF8" s="55">
        <f>G8*AF$3</f>
        <v>417.74193548387098</v>
      </c>
      <c r="AG8" s="40">
        <f t="shared" si="13"/>
        <v>16590.322580645163</v>
      </c>
      <c r="AH8" s="40">
        <f t="shared" si="7"/>
        <v>0</v>
      </c>
      <c r="AI8" s="40">
        <f t="shared" si="8"/>
        <v>492.33870967741939</v>
      </c>
      <c r="AJ8" s="47">
        <f>B8*AJ$3</f>
        <v>31.993548387096777</v>
      </c>
      <c r="AK8" s="47">
        <f>C8*AK$3</f>
        <v>0</v>
      </c>
      <c r="AL8" s="55">
        <f>D8*AL$3</f>
        <v>1.1032258064516127</v>
      </c>
      <c r="AM8" s="47">
        <f>E8*AM$3</f>
        <v>32.574193548387093</v>
      </c>
      <c r="AN8" s="47">
        <f>F8*AN$3</f>
        <v>0</v>
      </c>
      <c r="AO8" s="55">
        <f>G8*AO$3</f>
        <v>0.81290322580645158</v>
      </c>
      <c r="AP8" s="40">
        <f t="shared" si="14"/>
        <v>32.283870967741933</v>
      </c>
      <c r="AQ8" s="40">
        <f t="shared" si="9"/>
        <v>0</v>
      </c>
      <c r="AR8" s="40">
        <f t="shared" si="10"/>
        <v>0.95806451612903221</v>
      </c>
    </row>
    <row r="9" spans="1:44" x14ac:dyDescent="0.55000000000000004">
      <c r="A9" s="81">
        <v>2022</v>
      </c>
      <c r="B9" s="82">
        <f t="shared" si="15"/>
        <v>17161.290322580648</v>
      </c>
      <c r="C9" s="78">
        <v>0</v>
      </c>
      <c r="D9" s="82">
        <f t="shared" si="16"/>
        <v>612.90322580645159</v>
      </c>
      <c r="E9" s="79">
        <f t="shared" si="17"/>
        <v>17645.16129032258</v>
      </c>
      <c r="F9" s="78">
        <v>0</v>
      </c>
      <c r="G9" s="78">
        <f t="shared" si="18"/>
        <v>451.61290322580646</v>
      </c>
      <c r="H9" s="81"/>
      <c r="I9" s="47">
        <f>B9*I$3</f>
        <v>266000.00000000006</v>
      </c>
      <c r="J9" s="47">
        <f>C9*J$3</f>
        <v>0</v>
      </c>
      <c r="K9" s="55">
        <f>D9*K$3</f>
        <v>9500</v>
      </c>
      <c r="L9" s="47">
        <f>E9*L$3</f>
        <v>273500</v>
      </c>
      <c r="M9" s="47">
        <f>F9*M$3</f>
        <v>0</v>
      </c>
      <c r="N9" s="55">
        <f>G9*N$3</f>
        <v>7000</v>
      </c>
      <c r="O9" s="40">
        <f t="shared" si="11"/>
        <v>269750</v>
      </c>
      <c r="P9" s="40">
        <f t="shared" si="3"/>
        <v>0</v>
      </c>
      <c r="Q9" s="40">
        <f t="shared" si="4"/>
        <v>8250</v>
      </c>
      <c r="R9" s="47">
        <f>B9*R$3</f>
        <v>15874.1935483871</v>
      </c>
      <c r="S9" s="47">
        <f>C9*S$3</f>
        <v>0</v>
      </c>
      <c r="T9" s="55">
        <f>D9*T$3</f>
        <v>566.9354838709678</v>
      </c>
      <c r="U9" s="47">
        <f>E9*U$3</f>
        <v>16321.774193548386</v>
      </c>
      <c r="V9" s="47">
        <f>F9*V$3</f>
        <v>0</v>
      </c>
      <c r="W9" s="55">
        <f>G9*W$3</f>
        <v>417.74193548387098</v>
      </c>
      <c r="X9" s="40">
        <f t="shared" si="12"/>
        <v>16097.983870967742</v>
      </c>
      <c r="Y9" s="40">
        <f t="shared" si="5"/>
        <v>0</v>
      </c>
      <c r="Z9" s="40">
        <f t="shared" si="6"/>
        <v>492.33870967741939</v>
      </c>
      <c r="AA9" s="47">
        <f>B9*AA$3</f>
        <v>15874.1935483871</v>
      </c>
      <c r="AB9" s="47">
        <f>C9*AB$3</f>
        <v>0</v>
      </c>
      <c r="AC9" s="55">
        <f>D9*AC$3</f>
        <v>566.9354838709678</v>
      </c>
      <c r="AD9" s="47">
        <f>E9*AD$3</f>
        <v>16321.774193548386</v>
      </c>
      <c r="AE9" s="47">
        <f>F9*AE$3</f>
        <v>0</v>
      </c>
      <c r="AF9" s="55">
        <f>G9*AF$3</f>
        <v>417.74193548387098</v>
      </c>
      <c r="AG9" s="40">
        <f t="shared" si="13"/>
        <v>16097.983870967742</v>
      </c>
      <c r="AH9" s="40">
        <f t="shared" si="7"/>
        <v>0</v>
      </c>
      <c r="AI9" s="40">
        <f t="shared" si="8"/>
        <v>492.33870967741939</v>
      </c>
      <c r="AJ9" s="47">
        <f>B9*AJ$3</f>
        <v>30.890322580645165</v>
      </c>
      <c r="AK9" s="47">
        <f>C9*AK$3</f>
        <v>0</v>
      </c>
      <c r="AL9" s="55">
        <f>D9*AL$3</f>
        <v>1.1032258064516127</v>
      </c>
      <c r="AM9" s="47">
        <f>E9*AM$3</f>
        <v>31.761290322580642</v>
      </c>
      <c r="AN9" s="47">
        <f>F9*AN$3</f>
        <v>0</v>
      </c>
      <c r="AO9" s="55">
        <f>G9*AO$3</f>
        <v>0.81290322580645158</v>
      </c>
      <c r="AP9" s="40">
        <f t="shared" si="14"/>
        <v>31.325806451612905</v>
      </c>
      <c r="AQ9" s="40">
        <f t="shared" si="9"/>
        <v>0</v>
      </c>
      <c r="AR9" s="40">
        <f t="shared" si="10"/>
        <v>0.95806451612903221</v>
      </c>
    </row>
    <row r="10" spans="1:44" x14ac:dyDescent="0.55000000000000004">
      <c r="A10" s="81">
        <v>2023</v>
      </c>
      <c r="B10" s="82">
        <f t="shared" si="15"/>
        <v>16548.387096774197</v>
      </c>
      <c r="C10" s="78">
        <v>0</v>
      </c>
      <c r="D10" s="82">
        <f t="shared" si="16"/>
        <v>612.90322580645159</v>
      </c>
      <c r="E10" s="79">
        <f t="shared" si="17"/>
        <v>17193.548387096773</v>
      </c>
      <c r="F10" s="78">
        <v>0</v>
      </c>
      <c r="G10" s="78">
        <f t="shared" si="18"/>
        <v>451.61290322580646</v>
      </c>
      <c r="H10" s="81"/>
      <c r="I10" s="47">
        <f>B10*I$3</f>
        <v>256500.00000000006</v>
      </c>
      <c r="J10" s="47">
        <f>C10*J$3</f>
        <v>0</v>
      </c>
      <c r="K10" s="55">
        <f>D10*K$3</f>
        <v>9500</v>
      </c>
      <c r="L10" s="47">
        <f>E10*L$3</f>
        <v>266500</v>
      </c>
      <c r="M10" s="47">
        <f>F10*M$3</f>
        <v>0</v>
      </c>
      <c r="N10" s="55">
        <f>G10*N$3</f>
        <v>7000</v>
      </c>
      <c r="O10" s="40">
        <f t="shared" si="11"/>
        <v>261500.00000000003</v>
      </c>
      <c r="P10" s="40">
        <f t="shared" si="3"/>
        <v>0</v>
      </c>
      <c r="Q10" s="40">
        <f t="shared" si="4"/>
        <v>8250</v>
      </c>
      <c r="R10" s="47">
        <f>B10*R$3</f>
        <v>15307.258064516132</v>
      </c>
      <c r="S10" s="47">
        <f>C10*S$3</f>
        <v>0</v>
      </c>
      <c r="T10" s="55">
        <f>D10*T$3</f>
        <v>566.9354838709678</v>
      </c>
      <c r="U10" s="47">
        <f>E10*U$3</f>
        <v>15904.032258064515</v>
      </c>
      <c r="V10" s="47">
        <f>F10*V$3</f>
        <v>0</v>
      </c>
      <c r="W10" s="55">
        <f>G10*W$3</f>
        <v>417.74193548387098</v>
      </c>
      <c r="X10" s="40">
        <f t="shared" si="12"/>
        <v>15605.645161290324</v>
      </c>
      <c r="Y10" s="40">
        <f t="shared" si="5"/>
        <v>0</v>
      </c>
      <c r="Z10" s="40">
        <f t="shared" si="6"/>
        <v>492.33870967741939</v>
      </c>
      <c r="AA10" s="47">
        <f>B10*AA$3</f>
        <v>15307.258064516132</v>
      </c>
      <c r="AB10" s="47">
        <f>C10*AB$3</f>
        <v>0</v>
      </c>
      <c r="AC10" s="55">
        <f>D10*AC$3</f>
        <v>566.9354838709678</v>
      </c>
      <c r="AD10" s="47">
        <f>E10*AD$3</f>
        <v>15904.032258064515</v>
      </c>
      <c r="AE10" s="47">
        <f>F10*AE$3</f>
        <v>0</v>
      </c>
      <c r="AF10" s="55">
        <f>G10*AF$3</f>
        <v>417.74193548387098</v>
      </c>
      <c r="AG10" s="40">
        <f t="shared" si="13"/>
        <v>15605.645161290324</v>
      </c>
      <c r="AH10" s="40">
        <f t="shared" si="7"/>
        <v>0</v>
      </c>
      <c r="AI10" s="40">
        <f t="shared" si="8"/>
        <v>492.33870967741939</v>
      </c>
      <c r="AJ10" s="47">
        <f>B10*AJ$3</f>
        <v>29.787096774193554</v>
      </c>
      <c r="AK10" s="47">
        <f>C10*AK$3</f>
        <v>0</v>
      </c>
      <c r="AL10" s="55">
        <f>D10*AL$3</f>
        <v>1.1032258064516127</v>
      </c>
      <c r="AM10" s="47">
        <f>E10*AM$3</f>
        <v>30.948387096774191</v>
      </c>
      <c r="AN10" s="47">
        <f>F10*AN$3</f>
        <v>0</v>
      </c>
      <c r="AO10" s="55">
        <f>G10*AO$3</f>
        <v>0.81290322580645158</v>
      </c>
      <c r="AP10" s="40">
        <f t="shared" si="14"/>
        <v>30.36774193548387</v>
      </c>
      <c r="AQ10" s="40">
        <f t="shared" si="9"/>
        <v>0</v>
      </c>
      <c r="AR10" s="40">
        <f t="shared" si="10"/>
        <v>0.95806451612903221</v>
      </c>
    </row>
    <row r="11" spans="1:44" x14ac:dyDescent="0.55000000000000004">
      <c r="A11" s="81">
        <v>2024</v>
      </c>
      <c r="B11" s="82">
        <f t="shared" si="15"/>
        <v>15935.483870967746</v>
      </c>
      <c r="C11" s="78">
        <v>0</v>
      </c>
      <c r="D11" s="82">
        <f t="shared" si="16"/>
        <v>612.90322580645159</v>
      </c>
      <c r="E11" s="79">
        <f t="shared" si="17"/>
        <v>16741.935483870966</v>
      </c>
      <c r="F11" s="78">
        <v>0</v>
      </c>
      <c r="G11" s="78">
        <f t="shared" si="18"/>
        <v>451.61290322580646</v>
      </c>
      <c r="H11" s="81"/>
      <c r="I11" s="47">
        <f>B11*I$3</f>
        <v>247000.00000000006</v>
      </c>
      <c r="J11" s="47">
        <f>C11*J$3</f>
        <v>0</v>
      </c>
      <c r="K11" s="55">
        <f>D11*K$3</f>
        <v>9500</v>
      </c>
      <c r="L11" s="47">
        <f>E11*L$3</f>
        <v>259499.99999999997</v>
      </c>
      <c r="M11" s="47">
        <f>F11*M$3</f>
        <v>0</v>
      </c>
      <c r="N11" s="55">
        <f>G11*N$3</f>
        <v>7000</v>
      </c>
      <c r="O11" s="40">
        <f t="shared" si="11"/>
        <v>253250</v>
      </c>
      <c r="P11" s="40">
        <f t="shared" si="3"/>
        <v>0</v>
      </c>
      <c r="Q11" s="40">
        <f t="shared" si="4"/>
        <v>8250</v>
      </c>
      <c r="R11" s="47">
        <f>B11*R$3</f>
        <v>14740.322580645166</v>
      </c>
      <c r="S11" s="47">
        <f>C11*S$3</f>
        <v>0</v>
      </c>
      <c r="T11" s="55">
        <f>D11*T$3</f>
        <v>566.9354838709678</v>
      </c>
      <c r="U11" s="47">
        <f>E11*U$3</f>
        <v>15486.290322580644</v>
      </c>
      <c r="V11" s="47">
        <f>F11*V$3</f>
        <v>0</v>
      </c>
      <c r="W11" s="55">
        <f>G11*W$3</f>
        <v>417.74193548387098</v>
      </c>
      <c r="X11" s="40">
        <f t="shared" si="12"/>
        <v>15113.306451612905</v>
      </c>
      <c r="Y11" s="40">
        <f t="shared" si="5"/>
        <v>0</v>
      </c>
      <c r="Z11" s="40">
        <f t="shared" si="6"/>
        <v>492.33870967741939</v>
      </c>
      <c r="AA11" s="47">
        <f>B11*AA$3</f>
        <v>14740.322580645166</v>
      </c>
      <c r="AB11" s="47">
        <f>C11*AB$3</f>
        <v>0</v>
      </c>
      <c r="AC11" s="55">
        <f>D11*AC$3</f>
        <v>566.9354838709678</v>
      </c>
      <c r="AD11" s="47">
        <f>E11*AD$3</f>
        <v>15486.290322580644</v>
      </c>
      <c r="AE11" s="47">
        <f>F11*AE$3</f>
        <v>0</v>
      </c>
      <c r="AF11" s="55">
        <f>G11*AF$3</f>
        <v>417.74193548387098</v>
      </c>
      <c r="AG11" s="40">
        <f t="shared" si="13"/>
        <v>15113.306451612905</v>
      </c>
      <c r="AH11" s="40">
        <f t="shared" si="7"/>
        <v>0</v>
      </c>
      <c r="AI11" s="40">
        <f t="shared" si="8"/>
        <v>492.33870967741939</v>
      </c>
      <c r="AJ11" s="47">
        <f>B11*AJ$3</f>
        <v>28.683870967741942</v>
      </c>
      <c r="AK11" s="47">
        <f>C11*AK$3</f>
        <v>0</v>
      </c>
      <c r="AL11" s="55">
        <f>D11*AL$3</f>
        <v>1.1032258064516127</v>
      </c>
      <c r="AM11" s="47">
        <f>E11*AM$3</f>
        <v>30.13548387096774</v>
      </c>
      <c r="AN11" s="47">
        <f>F11*AN$3</f>
        <v>0</v>
      </c>
      <c r="AO11" s="55">
        <f>G11*AO$3</f>
        <v>0.81290322580645158</v>
      </c>
      <c r="AP11" s="40">
        <f t="shared" si="14"/>
        <v>29.409677419354843</v>
      </c>
      <c r="AQ11" s="40">
        <f t="shared" si="9"/>
        <v>0</v>
      </c>
      <c r="AR11" s="40">
        <f t="shared" si="10"/>
        <v>0.95806451612903221</v>
      </c>
    </row>
    <row r="12" spans="1:44" x14ac:dyDescent="0.55000000000000004">
      <c r="A12" s="81">
        <v>2025</v>
      </c>
      <c r="B12" s="82">
        <f t="shared" si="15"/>
        <v>15322.580645161295</v>
      </c>
      <c r="C12" s="78">
        <v>0</v>
      </c>
      <c r="D12" s="82">
        <f t="shared" si="16"/>
        <v>612.90322580645159</v>
      </c>
      <c r="E12" s="79">
        <f t="shared" si="17"/>
        <v>16290.322580645159</v>
      </c>
      <c r="F12" s="78">
        <v>0</v>
      </c>
      <c r="G12" s="78">
        <f t="shared" si="18"/>
        <v>451.61290322580646</v>
      </c>
      <c r="H12" s="81"/>
      <c r="I12" s="47">
        <f>B12*I$3</f>
        <v>237500.00000000009</v>
      </c>
      <c r="J12" s="47">
        <f>C12*J$3</f>
        <v>0</v>
      </c>
      <c r="K12" s="55">
        <f>D12*K$3</f>
        <v>9500</v>
      </c>
      <c r="L12" s="47">
        <f>E12*L$3</f>
        <v>252499.99999999997</v>
      </c>
      <c r="M12" s="47">
        <f>F12*M$3</f>
        <v>0</v>
      </c>
      <c r="N12" s="55">
        <f>G12*N$3</f>
        <v>7000</v>
      </c>
      <c r="O12" s="40">
        <f t="shared" si="11"/>
        <v>245000.00000000003</v>
      </c>
      <c r="P12" s="40">
        <f t="shared" si="3"/>
        <v>0</v>
      </c>
      <c r="Q12" s="40">
        <f t="shared" si="4"/>
        <v>8250</v>
      </c>
      <c r="R12" s="47">
        <f>B12*R$3</f>
        <v>14173.387096774199</v>
      </c>
      <c r="S12" s="47">
        <f>C12*S$3</f>
        <v>0</v>
      </c>
      <c r="T12" s="55">
        <f>D12*T$3</f>
        <v>566.9354838709678</v>
      </c>
      <c r="U12" s="47">
        <f>E12*U$3</f>
        <v>15068.548387096773</v>
      </c>
      <c r="V12" s="47">
        <f>F12*V$3</f>
        <v>0</v>
      </c>
      <c r="W12" s="55">
        <f>G12*W$3</f>
        <v>417.74193548387098</v>
      </c>
      <c r="X12" s="40">
        <f t="shared" si="12"/>
        <v>14620.967741935485</v>
      </c>
      <c r="Y12" s="40">
        <f t="shared" si="5"/>
        <v>0</v>
      </c>
      <c r="Z12" s="40">
        <f t="shared" si="6"/>
        <v>492.33870967741939</v>
      </c>
      <c r="AA12" s="47">
        <f>B12*AA$3</f>
        <v>14173.387096774199</v>
      </c>
      <c r="AB12" s="47">
        <f>C12*AB$3</f>
        <v>0</v>
      </c>
      <c r="AC12" s="55">
        <f>D12*AC$3</f>
        <v>566.9354838709678</v>
      </c>
      <c r="AD12" s="47">
        <f>E12*AD$3</f>
        <v>15068.548387096773</v>
      </c>
      <c r="AE12" s="47">
        <f>F12*AE$3</f>
        <v>0</v>
      </c>
      <c r="AF12" s="55">
        <f>G12*AF$3</f>
        <v>417.74193548387098</v>
      </c>
      <c r="AG12" s="40">
        <f t="shared" si="13"/>
        <v>14620.967741935485</v>
      </c>
      <c r="AH12" s="40">
        <f t="shared" si="7"/>
        <v>0</v>
      </c>
      <c r="AI12" s="40">
        <f t="shared" si="8"/>
        <v>492.33870967741939</v>
      </c>
      <c r="AJ12" s="47">
        <f>B12*AJ$3</f>
        <v>27.580645161290331</v>
      </c>
      <c r="AK12" s="47">
        <f>C12*AK$3</f>
        <v>0</v>
      </c>
      <c r="AL12" s="55">
        <f>D12*AL$3</f>
        <v>1.1032258064516127</v>
      </c>
      <c r="AM12" s="47">
        <f>E12*AM$3</f>
        <v>29.322580645161285</v>
      </c>
      <c r="AN12" s="47">
        <f>F12*AN$3</f>
        <v>0</v>
      </c>
      <c r="AO12" s="55">
        <f>G12*AO$3</f>
        <v>0.81290322580645158</v>
      </c>
      <c r="AP12" s="40">
        <f t="shared" si="14"/>
        <v>28.451612903225808</v>
      </c>
      <c r="AQ12" s="40">
        <f t="shared" si="9"/>
        <v>0</v>
      </c>
      <c r="AR12" s="40">
        <f t="shared" si="10"/>
        <v>0.95806451612903221</v>
      </c>
    </row>
    <row r="13" spans="1:44" x14ac:dyDescent="0.55000000000000004">
      <c r="A13" s="81">
        <v>2026</v>
      </c>
      <c r="B13" s="82">
        <f t="shared" si="15"/>
        <v>14709.677419354844</v>
      </c>
      <c r="C13" s="78">
        <v>0</v>
      </c>
      <c r="D13" s="82">
        <f t="shared" si="16"/>
        <v>612.90322580645159</v>
      </c>
      <c r="E13" s="79">
        <f t="shared" si="17"/>
        <v>15838.709677419352</v>
      </c>
      <c r="F13" s="78">
        <v>0</v>
      </c>
      <c r="G13" s="78">
        <f t="shared" si="18"/>
        <v>451.61290322580646</v>
      </c>
      <c r="H13" s="81"/>
      <c r="I13" s="47">
        <f>B13*I$3</f>
        <v>228000.00000000009</v>
      </c>
      <c r="J13" s="47">
        <f>C13*J$3</f>
        <v>0</v>
      </c>
      <c r="K13" s="55">
        <f>D13*K$3</f>
        <v>9500</v>
      </c>
      <c r="L13" s="47">
        <f>E13*L$3</f>
        <v>245499.99999999997</v>
      </c>
      <c r="M13" s="47">
        <f>F13*M$3</f>
        <v>0</v>
      </c>
      <c r="N13" s="55">
        <f>G13*N$3</f>
        <v>7000</v>
      </c>
      <c r="O13" s="40">
        <f t="shared" si="11"/>
        <v>236750.00000000003</v>
      </c>
      <c r="P13" s="40">
        <f t="shared" si="3"/>
        <v>0</v>
      </c>
      <c r="Q13" s="40">
        <f t="shared" si="4"/>
        <v>8250</v>
      </c>
      <c r="R13" s="47">
        <f>B13*R$3</f>
        <v>13606.451612903233</v>
      </c>
      <c r="S13" s="47">
        <f>C13*S$3</f>
        <v>0</v>
      </c>
      <c r="T13" s="55">
        <f>D13*T$3</f>
        <v>566.9354838709678</v>
      </c>
      <c r="U13" s="47">
        <f>E13*U$3</f>
        <v>14650.806451612902</v>
      </c>
      <c r="V13" s="47">
        <f>F13*V$3</f>
        <v>0</v>
      </c>
      <c r="W13" s="55">
        <f>G13*W$3</f>
        <v>417.74193548387098</v>
      </c>
      <c r="X13" s="40">
        <f t="shared" si="12"/>
        <v>14128.629032258068</v>
      </c>
      <c r="Y13" s="40">
        <f t="shared" si="5"/>
        <v>0</v>
      </c>
      <c r="Z13" s="40">
        <f t="shared" si="6"/>
        <v>492.33870967741939</v>
      </c>
      <c r="AA13" s="47">
        <f>B13*AA$3</f>
        <v>13606.451612903233</v>
      </c>
      <c r="AB13" s="47">
        <f>C13*AB$3</f>
        <v>0</v>
      </c>
      <c r="AC13" s="55">
        <f>D13*AC$3</f>
        <v>566.9354838709678</v>
      </c>
      <c r="AD13" s="47">
        <f>E13*AD$3</f>
        <v>14650.806451612902</v>
      </c>
      <c r="AE13" s="47">
        <f>F13*AE$3</f>
        <v>0</v>
      </c>
      <c r="AF13" s="55">
        <f>G13*AF$3</f>
        <v>417.74193548387098</v>
      </c>
      <c r="AG13" s="40">
        <f t="shared" si="13"/>
        <v>14128.629032258068</v>
      </c>
      <c r="AH13" s="40">
        <f t="shared" si="7"/>
        <v>0</v>
      </c>
      <c r="AI13" s="40">
        <f t="shared" si="8"/>
        <v>492.33870967741939</v>
      </c>
      <c r="AJ13" s="47">
        <f>B13*AJ$3</f>
        <v>26.47741935483872</v>
      </c>
      <c r="AK13" s="47">
        <f>C13*AK$3</f>
        <v>0</v>
      </c>
      <c r="AL13" s="55">
        <f>D13*AL$3</f>
        <v>1.1032258064516127</v>
      </c>
      <c r="AM13" s="47">
        <f>E13*AM$3</f>
        <v>28.509677419354833</v>
      </c>
      <c r="AN13" s="47">
        <f>F13*AN$3</f>
        <v>0</v>
      </c>
      <c r="AO13" s="55">
        <f>G13*AO$3</f>
        <v>0.81290322580645158</v>
      </c>
      <c r="AP13" s="40">
        <f t="shared" si="14"/>
        <v>27.493548387096777</v>
      </c>
      <c r="AQ13" s="40">
        <f t="shared" si="9"/>
        <v>0</v>
      </c>
      <c r="AR13" s="40">
        <f t="shared" si="10"/>
        <v>0.95806451612903221</v>
      </c>
    </row>
    <row r="14" spans="1:44" x14ac:dyDescent="0.55000000000000004">
      <c r="A14" s="81">
        <v>2027</v>
      </c>
      <c r="B14" s="82">
        <f t="shared" si="15"/>
        <v>14096.774193548394</v>
      </c>
      <c r="C14" s="78">
        <v>0</v>
      </c>
      <c r="D14" s="82">
        <f t="shared" si="16"/>
        <v>612.90322580645159</v>
      </c>
      <c r="E14" s="79">
        <f t="shared" si="17"/>
        <v>15387.096774193546</v>
      </c>
      <c r="F14" s="78">
        <v>0</v>
      </c>
      <c r="G14" s="78">
        <f t="shared" si="18"/>
        <v>451.61290322580646</v>
      </c>
      <c r="H14" s="81"/>
      <c r="I14" s="47">
        <f>B14*I$3</f>
        <v>218500.00000000012</v>
      </c>
      <c r="J14" s="47">
        <f>C14*J$3</f>
        <v>0</v>
      </c>
      <c r="K14" s="55">
        <f>D14*K$3</f>
        <v>9500</v>
      </c>
      <c r="L14" s="47">
        <f>E14*L$3</f>
        <v>238499.99999999994</v>
      </c>
      <c r="M14" s="47">
        <f>F14*M$3</f>
        <v>0</v>
      </c>
      <c r="N14" s="55">
        <f>G14*N$3</f>
        <v>7000</v>
      </c>
      <c r="O14" s="40">
        <f t="shared" si="11"/>
        <v>228500.00000000003</v>
      </c>
      <c r="P14" s="40">
        <f t="shared" si="3"/>
        <v>0</v>
      </c>
      <c r="Q14" s="40">
        <f t="shared" si="4"/>
        <v>8250</v>
      </c>
      <c r="R14" s="47">
        <f>B14*R$3</f>
        <v>13039.516129032265</v>
      </c>
      <c r="S14" s="47">
        <f>C14*S$3</f>
        <v>0</v>
      </c>
      <c r="T14" s="55">
        <f>D14*T$3</f>
        <v>566.9354838709678</v>
      </c>
      <c r="U14" s="47">
        <f>E14*U$3</f>
        <v>14233.06451612903</v>
      </c>
      <c r="V14" s="47">
        <f>F14*V$3</f>
        <v>0</v>
      </c>
      <c r="W14" s="55">
        <f>G14*W$3</f>
        <v>417.74193548387098</v>
      </c>
      <c r="X14" s="40">
        <f t="shared" si="12"/>
        <v>13636.290322580648</v>
      </c>
      <c r="Y14" s="40">
        <f t="shared" si="5"/>
        <v>0</v>
      </c>
      <c r="Z14" s="40">
        <f t="shared" si="6"/>
        <v>492.33870967741939</v>
      </c>
      <c r="AA14" s="47">
        <f>B14*AA$3</f>
        <v>13039.516129032265</v>
      </c>
      <c r="AB14" s="47">
        <f>C14*AB$3</f>
        <v>0</v>
      </c>
      <c r="AC14" s="55">
        <f>D14*AC$3</f>
        <v>566.9354838709678</v>
      </c>
      <c r="AD14" s="47">
        <f>E14*AD$3</f>
        <v>14233.06451612903</v>
      </c>
      <c r="AE14" s="47">
        <f>F14*AE$3</f>
        <v>0</v>
      </c>
      <c r="AF14" s="55">
        <f>G14*AF$3</f>
        <v>417.74193548387098</v>
      </c>
      <c r="AG14" s="40">
        <f t="shared" si="13"/>
        <v>13636.290322580648</v>
      </c>
      <c r="AH14" s="40">
        <f t="shared" si="7"/>
        <v>0</v>
      </c>
      <c r="AI14" s="40">
        <f t="shared" si="8"/>
        <v>492.33870967741939</v>
      </c>
      <c r="AJ14" s="47">
        <f>B14*AJ$3</f>
        <v>25.374193548387108</v>
      </c>
      <c r="AK14" s="47">
        <f>C14*AK$3</f>
        <v>0</v>
      </c>
      <c r="AL14" s="55">
        <f>D14*AL$3</f>
        <v>1.1032258064516127</v>
      </c>
      <c r="AM14" s="47">
        <f>E14*AM$3</f>
        <v>27.696774193548382</v>
      </c>
      <c r="AN14" s="47">
        <f>F14*AN$3</f>
        <v>0</v>
      </c>
      <c r="AO14" s="55">
        <f>G14*AO$3</f>
        <v>0.81290322580645158</v>
      </c>
      <c r="AP14" s="40">
        <f t="shared" si="14"/>
        <v>26.535483870967745</v>
      </c>
      <c r="AQ14" s="40">
        <f t="shared" si="9"/>
        <v>0</v>
      </c>
      <c r="AR14" s="40">
        <f t="shared" si="10"/>
        <v>0.95806451612903221</v>
      </c>
    </row>
    <row r="15" spans="1:44" x14ac:dyDescent="0.55000000000000004">
      <c r="A15" s="81">
        <v>2028</v>
      </c>
      <c r="B15" s="82">
        <f t="shared" si="15"/>
        <v>13483.870967741943</v>
      </c>
      <c r="C15" s="78">
        <v>0</v>
      </c>
      <c r="D15" s="82">
        <f t="shared" si="16"/>
        <v>612.90322580645159</v>
      </c>
      <c r="E15" s="79">
        <f t="shared" si="17"/>
        <v>14935.483870967739</v>
      </c>
      <c r="F15" s="78">
        <v>0</v>
      </c>
      <c r="G15" s="78">
        <f t="shared" si="18"/>
        <v>451.61290322580646</v>
      </c>
      <c r="H15" s="81"/>
      <c r="I15" s="47">
        <f>B15*I$3</f>
        <v>209000.00000000012</v>
      </c>
      <c r="J15" s="47">
        <f>C15*J$3</f>
        <v>0</v>
      </c>
      <c r="K15" s="55">
        <f>D15*K$3</f>
        <v>9500</v>
      </c>
      <c r="L15" s="47">
        <f>E15*L$3</f>
        <v>231499.99999999994</v>
      </c>
      <c r="M15" s="47">
        <f>F15*M$3</f>
        <v>0</v>
      </c>
      <c r="N15" s="55">
        <f>G15*N$3</f>
        <v>7000</v>
      </c>
      <c r="O15" s="40">
        <f t="shared" si="11"/>
        <v>220250.00000000003</v>
      </c>
      <c r="P15" s="40">
        <f t="shared" si="3"/>
        <v>0</v>
      </c>
      <c r="Q15" s="40">
        <f t="shared" si="4"/>
        <v>8250</v>
      </c>
      <c r="R15" s="47">
        <f>B15*R$3</f>
        <v>12472.580645161297</v>
      </c>
      <c r="S15" s="47">
        <f>C15*S$3</f>
        <v>0</v>
      </c>
      <c r="T15" s="55">
        <f>D15*T$3</f>
        <v>566.9354838709678</v>
      </c>
      <c r="U15" s="47">
        <f>E15*U$3</f>
        <v>13815.322580645159</v>
      </c>
      <c r="V15" s="47">
        <f>F15*V$3</f>
        <v>0</v>
      </c>
      <c r="W15" s="55">
        <f>G15*W$3</f>
        <v>417.74193548387098</v>
      </c>
      <c r="X15" s="40">
        <f t="shared" si="12"/>
        <v>13143.951612903227</v>
      </c>
      <c r="Y15" s="40">
        <f t="shared" si="5"/>
        <v>0</v>
      </c>
      <c r="Z15" s="40">
        <f t="shared" si="6"/>
        <v>492.33870967741939</v>
      </c>
      <c r="AA15" s="47">
        <f>B15*AA$3</f>
        <v>12472.580645161297</v>
      </c>
      <c r="AB15" s="47">
        <f>C15*AB$3</f>
        <v>0</v>
      </c>
      <c r="AC15" s="55">
        <f>D15*AC$3</f>
        <v>566.9354838709678</v>
      </c>
      <c r="AD15" s="47">
        <f>E15*AD$3</f>
        <v>13815.322580645159</v>
      </c>
      <c r="AE15" s="47">
        <f>F15*AE$3</f>
        <v>0</v>
      </c>
      <c r="AF15" s="55">
        <f>G15*AF$3</f>
        <v>417.74193548387098</v>
      </c>
      <c r="AG15" s="40">
        <f t="shared" si="13"/>
        <v>13143.951612903227</v>
      </c>
      <c r="AH15" s="40">
        <f t="shared" si="7"/>
        <v>0</v>
      </c>
      <c r="AI15" s="40">
        <f t="shared" si="8"/>
        <v>492.33870967741939</v>
      </c>
      <c r="AJ15" s="47">
        <f>B15*AJ$3</f>
        <v>24.270967741935497</v>
      </c>
      <c r="AK15" s="47">
        <f>C15*AK$3</f>
        <v>0</v>
      </c>
      <c r="AL15" s="55">
        <f>D15*AL$3</f>
        <v>1.1032258064516127</v>
      </c>
      <c r="AM15" s="47">
        <f>E15*AM$3</f>
        <v>26.883870967741927</v>
      </c>
      <c r="AN15" s="47">
        <f>F15*AN$3</f>
        <v>0</v>
      </c>
      <c r="AO15" s="55">
        <f>G15*AO$3</f>
        <v>0.81290322580645158</v>
      </c>
      <c r="AP15" s="40">
        <f t="shared" si="14"/>
        <v>25.57741935483871</v>
      </c>
      <c r="AQ15" s="40">
        <f t="shared" si="9"/>
        <v>0</v>
      </c>
      <c r="AR15" s="40">
        <f t="shared" si="10"/>
        <v>0.95806451612903221</v>
      </c>
    </row>
    <row r="16" spans="1:44" x14ac:dyDescent="0.55000000000000004">
      <c r="A16" s="81">
        <v>2029</v>
      </c>
      <c r="B16" s="82">
        <f t="shared" si="15"/>
        <v>12870.967741935492</v>
      </c>
      <c r="C16" s="78">
        <v>0</v>
      </c>
      <c r="D16" s="82">
        <f t="shared" si="16"/>
        <v>612.90322580645159</v>
      </c>
      <c r="E16" s="79">
        <f t="shared" si="17"/>
        <v>14483.870967741932</v>
      </c>
      <c r="F16" s="78">
        <v>0</v>
      </c>
      <c r="G16" s="78">
        <f t="shared" si="18"/>
        <v>451.61290322580646</v>
      </c>
      <c r="H16" s="81"/>
      <c r="I16" s="47">
        <f>B16*I$3</f>
        <v>199500.00000000012</v>
      </c>
      <c r="J16" s="47">
        <f>C16*J$3</f>
        <v>0</v>
      </c>
      <c r="K16" s="55">
        <f>D16*K$3</f>
        <v>9500</v>
      </c>
      <c r="L16" s="47">
        <f>E16*L$3</f>
        <v>224499.99999999994</v>
      </c>
      <c r="M16" s="47">
        <f>F16*M$3</f>
        <v>0</v>
      </c>
      <c r="N16" s="55">
        <f>G16*N$3</f>
        <v>7000</v>
      </c>
      <c r="O16" s="40">
        <f t="shared" si="11"/>
        <v>212000.00000000003</v>
      </c>
      <c r="P16" s="40">
        <f t="shared" si="3"/>
        <v>0</v>
      </c>
      <c r="Q16" s="40">
        <f t="shared" si="4"/>
        <v>8250</v>
      </c>
      <c r="R16" s="47">
        <f>B16*R$3</f>
        <v>11905.645161290331</v>
      </c>
      <c r="S16" s="47">
        <f>C16*S$3</f>
        <v>0</v>
      </c>
      <c r="T16" s="55">
        <f>D16*T$3</f>
        <v>566.9354838709678</v>
      </c>
      <c r="U16" s="47">
        <f>E16*U$3</f>
        <v>13397.580645161288</v>
      </c>
      <c r="V16" s="47">
        <f>F16*V$3</f>
        <v>0</v>
      </c>
      <c r="W16" s="55">
        <f>G16*W$3</f>
        <v>417.74193548387098</v>
      </c>
      <c r="X16" s="40">
        <f t="shared" si="12"/>
        <v>12651.61290322581</v>
      </c>
      <c r="Y16" s="40">
        <f t="shared" si="5"/>
        <v>0</v>
      </c>
      <c r="Z16" s="40">
        <f t="shared" si="6"/>
        <v>492.33870967741939</v>
      </c>
      <c r="AA16" s="47">
        <f>B16*AA$3</f>
        <v>11905.645161290331</v>
      </c>
      <c r="AB16" s="47">
        <f>C16*AB$3</f>
        <v>0</v>
      </c>
      <c r="AC16" s="55">
        <f>D16*AC$3</f>
        <v>566.9354838709678</v>
      </c>
      <c r="AD16" s="47">
        <f>E16*AD$3</f>
        <v>13397.580645161288</v>
      </c>
      <c r="AE16" s="47">
        <f>F16*AE$3</f>
        <v>0</v>
      </c>
      <c r="AF16" s="55">
        <f>G16*AF$3</f>
        <v>417.74193548387098</v>
      </c>
      <c r="AG16" s="40">
        <f t="shared" si="13"/>
        <v>12651.61290322581</v>
      </c>
      <c r="AH16" s="40">
        <f t="shared" si="7"/>
        <v>0</v>
      </c>
      <c r="AI16" s="40">
        <f t="shared" si="8"/>
        <v>492.33870967741939</v>
      </c>
      <c r="AJ16" s="47">
        <f>B16*AJ$3</f>
        <v>23.167741935483885</v>
      </c>
      <c r="AK16" s="47">
        <f>C16*AK$3</f>
        <v>0</v>
      </c>
      <c r="AL16" s="55">
        <f>D16*AL$3</f>
        <v>1.1032258064516127</v>
      </c>
      <c r="AM16" s="47">
        <f>E16*AM$3</f>
        <v>26.070967741935476</v>
      </c>
      <c r="AN16" s="47">
        <f>F16*AN$3</f>
        <v>0</v>
      </c>
      <c r="AO16" s="55">
        <f>G16*AO$3</f>
        <v>0.81290322580645158</v>
      </c>
      <c r="AP16" s="40">
        <f t="shared" si="14"/>
        <v>24.619354838709683</v>
      </c>
      <c r="AQ16" s="40">
        <f t="shared" si="9"/>
        <v>0</v>
      </c>
      <c r="AR16" s="40">
        <f t="shared" si="10"/>
        <v>0.95806451612903221</v>
      </c>
    </row>
    <row r="17" spans="1:44" x14ac:dyDescent="0.55000000000000004">
      <c r="A17" s="81">
        <v>2030</v>
      </c>
      <c r="B17" s="82">
        <f t="shared" si="15"/>
        <v>12258.064516129041</v>
      </c>
      <c r="C17" s="78">
        <v>0</v>
      </c>
      <c r="D17" s="82">
        <f t="shared" si="16"/>
        <v>612.90322580645159</v>
      </c>
      <c r="E17" s="79">
        <f t="shared" si="17"/>
        <v>14032.258064516125</v>
      </c>
      <c r="F17" s="78">
        <v>0</v>
      </c>
      <c r="G17" s="78">
        <f t="shared" si="18"/>
        <v>451.61290322580646</v>
      </c>
      <c r="H17" s="81"/>
      <c r="I17" s="47">
        <f>B17*I$3</f>
        <v>190000.00000000015</v>
      </c>
      <c r="J17" s="47">
        <f>C17*J$3</f>
        <v>0</v>
      </c>
      <c r="K17" s="55">
        <f>D17*K$3</f>
        <v>9500</v>
      </c>
      <c r="L17" s="47">
        <f>E17*L$3</f>
        <v>217499.99999999994</v>
      </c>
      <c r="M17" s="47">
        <f>F17*M$3</f>
        <v>0</v>
      </c>
      <c r="N17" s="55">
        <f>G17*N$3</f>
        <v>7000</v>
      </c>
      <c r="O17" s="40">
        <f t="shared" si="11"/>
        <v>203750.00000000006</v>
      </c>
      <c r="P17" s="40">
        <f t="shared" si="3"/>
        <v>0</v>
      </c>
      <c r="Q17" s="40">
        <f t="shared" si="4"/>
        <v>8250</v>
      </c>
      <c r="R17" s="47">
        <f>B17*R$3</f>
        <v>11338.709677419363</v>
      </c>
      <c r="S17" s="47">
        <f>C17*S$3</f>
        <v>0</v>
      </c>
      <c r="T17" s="55">
        <f>D17*T$3</f>
        <v>566.9354838709678</v>
      </c>
      <c r="U17" s="47">
        <f>E17*U$3</f>
        <v>12979.838709677417</v>
      </c>
      <c r="V17" s="47">
        <f>F17*V$3</f>
        <v>0</v>
      </c>
      <c r="W17" s="55">
        <f>G17*W$3</f>
        <v>417.74193548387098</v>
      </c>
      <c r="X17" s="40">
        <f t="shared" si="12"/>
        <v>12159.27419354839</v>
      </c>
      <c r="Y17" s="40">
        <f t="shared" si="5"/>
        <v>0</v>
      </c>
      <c r="Z17" s="40">
        <f t="shared" si="6"/>
        <v>492.33870967741939</v>
      </c>
      <c r="AA17" s="47">
        <f>B17*AA$3</f>
        <v>11338.709677419363</v>
      </c>
      <c r="AB17" s="47">
        <f>C17*AB$3</f>
        <v>0</v>
      </c>
      <c r="AC17" s="55">
        <f>D17*AC$3</f>
        <v>566.9354838709678</v>
      </c>
      <c r="AD17" s="47">
        <f>E17*AD$3</f>
        <v>12979.838709677417</v>
      </c>
      <c r="AE17" s="47">
        <f>F17*AE$3</f>
        <v>0</v>
      </c>
      <c r="AF17" s="55">
        <f>G17*AF$3</f>
        <v>417.74193548387098</v>
      </c>
      <c r="AG17" s="40">
        <f t="shared" si="13"/>
        <v>12159.27419354839</v>
      </c>
      <c r="AH17" s="40">
        <f t="shared" si="7"/>
        <v>0</v>
      </c>
      <c r="AI17" s="40">
        <f t="shared" si="8"/>
        <v>492.33870967741939</v>
      </c>
      <c r="AJ17" s="47">
        <f>B17*AJ$3</f>
        <v>22.064516129032274</v>
      </c>
      <c r="AK17" s="47">
        <f>C17*AK$3</f>
        <v>0</v>
      </c>
      <c r="AL17" s="55">
        <f>D17*AL$3</f>
        <v>1.1032258064516127</v>
      </c>
      <c r="AM17" s="47">
        <f>E17*AM$3</f>
        <v>25.258064516129025</v>
      </c>
      <c r="AN17" s="47">
        <f>F17*AN$3</f>
        <v>0</v>
      </c>
      <c r="AO17" s="55">
        <f>G17*AO$3</f>
        <v>0.81290322580645158</v>
      </c>
      <c r="AP17" s="40">
        <f t="shared" si="14"/>
        <v>23.661290322580648</v>
      </c>
      <c r="AQ17" s="40">
        <f t="shared" si="9"/>
        <v>0</v>
      </c>
      <c r="AR17" s="40">
        <f t="shared" si="10"/>
        <v>0.95806451612903221</v>
      </c>
    </row>
    <row r="18" spans="1:44" x14ac:dyDescent="0.55000000000000004">
      <c r="A18" s="81">
        <v>2031</v>
      </c>
      <c r="B18" s="82">
        <f t="shared" si="15"/>
        <v>11645.161290322591</v>
      </c>
      <c r="C18" s="78">
        <v>0</v>
      </c>
      <c r="D18" s="82">
        <f t="shared" si="16"/>
        <v>612.90322580645159</v>
      </c>
      <c r="E18" s="79">
        <f t="shared" si="17"/>
        <v>13580.645161290318</v>
      </c>
      <c r="F18" s="78">
        <v>0</v>
      </c>
      <c r="G18" s="78">
        <f t="shared" si="18"/>
        <v>451.61290322580646</v>
      </c>
      <c r="H18" s="81"/>
      <c r="I18" s="47">
        <f>B18*I$3</f>
        <v>180500.00000000015</v>
      </c>
      <c r="J18" s="47">
        <f>C18*J$3</f>
        <v>0</v>
      </c>
      <c r="K18" s="55">
        <f>D18*K$3</f>
        <v>9500</v>
      </c>
      <c r="L18" s="47">
        <f>E18*L$3</f>
        <v>210499.99999999994</v>
      </c>
      <c r="M18" s="47">
        <f>F18*M$3</f>
        <v>0</v>
      </c>
      <c r="N18" s="55">
        <f>G18*N$3</f>
        <v>7000</v>
      </c>
      <c r="O18" s="40">
        <f t="shared" si="11"/>
        <v>195500.00000000006</v>
      </c>
      <c r="P18" s="40">
        <f t="shared" si="3"/>
        <v>0</v>
      </c>
      <c r="Q18" s="40">
        <f t="shared" si="4"/>
        <v>8250</v>
      </c>
      <c r="R18" s="47">
        <f>B18*R$3</f>
        <v>10771.774193548397</v>
      </c>
      <c r="S18" s="47">
        <f>C18*S$3</f>
        <v>0</v>
      </c>
      <c r="T18" s="55">
        <f>D18*T$3</f>
        <v>566.9354838709678</v>
      </c>
      <c r="U18" s="47">
        <f>E18*U$3</f>
        <v>12562.096774193546</v>
      </c>
      <c r="V18" s="47">
        <f>F18*V$3</f>
        <v>0</v>
      </c>
      <c r="W18" s="55">
        <f>G18*W$3</f>
        <v>417.74193548387098</v>
      </c>
      <c r="X18" s="40">
        <f t="shared" si="12"/>
        <v>11666.935483870971</v>
      </c>
      <c r="Y18" s="40">
        <f t="shared" si="5"/>
        <v>0</v>
      </c>
      <c r="Z18" s="40">
        <f t="shared" si="6"/>
        <v>492.33870967741939</v>
      </c>
      <c r="AA18" s="47">
        <f>B18*AA$3</f>
        <v>10771.774193548397</v>
      </c>
      <c r="AB18" s="47">
        <f>C18*AB$3</f>
        <v>0</v>
      </c>
      <c r="AC18" s="55">
        <f>D18*AC$3</f>
        <v>566.9354838709678</v>
      </c>
      <c r="AD18" s="47">
        <f>E18*AD$3</f>
        <v>12562.096774193546</v>
      </c>
      <c r="AE18" s="47">
        <f>F18*AE$3</f>
        <v>0</v>
      </c>
      <c r="AF18" s="55">
        <f>G18*AF$3</f>
        <v>417.74193548387098</v>
      </c>
      <c r="AG18" s="40">
        <f t="shared" si="13"/>
        <v>11666.935483870971</v>
      </c>
      <c r="AH18" s="40">
        <f t="shared" si="7"/>
        <v>0</v>
      </c>
      <c r="AI18" s="40">
        <f t="shared" si="8"/>
        <v>492.33870967741939</v>
      </c>
      <c r="AJ18" s="47">
        <f>B18*AJ$3</f>
        <v>20.961290322580663</v>
      </c>
      <c r="AK18" s="47">
        <f>C18*AK$3</f>
        <v>0</v>
      </c>
      <c r="AL18" s="55">
        <f>D18*AL$3</f>
        <v>1.1032258064516127</v>
      </c>
      <c r="AM18" s="47">
        <f>E18*AM$3</f>
        <v>24.445161290322574</v>
      </c>
      <c r="AN18" s="47">
        <f>F18*AN$3</f>
        <v>0</v>
      </c>
      <c r="AO18" s="55">
        <f>G18*AO$3</f>
        <v>0.81290322580645158</v>
      </c>
      <c r="AP18" s="40">
        <f t="shared" si="14"/>
        <v>22.70322580645162</v>
      </c>
      <c r="AQ18" s="40">
        <f t="shared" si="9"/>
        <v>0</v>
      </c>
      <c r="AR18" s="40">
        <f t="shared" si="10"/>
        <v>0.95806451612903221</v>
      </c>
    </row>
    <row r="19" spans="1:44" x14ac:dyDescent="0.55000000000000004">
      <c r="A19" s="81">
        <v>2032</v>
      </c>
      <c r="B19" s="82">
        <f t="shared" si="15"/>
        <v>11032.25806451614</v>
      </c>
      <c r="C19" s="78">
        <v>0</v>
      </c>
      <c r="D19" s="82">
        <f t="shared" si="16"/>
        <v>612.90322580645159</v>
      </c>
      <c r="E19" s="79">
        <f t="shared" si="17"/>
        <v>13129.032258064512</v>
      </c>
      <c r="F19" s="78">
        <v>0</v>
      </c>
      <c r="G19" s="78">
        <f t="shared" si="18"/>
        <v>451.61290322580646</v>
      </c>
      <c r="H19" s="81"/>
      <c r="I19" s="47">
        <f>B19*I$3</f>
        <v>171000.00000000017</v>
      </c>
      <c r="J19" s="47">
        <f>C19*J$3</f>
        <v>0</v>
      </c>
      <c r="K19" s="55">
        <f>D19*K$3</f>
        <v>9500</v>
      </c>
      <c r="L19" s="47">
        <f>E19*L$3</f>
        <v>203499.99999999994</v>
      </c>
      <c r="M19" s="47">
        <f>F19*M$3</f>
        <v>0</v>
      </c>
      <c r="N19" s="55">
        <f>G19*N$3</f>
        <v>7000</v>
      </c>
      <c r="O19" s="40">
        <f t="shared" si="11"/>
        <v>187250.00000000006</v>
      </c>
      <c r="P19" s="40">
        <f t="shared" si="3"/>
        <v>0</v>
      </c>
      <c r="Q19" s="40">
        <f t="shared" si="4"/>
        <v>8250</v>
      </c>
      <c r="R19" s="47">
        <f>B19*R$3</f>
        <v>10204.83870967743</v>
      </c>
      <c r="S19" s="47">
        <f>C19*S$3</f>
        <v>0</v>
      </c>
      <c r="T19" s="55">
        <f>D19*T$3</f>
        <v>566.9354838709678</v>
      </c>
      <c r="U19" s="47">
        <f>E19*U$3</f>
        <v>12144.354838709674</v>
      </c>
      <c r="V19" s="47">
        <f>F19*V$3</f>
        <v>0</v>
      </c>
      <c r="W19" s="55">
        <f>G19*W$3</f>
        <v>417.74193548387098</v>
      </c>
      <c r="X19" s="40">
        <f t="shared" si="12"/>
        <v>11174.596774193553</v>
      </c>
      <c r="Y19" s="40">
        <f t="shared" si="5"/>
        <v>0</v>
      </c>
      <c r="Z19" s="40">
        <f t="shared" si="6"/>
        <v>492.33870967741939</v>
      </c>
      <c r="AA19" s="47">
        <f>B19*AA$3</f>
        <v>10204.83870967743</v>
      </c>
      <c r="AB19" s="47">
        <f>C19*AB$3</f>
        <v>0</v>
      </c>
      <c r="AC19" s="55">
        <f>D19*AC$3</f>
        <v>566.9354838709678</v>
      </c>
      <c r="AD19" s="47">
        <f>E19*AD$3</f>
        <v>12144.354838709674</v>
      </c>
      <c r="AE19" s="47">
        <f>F19*AE$3</f>
        <v>0</v>
      </c>
      <c r="AF19" s="55">
        <f>G19*AF$3</f>
        <v>417.74193548387098</v>
      </c>
      <c r="AG19" s="40">
        <f t="shared" si="13"/>
        <v>11174.596774193553</v>
      </c>
      <c r="AH19" s="40">
        <f t="shared" si="7"/>
        <v>0</v>
      </c>
      <c r="AI19" s="40">
        <f t="shared" si="8"/>
        <v>492.33870967741939</v>
      </c>
      <c r="AJ19" s="47">
        <f>B19*AJ$3</f>
        <v>19.858064516129051</v>
      </c>
      <c r="AK19" s="47">
        <f>C19*AK$3</f>
        <v>0</v>
      </c>
      <c r="AL19" s="55">
        <f>D19*AL$3</f>
        <v>1.1032258064516127</v>
      </c>
      <c r="AM19" s="47">
        <f>E19*AM$3</f>
        <v>23.632258064516119</v>
      </c>
      <c r="AN19" s="47">
        <f>F19*AN$3</f>
        <v>0</v>
      </c>
      <c r="AO19" s="55">
        <f>G19*AO$3</f>
        <v>0.81290322580645158</v>
      </c>
      <c r="AP19" s="40">
        <f t="shared" si="14"/>
        <v>21.745161290322585</v>
      </c>
      <c r="AQ19" s="40">
        <f t="shared" si="9"/>
        <v>0</v>
      </c>
      <c r="AR19" s="40">
        <f t="shared" si="10"/>
        <v>0.95806451612903221</v>
      </c>
    </row>
    <row r="20" spans="1:44" x14ac:dyDescent="0.55000000000000004">
      <c r="A20" s="81">
        <v>2033</v>
      </c>
      <c r="B20" s="82">
        <f t="shared" si="15"/>
        <v>10419.354838709689</v>
      </c>
      <c r="C20" s="78">
        <v>0</v>
      </c>
      <c r="D20" s="82">
        <f t="shared" si="16"/>
        <v>612.90322580645159</v>
      </c>
      <c r="E20" s="79">
        <f t="shared" si="17"/>
        <v>12677.419354838705</v>
      </c>
      <c r="F20" s="78">
        <v>0</v>
      </c>
      <c r="G20" s="78">
        <f t="shared" si="18"/>
        <v>451.61290322580646</v>
      </c>
      <c r="H20" s="81"/>
      <c r="I20" s="47">
        <f>B20*I$3</f>
        <v>161500.00000000017</v>
      </c>
      <c r="J20" s="47">
        <f>C20*J$3</f>
        <v>0</v>
      </c>
      <c r="K20" s="55">
        <f>D20*K$3</f>
        <v>9500</v>
      </c>
      <c r="L20" s="47">
        <f>E20*L$3</f>
        <v>196499.99999999991</v>
      </c>
      <c r="M20" s="47">
        <f>F20*M$3</f>
        <v>0</v>
      </c>
      <c r="N20" s="55">
        <f>G20*N$3</f>
        <v>7000</v>
      </c>
      <c r="O20" s="40">
        <f t="shared" si="11"/>
        <v>179000.00000000006</v>
      </c>
      <c r="P20" s="40">
        <f t="shared" si="3"/>
        <v>0</v>
      </c>
      <c r="Q20" s="40">
        <f t="shared" si="4"/>
        <v>8250</v>
      </c>
      <c r="R20" s="47">
        <f>B20*R$3</f>
        <v>9637.9032258064635</v>
      </c>
      <c r="S20" s="47">
        <f>C20*S$3</f>
        <v>0</v>
      </c>
      <c r="T20" s="55">
        <f>D20*T$3</f>
        <v>566.9354838709678</v>
      </c>
      <c r="U20" s="47">
        <f>E20*U$3</f>
        <v>11726.612903225803</v>
      </c>
      <c r="V20" s="47">
        <f>F20*V$3</f>
        <v>0</v>
      </c>
      <c r="W20" s="55">
        <f>G20*W$3</f>
        <v>417.74193548387098</v>
      </c>
      <c r="X20" s="40">
        <f t="shared" si="12"/>
        <v>10682.258064516132</v>
      </c>
      <c r="Y20" s="40">
        <f t="shared" si="5"/>
        <v>0</v>
      </c>
      <c r="Z20" s="40">
        <f t="shared" si="6"/>
        <v>492.33870967741939</v>
      </c>
      <c r="AA20" s="47">
        <f>B20*AA$3</f>
        <v>9637.9032258064635</v>
      </c>
      <c r="AB20" s="47">
        <f>C20*AB$3</f>
        <v>0</v>
      </c>
      <c r="AC20" s="55">
        <f>D20*AC$3</f>
        <v>566.9354838709678</v>
      </c>
      <c r="AD20" s="47">
        <f>E20*AD$3</f>
        <v>11726.612903225803</v>
      </c>
      <c r="AE20" s="47">
        <f>F20*AE$3</f>
        <v>0</v>
      </c>
      <c r="AF20" s="55">
        <f>G20*AF$3</f>
        <v>417.74193548387098</v>
      </c>
      <c r="AG20" s="40">
        <f t="shared" si="13"/>
        <v>10682.258064516132</v>
      </c>
      <c r="AH20" s="40">
        <f t="shared" si="7"/>
        <v>0</v>
      </c>
      <c r="AI20" s="40">
        <f t="shared" si="8"/>
        <v>492.33870967741939</v>
      </c>
      <c r="AJ20" s="47">
        <f>B20*AJ$3</f>
        <v>18.75483870967744</v>
      </c>
      <c r="AK20" s="47">
        <f>C20*AK$3</f>
        <v>0</v>
      </c>
      <c r="AL20" s="55">
        <f>D20*AL$3</f>
        <v>1.1032258064516127</v>
      </c>
      <c r="AM20" s="47">
        <f>E20*AM$3</f>
        <v>22.819354838709668</v>
      </c>
      <c r="AN20" s="47">
        <f>F20*AN$3</f>
        <v>0</v>
      </c>
      <c r="AO20" s="55">
        <f>G20*AO$3</f>
        <v>0.81290322580645158</v>
      </c>
      <c r="AP20" s="40">
        <f t="shared" si="14"/>
        <v>20.787096774193554</v>
      </c>
      <c r="AQ20" s="40">
        <f t="shared" si="9"/>
        <v>0</v>
      </c>
      <c r="AR20" s="40">
        <f t="shared" si="10"/>
        <v>0.95806451612903221</v>
      </c>
    </row>
    <row r="21" spans="1:44" x14ac:dyDescent="0.55000000000000004">
      <c r="A21" s="81">
        <v>2034</v>
      </c>
      <c r="B21" s="82">
        <f t="shared" si="15"/>
        <v>9806.4516129032381</v>
      </c>
      <c r="C21" s="78">
        <v>0</v>
      </c>
      <c r="D21" s="82">
        <f t="shared" si="16"/>
        <v>612.90322580645159</v>
      </c>
      <c r="E21" s="79">
        <f t="shared" si="17"/>
        <v>12225.806451612898</v>
      </c>
      <c r="F21" s="78">
        <v>0</v>
      </c>
      <c r="G21" s="78">
        <f t="shared" si="18"/>
        <v>451.61290322580646</v>
      </c>
      <c r="H21" s="81"/>
      <c r="I21" s="47">
        <f>B21*I$3</f>
        <v>152000.0000000002</v>
      </c>
      <c r="J21" s="47">
        <f>C21*J$3</f>
        <v>0</v>
      </c>
      <c r="K21" s="55">
        <f>D21*K$3</f>
        <v>9500</v>
      </c>
      <c r="L21" s="47">
        <f>E21*L$3</f>
        <v>189499.99999999991</v>
      </c>
      <c r="M21" s="47">
        <f>F21*M$3</f>
        <v>0</v>
      </c>
      <c r="N21" s="55">
        <f>G21*N$3</f>
        <v>7000</v>
      </c>
      <c r="O21" s="40">
        <f t="shared" si="11"/>
        <v>170750.00000000006</v>
      </c>
      <c r="P21" s="40">
        <f t="shared" si="3"/>
        <v>0</v>
      </c>
      <c r="Q21" s="40">
        <f t="shared" si="4"/>
        <v>8250</v>
      </c>
      <c r="R21" s="47">
        <f>B21*R$3</f>
        <v>9070.9677419354957</v>
      </c>
      <c r="S21" s="47">
        <f>C21*S$3</f>
        <v>0</v>
      </c>
      <c r="T21" s="55">
        <f>D21*T$3</f>
        <v>566.9354838709678</v>
      </c>
      <c r="U21" s="47">
        <f>E21*U$3</f>
        <v>11308.870967741932</v>
      </c>
      <c r="V21" s="47">
        <f>F21*V$3</f>
        <v>0</v>
      </c>
      <c r="W21" s="55">
        <f>G21*W$3</f>
        <v>417.74193548387098</v>
      </c>
      <c r="X21" s="40">
        <f t="shared" si="12"/>
        <v>10189.919354838714</v>
      </c>
      <c r="Y21" s="40">
        <f t="shared" si="5"/>
        <v>0</v>
      </c>
      <c r="Z21" s="40">
        <f t="shared" si="6"/>
        <v>492.33870967741939</v>
      </c>
      <c r="AA21" s="47">
        <f>B21*AA$3</f>
        <v>9070.9677419354957</v>
      </c>
      <c r="AB21" s="47">
        <f>C21*AB$3</f>
        <v>0</v>
      </c>
      <c r="AC21" s="55">
        <f>D21*AC$3</f>
        <v>566.9354838709678</v>
      </c>
      <c r="AD21" s="47">
        <f>E21*AD$3</f>
        <v>11308.870967741932</v>
      </c>
      <c r="AE21" s="47">
        <f>F21*AE$3</f>
        <v>0</v>
      </c>
      <c r="AF21" s="55">
        <f>G21*AF$3</f>
        <v>417.74193548387098</v>
      </c>
      <c r="AG21" s="40">
        <f t="shared" si="13"/>
        <v>10189.919354838714</v>
      </c>
      <c r="AH21" s="40">
        <f t="shared" si="7"/>
        <v>0</v>
      </c>
      <c r="AI21" s="40">
        <f t="shared" si="8"/>
        <v>492.33870967741939</v>
      </c>
      <c r="AJ21" s="47">
        <f>B21*AJ$3</f>
        <v>17.651612903225828</v>
      </c>
      <c r="AK21" s="47">
        <f>C21*AK$3</f>
        <v>0</v>
      </c>
      <c r="AL21" s="55">
        <f>D21*AL$3</f>
        <v>1.1032258064516127</v>
      </c>
      <c r="AM21" s="47">
        <f>E21*AM$3</f>
        <v>22.006451612903216</v>
      </c>
      <c r="AN21" s="47">
        <f>F21*AN$3</f>
        <v>0</v>
      </c>
      <c r="AO21" s="55">
        <f>G21*AO$3</f>
        <v>0.81290322580645158</v>
      </c>
      <c r="AP21" s="40">
        <f t="shared" si="14"/>
        <v>19.829032258064522</v>
      </c>
      <c r="AQ21" s="40">
        <f t="shared" si="9"/>
        <v>0</v>
      </c>
      <c r="AR21" s="40">
        <f t="shared" si="10"/>
        <v>0.95806451612903221</v>
      </c>
    </row>
    <row r="22" spans="1:44" x14ac:dyDescent="0.55000000000000004">
      <c r="A22" s="81">
        <v>2035</v>
      </c>
      <c r="B22" s="82">
        <f t="shared" si="15"/>
        <v>9193.5483870967873</v>
      </c>
      <c r="C22" s="78">
        <v>0</v>
      </c>
      <c r="D22" s="82">
        <f t="shared" si="16"/>
        <v>612.90322580645159</v>
      </c>
      <c r="E22" s="79">
        <f t="shared" si="17"/>
        <v>11774.193548387091</v>
      </c>
      <c r="F22" s="78">
        <v>0</v>
      </c>
      <c r="G22" s="78">
        <f t="shared" si="18"/>
        <v>451.61290322580646</v>
      </c>
      <c r="H22" s="81"/>
      <c r="I22" s="47">
        <f>B22*I$3</f>
        <v>142500.0000000002</v>
      </c>
      <c r="J22" s="47">
        <f>C22*J$3</f>
        <v>0</v>
      </c>
      <c r="K22" s="55">
        <f>D22*K$3</f>
        <v>9500</v>
      </c>
      <c r="L22" s="47">
        <f>E22*L$3</f>
        <v>182499.99999999991</v>
      </c>
      <c r="M22" s="47">
        <f>F22*M$3</f>
        <v>0</v>
      </c>
      <c r="N22" s="55">
        <f>G22*N$3</f>
        <v>7000</v>
      </c>
      <c r="O22" s="40">
        <f t="shared" si="11"/>
        <v>162500.00000000006</v>
      </c>
      <c r="P22" s="40">
        <f t="shared" si="3"/>
        <v>0</v>
      </c>
      <c r="Q22" s="40">
        <f t="shared" si="4"/>
        <v>8250</v>
      </c>
      <c r="R22" s="47">
        <f>B22*R$3</f>
        <v>8504.0322580645279</v>
      </c>
      <c r="S22" s="47">
        <f>C22*S$3</f>
        <v>0</v>
      </c>
      <c r="T22" s="55">
        <f>D22*T$3</f>
        <v>566.9354838709678</v>
      </c>
      <c r="U22" s="47">
        <f>E22*U$3</f>
        <v>10891.129032258059</v>
      </c>
      <c r="V22" s="47">
        <f>F22*V$3</f>
        <v>0</v>
      </c>
      <c r="W22" s="55">
        <f>G22*W$3</f>
        <v>417.74193548387098</v>
      </c>
      <c r="X22" s="40">
        <f t="shared" si="12"/>
        <v>9697.5806451612934</v>
      </c>
      <c r="Y22" s="40">
        <f t="shared" si="5"/>
        <v>0</v>
      </c>
      <c r="Z22" s="40">
        <f t="shared" si="6"/>
        <v>492.33870967741939</v>
      </c>
      <c r="AA22" s="47">
        <f>B22*AA$3</f>
        <v>8504.0322580645279</v>
      </c>
      <c r="AB22" s="47">
        <f>C22*AB$3</f>
        <v>0</v>
      </c>
      <c r="AC22" s="55">
        <f>D22*AC$3</f>
        <v>566.9354838709678</v>
      </c>
      <c r="AD22" s="47">
        <f>E22*AD$3</f>
        <v>10891.129032258059</v>
      </c>
      <c r="AE22" s="47">
        <f>F22*AE$3</f>
        <v>0</v>
      </c>
      <c r="AF22" s="55">
        <f>G22*AF$3</f>
        <v>417.74193548387098</v>
      </c>
      <c r="AG22" s="40">
        <f t="shared" si="13"/>
        <v>9697.5806451612934</v>
      </c>
      <c r="AH22" s="40">
        <f t="shared" si="7"/>
        <v>0</v>
      </c>
      <c r="AI22" s="40">
        <f t="shared" si="8"/>
        <v>492.33870967741939</v>
      </c>
      <c r="AJ22" s="47">
        <f>B22*AJ$3</f>
        <v>16.548387096774217</v>
      </c>
      <c r="AK22" s="47">
        <f>C22*AK$3</f>
        <v>0</v>
      </c>
      <c r="AL22" s="55">
        <f>D22*AL$3</f>
        <v>1.1032258064516127</v>
      </c>
      <c r="AM22" s="47">
        <f>E22*AM$3</f>
        <v>21.193548387096765</v>
      </c>
      <c r="AN22" s="47">
        <f>F22*AN$3</f>
        <v>0</v>
      </c>
      <c r="AO22" s="55">
        <f>G22*AO$3</f>
        <v>0.81290322580645158</v>
      </c>
      <c r="AP22" s="40">
        <f t="shared" si="14"/>
        <v>18.870967741935491</v>
      </c>
      <c r="AQ22" s="40">
        <f t="shared" si="9"/>
        <v>0</v>
      </c>
      <c r="AR22" s="40">
        <f t="shared" si="10"/>
        <v>0.95806451612903221</v>
      </c>
    </row>
    <row r="23" spans="1:44" x14ac:dyDescent="0.55000000000000004">
      <c r="A23" s="81">
        <v>2036</v>
      </c>
      <c r="B23" s="82">
        <f t="shared" si="15"/>
        <v>8580.6451612903365</v>
      </c>
      <c r="C23" s="78">
        <v>0</v>
      </c>
      <c r="D23" s="82">
        <f t="shared" si="16"/>
        <v>612.90322580645159</v>
      </c>
      <c r="E23" s="79">
        <f t="shared" si="17"/>
        <v>11322.580645161284</v>
      </c>
      <c r="F23" s="78">
        <v>0</v>
      </c>
      <c r="G23" s="78">
        <f t="shared" si="18"/>
        <v>451.61290322580646</v>
      </c>
      <c r="H23" s="81"/>
      <c r="I23" s="47">
        <f>B23*I$3</f>
        <v>133000.0000000002</v>
      </c>
      <c r="J23" s="47">
        <f>C23*J$3</f>
        <v>0</v>
      </c>
      <c r="K23" s="55">
        <f>D23*K$3</f>
        <v>9500</v>
      </c>
      <c r="L23" s="47">
        <f>E23*L$3</f>
        <v>175499.99999999991</v>
      </c>
      <c r="M23" s="47">
        <f>F23*M$3</f>
        <v>0</v>
      </c>
      <c r="N23" s="55">
        <f>G23*N$3</f>
        <v>7000</v>
      </c>
      <c r="O23" s="40">
        <f t="shared" si="11"/>
        <v>154250.00000000006</v>
      </c>
      <c r="P23" s="40">
        <f t="shared" si="3"/>
        <v>0</v>
      </c>
      <c r="Q23" s="40">
        <f t="shared" si="4"/>
        <v>8250</v>
      </c>
      <c r="R23" s="47">
        <f>B23*R$3</f>
        <v>7937.0967741935619</v>
      </c>
      <c r="S23" s="47">
        <f>C23*S$3</f>
        <v>0</v>
      </c>
      <c r="T23" s="55">
        <f>D23*T$3</f>
        <v>566.9354838709678</v>
      </c>
      <c r="U23" s="47">
        <f>E23*U$3</f>
        <v>10473.387096774188</v>
      </c>
      <c r="V23" s="47">
        <f>F23*V$3</f>
        <v>0</v>
      </c>
      <c r="W23" s="55">
        <f>G23*W$3</f>
        <v>417.74193548387098</v>
      </c>
      <c r="X23" s="40">
        <f t="shared" si="12"/>
        <v>9205.2419354838748</v>
      </c>
      <c r="Y23" s="40">
        <f t="shared" si="5"/>
        <v>0</v>
      </c>
      <c r="Z23" s="40">
        <f t="shared" si="6"/>
        <v>492.33870967741939</v>
      </c>
      <c r="AA23" s="47">
        <f>B23*AA$3</f>
        <v>7937.0967741935619</v>
      </c>
      <c r="AB23" s="47">
        <f>C23*AB$3</f>
        <v>0</v>
      </c>
      <c r="AC23" s="55">
        <f>D23*AC$3</f>
        <v>566.9354838709678</v>
      </c>
      <c r="AD23" s="47">
        <f>E23*AD$3</f>
        <v>10473.387096774188</v>
      </c>
      <c r="AE23" s="47">
        <f>F23*AE$3</f>
        <v>0</v>
      </c>
      <c r="AF23" s="55">
        <f>G23*AF$3</f>
        <v>417.74193548387098</v>
      </c>
      <c r="AG23" s="40">
        <f t="shared" si="13"/>
        <v>9205.2419354838748</v>
      </c>
      <c r="AH23" s="40">
        <f t="shared" si="7"/>
        <v>0</v>
      </c>
      <c r="AI23" s="40">
        <f t="shared" si="8"/>
        <v>492.33870967741939</v>
      </c>
      <c r="AJ23" s="47">
        <f>B23*AJ$3</f>
        <v>15.445161290322606</v>
      </c>
      <c r="AK23" s="47">
        <f>C23*AK$3</f>
        <v>0</v>
      </c>
      <c r="AL23" s="55">
        <f>D23*AL$3</f>
        <v>1.1032258064516127</v>
      </c>
      <c r="AM23" s="47">
        <f>E23*AM$3</f>
        <v>20.38064516129031</v>
      </c>
      <c r="AN23" s="47">
        <f>F23*AN$3</f>
        <v>0</v>
      </c>
      <c r="AO23" s="55">
        <f>G23*AO$3</f>
        <v>0.81290322580645158</v>
      </c>
      <c r="AP23" s="40">
        <f t="shared" si="14"/>
        <v>17.91290322580646</v>
      </c>
      <c r="AQ23" s="40">
        <f t="shared" si="9"/>
        <v>0</v>
      </c>
      <c r="AR23" s="40">
        <f t="shared" si="10"/>
        <v>0.95806451612903221</v>
      </c>
    </row>
    <row r="24" spans="1:44" x14ac:dyDescent="0.55000000000000004">
      <c r="A24" s="81">
        <v>2037</v>
      </c>
      <c r="B24" s="82">
        <f t="shared" si="15"/>
        <v>7967.7419354838848</v>
      </c>
      <c r="C24" s="78">
        <v>0</v>
      </c>
      <c r="D24" s="82">
        <f t="shared" si="16"/>
        <v>612.90322580645159</v>
      </c>
      <c r="E24" s="79">
        <f t="shared" si="17"/>
        <v>10870.967741935478</v>
      </c>
      <c r="F24" s="78">
        <v>0</v>
      </c>
      <c r="G24" s="78">
        <f t="shared" si="18"/>
        <v>451.61290322580646</v>
      </c>
      <c r="H24" s="81"/>
      <c r="I24" s="47">
        <f>B24*I$3</f>
        <v>123500.00000000022</v>
      </c>
      <c r="J24" s="47">
        <f>C24*J$3</f>
        <v>0</v>
      </c>
      <c r="K24" s="55">
        <f>D24*K$3</f>
        <v>9500</v>
      </c>
      <c r="L24" s="47">
        <f>E24*L$3</f>
        <v>168499.99999999991</v>
      </c>
      <c r="M24" s="47">
        <f>F24*M$3</f>
        <v>0</v>
      </c>
      <c r="N24" s="55">
        <f>G24*N$3</f>
        <v>7000</v>
      </c>
      <c r="O24" s="40">
        <f t="shared" si="11"/>
        <v>146000.00000000006</v>
      </c>
      <c r="P24" s="40">
        <f t="shared" si="3"/>
        <v>0</v>
      </c>
      <c r="Q24" s="40">
        <f t="shared" si="4"/>
        <v>8250</v>
      </c>
      <c r="R24" s="47">
        <f>B24*R$3</f>
        <v>7370.1612903225941</v>
      </c>
      <c r="S24" s="47">
        <f>C24*S$3</f>
        <v>0</v>
      </c>
      <c r="T24" s="55">
        <f>D24*T$3</f>
        <v>566.9354838709678</v>
      </c>
      <c r="U24" s="47">
        <f>E24*U$3</f>
        <v>10055.645161290317</v>
      </c>
      <c r="V24" s="47">
        <f>F24*V$3</f>
        <v>0</v>
      </c>
      <c r="W24" s="55">
        <f>G24*W$3</f>
        <v>417.74193548387098</v>
      </c>
      <c r="X24" s="40">
        <f t="shared" si="12"/>
        <v>8712.9032258064544</v>
      </c>
      <c r="Y24" s="40">
        <f t="shared" si="5"/>
        <v>0</v>
      </c>
      <c r="Z24" s="40">
        <f t="shared" si="6"/>
        <v>492.33870967741939</v>
      </c>
      <c r="AA24" s="47">
        <f>B24*AA$3</f>
        <v>7370.1612903225941</v>
      </c>
      <c r="AB24" s="47">
        <f>C24*AB$3</f>
        <v>0</v>
      </c>
      <c r="AC24" s="55">
        <f>D24*AC$3</f>
        <v>566.9354838709678</v>
      </c>
      <c r="AD24" s="47">
        <f>E24*AD$3</f>
        <v>10055.645161290317</v>
      </c>
      <c r="AE24" s="47">
        <f>F24*AE$3</f>
        <v>0</v>
      </c>
      <c r="AF24" s="55">
        <f>G24*AF$3</f>
        <v>417.74193548387098</v>
      </c>
      <c r="AG24" s="40">
        <f t="shared" si="13"/>
        <v>8712.9032258064544</v>
      </c>
      <c r="AH24" s="40">
        <f t="shared" si="7"/>
        <v>0</v>
      </c>
      <c r="AI24" s="40">
        <f t="shared" si="8"/>
        <v>492.33870967741939</v>
      </c>
      <c r="AJ24" s="47">
        <f>B24*AJ$3</f>
        <v>14.341935483870992</v>
      </c>
      <c r="AK24" s="47">
        <f>C24*AK$3</f>
        <v>0</v>
      </c>
      <c r="AL24" s="55">
        <f>D24*AL$3</f>
        <v>1.1032258064516127</v>
      </c>
      <c r="AM24" s="47">
        <f>E24*AM$3</f>
        <v>19.567741935483859</v>
      </c>
      <c r="AN24" s="47">
        <f>F24*AN$3</f>
        <v>0</v>
      </c>
      <c r="AO24" s="55">
        <f>G24*AO$3</f>
        <v>0.81290322580645158</v>
      </c>
      <c r="AP24" s="40">
        <f t="shared" si="14"/>
        <v>16.954838709677425</v>
      </c>
      <c r="AQ24" s="40">
        <f t="shared" si="9"/>
        <v>0</v>
      </c>
      <c r="AR24" s="40">
        <f t="shared" si="10"/>
        <v>0.95806451612903221</v>
      </c>
    </row>
    <row r="25" spans="1:44" x14ac:dyDescent="0.55000000000000004">
      <c r="A25" s="81">
        <v>2038</v>
      </c>
      <c r="B25" s="82">
        <f t="shared" si="15"/>
        <v>7354.8387096774331</v>
      </c>
      <c r="C25" s="78">
        <v>0</v>
      </c>
      <c r="D25" s="82">
        <f t="shared" si="16"/>
        <v>612.90322580645159</v>
      </c>
      <c r="E25" s="79">
        <f t="shared" si="17"/>
        <v>10419.354838709671</v>
      </c>
      <c r="F25" s="78">
        <v>0</v>
      </c>
      <c r="G25" s="78">
        <f t="shared" si="18"/>
        <v>451.61290322580646</v>
      </c>
      <c r="H25" s="81"/>
      <c r="I25" s="47">
        <f>B25*I$3</f>
        <v>114000.00000000022</v>
      </c>
      <c r="J25" s="47">
        <f>C25*J$3</f>
        <v>0</v>
      </c>
      <c r="K25" s="55">
        <f>D25*K$3</f>
        <v>9500</v>
      </c>
      <c r="L25" s="47">
        <f>E25*L$3</f>
        <v>161499.99999999988</v>
      </c>
      <c r="M25" s="47">
        <f>F25*M$3</f>
        <v>0</v>
      </c>
      <c r="N25" s="55">
        <f>G25*N$3</f>
        <v>7000</v>
      </c>
      <c r="O25" s="40">
        <f t="shared" si="11"/>
        <v>137750.00000000006</v>
      </c>
      <c r="P25" s="40">
        <f t="shared" si="3"/>
        <v>0</v>
      </c>
      <c r="Q25" s="40">
        <f t="shared" si="4"/>
        <v>8250</v>
      </c>
      <c r="R25" s="47">
        <f>B25*R$3</f>
        <v>6803.2258064516263</v>
      </c>
      <c r="S25" s="47">
        <f>C25*S$3</f>
        <v>0</v>
      </c>
      <c r="T25" s="55">
        <f>D25*T$3</f>
        <v>566.9354838709678</v>
      </c>
      <c r="U25" s="47">
        <f>E25*U$3</f>
        <v>9637.9032258064453</v>
      </c>
      <c r="V25" s="47">
        <f>F25*V$3</f>
        <v>0</v>
      </c>
      <c r="W25" s="55">
        <f>G25*W$3</f>
        <v>417.74193548387098</v>
      </c>
      <c r="X25" s="40">
        <f t="shared" si="12"/>
        <v>8220.5645161290358</v>
      </c>
      <c r="Y25" s="40">
        <f t="shared" si="5"/>
        <v>0</v>
      </c>
      <c r="Z25" s="40">
        <f t="shared" si="6"/>
        <v>492.33870967741939</v>
      </c>
      <c r="AA25" s="47">
        <f>B25*AA$3</f>
        <v>6803.2258064516263</v>
      </c>
      <c r="AB25" s="47">
        <f>C25*AB$3</f>
        <v>0</v>
      </c>
      <c r="AC25" s="55">
        <f>D25*AC$3</f>
        <v>566.9354838709678</v>
      </c>
      <c r="AD25" s="47">
        <f>E25*AD$3</f>
        <v>9637.9032258064453</v>
      </c>
      <c r="AE25" s="47">
        <f>F25*AE$3</f>
        <v>0</v>
      </c>
      <c r="AF25" s="55">
        <f>G25*AF$3</f>
        <v>417.74193548387098</v>
      </c>
      <c r="AG25" s="40">
        <f t="shared" si="13"/>
        <v>8220.5645161290358</v>
      </c>
      <c r="AH25" s="40">
        <f t="shared" si="7"/>
        <v>0</v>
      </c>
      <c r="AI25" s="40">
        <f t="shared" si="8"/>
        <v>492.33870967741939</v>
      </c>
      <c r="AJ25" s="47">
        <f>B25*AJ$3</f>
        <v>13.238709677419379</v>
      </c>
      <c r="AK25" s="47">
        <f>C25*AK$3</f>
        <v>0</v>
      </c>
      <c r="AL25" s="55">
        <f>D25*AL$3</f>
        <v>1.1032258064516127</v>
      </c>
      <c r="AM25" s="47">
        <f>E25*AM$3</f>
        <v>18.754838709677408</v>
      </c>
      <c r="AN25" s="47">
        <f>F25*AN$3</f>
        <v>0</v>
      </c>
      <c r="AO25" s="55">
        <f>G25*AO$3</f>
        <v>0.81290322580645158</v>
      </c>
      <c r="AP25" s="40">
        <f t="shared" si="14"/>
        <v>15.996774193548394</v>
      </c>
      <c r="AQ25" s="40">
        <f t="shared" si="9"/>
        <v>0</v>
      </c>
      <c r="AR25" s="40">
        <f t="shared" si="10"/>
        <v>0.95806451612903221</v>
      </c>
    </row>
    <row r="26" spans="1:44" x14ac:dyDescent="0.55000000000000004">
      <c r="A26" s="81">
        <f>A25+1</f>
        <v>2039</v>
      </c>
      <c r="B26" s="82">
        <f t="shared" si="15"/>
        <v>6741.9354838709814</v>
      </c>
      <c r="C26" s="78">
        <v>0</v>
      </c>
      <c r="D26" s="82">
        <f t="shared" si="16"/>
        <v>612.90322580645159</v>
      </c>
      <c r="E26" s="79">
        <f t="shared" si="17"/>
        <v>9967.7419354838639</v>
      </c>
      <c r="F26" s="78">
        <v>0</v>
      </c>
      <c r="G26" s="78">
        <f t="shared" si="18"/>
        <v>451.61290322580646</v>
      </c>
      <c r="H26" s="81"/>
      <c r="I26" s="47">
        <f>B26*I$3</f>
        <v>104500.00000000022</v>
      </c>
      <c r="J26" s="47">
        <f>C26*J$3</f>
        <v>0</v>
      </c>
      <c r="K26" s="55">
        <f>D26*K$3</f>
        <v>9500</v>
      </c>
      <c r="L26" s="47">
        <f>E26*L$3</f>
        <v>154499.99999999988</v>
      </c>
      <c r="M26" s="47">
        <f>F26*M$3</f>
        <v>0</v>
      </c>
      <c r="N26" s="55">
        <f>G26*N$3</f>
        <v>7000</v>
      </c>
      <c r="O26" s="40">
        <f t="shared" si="11"/>
        <v>129500.00000000006</v>
      </c>
      <c r="P26" s="40">
        <f t="shared" si="3"/>
        <v>0</v>
      </c>
      <c r="Q26" s="40">
        <f t="shared" si="4"/>
        <v>8250</v>
      </c>
      <c r="R26" s="47">
        <f>B26*R$3</f>
        <v>6236.2903225806585</v>
      </c>
      <c r="S26" s="47">
        <f>C26*S$3</f>
        <v>0</v>
      </c>
      <c r="T26" s="55">
        <f>D26*T$3</f>
        <v>566.9354838709678</v>
      </c>
      <c r="U26" s="47">
        <f>E26*U$3</f>
        <v>9220.1612903225741</v>
      </c>
      <c r="V26" s="47">
        <f>F26*V$3</f>
        <v>0</v>
      </c>
      <c r="W26" s="55">
        <f>G26*W$3</f>
        <v>417.74193548387098</v>
      </c>
      <c r="X26" s="40">
        <f t="shared" si="12"/>
        <v>7728.2258064516163</v>
      </c>
      <c r="Y26" s="40">
        <f t="shared" si="5"/>
        <v>0</v>
      </c>
      <c r="Z26" s="40">
        <f t="shared" si="6"/>
        <v>492.33870967741939</v>
      </c>
      <c r="AA26" s="47">
        <f>B26*AA$3</f>
        <v>6236.2903225806585</v>
      </c>
      <c r="AB26" s="47">
        <f>C26*AB$3</f>
        <v>0</v>
      </c>
      <c r="AC26" s="55">
        <f>D26*AC$3</f>
        <v>566.9354838709678</v>
      </c>
      <c r="AD26" s="47">
        <f>E26*AD$3</f>
        <v>9220.1612903225741</v>
      </c>
      <c r="AE26" s="47">
        <f>F26*AE$3</f>
        <v>0</v>
      </c>
      <c r="AF26" s="55">
        <f>G26*AF$3</f>
        <v>417.74193548387098</v>
      </c>
      <c r="AG26" s="40">
        <f t="shared" si="13"/>
        <v>7728.2258064516163</v>
      </c>
      <c r="AH26" s="40">
        <f t="shared" si="7"/>
        <v>0</v>
      </c>
      <c r="AI26" s="40">
        <f t="shared" si="8"/>
        <v>492.33870967741939</v>
      </c>
      <c r="AJ26" s="47">
        <f>B26*AJ$3</f>
        <v>12.135483870967766</v>
      </c>
      <c r="AK26" s="47">
        <f>C26*AK$3</f>
        <v>0</v>
      </c>
      <c r="AL26" s="55">
        <f>D26*AL$3</f>
        <v>1.1032258064516127</v>
      </c>
      <c r="AM26" s="47">
        <f>E26*AM$3</f>
        <v>17.941935483870953</v>
      </c>
      <c r="AN26" s="47">
        <f>F26*AN$3</f>
        <v>0</v>
      </c>
      <c r="AO26" s="55">
        <f>G26*AO$3</f>
        <v>0.81290322580645158</v>
      </c>
      <c r="AP26" s="40">
        <f t="shared" si="14"/>
        <v>15.038709677419359</v>
      </c>
      <c r="AQ26" s="40">
        <f t="shared" si="9"/>
        <v>0</v>
      </c>
      <c r="AR26" s="40">
        <f t="shared" si="10"/>
        <v>0.95806451612903221</v>
      </c>
    </row>
    <row r="27" spans="1:44" x14ac:dyDescent="0.55000000000000004">
      <c r="A27" s="81">
        <f t="shared" ref="A27:A37" si="19">A26+1</f>
        <v>2040</v>
      </c>
      <c r="B27" s="82">
        <f t="shared" si="15"/>
        <v>6129.0322580645297</v>
      </c>
      <c r="C27" s="78">
        <v>0</v>
      </c>
      <c r="D27" s="82">
        <f t="shared" si="16"/>
        <v>612.90322580645159</v>
      </c>
      <c r="E27" s="79">
        <f t="shared" si="17"/>
        <v>9516.1290322580571</v>
      </c>
      <c r="F27" s="78">
        <v>0</v>
      </c>
      <c r="G27" s="78">
        <f t="shared" si="18"/>
        <v>451.61290322580646</v>
      </c>
      <c r="H27" s="81"/>
      <c r="I27" s="47">
        <f>B27*I$3</f>
        <v>95000.000000000204</v>
      </c>
      <c r="J27" s="47">
        <f>C27*J$3</f>
        <v>0</v>
      </c>
      <c r="K27" s="55">
        <f>D27*K$3</f>
        <v>9500</v>
      </c>
      <c r="L27" s="47">
        <f>E27*L$3</f>
        <v>147499.99999999988</v>
      </c>
      <c r="M27" s="47">
        <f>F27*M$3</f>
        <v>0</v>
      </c>
      <c r="N27" s="55">
        <f>G27*N$3</f>
        <v>7000</v>
      </c>
      <c r="O27" s="40">
        <f t="shared" si="11"/>
        <v>121250.00000000004</v>
      </c>
      <c r="P27" s="40">
        <f t="shared" si="3"/>
        <v>0</v>
      </c>
      <c r="Q27" s="40">
        <f t="shared" si="4"/>
        <v>8250</v>
      </c>
      <c r="R27" s="47">
        <f>B27*R$3</f>
        <v>5669.3548387096898</v>
      </c>
      <c r="S27" s="47">
        <f>C27*S$3</f>
        <v>0</v>
      </c>
      <c r="T27" s="55">
        <f>D27*T$3</f>
        <v>566.9354838709678</v>
      </c>
      <c r="U27" s="47">
        <f>E27*U$3</f>
        <v>8802.4193548387029</v>
      </c>
      <c r="V27" s="47">
        <f>F27*V$3</f>
        <v>0</v>
      </c>
      <c r="W27" s="55">
        <f>G27*W$3</f>
        <v>417.74193548387098</v>
      </c>
      <c r="X27" s="40">
        <f t="shared" si="12"/>
        <v>7235.8870967741968</v>
      </c>
      <c r="Y27" s="40">
        <f t="shared" si="5"/>
        <v>0</v>
      </c>
      <c r="Z27" s="40">
        <f t="shared" si="6"/>
        <v>492.33870967741939</v>
      </c>
      <c r="AA27" s="47">
        <f>B27*AA$3</f>
        <v>5669.3548387096898</v>
      </c>
      <c r="AB27" s="47">
        <f>C27*AB$3</f>
        <v>0</v>
      </c>
      <c r="AC27" s="55">
        <f>D27*AC$3</f>
        <v>566.9354838709678</v>
      </c>
      <c r="AD27" s="47">
        <f>E27*AD$3</f>
        <v>8802.4193548387029</v>
      </c>
      <c r="AE27" s="47">
        <f>F27*AE$3</f>
        <v>0</v>
      </c>
      <c r="AF27" s="55">
        <f>G27*AF$3</f>
        <v>417.74193548387098</v>
      </c>
      <c r="AG27" s="40">
        <f t="shared" si="13"/>
        <v>7235.8870967741968</v>
      </c>
      <c r="AH27" s="40">
        <f t="shared" si="7"/>
        <v>0</v>
      </c>
      <c r="AI27" s="40">
        <f t="shared" si="8"/>
        <v>492.33870967741939</v>
      </c>
      <c r="AJ27" s="47">
        <f>B27*AJ$3</f>
        <v>11.032258064516153</v>
      </c>
      <c r="AK27" s="47">
        <f>C27*AK$3</f>
        <v>0</v>
      </c>
      <c r="AL27" s="55">
        <f>D27*AL$3</f>
        <v>1.1032258064516127</v>
      </c>
      <c r="AM27" s="47">
        <f>E27*AM$3</f>
        <v>17.129032258064502</v>
      </c>
      <c r="AN27" s="47">
        <f>F27*AN$3</f>
        <v>0</v>
      </c>
      <c r="AO27" s="55">
        <f>G27*AO$3</f>
        <v>0.81290322580645158</v>
      </c>
      <c r="AP27" s="40">
        <f t="shared" si="14"/>
        <v>14.080645161290327</v>
      </c>
      <c r="AQ27" s="40">
        <f t="shared" si="9"/>
        <v>0</v>
      </c>
      <c r="AR27" s="40">
        <f t="shared" si="10"/>
        <v>0.95806451612903221</v>
      </c>
    </row>
    <row r="28" spans="1:44" x14ac:dyDescent="0.55000000000000004">
      <c r="A28" s="81">
        <f t="shared" si="19"/>
        <v>2041</v>
      </c>
      <c r="B28" s="82">
        <f t="shared" si="15"/>
        <v>5516.129032258078</v>
      </c>
      <c r="C28" s="78">
        <v>0</v>
      </c>
      <c r="D28" s="82">
        <f t="shared" si="16"/>
        <v>612.90322580645159</v>
      </c>
      <c r="E28" s="79">
        <f t="shared" si="17"/>
        <v>9064.5161290322503</v>
      </c>
      <c r="F28" s="78">
        <v>0</v>
      </c>
      <c r="G28" s="78">
        <f t="shared" si="18"/>
        <v>451.61290322580646</v>
      </c>
      <c r="H28" s="81"/>
      <c r="I28" s="47">
        <f>B28*I$3</f>
        <v>85500.000000000204</v>
      </c>
      <c r="J28" s="47">
        <f>C28*J$3</f>
        <v>0</v>
      </c>
      <c r="K28" s="55">
        <f>D28*K$3</f>
        <v>9500</v>
      </c>
      <c r="L28" s="47">
        <f>E28*L$3</f>
        <v>140499.99999999988</v>
      </c>
      <c r="M28" s="47">
        <f>F28*M$3</f>
        <v>0</v>
      </c>
      <c r="N28" s="55">
        <f>G28*N$3</f>
        <v>7000</v>
      </c>
      <c r="O28" s="40">
        <f t="shared" si="11"/>
        <v>113000.00000000004</v>
      </c>
      <c r="P28" s="40">
        <f t="shared" si="3"/>
        <v>0</v>
      </c>
      <c r="Q28" s="40">
        <f t="shared" si="4"/>
        <v>8250</v>
      </c>
      <c r="R28" s="47">
        <f>B28*R$3</f>
        <v>5102.419354838722</v>
      </c>
      <c r="S28" s="47">
        <f>C28*S$3</f>
        <v>0</v>
      </c>
      <c r="T28" s="55">
        <f>D28*T$3</f>
        <v>566.9354838709678</v>
      </c>
      <c r="U28" s="47">
        <f>E28*U$3</f>
        <v>8384.6774193548317</v>
      </c>
      <c r="V28" s="47">
        <f>F28*V$3</f>
        <v>0</v>
      </c>
      <c r="W28" s="55">
        <f>G28*W$3</f>
        <v>417.74193548387098</v>
      </c>
      <c r="X28" s="40">
        <f t="shared" si="12"/>
        <v>6743.5483870967764</v>
      </c>
      <c r="Y28" s="40">
        <f t="shared" si="5"/>
        <v>0</v>
      </c>
      <c r="Z28" s="40">
        <f t="shared" si="6"/>
        <v>492.33870967741939</v>
      </c>
      <c r="AA28" s="47">
        <f>B28*AA$3</f>
        <v>5102.419354838722</v>
      </c>
      <c r="AB28" s="47">
        <f>C28*AB$3</f>
        <v>0</v>
      </c>
      <c r="AC28" s="55">
        <f>D28*AC$3</f>
        <v>566.9354838709678</v>
      </c>
      <c r="AD28" s="47">
        <f>E28*AD$3</f>
        <v>8384.6774193548317</v>
      </c>
      <c r="AE28" s="47">
        <f>F28*AE$3</f>
        <v>0</v>
      </c>
      <c r="AF28" s="55">
        <f>G28*AF$3</f>
        <v>417.74193548387098</v>
      </c>
      <c r="AG28" s="40">
        <f t="shared" si="13"/>
        <v>6743.5483870967764</v>
      </c>
      <c r="AH28" s="40">
        <f t="shared" si="7"/>
        <v>0</v>
      </c>
      <c r="AI28" s="40">
        <f t="shared" si="8"/>
        <v>492.33870967741939</v>
      </c>
      <c r="AJ28" s="47">
        <f>B28*AJ$3</f>
        <v>9.9290322580645398</v>
      </c>
      <c r="AK28" s="47">
        <f>C28*AK$3</f>
        <v>0</v>
      </c>
      <c r="AL28" s="55">
        <f>D28*AL$3</f>
        <v>1.1032258064516127</v>
      </c>
      <c r="AM28" s="47">
        <f>E28*AM$3</f>
        <v>16.316129032258051</v>
      </c>
      <c r="AN28" s="47">
        <f>F28*AN$3</f>
        <v>0</v>
      </c>
      <c r="AO28" s="55">
        <f>G28*AO$3</f>
        <v>0.81290322580645158</v>
      </c>
      <c r="AP28" s="40">
        <f t="shared" si="14"/>
        <v>13.122580645161296</v>
      </c>
      <c r="AQ28" s="40">
        <f t="shared" si="9"/>
        <v>0</v>
      </c>
      <c r="AR28" s="40">
        <f t="shared" si="10"/>
        <v>0.95806451612903221</v>
      </c>
    </row>
    <row r="29" spans="1:44" x14ac:dyDescent="0.55000000000000004">
      <c r="A29" s="81">
        <f t="shared" si="19"/>
        <v>2042</v>
      </c>
      <c r="B29" s="82">
        <f t="shared" si="15"/>
        <v>4903.2258064516263</v>
      </c>
      <c r="C29" s="78">
        <v>0</v>
      </c>
      <c r="D29" s="82">
        <f t="shared" si="16"/>
        <v>612.90322580645159</v>
      </c>
      <c r="E29" s="79">
        <f t="shared" si="17"/>
        <v>8612.9032258064435</v>
      </c>
      <c r="F29" s="78">
        <v>0</v>
      </c>
      <c r="G29" s="78">
        <f t="shared" si="18"/>
        <v>451.61290322580646</v>
      </c>
      <c r="H29" s="81"/>
      <c r="I29" s="47">
        <f>B29*I$3</f>
        <v>76000.000000000204</v>
      </c>
      <c r="J29" s="47">
        <f>C29*J$3</f>
        <v>0</v>
      </c>
      <c r="K29" s="55">
        <f>D29*K$3</f>
        <v>9500</v>
      </c>
      <c r="L29" s="47">
        <f>E29*L$3</f>
        <v>133499.99999999988</v>
      </c>
      <c r="M29" s="47">
        <f>F29*M$3</f>
        <v>0</v>
      </c>
      <c r="N29" s="55">
        <f>G29*N$3</f>
        <v>7000</v>
      </c>
      <c r="O29" s="40">
        <f t="shared" si="11"/>
        <v>104750.00000000004</v>
      </c>
      <c r="P29" s="40">
        <f t="shared" si="3"/>
        <v>0</v>
      </c>
      <c r="Q29" s="40">
        <f t="shared" si="4"/>
        <v>8250</v>
      </c>
      <c r="R29" s="47">
        <f>B29*R$3</f>
        <v>4535.4838709677542</v>
      </c>
      <c r="S29" s="47">
        <f>C29*S$3</f>
        <v>0</v>
      </c>
      <c r="T29" s="55">
        <f>D29*T$3</f>
        <v>566.9354838709678</v>
      </c>
      <c r="U29" s="47">
        <f>E29*U$3</f>
        <v>7966.9354838709605</v>
      </c>
      <c r="V29" s="47">
        <f>F29*V$3</f>
        <v>0</v>
      </c>
      <c r="W29" s="55">
        <f>G29*W$3</f>
        <v>417.74193548387098</v>
      </c>
      <c r="X29" s="40">
        <f t="shared" si="12"/>
        <v>6251.2096774193578</v>
      </c>
      <c r="Y29" s="40">
        <f t="shared" si="5"/>
        <v>0</v>
      </c>
      <c r="Z29" s="40">
        <f t="shared" si="6"/>
        <v>492.33870967741939</v>
      </c>
      <c r="AA29" s="47">
        <f>B29*AA$3</f>
        <v>4535.4838709677542</v>
      </c>
      <c r="AB29" s="47">
        <f>C29*AB$3</f>
        <v>0</v>
      </c>
      <c r="AC29" s="55">
        <f>D29*AC$3</f>
        <v>566.9354838709678</v>
      </c>
      <c r="AD29" s="47">
        <f>E29*AD$3</f>
        <v>7966.9354838709605</v>
      </c>
      <c r="AE29" s="47">
        <f>F29*AE$3</f>
        <v>0</v>
      </c>
      <c r="AF29" s="55">
        <f>G29*AF$3</f>
        <v>417.74193548387098</v>
      </c>
      <c r="AG29" s="40">
        <f t="shared" si="13"/>
        <v>6251.2096774193578</v>
      </c>
      <c r="AH29" s="40">
        <f t="shared" si="7"/>
        <v>0</v>
      </c>
      <c r="AI29" s="40">
        <f t="shared" si="8"/>
        <v>492.33870967741939</v>
      </c>
      <c r="AJ29" s="47">
        <f>B29*AJ$3</f>
        <v>8.8258064516129267</v>
      </c>
      <c r="AK29" s="47">
        <f>C29*AK$3</f>
        <v>0</v>
      </c>
      <c r="AL29" s="55">
        <f>D29*AL$3</f>
        <v>1.1032258064516127</v>
      </c>
      <c r="AM29" s="47">
        <f>E29*AM$3</f>
        <v>15.503225806451598</v>
      </c>
      <c r="AN29" s="47">
        <f>F29*AN$3</f>
        <v>0</v>
      </c>
      <c r="AO29" s="55">
        <f>G29*AO$3</f>
        <v>0.81290322580645158</v>
      </c>
      <c r="AP29" s="40">
        <f t="shared" si="14"/>
        <v>12.164516129032261</v>
      </c>
      <c r="AQ29" s="40">
        <f t="shared" si="9"/>
        <v>0</v>
      </c>
      <c r="AR29" s="40">
        <f t="shared" si="10"/>
        <v>0.95806451612903221</v>
      </c>
    </row>
    <row r="30" spans="1:44" x14ac:dyDescent="0.55000000000000004">
      <c r="A30" s="81">
        <f t="shared" si="19"/>
        <v>2043</v>
      </c>
      <c r="B30" s="82">
        <f t="shared" si="15"/>
        <v>4290.3225806451746</v>
      </c>
      <c r="C30" s="78">
        <v>0</v>
      </c>
      <c r="D30" s="82">
        <f t="shared" si="16"/>
        <v>612.90322580645159</v>
      </c>
      <c r="E30" s="79">
        <f t="shared" si="17"/>
        <v>8161.2903225806367</v>
      </c>
      <c r="F30" s="78">
        <v>0</v>
      </c>
      <c r="G30" s="78">
        <f t="shared" si="18"/>
        <v>451.61290322580646</v>
      </c>
      <c r="H30" s="81"/>
      <c r="I30" s="47">
        <f>B30*I$3</f>
        <v>66500.000000000204</v>
      </c>
      <c r="J30" s="47">
        <f>C30*J$3</f>
        <v>0</v>
      </c>
      <c r="K30" s="55">
        <f>D30*K$3</f>
        <v>9500</v>
      </c>
      <c r="L30" s="47">
        <f>E30*L$3</f>
        <v>126499.99999999987</v>
      </c>
      <c r="M30" s="47">
        <f>F30*M$3</f>
        <v>0</v>
      </c>
      <c r="N30" s="55">
        <f>G30*N$3</f>
        <v>7000</v>
      </c>
      <c r="O30" s="40">
        <f t="shared" si="11"/>
        <v>96500.000000000029</v>
      </c>
      <c r="P30" s="40">
        <f t="shared" si="3"/>
        <v>0</v>
      </c>
      <c r="Q30" s="40">
        <f t="shared" si="4"/>
        <v>8250</v>
      </c>
      <c r="R30" s="47">
        <f>B30*R$3</f>
        <v>3968.5483870967869</v>
      </c>
      <c r="S30" s="47">
        <f>C30*S$3</f>
        <v>0</v>
      </c>
      <c r="T30" s="55">
        <f>D30*T$3</f>
        <v>566.9354838709678</v>
      </c>
      <c r="U30" s="47">
        <f>E30*U$3</f>
        <v>7549.1935483870893</v>
      </c>
      <c r="V30" s="47">
        <f>F30*V$3</f>
        <v>0</v>
      </c>
      <c r="W30" s="55">
        <f>G30*W$3</f>
        <v>417.74193548387098</v>
      </c>
      <c r="X30" s="40">
        <f t="shared" si="12"/>
        <v>5758.8709677419383</v>
      </c>
      <c r="Y30" s="40">
        <f t="shared" si="5"/>
        <v>0</v>
      </c>
      <c r="Z30" s="40">
        <f t="shared" si="6"/>
        <v>492.33870967741939</v>
      </c>
      <c r="AA30" s="47">
        <f>B30*AA$3</f>
        <v>3968.5483870967869</v>
      </c>
      <c r="AB30" s="47">
        <f>C30*AB$3</f>
        <v>0</v>
      </c>
      <c r="AC30" s="55">
        <f>D30*AC$3</f>
        <v>566.9354838709678</v>
      </c>
      <c r="AD30" s="47">
        <f>E30*AD$3</f>
        <v>7549.1935483870893</v>
      </c>
      <c r="AE30" s="47">
        <f>F30*AE$3</f>
        <v>0</v>
      </c>
      <c r="AF30" s="55">
        <f>G30*AF$3</f>
        <v>417.74193548387098</v>
      </c>
      <c r="AG30" s="40">
        <f t="shared" si="13"/>
        <v>5758.8709677419383</v>
      </c>
      <c r="AH30" s="40">
        <f t="shared" si="7"/>
        <v>0</v>
      </c>
      <c r="AI30" s="40">
        <f t="shared" si="8"/>
        <v>492.33870967741939</v>
      </c>
      <c r="AJ30" s="47">
        <f>B30*AJ$3</f>
        <v>7.7225806451613144</v>
      </c>
      <c r="AK30" s="47">
        <f>C30*AK$3</f>
        <v>0</v>
      </c>
      <c r="AL30" s="55">
        <f>D30*AL$3</f>
        <v>1.1032258064516127</v>
      </c>
      <c r="AM30" s="47">
        <f>E30*AM$3</f>
        <v>14.690322580645146</v>
      </c>
      <c r="AN30" s="47">
        <f>F30*AN$3</f>
        <v>0</v>
      </c>
      <c r="AO30" s="55">
        <f>G30*AO$3</f>
        <v>0.81290322580645158</v>
      </c>
      <c r="AP30" s="40">
        <f t="shared" si="14"/>
        <v>11.20645161290323</v>
      </c>
      <c r="AQ30" s="40">
        <f t="shared" si="9"/>
        <v>0</v>
      </c>
      <c r="AR30" s="40">
        <f t="shared" si="10"/>
        <v>0.95806451612903221</v>
      </c>
    </row>
    <row r="31" spans="1:44" x14ac:dyDescent="0.55000000000000004">
      <c r="A31" s="81">
        <f t="shared" si="19"/>
        <v>2044</v>
      </c>
      <c r="B31" s="82">
        <f t="shared" si="15"/>
        <v>3677.4193548387229</v>
      </c>
      <c r="C31" s="78">
        <v>0</v>
      </c>
      <c r="D31" s="82">
        <f t="shared" si="16"/>
        <v>612.90322580645159</v>
      </c>
      <c r="E31" s="79">
        <f t="shared" si="17"/>
        <v>7709.6774193548299</v>
      </c>
      <c r="F31" s="78">
        <v>0</v>
      </c>
      <c r="G31" s="78">
        <f t="shared" si="18"/>
        <v>451.61290322580646</v>
      </c>
      <c r="H31" s="81"/>
      <c r="I31" s="47">
        <f>B31*I$3</f>
        <v>57000.000000000204</v>
      </c>
      <c r="J31" s="47">
        <f>C31*J$3</f>
        <v>0</v>
      </c>
      <c r="K31" s="55">
        <f>D31*K$3</f>
        <v>9500</v>
      </c>
      <c r="L31" s="47">
        <f>E31*L$3</f>
        <v>119499.99999999987</v>
      </c>
      <c r="M31" s="47">
        <f>F31*M$3</f>
        <v>0</v>
      </c>
      <c r="N31" s="55">
        <f>G31*N$3</f>
        <v>7000</v>
      </c>
      <c r="O31" s="40">
        <f t="shared" si="11"/>
        <v>88250.000000000029</v>
      </c>
      <c r="P31" s="40">
        <f t="shared" si="3"/>
        <v>0</v>
      </c>
      <c r="Q31" s="40">
        <f t="shared" si="4"/>
        <v>8250</v>
      </c>
      <c r="R31" s="47">
        <f>B31*R$3</f>
        <v>3401.6129032258191</v>
      </c>
      <c r="S31" s="47">
        <f>C31*S$3</f>
        <v>0</v>
      </c>
      <c r="T31" s="55">
        <f>D31*T$3</f>
        <v>566.9354838709678</v>
      </c>
      <c r="U31" s="47">
        <f>E31*U$3</f>
        <v>7131.4516129032181</v>
      </c>
      <c r="V31" s="47">
        <f>F31*V$3</f>
        <v>0</v>
      </c>
      <c r="W31" s="55">
        <f>G31*W$3</f>
        <v>417.74193548387098</v>
      </c>
      <c r="X31" s="40">
        <f t="shared" si="12"/>
        <v>5266.5322580645188</v>
      </c>
      <c r="Y31" s="40">
        <f t="shared" si="5"/>
        <v>0</v>
      </c>
      <c r="Z31" s="40">
        <f t="shared" si="6"/>
        <v>492.33870967741939</v>
      </c>
      <c r="AA31" s="47">
        <f>B31*AA$3</f>
        <v>3401.6129032258191</v>
      </c>
      <c r="AB31" s="47">
        <f>C31*AB$3</f>
        <v>0</v>
      </c>
      <c r="AC31" s="55">
        <f>D31*AC$3</f>
        <v>566.9354838709678</v>
      </c>
      <c r="AD31" s="47">
        <f>E31*AD$3</f>
        <v>7131.4516129032181</v>
      </c>
      <c r="AE31" s="47">
        <f>F31*AE$3</f>
        <v>0</v>
      </c>
      <c r="AF31" s="55">
        <f>G31*AF$3</f>
        <v>417.74193548387098</v>
      </c>
      <c r="AG31" s="40">
        <f t="shared" si="13"/>
        <v>5266.5322580645188</v>
      </c>
      <c r="AH31" s="40">
        <f t="shared" si="7"/>
        <v>0</v>
      </c>
      <c r="AI31" s="40">
        <f t="shared" si="8"/>
        <v>492.33870967741939</v>
      </c>
      <c r="AJ31" s="47">
        <f>B31*AJ$3</f>
        <v>6.6193548387097012</v>
      </c>
      <c r="AK31" s="47">
        <f>C31*AK$3</f>
        <v>0</v>
      </c>
      <c r="AL31" s="55">
        <f>D31*AL$3</f>
        <v>1.1032258064516127</v>
      </c>
      <c r="AM31" s="47">
        <f>E31*AM$3</f>
        <v>13.877419354838693</v>
      </c>
      <c r="AN31" s="47">
        <f>F31*AN$3</f>
        <v>0</v>
      </c>
      <c r="AO31" s="55">
        <f>G31*AO$3</f>
        <v>0.81290322580645158</v>
      </c>
      <c r="AP31" s="40">
        <f t="shared" si="14"/>
        <v>10.248387096774197</v>
      </c>
      <c r="AQ31" s="40">
        <f t="shared" si="9"/>
        <v>0</v>
      </c>
      <c r="AR31" s="40">
        <f t="shared" si="10"/>
        <v>0.95806451612903221</v>
      </c>
    </row>
    <row r="32" spans="1:44" x14ac:dyDescent="0.55000000000000004">
      <c r="A32" s="81">
        <f t="shared" si="19"/>
        <v>2045</v>
      </c>
      <c r="B32" s="82">
        <f t="shared" si="15"/>
        <v>3064.5161290322712</v>
      </c>
      <c r="C32" s="78">
        <v>0</v>
      </c>
      <c r="D32" s="82">
        <f t="shared" si="16"/>
        <v>612.90322580645159</v>
      </c>
      <c r="E32" s="79">
        <f t="shared" si="17"/>
        <v>7258.0645161290231</v>
      </c>
      <c r="F32" s="78">
        <v>0</v>
      </c>
      <c r="G32" s="78">
        <f t="shared" si="18"/>
        <v>451.61290322580646</v>
      </c>
      <c r="H32" s="81"/>
      <c r="I32" s="47">
        <f>B32*I$3</f>
        <v>47500.000000000204</v>
      </c>
      <c r="J32" s="47">
        <f>C32*J$3</f>
        <v>0</v>
      </c>
      <c r="K32" s="55">
        <f>D32*K$3</f>
        <v>9500</v>
      </c>
      <c r="L32" s="47">
        <f>E32*L$3</f>
        <v>112499.99999999985</v>
      </c>
      <c r="M32" s="47">
        <f>F32*M$3</f>
        <v>0</v>
      </c>
      <c r="N32" s="55">
        <f>G32*N$3</f>
        <v>7000</v>
      </c>
      <c r="O32" s="40">
        <f t="shared" si="11"/>
        <v>80000.000000000029</v>
      </c>
      <c r="P32" s="40">
        <f t="shared" si="3"/>
        <v>0</v>
      </c>
      <c r="Q32" s="40">
        <f t="shared" si="4"/>
        <v>8250</v>
      </c>
      <c r="R32" s="47">
        <f>B32*R$3</f>
        <v>2834.6774193548508</v>
      </c>
      <c r="S32" s="47">
        <f>C32*S$3</f>
        <v>0</v>
      </c>
      <c r="T32" s="55">
        <f>D32*T$3</f>
        <v>566.9354838709678</v>
      </c>
      <c r="U32" s="47">
        <f>E32*U$3</f>
        <v>6713.7096774193469</v>
      </c>
      <c r="V32" s="47">
        <f>F32*V$3</f>
        <v>0</v>
      </c>
      <c r="W32" s="55">
        <f>G32*W$3</f>
        <v>417.74193548387098</v>
      </c>
      <c r="X32" s="40">
        <f t="shared" si="12"/>
        <v>4774.1935483870984</v>
      </c>
      <c r="Y32" s="40">
        <f t="shared" si="5"/>
        <v>0</v>
      </c>
      <c r="Z32" s="40">
        <f t="shared" si="6"/>
        <v>492.33870967741939</v>
      </c>
      <c r="AA32" s="47">
        <f>B32*AA$3</f>
        <v>2834.6774193548508</v>
      </c>
      <c r="AB32" s="47">
        <f>C32*AB$3</f>
        <v>0</v>
      </c>
      <c r="AC32" s="55">
        <f>D32*AC$3</f>
        <v>566.9354838709678</v>
      </c>
      <c r="AD32" s="47">
        <f>E32*AD$3</f>
        <v>6713.7096774193469</v>
      </c>
      <c r="AE32" s="47">
        <f>F32*AE$3</f>
        <v>0</v>
      </c>
      <c r="AF32" s="55">
        <f>G32*AF$3</f>
        <v>417.74193548387098</v>
      </c>
      <c r="AG32" s="40">
        <f t="shared" si="13"/>
        <v>4774.1935483870984</v>
      </c>
      <c r="AH32" s="40">
        <f t="shared" si="7"/>
        <v>0</v>
      </c>
      <c r="AI32" s="40">
        <f t="shared" si="8"/>
        <v>492.33870967741939</v>
      </c>
      <c r="AJ32" s="47">
        <f>B32*AJ$3</f>
        <v>5.516129032258088</v>
      </c>
      <c r="AK32" s="47">
        <f>C32*AK$3</f>
        <v>0</v>
      </c>
      <c r="AL32" s="55">
        <f>D32*AL$3</f>
        <v>1.1032258064516127</v>
      </c>
      <c r="AM32" s="47">
        <f>E32*AM$3</f>
        <v>13.064516129032242</v>
      </c>
      <c r="AN32" s="47">
        <f>F32*AN$3</f>
        <v>0</v>
      </c>
      <c r="AO32" s="55">
        <f>G32*AO$3</f>
        <v>0.81290322580645158</v>
      </c>
      <c r="AP32" s="40">
        <f t="shared" si="14"/>
        <v>9.2903225806451655</v>
      </c>
      <c r="AQ32" s="40">
        <f t="shared" si="9"/>
        <v>0</v>
      </c>
      <c r="AR32" s="40">
        <f t="shared" si="10"/>
        <v>0.95806451612903221</v>
      </c>
    </row>
    <row r="33" spans="1:44" x14ac:dyDescent="0.55000000000000004">
      <c r="A33" s="81">
        <f t="shared" si="19"/>
        <v>2046</v>
      </c>
      <c r="B33" s="82">
        <f t="shared" si="15"/>
        <v>2451.6129032258195</v>
      </c>
      <c r="C33" s="78">
        <v>0</v>
      </c>
      <c r="D33" s="82">
        <f t="shared" si="16"/>
        <v>612.90322580645159</v>
      </c>
      <c r="E33" s="79">
        <f t="shared" si="17"/>
        <v>6806.4516129032163</v>
      </c>
      <c r="F33" s="78">
        <v>0</v>
      </c>
      <c r="G33" s="78">
        <f t="shared" si="18"/>
        <v>451.61290322580646</v>
      </c>
      <c r="H33" s="81"/>
      <c r="I33" s="47">
        <f>B33*I$3</f>
        <v>38000.000000000204</v>
      </c>
      <c r="J33" s="47">
        <f>C33*J$3</f>
        <v>0</v>
      </c>
      <c r="K33" s="55">
        <f>D33*K$3</f>
        <v>9500</v>
      </c>
      <c r="L33" s="47">
        <f>E33*L$3</f>
        <v>105499.99999999985</v>
      </c>
      <c r="M33" s="47">
        <f>F33*M$3</f>
        <v>0</v>
      </c>
      <c r="N33" s="55">
        <f>G33*N$3</f>
        <v>7000</v>
      </c>
      <c r="O33" s="40">
        <f t="shared" si="11"/>
        <v>71750.000000000029</v>
      </c>
      <c r="P33" s="40">
        <f t="shared" si="3"/>
        <v>0</v>
      </c>
      <c r="Q33" s="40">
        <f t="shared" si="4"/>
        <v>8250</v>
      </c>
      <c r="R33" s="47">
        <f>B33*R$3</f>
        <v>2267.741935483883</v>
      </c>
      <c r="S33" s="47">
        <f>C33*S$3</f>
        <v>0</v>
      </c>
      <c r="T33" s="55">
        <f>D33*T$3</f>
        <v>566.9354838709678</v>
      </c>
      <c r="U33" s="47">
        <f>E33*U$3</f>
        <v>6295.9677419354757</v>
      </c>
      <c r="V33" s="47">
        <f>F33*V$3</f>
        <v>0</v>
      </c>
      <c r="W33" s="55">
        <f>G33*W$3</f>
        <v>417.74193548387098</v>
      </c>
      <c r="X33" s="40">
        <f t="shared" si="12"/>
        <v>4281.8548387096798</v>
      </c>
      <c r="Y33" s="40">
        <f t="shared" si="5"/>
        <v>0</v>
      </c>
      <c r="Z33" s="40">
        <f t="shared" si="6"/>
        <v>492.33870967741939</v>
      </c>
      <c r="AA33" s="47">
        <f>B33*AA$3</f>
        <v>2267.741935483883</v>
      </c>
      <c r="AB33" s="47">
        <f>C33*AB$3</f>
        <v>0</v>
      </c>
      <c r="AC33" s="55">
        <f>D33*AC$3</f>
        <v>566.9354838709678</v>
      </c>
      <c r="AD33" s="47">
        <f>E33*AD$3</f>
        <v>6295.9677419354757</v>
      </c>
      <c r="AE33" s="47">
        <f>F33*AE$3</f>
        <v>0</v>
      </c>
      <c r="AF33" s="55">
        <f>G33*AF$3</f>
        <v>417.74193548387098</v>
      </c>
      <c r="AG33" s="40">
        <f t="shared" si="13"/>
        <v>4281.8548387096798</v>
      </c>
      <c r="AH33" s="40">
        <f t="shared" si="7"/>
        <v>0</v>
      </c>
      <c r="AI33" s="40">
        <f t="shared" si="8"/>
        <v>492.33870967741939</v>
      </c>
      <c r="AJ33" s="47">
        <f>B33*AJ$3</f>
        <v>4.4129032258064749</v>
      </c>
      <c r="AK33" s="47">
        <f>C33*AK$3</f>
        <v>0</v>
      </c>
      <c r="AL33" s="55">
        <f>D33*AL$3</f>
        <v>1.1032258064516127</v>
      </c>
      <c r="AM33" s="47">
        <f>E33*AM$3</f>
        <v>12.251612903225789</v>
      </c>
      <c r="AN33" s="47">
        <f>F33*AN$3</f>
        <v>0</v>
      </c>
      <c r="AO33" s="55">
        <f>G33*AO$3</f>
        <v>0.81290322580645158</v>
      </c>
      <c r="AP33" s="40">
        <f t="shared" si="14"/>
        <v>8.3322580645161324</v>
      </c>
      <c r="AQ33" s="40">
        <f t="shared" si="9"/>
        <v>0</v>
      </c>
      <c r="AR33" s="40">
        <f t="shared" si="10"/>
        <v>0.95806451612903221</v>
      </c>
    </row>
    <row r="34" spans="1:44" x14ac:dyDescent="0.55000000000000004">
      <c r="A34" s="81">
        <f t="shared" si="19"/>
        <v>2047</v>
      </c>
      <c r="B34" s="82">
        <f t="shared" si="15"/>
        <v>1838.7096774193678</v>
      </c>
      <c r="C34" s="78">
        <v>0</v>
      </c>
      <c r="D34" s="82">
        <f t="shared" si="16"/>
        <v>612.90322580645159</v>
      </c>
      <c r="E34" s="79">
        <f t="shared" si="17"/>
        <v>6354.8387096774095</v>
      </c>
      <c r="F34" s="78">
        <v>0</v>
      </c>
      <c r="G34" s="78">
        <f t="shared" si="18"/>
        <v>451.61290322580646</v>
      </c>
      <c r="H34" s="81"/>
      <c r="I34" s="47">
        <f>B34*I$3</f>
        <v>28500.0000000002</v>
      </c>
      <c r="J34" s="47">
        <f>C34*J$3</f>
        <v>0</v>
      </c>
      <c r="K34" s="55">
        <f>D34*K$3</f>
        <v>9500</v>
      </c>
      <c r="L34" s="47">
        <f>E34*L$3</f>
        <v>98499.999999999854</v>
      </c>
      <c r="M34" s="47">
        <f>F34*M$3</f>
        <v>0</v>
      </c>
      <c r="N34" s="55">
        <f>G34*N$3</f>
        <v>7000</v>
      </c>
      <c r="O34" s="40">
        <f t="shared" si="11"/>
        <v>63500.000000000029</v>
      </c>
      <c r="P34" s="40">
        <f t="shared" si="3"/>
        <v>0</v>
      </c>
      <c r="Q34" s="40">
        <f t="shared" si="4"/>
        <v>8250</v>
      </c>
      <c r="R34" s="47">
        <f>B34*R$3</f>
        <v>1700.8064516129152</v>
      </c>
      <c r="S34" s="47">
        <f>C34*S$3</f>
        <v>0</v>
      </c>
      <c r="T34" s="55">
        <f>D34*T$3</f>
        <v>566.9354838709678</v>
      </c>
      <c r="U34" s="47">
        <f>E34*U$3</f>
        <v>5878.2258064516045</v>
      </c>
      <c r="V34" s="47">
        <f>F34*V$3</f>
        <v>0</v>
      </c>
      <c r="W34" s="55">
        <f>G34*W$3</f>
        <v>417.74193548387098</v>
      </c>
      <c r="X34" s="40">
        <f t="shared" si="12"/>
        <v>3789.5161290322599</v>
      </c>
      <c r="Y34" s="40">
        <f t="shared" si="5"/>
        <v>0</v>
      </c>
      <c r="Z34" s="40">
        <f t="shared" si="6"/>
        <v>492.33870967741939</v>
      </c>
      <c r="AA34" s="47">
        <f>B34*AA$3</f>
        <v>1700.8064516129152</v>
      </c>
      <c r="AB34" s="47">
        <f>C34*AB$3</f>
        <v>0</v>
      </c>
      <c r="AC34" s="55">
        <f>D34*AC$3</f>
        <v>566.9354838709678</v>
      </c>
      <c r="AD34" s="47">
        <f>E34*AD$3</f>
        <v>5878.2258064516045</v>
      </c>
      <c r="AE34" s="47">
        <f>F34*AE$3</f>
        <v>0</v>
      </c>
      <c r="AF34" s="55">
        <f>G34*AF$3</f>
        <v>417.74193548387098</v>
      </c>
      <c r="AG34" s="40">
        <f t="shared" si="13"/>
        <v>3789.5161290322599</v>
      </c>
      <c r="AH34" s="40">
        <f t="shared" si="7"/>
        <v>0</v>
      </c>
      <c r="AI34" s="40">
        <f t="shared" si="8"/>
        <v>492.33870967741939</v>
      </c>
      <c r="AJ34" s="47">
        <f>B34*AJ$3</f>
        <v>3.3096774193548621</v>
      </c>
      <c r="AK34" s="47">
        <f>C34*AK$3</f>
        <v>0</v>
      </c>
      <c r="AL34" s="55">
        <f>D34*AL$3</f>
        <v>1.1032258064516127</v>
      </c>
      <c r="AM34" s="47">
        <f>E34*AM$3</f>
        <v>11.438709677419336</v>
      </c>
      <c r="AN34" s="47">
        <f>F34*AN$3</f>
        <v>0</v>
      </c>
      <c r="AO34" s="55">
        <f>G34*AO$3</f>
        <v>0.81290322580645158</v>
      </c>
      <c r="AP34" s="40">
        <f t="shared" si="14"/>
        <v>7.3741935483870993</v>
      </c>
      <c r="AQ34" s="40">
        <f t="shared" si="9"/>
        <v>0</v>
      </c>
      <c r="AR34" s="40">
        <f t="shared" si="10"/>
        <v>0.95806451612903221</v>
      </c>
    </row>
    <row r="35" spans="1:44" x14ac:dyDescent="0.55000000000000004">
      <c r="A35" s="81">
        <f t="shared" si="19"/>
        <v>2048</v>
      </c>
      <c r="B35" s="82">
        <f t="shared" si="15"/>
        <v>1225.8064516129161</v>
      </c>
      <c r="C35" s="78">
        <v>0</v>
      </c>
      <c r="D35" s="82">
        <f t="shared" si="16"/>
        <v>612.90322580645159</v>
      </c>
      <c r="E35" s="79">
        <f t="shared" si="17"/>
        <v>5903.2258064516027</v>
      </c>
      <c r="F35" s="78">
        <v>0</v>
      </c>
      <c r="G35" s="78">
        <f t="shared" si="18"/>
        <v>451.61290322580646</v>
      </c>
      <c r="H35" s="81"/>
      <c r="I35" s="47">
        <f>B35*I$3</f>
        <v>19000.0000000002</v>
      </c>
      <c r="J35" s="47">
        <f>C35*J$3</f>
        <v>0</v>
      </c>
      <c r="K35" s="55">
        <f>D35*K$3</f>
        <v>9500</v>
      </c>
      <c r="L35" s="47">
        <f>E35*L$3</f>
        <v>91499.99999999984</v>
      </c>
      <c r="M35" s="47">
        <f>F35*M$3</f>
        <v>0</v>
      </c>
      <c r="N35" s="55">
        <f>G35*N$3</f>
        <v>7000</v>
      </c>
      <c r="O35" s="40">
        <f t="shared" si="11"/>
        <v>55250.000000000022</v>
      </c>
      <c r="P35" s="40">
        <f t="shared" si="3"/>
        <v>0</v>
      </c>
      <c r="Q35" s="40">
        <f t="shared" si="4"/>
        <v>8250</v>
      </c>
      <c r="R35" s="47">
        <f>B35*R$3</f>
        <v>1133.8709677419474</v>
      </c>
      <c r="S35" s="47">
        <f>C35*S$3</f>
        <v>0</v>
      </c>
      <c r="T35" s="55">
        <f>D35*T$3</f>
        <v>566.9354838709678</v>
      </c>
      <c r="U35" s="47">
        <f>E35*U$3</f>
        <v>5460.4838709677324</v>
      </c>
      <c r="V35" s="47">
        <f>F35*V$3</f>
        <v>0</v>
      </c>
      <c r="W35" s="55">
        <f>G35*W$3</f>
        <v>417.74193548387098</v>
      </c>
      <c r="X35" s="40">
        <f t="shared" si="12"/>
        <v>3297.1774193548399</v>
      </c>
      <c r="Y35" s="40">
        <f t="shared" si="5"/>
        <v>0</v>
      </c>
      <c r="Z35" s="40">
        <f t="shared" si="6"/>
        <v>492.33870967741939</v>
      </c>
      <c r="AA35" s="47">
        <f>B35*AA$3</f>
        <v>1133.8709677419474</v>
      </c>
      <c r="AB35" s="47">
        <f>C35*AB$3</f>
        <v>0</v>
      </c>
      <c r="AC35" s="55">
        <f>D35*AC$3</f>
        <v>566.9354838709678</v>
      </c>
      <c r="AD35" s="47">
        <f>E35*AD$3</f>
        <v>5460.4838709677324</v>
      </c>
      <c r="AE35" s="47">
        <f>F35*AE$3</f>
        <v>0</v>
      </c>
      <c r="AF35" s="55">
        <f>G35*AF$3</f>
        <v>417.74193548387098</v>
      </c>
      <c r="AG35" s="40">
        <f t="shared" si="13"/>
        <v>3297.1774193548399</v>
      </c>
      <c r="AH35" s="40">
        <f t="shared" si="7"/>
        <v>0</v>
      </c>
      <c r="AI35" s="40">
        <f t="shared" si="8"/>
        <v>492.33870967741939</v>
      </c>
      <c r="AJ35" s="47">
        <f>B35*AJ$3</f>
        <v>2.206451612903249</v>
      </c>
      <c r="AK35" s="47">
        <f>C35*AK$3</f>
        <v>0</v>
      </c>
      <c r="AL35" s="55">
        <f>D35*AL$3</f>
        <v>1.1032258064516127</v>
      </c>
      <c r="AM35" s="47">
        <f>E35*AM$3</f>
        <v>10.625806451612885</v>
      </c>
      <c r="AN35" s="47">
        <f>F35*AN$3</f>
        <v>0</v>
      </c>
      <c r="AO35" s="55">
        <f>G35*AO$3</f>
        <v>0.81290322580645158</v>
      </c>
      <c r="AP35" s="40">
        <f t="shared" si="14"/>
        <v>6.4161290322580671</v>
      </c>
      <c r="AQ35" s="40">
        <f t="shared" si="9"/>
        <v>0</v>
      </c>
      <c r="AR35" s="40">
        <f t="shared" si="10"/>
        <v>0.95806451612903221</v>
      </c>
    </row>
    <row r="36" spans="1:44" x14ac:dyDescent="0.55000000000000004">
      <c r="A36" s="81">
        <f t="shared" si="19"/>
        <v>2049</v>
      </c>
      <c r="B36" s="82">
        <f t="shared" si="15"/>
        <v>612.90322580646455</v>
      </c>
      <c r="C36" s="78">
        <v>0</v>
      </c>
      <c r="D36" s="82">
        <f t="shared" si="16"/>
        <v>612.90322580645159</v>
      </c>
      <c r="E36" s="79">
        <f t="shared" si="17"/>
        <v>5451.6129032257959</v>
      </c>
      <c r="F36" s="78">
        <v>0</v>
      </c>
      <c r="G36" s="78">
        <f t="shared" si="18"/>
        <v>451.61290322580646</v>
      </c>
      <c r="H36" s="83"/>
      <c r="I36" s="47">
        <f>B36*I$3</f>
        <v>9500.0000000002001</v>
      </c>
      <c r="J36" s="47">
        <f>C36*J$3</f>
        <v>0</v>
      </c>
      <c r="K36" s="55">
        <f>D36*K$3</f>
        <v>9500</v>
      </c>
      <c r="L36" s="47">
        <f>E36*L$3</f>
        <v>84499.99999999984</v>
      </c>
      <c r="M36" s="47">
        <f>F36*M$3</f>
        <v>0</v>
      </c>
      <c r="N36" s="55">
        <f>G36*N$3</f>
        <v>7000</v>
      </c>
      <c r="O36" s="40">
        <f t="shared" si="11"/>
        <v>47000.000000000022</v>
      </c>
      <c r="P36" s="40">
        <f t="shared" si="3"/>
        <v>0</v>
      </c>
      <c r="Q36" s="40">
        <f t="shared" si="4"/>
        <v>8250</v>
      </c>
      <c r="R36" s="47">
        <f>B36*R$3</f>
        <v>566.93548387097974</v>
      </c>
      <c r="S36" s="47">
        <f>C36*S$3</f>
        <v>0</v>
      </c>
      <c r="T36" s="55">
        <f>D36*T$3</f>
        <v>566.9354838709678</v>
      </c>
      <c r="U36" s="47">
        <f>E36*U$3</f>
        <v>5042.7419354838612</v>
      </c>
      <c r="V36" s="47">
        <f>F36*V$3</f>
        <v>0</v>
      </c>
      <c r="W36" s="55">
        <f>G36*W$3</f>
        <v>417.74193548387098</v>
      </c>
      <c r="X36" s="40">
        <f t="shared" si="12"/>
        <v>2804.8387096774204</v>
      </c>
      <c r="Y36" s="40">
        <f t="shared" si="5"/>
        <v>0</v>
      </c>
      <c r="Z36" s="40">
        <f t="shared" si="6"/>
        <v>492.33870967741939</v>
      </c>
      <c r="AA36" s="47">
        <f>B36*AA$3</f>
        <v>566.93548387097974</v>
      </c>
      <c r="AB36" s="47">
        <f>C36*AB$3</f>
        <v>0</v>
      </c>
      <c r="AC36" s="55">
        <f>D36*AC$3</f>
        <v>566.9354838709678</v>
      </c>
      <c r="AD36" s="47">
        <f>E36*AD$3</f>
        <v>5042.7419354838612</v>
      </c>
      <c r="AE36" s="47">
        <f>F36*AE$3</f>
        <v>0</v>
      </c>
      <c r="AF36" s="55">
        <f>G36*AF$3</f>
        <v>417.74193548387098</v>
      </c>
      <c r="AG36" s="40">
        <f t="shared" si="13"/>
        <v>2804.8387096774204</v>
      </c>
      <c r="AH36" s="40">
        <f t="shared" si="7"/>
        <v>0</v>
      </c>
      <c r="AI36" s="40">
        <f t="shared" si="8"/>
        <v>492.33870967741939</v>
      </c>
      <c r="AJ36" s="47">
        <f>B36*AJ$3</f>
        <v>1.1032258064516363</v>
      </c>
      <c r="AK36" s="47">
        <f>C36*AK$3</f>
        <v>0</v>
      </c>
      <c r="AL36" s="55">
        <f>D36*AL$3</f>
        <v>1.1032258064516127</v>
      </c>
      <c r="AM36" s="47">
        <f>E36*AM$3</f>
        <v>9.8129032258064317</v>
      </c>
      <c r="AN36" s="47">
        <f>F36*AN$3</f>
        <v>0</v>
      </c>
      <c r="AO36" s="55">
        <f>G36*AO$3</f>
        <v>0.81290322580645158</v>
      </c>
      <c r="AP36" s="40">
        <f t="shared" si="14"/>
        <v>5.458064516129034</v>
      </c>
      <c r="AQ36" s="40">
        <f t="shared" si="9"/>
        <v>0</v>
      </c>
      <c r="AR36" s="40">
        <f t="shared" si="10"/>
        <v>0.95806451612903221</v>
      </c>
    </row>
    <row r="37" spans="1:44" x14ac:dyDescent="0.55000000000000004">
      <c r="A37" s="81">
        <f t="shared" si="19"/>
        <v>2050</v>
      </c>
      <c r="B37" s="82">
        <v>0</v>
      </c>
      <c r="C37" s="78">
        <v>0</v>
      </c>
      <c r="D37" s="82">
        <v>0</v>
      </c>
      <c r="E37" s="78">
        <v>5000</v>
      </c>
      <c r="F37" s="78">
        <v>0</v>
      </c>
      <c r="G37" s="78">
        <v>0</v>
      </c>
      <c r="H37" s="84"/>
      <c r="I37" s="47">
        <f>B37*I$3</f>
        <v>0</v>
      </c>
      <c r="J37" s="47">
        <f>C37*J$3</f>
        <v>0</v>
      </c>
      <c r="K37" s="55">
        <f>D37*K$3</f>
        <v>0</v>
      </c>
      <c r="L37" s="47">
        <f>E37*L$3</f>
        <v>77500</v>
      </c>
      <c r="M37" s="47">
        <f>F37*M$3</f>
        <v>0</v>
      </c>
      <c r="N37" s="55">
        <f>G37*N$3</f>
        <v>0</v>
      </c>
      <c r="O37" s="40">
        <f t="shared" si="11"/>
        <v>38750</v>
      </c>
      <c r="P37" s="40">
        <f t="shared" si="3"/>
        <v>0</v>
      </c>
      <c r="Q37" s="40">
        <f t="shared" si="4"/>
        <v>0</v>
      </c>
      <c r="R37" s="47">
        <f>B37*R$3</f>
        <v>0</v>
      </c>
      <c r="S37" s="47">
        <f>C37*S$3</f>
        <v>0</v>
      </c>
      <c r="T37" s="55">
        <f>D37*T$3</f>
        <v>0</v>
      </c>
      <c r="U37" s="47">
        <f>E37*U$3</f>
        <v>4625</v>
      </c>
      <c r="V37" s="47">
        <f>F37*V$3</f>
        <v>0</v>
      </c>
      <c r="W37" s="55">
        <f>G37*W$3</f>
        <v>0</v>
      </c>
      <c r="X37" s="40">
        <f t="shared" si="12"/>
        <v>2312.5</v>
      </c>
      <c r="Y37" s="40">
        <f t="shared" si="5"/>
        <v>0</v>
      </c>
      <c r="Z37" s="40">
        <f t="shared" si="6"/>
        <v>0</v>
      </c>
      <c r="AA37" s="47">
        <f>B37*AA$3</f>
        <v>0</v>
      </c>
      <c r="AB37" s="47">
        <f>C37*AB$3</f>
        <v>0</v>
      </c>
      <c r="AC37" s="55">
        <f>D37*AC$3</f>
        <v>0</v>
      </c>
      <c r="AD37" s="47">
        <f>E37*AD$3</f>
        <v>4625</v>
      </c>
      <c r="AE37" s="47">
        <f>F37*AE$3</f>
        <v>0</v>
      </c>
      <c r="AF37" s="55">
        <f>G37*AF$3</f>
        <v>0</v>
      </c>
      <c r="AG37" s="40">
        <f t="shared" si="13"/>
        <v>2312.5</v>
      </c>
      <c r="AH37" s="40">
        <f t="shared" si="7"/>
        <v>0</v>
      </c>
      <c r="AI37" s="40">
        <f t="shared" si="8"/>
        <v>0</v>
      </c>
      <c r="AJ37" s="47">
        <f>B37*AJ$3</f>
        <v>0</v>
      </c>
      <c r="AK37" s="47">
        <f>C37*AK$3</f>
        <v>0</v>
      </c>
      <c r="AL37" s="55">
        <f>D37*AL$3</f>
        <v>0</v>
      </c>
      <c r="AM37" s="47">
        <f>E37*AM$3</f>
        <v>9</v>
      </c>
      <c r="AN37" s="47">
        <f>F37*AN$3</f>
        <v>0</v>
      </c>
      <c r="AO37" s="55">
        <f>G37*AO$3</f>
        <v>0</v>
      </c>
      <c r="AP37" s="40">
        <f t="shared" si="14"/>
        <v>4.5</v>
      </c>
      <c r="AQ37" s="40">
        <f t="shared" si="9"/>
        <v>0</v>
      </c>
      <c r="AR37" s="40">
        <f t="shared" si="10"/>
        <v>0</v>
      </c>
    </row>
    <row r="40" spans="1:44" x14ac:dyDescent="0.55000000000000004">
      <c r="N40" s="2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38"/>
  <sheetViews>
    <sheetView zoomScale="62" workbookViewId="0">
      <selection activeCell="H44" sqref="H44"/>
    </sheetView>
  </sheetViews>
  <sheetFormatPr defaultColWidth="8.89453125" defaultRowHeight="12.9" x14ac:dyDescent="0.5"/>
  <cols>
    <col min="1" max="1" width="9" style="37" bestFit="1" customWidth="1"/>
    <col min="2" max="4" width="9.7890625" style="47" bestFit="1" customWidth="1"/>
    <col min="5" max="5" width="8.89453125" style="55"/>
    <col min="6" max="8" width="9.7890625" style="47" bestFit="1" customWidth="1"/>
    <col min="9" max="9" width="8.89453125" style="55"/>
    <col min="10" max="10" width="9.5234375" style="40" bestFit="1" customWidth="1"/>
    <col min="11" max="11" width="9" style="47" bestFit="1" customWidth="1"/>
    <col min="12" max="12" width="9.7890625" style="47" bestFit="1" customWidth="1"/>
    <col min="13" max="13" width="9" style="55" bestFit="1" customWidth="1"/>
    <col min="14" max="15" width="9" style="47" bestFit="1" customWidth="1"/>
    <col min="16" max="16" width="9" style="55" bestFit="1" customWidth="1"/>
    <col min="17" max="18" width="9" style="40" customWidth="1"/>
    <col min="19" max="19" width="9" style="55" customWidth="1"/>
    <col min="20" max="21" width="9" style="47" bestFit="1" customWidth="1"/>
    <col min="22" max="22" width="9" style="55" bestFit="1" customWidth="1"/>
    <col min="23" max="24" width="9" style="47" bestFit="1" customWidth="1"/>
    <col min="25" max="25" width="9" style="55" bestFit="1" customWidth="1"/>
    <col min="26" max="27" width="9" style="40" customWidth="1"/>
    <col min="28" max="28" width="9" style="55" customWidth="1"/>
    <col min="29" max="30" width="9" style="47" bestFit="1" customWidth="1"/>
    <col min="31" max="31" width="9" style="55" bestFit="1" customWidth="1"/>
    <col min="32" max="33" width="9" style="47" bestFit="1" customWidth="1"/>
    <col min="34" max="34" width="9" style="55" bestFit="1" customWidth="1"/>
    <col min="35" max="36" width="9" style="40" customWidth="1"/>
    <col min="37" max="37" width="9" style="55" customWidth="1"/>
    <col min="38" max="39" width="9" style="47" bestFit="1" customWidth="1"/>
    <col min="40" max="40" width="9" style="55" bestFit="1" customWidth="1"/>
    <col min="41" max="42" width="9" style="47" bestFit="1" customWidth="1"/>
    <col min="43" max="43" width="9" style="55" bestFit="1" customWidth="1"/>
    <col min="44" max="45" width="9" style="40" customWidth="1"/>
    <col min="46" max="46" width="9" style="55" customWidth="1"/>
    <col min="47" max="16384" width="8.89453125" style="47"/>
  </cols>
  <sheetData>
    <row r="1" spans="1:46" s="47" customFormat="1" x14ac:dyDescent="0.5">
      <c r="A1" s="37"/>
      <c r="B1" s="38" t="s">
        <v>24</v>
      </c>
      <c r="C1" s="38"/>
      <c r="D1" s="38"/>
      <c r="E1" s="39"/>
      <c r="F1" s="38"/>
      <c r="G1" s="38"/>
      <c r="H1" s="38"/>
      <c r="I1" s="39"/>
      <c r="J1" s="40"/>
      <c r="K1" s="41" t="s">
        <v>20</v>
      </c>
      <c r="L1" s="41"/>
      <c r="M1" s="42"/>
      <c r="N1" s="43" t="s">
        <v>21</v>
      </c>
      <c r="O1" s="43"/>
      <c r="P1" s="44"/>
      <c r="Q1" s="45" t="s">
        <v>9</v>
      </c>
      <c r="R1" s="45"/>
      <c r="S1" s="46"/>
      <c r="T1" s="41" t="s">
        <v>20</v>
      </c>
      <c r="U1" s="41"/>
      <c r="V1" s="42"/>
      <c r="W1" s="43" t="s">
        <v>21</v>
      </c>
      <c r="X1" s="43"/>
      <c r="Y1" s="44"/>
      <c r="Z1" s="45" t="s">
        <v>9</v>
      </c>
      <c r="AA1" s="45"/>
      <c r="AB1" s="46"/>
      <c r="AC1" s="41" t="s">
        <v>20</v>
      </c>
      <c r="AD1" s="41"/>
      <c r="AE1" s="42"/>
      <c r="AF1" s="43" t="s">
        <v>21</v>
      </c>
      <c r="AG1" s="43"/>
      <c r="AH1" s="44"/>
      <c r="AI1" s="45" t="s">
        <v>9</v>
      </c>
      <c r="AJ1" s="45"/>
      <c r="AK1" s="46"/>
      <c r="AL1" s="41" t="s">
        <v>20</v>
      </c>
      <c r="AM1" s="41"/>
      <c r="AN1" s="42"/>
      <c r="AO1" s="43" t="s">
        <v>21</v>
      </c>
      <c r="AP1" s="43"/>
      <c r="AQ1" s="44"/>
      <c r="AR1" s="45" t="s">
        <v>9</v>
      </c>
      <c r="AS1" s="45"/>
      <c r="AT1" s="46"/>
    </row>
    <row r="2" spans="1:46" s="47" customFormat="1" x14ac:dyDescent="0.5">
      <c r="A2" s="48"/>
      <c r="B2" s="38" t="s">
        <v>20</v>
      </c>
      <c r="C2" s="38"/>
      <c r="D2" s="49"/>
      <c r="E2" s="39"/>
      <c r="F2" s="38" t="s">
        <v>21</v>
      </c>
      <c r="G2" s="38"/>
      <c r="H2" s="49"/>
      <c r="I2" s="39"/>
      <c r="J2" s="49" t="s">
        <v>9</v>
      </c>
      <c r="K2" s="32" t="s">
        <v>17</v>
      </c>
      <c r="L2" s="32"/>
      <c r="M2" s="33"/>
      <c r="N2" s="32" t="s">
        <v>17</v>
      </c>
      <c r="O2" s="32"/>
      <c r="P2" s="33"/>
      <c r="Q2" s="34" t="s">
        <v>17</v>
      </c>
      <c r="R2" s="34"/>
      <c r="S2" s="33"/>
      <c r="T2" s="32" t="s">
        <v>18</v>
      </c>
      <c r="U2" s="32"/>
      <c r="V2" s="33"/>
      <c r="W2" s="32" t="s">
        <v>18</v>
      </c>
      <c r="X2" s="32"/>
      <c r="Y2" s="33"/>
      <c r="Z2" s="34" t="s">
        <v>18</v>
      </c>
      <c r="AA2" s="34"/>
      <c r="AB2" s="33"/>
      <c r="AC2" s="32" t="s">
        <v>19</v>
      </c>
      <c r="AD2" s="32"/>
      <c r="AE2" s="33"/>
      <c r="AF2" s="32" t="s">
        <v>19</v>
      </c>
      <c r="AG2" s="32"/>
      <c r="AH2" s="33"/>
      <c r="AI2" s="34" t="s">
        <v>19</v>
      </c>
      <c r="AJ2" s="34"/>
      <c r="AK2" s="33"/>
      <c r="AL2" s="32" t="s">
        <v>5</v>
      </c>
      <c r="AM2" s="32"/>
      <c r="AN2" s="33"/>
      <c r="AO2" s="32" t="s">
        <v>5</v>
      </c>
      <c r="AP2" s="32"/>
      <c r="AQ2" s="33"/>
      <c r="AR2" s="34" t="s">
        <v>5</v>
      </c>
      <c r="AS2" s="34"/>
      <c r="AT2" s="33"/>
    </row>
    <row r="3" spans="1:46" s="47" customFormat="1" x14ac:dyDescent="0.5">
      <c r="A3" s="50"/>
      <c r="B3" s="51" t="s">
        <v>0</v>
      </c>
      <c r="C3" s="51" t="s">
        <v>0</v>
      </c>
      <c r="D3" s="52" t="s">
        <v>0</v>
      </c>
      <c r="E3" s="53"/>
      <c r="F3" s="51" t="s">
        <v>0</v>
      </c>
      <c r="G3" s="51" t="s">
        <v>0</v>
      </c>
      <c r="H3" s="52" t="s">
        <v>0</v>
      </c>
      <c r="I3" s="53"/>
      <c r="J3" s="52"/>
      <c r="K3" s="35">
        <f>(8.6+58.5)/2</f>
        <v>33.549999999999997</v>
      </c>
      <c r="L3" s="35">
        <f t="shared" ref="L3:P3" si="0">(8.6+58.5)/2</f>
        <v>33.549999999999997</v>
      </c>
      <c r="M3" s="35">
        <f t="shared" si="0"/>
        <v>33.549999999999997</v>
      </c>
      <c r="N3" s="35">
        <f t="shared" si="0"/>
        <v>33.549999999999997</v>
      </c>
      <c r="O3" s="35">
        <f t="shared" si="0"/>
        <v>33.549999999999997</v>
      </c>
      <c r="P3" s="35">
        <f t="shared" si="0"/>
        <v>33.549999999999997</v>
      </c>
      <c r="Q3" s="35"/>
      <c r="R3" s="35"/>
      <c r="S3" s="36"/>
      <c r="T3" s="35">
        <f>(0.05+0.46)/2</f>
        <v>0.255</v>
      </c>
      <c r="U3" s="35">
        <f t="shared" ref="U3:Y3" si="1">(0.05+0.46)/2</f>
        <v>0.255</v>
      </c>
      <c r="V3" s="35">
        <f t="shared" si="1"/>
        <v>0.255</v>
      </c>
      <c r="W3" s="35">
        <f>(0.05+0.46)/2</f>
        <v>0.255</v>
      </c>
      <c r="X3" s="35">
        <f t="shared" si="1"/>
        <v>0.255</v>
      </c>
      <c r="Y3" s="35">
        <f t="shared" si="1"/>
        <v>0.255</v>
      </c>
      <c r="Z3" s="35"/>
      <c r="AA3" s="35"/>
      <c r="AB3" s="36"/>
      <c r="AC3" s="35">
        <v>0.05</v>
      </c>
      <c r="AD3" s="35">
        <v>0.05</v>
      </c>
      <c r="AE3" s="35">
        <v>0.05</v>
      </c>
      <c r="AF3" s="35">
        <v>0.05</v>
      </c>
      <c r="AG3" s="35">
        <v>0.05</v>
      </c>
      <c r="AH3" s="35">
        <v>0.05</v>
      </c>
      <c r="AI3" s="35"/>
      <c r="AJ3" s="35"/>
      <c r="AK3" s="36"/>
      <c r="AL3" s="29">
        <f>0.01396</f>
        <v>1.396E-2</v>
      </c>
      <c r="AM3" s="29">
        <f t="shared" ref="AM3:AQ3" si="2">0.01396</f>
        <v>1.396E-2</v>
      </c>
      <c r="AN3" s="30">
        <f t="shared" si="2"/>
        <v>1.396E-2</v>
      </c>
      <c r="AO3" s="29">
        <f t="shared" si="2"/>
        <v>1.396E-2</v>
      </c>
      <c r="AP3" s="29">
        <f t="shared" si="2"/>
        <v>1.396E-2</v>
      </c>
      <c r="AQ3" s="30">
        <f t="shared" si="2"/>
        <v>1.396E-2</v>
      </c>
      <c r="AR3" s="35"/>
      <c r="AS3" s="35"/>
      <c r="AT3" s="36"/>
    </row>
    <row r="4" spans="1:46" s="47" customFormat="1" x14ac:dyDescent="0.5">
      <c r="A4" s="50" t="s">
        <v>10</v>
      </c>
      <c r="B4" s="51" t="s">
        <v>11</v>
      </c>
      <c r="C4" s="51" t="s">
        <v>12</v>
      </c>
      <c r="D4" s="52" t="s">
        <v>13</v>
      </c>
      <c r="E4" s="53" t="s">
        <v>15</v>
      </c>
      <c r="F4" s="51" t="s">
        <v>11</v>
      </c>
      <c r="G4" s="51" t="s">
        <v>12</v>
      </c>
      <c r="H4" s="52" t="s">
        <v>13</v>
      </c>
      <c r="I4" s="53" t="s">
        <v>15</v>
      </c>
      <c r="J4" s="52" t="s">
        <v>11</v>
      </c>
      <c r="K4" s="51" t="s">
        <v>11</v>
      </c>
      <c r="L4" s="51" t="s">
        <v>12</v>
      </c>
      <c r="M4" s="53" t="s">
        <v>13</v>
      </c>
      <c r="N4" s="51" t="s">
        <v>11</v>
      </c>
      <c r="O4" s="51" t="s">
        <v>12</v>
      </c>
      <c r="P4" s="53" t="s">
        <v>13</v>
      </c>
      <c r="Q4" s="51" t="s">
        <v>11</v>
      </c>
      <c r="R4" s="51" t="s">
        <v>12</v>
      </c>
      <c r="S4" s="53" t="s">
        <v>13</v>
      </c>
      <c r="T4" s="51" t="s">
        <v>11</v>
      </c>
      <c r="U4" s="51" t="s">
        <v>12</v>
      </c>
      <c r="V4" s="53" t="s">
        <v>13</v>
      </c>
      <c r="W4" s="51" t="s">
        <v>11</v>
      </c>
      <c r="X4" s="51" t="s">
        <v>12</v>
      </c>
      <c r="Y4" s="53" t="s">
        <v>13</v>
      </c>
      <c r="Z4" s="51" t="s">
        <v>11</v>
      </c>
      <c r="AA4" s="51" t="s">
        <v>12</v>
      </c>
      <c r="AB4" s="53" t="s">
        <v>13</v>
      </c>
      <c r="AC4" s="51" t="s">
        <v>11</v>
      </c>
      <c r="AD4" s="51" t="s">
        <v>12</v>
      </c>
      <c r="AE4" s="53" t="s">
        <v>13</v>
      </c>
      <c r="AF4" s="51" t="s">
        <v>11</v>
      </c>
      <c r="AG4" s="51" t="s">
        <v>12</v>
      </c>
      <c r="AH4" s="53" t="s">
        <v>13</v>
      </c>
      <c r="AI4" s="51" t="s">
        <v>11</v>
      </c>
      <c r="AJ4" s="51" t="s">
        <v>12</v>
      </c>
      <c r="AK4" s="53" t="s">
        <v>13</v>
      </c>
      <c r="AL4" s="51" t="s">
        <v>11</v>
      </c>
      <c r="AM4" s="51" t="s">
        <v>12</v>
      </c>
      <c r="AN4" s="53" t="s">
        <v>13</v>
      </c>
      <c r="AO4" s="51" t="s">
        <v>11</v>
      </c>
      <c r="AP4" s="51" t="s">
        <v>12</v>
      </c>
      <c r="AQ4" s="53" t="s">
        <v>13</v>
      </c>
      <c r="AR4" s="51" t="s">
        <v>11</v>
      </c>
      <c r="AS4" s="51" t="s">
        <v>12</v>
      </c>
      <c r="AT4" s="53" t="s">
        <v>13</v>
      </c>
    </row>
    <row r="5" spans="1:46" s="47" customFormat="1" x14ac:dyDescent="0.5">
      <c r="A5" s="54">
        <v>2018</v>
      </c>
      <c r="B5" s="47">
        <v>929.2</v>
      </c>
      <c r="C5" s="40">
        <v>0</v>
      </c>
      <c r="D5" s="47">
        <f>0</f>
        <v>0</v>
      </c>
      <c r="E5" s="55"/>
      <c r="F5" s="40">
        <v>929.2</v>
      </c>
      <c r="G5" s="47">
        <v>0</v>
      </c>
      <c r="H5" s="47">
        <v>0</v>
      </c>
      <c r="I5" s="55"/>
      <c r="J5" s="40">
        <f>(B5+F5)/2</f>
        <v>929.2</v>
      </c>
      <c r="K5" s="47">
        <f>B5*K$3</f>
        <v>31174.66</v>
      </c>
      <c r="L5" s="56">
        <v>0</v>
      </c>
      <c r="M5" s="55">
        <f>D5*M$3</f>
        <v>0</v>
      </c>
      <c r="N5" s="47">
        <f>F5*N$3</f>
        <v>31174.66</v>
      </c>
      <c r="O5" s="56">
        <v>0</v>
      </c>
      <c r="P5" s="55">
        <f>H5*P$3</f>
        <v>0</v>
      </c>
      <c r="Q5" s="40">
        <f>(K5+N5)/2</f>
        <v>31174.66</v>
      </c>
      <c r="R5" s="40">
        <f t="shared" ref="R5:R37" si="3">(L5+O5)/2</f>
        <v>0</v>
      </c>
      <c r="S5" s="40">
        <f t="shared" ref="S5:S37" si="4">(M5+P5)/2</f>
        <v>0</v>
      </c>
      <c r="T5" s="47">
        <f>B5*T$3</f>
        <v>236.94600000000003</v>
      </c>
      <c r="U5" s="56">
        <v>0</v>
      </c>
      <c r="V5" s="55">
        <f>D5*V$3</f>
        <v>0</v>
      </c>
      <c r="W5" s="47">
        <f>F5*W$3</f>
        <v>236.94600000000003</v>
      </c>
      <c r="X5" s="56">
        <v>0</v>
      </c>
      <c r="Y5" s="55">
        <f>H5*Y$3</f>
        <v>0</v>
      </c>
      <c r="Z5" s="40">
        <f>(T5+W5)/2</f>
        <v>236.94600000000003</v>
      </c>
      <c r="AA5" s="40">
        <f t="shared" ref="AA5:AA37" si="5">(U5+X5)/2</f>
        <v>0</v>
      </c>
      <c r="AB5" s="40">
        <f t="shared" ref="AB5:AB37" si="6">(V5+Y5)/2</f>
        <v>0</v>
      </c>
      <c r="AC5" s="47">
        <f>B5*AC$3</f>
        <v>46.460000000000008</v>
      </c>
      <c r="AD5" s="56">
        <v>0</v>
      </c>
      <c r="AE5" s="55">
        <f>D5*AE$3</f>
        <v>0</v>
      </c>
      <c r="AF5" s="47">
        <f>F5*AF$3</f>
        <v>46.460000000000008</v>
      </c>
      <c r="AG5" s="56">
        <v>0</v>
      </c>
      <c r="AH5" s="55">
        <f>H5*AH$3</f>
        <v>0</v>
      </c>
      <c r="AI5" s="40">
        <f>(AC5+AF5)/2</f>
        <v>46.460000000000008</v>
      </c>
      <c r="AJ5" s="40">
        <f t="shared" ref="AJ5:AJ37" si="7">(AD5+AG5)/2</f>
        <v>0</v>
      </c>
      <c r="AK5" s="40">
        <f t="shared" ref="AK5:AK37" si="8">(AE5+AH5)/2</f>
        <v>0</v>
      </c>
      <c r="AL5" s="47">
        <f>B5*AL$3</f>
        <v>12.971632000000001</v>
      </c>
      <c r="AM5" s="56">
        <v>0</v>
      </c>
      <c r="AN5" s="55">
        <f>D5*AN$3</f>
        <v>0</v>
      </c>
      <c r="AO5" s="47">
        <f>F5*AO$3</f>
        <v>12.971632000000001</v>
      </c>
      <c r="AP5" s="56">
        <v>0</v>
      </c>
      <c r="AQ5" s="55">
        <f>H5*AQ$3</f>
        <v>0</v>
      </c>
      <c r="AR5" s="40">
        <f>(AL5+AO5)/2</f>
        <v>12.971632000000001</v>
      </c>
      <c r="AS5" s="40">
        <f t="shared" ref="AS5:AS37" si="9">(AM5+AP5)/2</f>
        <v>0</v>
      </c>
      <c r="AT5" s="55">
        <f t="shared" ref="AT5:AT37" si="10">(AN5+AQ5)/2</f>
        <v>0</v>
      </c>
    </row>
    <row r="6" spans="1:46" s="47" customFormat="1" x14ac:dyDescent="0.5">
      <c r="A6" s="57">
        <v>2019</v>
      </c>
      <c r="B6" s="47">
        <f>B5-D5</f>
        <v>929.2</v>
      </c>
      <c r="C6" s="40">
        <v>0</v>
      </c>
      <c r="D6" s="47">
        <f>($B$5-400)/31</f>
        <v>17.070967741935487</v>
      </c>
      <c r="E6" s="55"/>
      <c r="F6" s="40">
        <f>F5-H5</f>
        <v>929.2</v>
      </c>
      <c r="G6" s="47">
        <v>0</v>
      </c>
      <c r="H6" s="47">
        <f>($F$5-700)/31</f>
        <v>7.393548387096776</v>
      </c>
      <c r="I6" s="55"/>
      <c r="J6" s="40">
        <f t="shared" ref="J6:J37" si="11">(B6+F6)/2</f>
        <v>929.2</v>
      </c>
      <c r="K6" s="47">
        <f>B6*K$3</f>
        <v>31174.66</v>
      </c>
      <c r="L6" s="56">
        <v>0</v>
      </c>
      <c r="M6" s="55">
        <f>D6*M$3</f>
        <v>572.7309677419355</v>
      </c>
      <c r="N6" s="47">
        <f>F6*N$3</f>
        <v>31174.66</v>
      </c>
      <c r="O6" s="56">
        <v>0</v>
      </c>
      <c r="P6" s="55">
        <f>H6*P$3</f>
        <v>248.05354838709681</v>
      </c>
      <c r="Q6" s="40">
        <f t="shared" ref="Q6:Q37" si="12">(K6+N6)/2</f>
        <v>31174.66</v>
      </c>
      <c r="R6" s="40">
        <f t="shared" si="3"/>
        <v>0</v>
      </c>
      <c r="S6" s="40">
        <f t="shared" si="4"/>
        <v>410.39225806451617</v>
      </c>
      <c r="T6" s="47">
        <f>B6*T$3</f>
        <v>236.94600000000003</v>
      </c>
      <c r="U6" s="56">
        <v>0</v>
      </c>
      <c r="V6" s="55">
        <f>D6*V$3</f>
        <v>4.3530967741935491</v>
      </c>
      <c r="W6" s="47">
        <f>F6*W$3</f>
        <v>236.94600000000003</v>
      </c>
      <c r="X6" s="56">
        <v>0</v>
      </c>
      <c r="Y6" s="55">
        <f>H6*Y$3</f>
        <v>1.8853548387096779</v>
      </c>
      <c r="Z6" s="40">
        <f t="shared" ref="Z6:Z37" si="13">(T6+W6)/2</f>
        <v>236.94600000000003</v>
      </c>
      <c r="AA6" s="40">
        <f t="shared" si="5"/>
        <v>0</v>
      </c>
      <c r="AB6" s="40">
        <f t="shared" si="6"/>
        <v>3.1192258064516136</v>
      </c>
      <c r="AC6" s="47">
        <f>B6*AC$3</f>
        <v>46.460000000000008</v>
      </c>
      <c r="AD6" s="56">
        <v>0</v>
      </c>
      <c r="AE6" s="55">
        <f>D6*AE$3</f>
        <v>0.85354838709677439</v>
      </c>
      <c r="AF6" s="47">
        <f>F6*AF$3</f>
        <v>46.460000000000008</v>
      </c>
      <c r="AG6" s="56">
        <v>0</v>
      </c>
      <c r="AH6" s="55">
        <f>H6*AH$3</f>
        <v>0.36967741935483883</v>
      </c>
      <c r="AI6" s="40">
        <f t="shared" ref="AI6:AI37" si="14">(AC6+AF6)/2</f>
        <v>46.460000000000008</v>
      </c>
      <c r="AJ6" s="40">
        <f t="shared" si="7"/>
        <v>0</v>
      </c>
      <c r="AK6" s="40">
        <f t="shared" si="8"/>
        <v>0.61161290322580664</v>
      </c>
      <c r="AL6" s="47">
        <f>B6*AL$3</f>
        <v>12.971632000000001</v>
      </c>
      <c r="AM6" s="56">
        <v>0</v>
      </c>
      <c r="AN6" s="55">
        <f>D6*AN$3</f>
        <v>0.23831070967741941</v>
      </c>
      <c r="AO6" s="47">
        <f>F6*AO$3</f>
        <v>12.971632000000001</v>
      </c>
      <c r="AP6" s="56">
        <v>0</v>
      </c>
      <c r="AQ6" s="55">
        <f>H6*AQ$3</f>
        <v>0.10321393548387099</v>
      </c>
      <c r="AR6" s="40">
        <f t="shared" ref="AR6:AR37" si="15">(AL6+AO6)/2</f>
        <v>12.971632000000001</v>
      </c>
      <c r="AS6" s="40">
        <f t="shared" si="9"/>
        <v>0</v>
      </c>
      <c r="AT6" s="55">
        <f t="shared" si="10"/>
        <v>0.17076232258064519</v>
      </c>
    </row>
    <row r="7" spans="1:46" s="47" customFormat="1" x14ac:dyDescent="0.5">
      <c r="A7" s="57">
        <v>2020</v>
      </c>
      <c r="B7" s="47">
        <f t="shared" ref="B7:B37" si="16">B6-D6</f>
        <v>912.12903225806451</v>
      </c>
      <c r="C7" s="40">
        <v>0</v>
      </c>
      <c r="D7" s="47">
        <f t="shared" ref="D7:D36" si="17">($B$5-400)/31</f>
        <v>17.070967741935487</v>
      </c>
      <c r="E7" s="55"/>
      <c r="F7" s="40">
        <f t="shared" ref="F7:F37" si="18">F6-H6</f>
        <v>921.80645161290329</v>
      </c>
      <c r="G7" s="47">
        <v>0</v>
      </c>
      <c r="H7" s="47">
        <f t="shared" ref="H7:H36" si="19">($F$5-700)/31</f>
        <v>7.393548387096776</v>
      </c>
      <c r="I7" s="55"/>
      <c r="J7" s="40">
        <f t="shared" si="11"/>
        <v>916.9677419354839</v>
      </c>
      <c r="K7" s="47">
        <f>B7*K$3</f>
        <v>30601.92903225806</v>
      </c>
      <c r="L7" s="56">
        <v>0</v>
      </c>
      <c r="M7" s="55">
        <f>D7*M$3</f>
        <v>572.7309677419355</v>
      </c>
      <c r="N7" s="47">
        <f>F7*N$3</f>
        <v>30926.606451612904</v>
      </c>
      <c r="O7" s="56">
        <v>0</v>
      </c>
      <c r="P7" s="55">
        <f>H7*P$3</f>
        <v>248.05354838709681</v>
      </c>
      <c r="Q7" s="40">
        <f t="shared" si="12"/>
        <v>30764.26774193548</v>
      </c>
      <c r="R7" s="40">
        <f t="shared" si="3"/>
        <v>0</v>
      </c>
      <c r="S7" s="40">
        <f t="shared" si="4"/>
        <v>410.39225806451617</v>
      </c>
      <c r="T7" s="47">
        <f>B7*T$3</f>
        <v>232.59290322580645</v>
      </c>
      <c r="U7" s="56">
        <v>0</v>
      </c>
      <c r="V7" s="55">
        <f>D7*V$3</f>
        <v>4.3530967741935491</v>
      </c>
      <c r="W7" s="47">
        <f>F7*W$3</f>
        <v>235.06064516129035</v>
      </c>
      <c r="X7" s="56">
        <v>0</v>
      </c>
      <c r="Y7" s="55">
        <f>H7*Y$3</f>
        <v>1.8853548387096779</v>
      </c>
      <c r="Z7" s="40">
        <f t="shared" si="13"/>
        <v>233.8267741935484</v>
      </c>
      <c r="AA7" s="40">
        <f t="shared" si="5"/>
        <v>0</v>
      </c>
      <c r="AB7" s="40">
        <f t="shared" si="6"/>
        <v>3.1192258064516136</v>
      </c>
      <c r="AC7" s="47">
        <f>B7*AC$3</f>
        <v>45.606451612903228</v>
      </c>
      <c r="AD7" s="56">
        <v>0</v>
      </c>
      <c r="AE7" s="55">
        <f>D7*AE$3</f>
        <v>0.85354838709677439</v>
      </c>
      <c r="AF7" s="47">
        <f>F7*AF$3</f>
        <v>46.090322580645164</v>
      </c>
      <c r="AG7" s="56">
        <v>0</v>
      </c>
      <c r="AH7" s="55">
        <f>H7*AH$3</f>
        <v>0.36967741935483883</v>
      </c>
      <c r="AI7" s="40">
        <f t="shared" si="14"/>
        <v>45.848387096774196</v>
      </c>
      <c r="AJ7" s="40">
        <f t="shared" si="7"/>
        <v>0</v>
      </c>
      <c r="AK7" s="40">
        <f t="shared" si="8"/>
        <v>0.61161290322580664</v>
      </c>
      <c r="AL7" s="47">
        <f>B7*AL$3</f>
        <v>12.73332129032258</v>
      </c>
      <c r="AM7" s="56">
        <v>0</v>
      </c>
      <c r="AN7" s="55">
        <f>D7*AN$3</f>
        <v>0.23831070967741941</v>
      </c>
      <c r="AO7" s="47">
        <f>F7*AO$3</f>
        <v>12.868418064516129</v>
      </c>
      <c r="AP7" s="56">
        <v>0</v>
      </c>
      <c r="AQ7" s="55">
        <f>H7*AQ$3</f>
        <v>0.10321393548387099</v>
      </c>
      <c r="AR7" s="40">
        <f t="shared" si="15"/>
        <v>12.800869677419355</v>
      </c>
      <c r="AS7" s="40">
        <f t="shared" si="9"/>
        <v>0</v>
      </c>
      <c r="AT7" s="55">
        <f t="shared" si="10"/>
        <v>0.17076232258064519</v>
      </c>
    </row>
    <row r="8" spans="1:46" s="47" customFormat="1" x14ac:dyDescent="0.5">
      <c r="A8" s="57">
        <v>2021</v>
      </c>
      <c r="B8" s="47">
        <f t="shared" si="16"/>
        <v>895.05806451612898</v>
      </c>
      <c r="C8" s="40">
        <v>0</v>
      </c>
      <c r="D8" s="47">
        <f t="shared" si="17"/>
        <v>17.070967741935487</v>
      </c>
      <c r="E8" s="55"/>
      <c r="F8" s="40">
        <f t="shared" si="18"/>
        <v>914.41290322580653</v>
      </c>
      <c r="G8" s="47">
        <v>0</v>
      </c>
      <c r="H8" s="47">
        <f t="shared" si="19"/>
        <v>7.393548387096776</v>
      </c>
      <c r="I8" s="55"/>
      <c r="J8" s="40">
        <f t="shared" si="11"/>
        <v>904.73548387096776</v>
      </c>
      <c r="K8" s="47">
        <f>B8*K$3</f>
        <v>30029.198064516124</v>
      </c>
      <c r="L8" s="56">
        <v>0</v>
      </c>
      <c r="M8" s="55">
        <f>D8*M$3</f>
        <v>572.7309677419355</v>
      </c>
      <c r="N8" s="47">
        <f>F8*N$3</f>
        <v>30678.552903225805</v>
      </c>
      <c r="O8" s="56">
        <v>0</v>
      </c>
      <c r="P8" s="55">
        <f>H8*P$3</f>
        <v>248.05354838709681</v>
      </c>
      <c r="Q8" s="40">
        <f t="shared" si="12"/>
        <v>30353.875483870965</v>
      </c>
      <c r="R8" s="40">
        <f t="shared" si="3"/>
        <v>0</v>
      </c>
      <c r="S8" s="40">
        <f t="shared" si="4"/>
        <v>410.39225806451617</v>
      </c>
      <c r="T8" s="47">
        <f>B8*T$3</f>
        <v>228.23980645161291</v>
      </c>
      <c r="U8" s="56">
        <v>0</v>
      </c>
      <c r="V8" s="55">
        <f>D8*V$3</f>
        <v>4.3530967741935491</v>
      </c>
      <c r="W8" s="47">
        <f>F8*W$3</f>
        <v>233.17529032258068</v>
      </c>
      <c r="X8" s="56">
        <v>0</v>
      </c>
      <c r="Y8" s="55">
        <f>H8*Y$3</f>
        <v>1.8853548387096779</v>
      </c>
      <c r="Z8" s="40">
        <f t="shared" si="13"/>
        <v>230.70754838709678</v>
      </c>
      <c r="AA8" s="40">
        <f t="shared" si="5"/>
        <v>0</v>
      </c>
      <c r="AB8" s="40">
        <f t="shared" si="6"/>
        <v>3.1192258064516136</v>
      </c>
      <c r="AC8" s="47">
        <f>B8*AC$3</f>
        <v>44.752903225806449</v>
      </c>
      <c r="AD8" s="56">
        <v>0</v>
      </c>
      <c r="AE8" s="55">
        <f>D8*AE$3</f>
        <v>0.85354838709677439</v>
      </c>
      <c r="AF8" s="47">
        <f>F8*AF$3</f>
        <v>45.720645161290328</v>
      </c>
      <c r="AG8" s="56">
        <v>0</v>
      </c>
      <c r="AH8" s="55">
        <f>H8*AH$3</f>
        <v>0.36967741935483883</v>
      </c>
      <c r="AI8" s="40">
        <f t="shared" si="14"/>
        <v>45.236774193548385</v>
      </c>
      <c r="AJ8" s="40">
        <f t="shared" si="7"/>
        <v>0</v>
      </c>
      <c r="AK8" s="40">
        <f t="shared" si="8"/>
        <v>0.61161290322580664</v>
      </c>
      <c r="AL8" s="47">
        <f>B8*AL$3</f>
        <v>12.495010580645161</v>
      </c>
      <c r="AM8" s="56">
        <v>0</v>
      </c>
      <c r="AN8" s="55">
        <f>D8*AN$3</f>
        <v>0.23831070967741941</v>
      </c>
      <c r="AO8" s="47">
        <f>F8*AO$3</f>
        <v>12.765204129032259</v>
      </c>
      <c r="AP8" s="56">
        <v>0</v>
      </c>
      <c r="AQ8" s="55">
        <f>H8*AQ$3</f>
        <v>0.10321393548387099</v>
      </c>
      <c r="AR8" s="40">
        <f t="shared" si="15"/>
        <v>12.63010735483871</v>
      </c>
      <c r="AS8" s="40">
        <f t="shared" si="9"/>
        <v>0</v>
      </c>
      <c r="AT8" s="55">
        <f t="shared" si="10"/>
        <v>0.17076232258064519</v>
      </c>
    </row>
    <row r="9" spans="1:46" s="47" customFormat="1" x14ac:dyDescent="0.5">
      <c r="A9" s="57">
        <v>2022</v>
      </c>
      <c r="B9" s="47">
        <f t="shared" si="16"/>
        <v>877.98709677419345</v>
      </c>
      <c r="C9" s="40">
        <v>0</v>
      </c>
      <c r="D9" s="47">
        <f t="shared" si="17"/>
        <v>17.070967741935487</v>
      </c>
      <c r="E9" s="55"/>
      <c r="F9" s="40">
        <f t="shared" si="18"/>
        <v>907.01935483870977</v>
      </c>
      <c r="G9" s="47">
        <v>0</v>
      </c>
      <c r="H9" s="47">
        <f t="shared" si="19"/>
        <v>7.393548387096776</v>
      </c>
      <c r="I9" s="55"/>
      <c r="J9" s="40">
        <f t="shared" si="11"/>
        <v>892.50322580645161</v>
      </c>
      <c r="K9" s="47">
        <f>B9*K$3</f>
        <v>29456.467096774188</v>
      </c>
      <c r="L9" s="56">
        <v>0</v>
      </c>
      <c r="M9" s="55">
        <f>D9*M$3</f>
        <v>572.7309677419355</v>
      </c>
      <c r="N9" s="47">
        <f>F9*N$3</f>
        <v>30430.49935483871</v>
      </c>
      <c r="O9" s="56">
        <v>0</v>
      </c>
      <c r="P9" s="55">
        <f>H9*P$3</f>
        <v>248.05354838709681</v>
      </c>
      <c r="Q9" s="40">
        <f t="shared" si="12"/>
        <v>29943.483225806449</v>
      </c>
      <c r="R9" s="40">
        <f t="shared" si="3"/>
        <v>0</v>
      </c>
      <c r="S9" s="40">
        <f t="shared" si="4"/>
        <v>410.39225806451617</v>
      </c>
      <c r="T9" s="47">
        <f>B9*T$3</f>
        <v>223.88670967741933</v>
      </c>
      <c r="U9" s="56">
        <v>0</v>
      </c>
      <c r="V9" s="55">
        <f>D9*V$3</f>
        <v>4.3530967741935491</v>
      </c>
      <c r="W9" s="47">
        <f>F9*W$3</f>
        <v>231.28993548387101</v>
      </c>
      <c r="X9" s="56">
        <v>0</v>
      </c>
      <c r="Y9" s="55">
        <f>H9*Y$3</f>
        <v>1.8853548387096779</v>
      </c>
      <c r="Z9" s="40">
        <f t="shared" si="13"/>
        <v>227.58832258064518</v>
      </c>
      <c r="AA9" s="40">
        <f t="shared" si="5"/>
        <v>0</v>
      </c>
      <c r="AB9" s="40">
        <f t="shared" si="6"/>
        <v>3.1192258064516136</v>
      </c>
      <c r="AC9" s="47">
        <f>B9*AC$3</f>
        <v>43.899354838709677</v>
      </c>
      <c r="AD9" s="56">
        <v>0</v>
      </c>
      <c r="AE9" s="55">
        <f>D9*AE$3</f>
        <v>0.85354838709677439</v>
      </c>
      <c r="AF9" s="47">
        <f>F9*AF$3</f>
        <v>45.350967741935492</v>
      </c>
      <c r="AG9" s="56">
        <v>0</v>
      </c>
      <c r="AH9" s="55">
        <f>H9*AH$3</f>
        <v>0.36967741935483883</v>
      </c>
      <c r="AI9" s="40">
        <f t="shared" si="14"/>
        <v>44.62516129032258</v>
      </c>
      <c r="AJ9" s="40">
        <f t="shared" si="7"/>
        <v>0</v>
      </c>
      <c r="AK9" s="40">
        <f t="shared" si="8"/>
        <v>0.61161290322580664</v>
      </c>
      <c r="AL9" s="47">
        <f>B9*AL$3</f>
        <v>12.25669987096774</v>
      </c>
      <c r="AM9" s="56">
        <v>0</v>
      </c>
      <c r="AN9" s="55">
        <f>D9*AN$3</f>
        <v>0.23831070967741941</v>
      </c>
      <c r="AO9" s="47">
        <f>F9*AO$3</f>
        <v>12.661990193548389</v>
      </c>
      <c r="AP9" s="56">
        <v>0</v>
      </c>
      <c r="AQ9" s="55">
        <f>H9*AQ$3</f>
        <v>0.10321393548387099</v>
      </c>
      <c r="AR9" s="40">
        <f t="shared" si="15"/>
        <v>12.459345032258064</v>
      </c>
      <c r="AS9" s="40">
        <f t="shared" si="9"/>
        <v>0</v>
      </c>
      <c r="AT9" s="55">
        <f t="shared" si="10"/>
        <v>0.17076232258064519</v>
      </c>
    </row>
    <row r="10" spans="1:46" s="47" customFormat="1" x14ac:dyDescent="0.5">
      <c r="A10" s="57">
        <v>2023</v>
      </c>
      <c r="B10" s="47">
        <f t="shared" si="16"/>
        <v>860.91612903225791</v>
      </c>
      <c r="C10" s="40">
        <v>0</v>
      </c>
      <c r="D10" s="47">
        <f t="shared" si="17"/>
        <v>17.070967741935487</v>
      </c>
      <c r="E10" s="55"/>
      <c r="F10" s="40">
        <f t="shared" si="18"/>
        <v>899.62580645161302</v>
      </c>
      <c r="G10" s="47">
        <v>0</v>
      </c>
      <c r="H10" s="47">
        <f t="shared" si="19"/>
        <v>7.393548387096776</v>
      </c>
      <c r="I10" s="55"/>
      <c r="J10" s="40">
        <f t="shared" si="11"/>
        <v>880.27096774193546</v>
      </c>
      <c r="K10" s="47">
        <f>B10*K$3</f>
        <v>28883.736129032251</v>
      </c>
      <c r="L10" s="56">
        <v>0</v>
      </c>
      <c r="M10" s="55">
        <f>D10*M$3</f>
        <v>572.7309677419355</v>
      </c>
      <c r="N10" s="47">
        <f>F10*N$3</f>
        <v>30182.445806451615</v>
      </c>
      <c r="O10" s="56">
        <v>0</v>
      </c>
      <c r="P10" s="55">
        <f>H10*P$3</f>
        <v>248.05354838709681</v>
      </c>
      <c r="Q10" s="40">
        <f t="shared" si="12"/>
        <v>29533.090967741933</v>
      </c>
      <c r="R10" s="40">
        <f t="shared" si="3"/>
        <v>0</v>
      </c>
      <c r="S10" s="40">
        <f t="shared" si="4"/>
        <v>410.39225806451617</v>
      </c>
      <c r="T10" s="47">
        <f>B10*T$3</f>
        <v>219.53361290322576</v>
      </c>
      <c r="U10" s="56">
        <v>0</v>
      </c>
      <c r="V10" s="55">
        <f>D10*V$3</f>
        <v>4.3530967741935491</v>
      </c>
      <c r="W10" s="47">
        <f>F10*W$3</f>
        <v>229.40458064516133</v>
      </c>
      <c r="X10" s="56">
        <v>0</v>
      </c>
      <c r="Y10" s="55">
        <f>H10*Y$3</f>
        <v>1.8853548387096779</v>
      </c>
      <c r="Z10" s="40">
        <f t="shared" si="13"/>
        <v>224.46909677419353</v>
      </c>
      <c r="AA10" s="40">
        <f t="shared" si="5"/>
        <v>0</v>
      </c>
      <c r="AB10" s="40">
        <f t="shared" si="6"/>
        <v>3.1192258064516136</v>
      </c>
      <c r="AC10" s="47">
        <f>B10*AC$3</f>
        <v>43.045806451612897</v>
      </c>
      <c r="AD10" s="56">
        <v>0</v>
      </c>
      <c r="AE10" s="55">
        <f>D10*AE$3</f>
        <v>0.85354838709677439</v>
      </c>
      <c r="AF10" s="47">
        <f>F10*AF$3</f>
        <v>44.981290322580655</v>
      </c>
      <c r="AG10" s="56">
        <v>0</v>
      </c>
      <c r="AH10" s="55">
        <f>H10*AH$3</f>
        <v>0.36967741935483883</v>
      </c>
      <c r="AI10" s="40">
        <f t="shared" si="14"/>
        <v>44.013548387096776</v>
      </c>
      <c r="AJ10" s="40">
        <f t="shared" si="7"/>
        <v>0</v>
      </c>
      <c r="AK10" s="40">
        <f t="shared" si="8"/>
        <v>0.61161290322580664</v>
      </c>
      <c r="AL10" s="47">
        <f>B10*AL$3</f>
        <v>12.018389161290321</v>
      </c>
      <c r="AM10" s="56">
        <v>0</v>
      </c>
      <c r="AN10" s="55">
        <f>D10*AN$3</f>
        <v>0.23831070967741941</v>
      </c>
      <c r="AO10" s="47">
        <f>F10*AO$3</f>
        <v>12.558776258064517</v>
      </c>
      <c r="AP10" s="56">
        <v>0</v>
      </c>
      <c r="AQ10" s="55">
        <f>H10*AQ$3</f>
        <v>0.10321393548387099</v>
      </c>
      <c r="AR10" s="40">
        <f t="shared" si="15"/>
        <v>12.288582709677419</v>
      </c>
      <c r="AS10" s="40">
        <f t="shared" si="9"/>
        <v>0</v>
      </c>
      <c r="AT10" s="55">
        <f t="shared" si="10"/>
        <v>0.17076232258064519</v>
      </c>
    </row>
    <row r="11" spans="1:46" s="47" customFormat="1" x14ac:dyDescent="0.5">
      <c r="A11" s="57">
        <v>2024</v>
      </c>
      <c r="B11" s="47">
        <f t="shared" si="16"/>
        <v>843.84516129032238</v>
      </c>
      <c r="C11" s="40">
        <v>0</v>
      </c>
      <c r="D11" s="47">
        <f t="shared" si="17"/>
        <v>17.070967741935487</v>
      </c>
      <c r="E11" s="55"/>
      <c r="F11" s="40">
        <f t="shared" si="18"/>
        <v>892.23225806451626</v>
      </c>
      <c r="G11" s="47">
        <v>0</v>
      </c>
      <c r="H11" s="47">
        <f t="shared" si="19"/>
        <v>7.393548387096776</v>
      </c>
      <c r="I11" s="55"/>
      <c r="J11" s="40">
        <f t="shared" si="11"/>
        <v>868.03870967741932</v>
      </c>
      <c r="K11" s="47">
        <f>B11*K$3</f>
        <v>28311.005161290312</v>
      </c>
      <c r="L11" s="56">
        <v>0</v>
      </c>
      <c r="M11" s="55">
        <f>D11*M$3</f>
        <v>572.7309677419355</v>
      </c>
      <c r="N11" s="47">
        <f>F11*N$3</f>
        <v>29934.392258064519</v>
      </c>
      <c r="O11" s="56">
        <v>0</v>
      </c>
      <c r="P11" s="55">
        <f>H11*P$3</f>
        <v>248.05354838709681</v>
      </c>
      <c r="Q11" s="40">
        <f t="shared" si="12"/>
        <v>29122.698709677417</v>
      </c>
      <c r="R11" s="40">
        <f t="shared" si="3"/>
        <v>0</v>
      </c>
      <c r="S11" s="40">
        <f t="shared" si="4"/>
        <v>410.39225806451617</v>
      </c>
      <c r="T11" s="47">
        <f>B11*T$3</f>
        <v>215.18051612903221</v>
      </c>
      <c r="U11" s="56">
        <v>0</v>
      </c>
      <c r="V11" s="55">
        <f>D11*V$3</f>
        <v>4.3530967741935491</v>
      </c>
      <c r="W11" s="47">
        <f>F11*W$3</f>
        <v>227.51922580645166</v>
      </c>
      <c r="X11" s="56">
        <v>0</v>
      </c>
      <c r="Y11" s="55">
        <f>H11*Y$3</f>
        <v>1.8853548387096779</v>
      </c>
      <c r="Z11" s="40">
        <f t="shared" si="13"/>
        <v>221.34987096774194</v>
      </c>
      <c r="AA11" s="40">
        <f t="shared" si="5"/>
        <v>0</v>
      </c>
      <c r="AB11" s="40">
        <f t="shared" si="6"/>
        <v>3.1192258064516136</v>
      </c>
      <c r="AC11" s="47">
        <f>B11*AC$3</f>
        <v>42.192258064516125</v>
      </c>
      <c r="AD11" s="56">
        <v>0</v>
      </c>
      <c r="AE11" s="55">
        <f>D11*AE$3</f>
        <v>0.85354838709677439</v>
      </c>
      <c r="AF11" s="47">
        <f>F11*AF$3</f>
        <v>44.611612903225819</v>
      </c>
      <c r="AG11" s="56">
        <v>0</v>
      </c>
      <c r="AH11" s="55">
        <f>H11*AH$3</f>
        <v>0.36967741935483883</v>
      </c>
      <c r="AI11" s="40">
        <f t="shared" si="14"/>
        <v>43.401935483870972</v>
      </c>
      <c r="AJ11" s="40">
        <f t="shared" si="7"/>
        <v>0</v>
      </c>
      <c r="AK11" s="40">
        <f t="shared" si="8"/>
        <v>0.61161290322580664</v>
      </c>
      <c r="AL11" s="47">
        <f>B11*AL$3</f>
        <v>11.780078451612901</v>
      </c>
      <c r="AM11" s="56">
        <v>0</v>
      </c>
      <c r="AN11" s="55">
        <f>D11*AN$3</f>
        <v>0.23831070967741941</v>
      </c>
      <c r="AO11" s="47">
        <f>F11*AO$3</f>
        <v>12.455562322580647</v>
      </c>
      <c r="AP11" s="56">
        <v>0</v>
      </c>
      <c r="AQ11" s="55">
        <f>H11*AQ$3</f>
        <v>0.10321393548387099</v>
      </c>
      <c r="AR11" s="40">
        <f t="shared" si="15"/>
        <v>12.117820387096774</v>
      </c>
      <c r="AS11" s="40">
        <f t="shared" si="9"/>
        <v>0</v>
      </c>
      <c r="AT11" s="55">
        <f t="shared" si="10"/>
        <v>0.17076232258064519</v>
      </c>
    </row>
    <row r="12" spans="1:46" s="47" customFormat="1" x14ac:dyDescent="0.5">
      <c r="A12" s="57">
        <v>2025</v>
      </c>
      <c r="B12" s="47">
        <f t="shared" si="16"/>
        <v>826.77419354838685</v>
      </c>
      <c r="C12" s="40">
        <v>0</v>
      </c>
      <c r="D12" s="47">
        <f t="shared" si="17"/>
        <v>17.070967741935487</v>
      </c>
      <c r="E12" s="55"/>
      <c r="F12" s="40">
        <f t="shared" si="18"/>
        <v>884.8387096774195</v>
      </c>
      <c r="G12" s="47">
        <v>0</v>
      </c>
      <c r="H12" s="47">
        <f t="shared" si="19"/>
        <v>7.393548387096776</v>
      </c>
      <c r="I12" s="55"/>
      <c r="J12" s="40">
        <f t="shared" si="11"/>
        <v>855.80645161290317</v>
      </c>
      <c r="K12" s="47">
        <f>B12*K$3</f>
        <v>27738.274193548375</v>
      </c>
      <c r="L12" s="56">
        <v>0</v>
      </c>
      <c r="M12" s="55">
        <f>D12*M$3</f>
        <v>572.7309677419355</v>
      </c>
      <c r="N12" s="47">
        <f>F12*N$3</f>
        <v>29686.33870967742</v>
      </c>
      <c r="O12" s="56">
        <v>0</v>
      </c>
      <c r="P12" s="55">
        <f>H12*P$3</f>
        <v>248.05354838709681</v>
      </c>
      <c r="Q12" s="40">
        <f t="shared" si="12"/>
        <v>28712.306451612898</v>
      </c>
      <c r="R12" s="40">
        <f t="shared" si="3"/>
        <v>0</v>
      </c>
      <c r="S12" s="40">
        <f t="shared" si="4"/>
        <v>410.39225806451617</v>
      </c>
      <c r="T12" s="47">
        <f>B12*T$3</f>
        <v>210.82741935483864</v>
      </c>
      <c r="U12" s="56">
        <v>0</v>
      </c>
      <c r="V12" s="55">
        <f>D12*V$3</f>
        <v>4.3530967741935491</v>
      </c>
      <c r="W12" s="47">
        <f>F12*W$3</f>
        <v>225.63387096774198</v>
      </c>
      <c r="X12" s="56">
        <v>0</v>
      </c>
      <c r="Y12" s="55">
        <f>H12*Y$3</f>
        <v>1.8853548387096779</v>
      </c>
      <c r="Z12" s="40">
        <f t="shared" si="13"/>
        <v>218.23064516129031</v>
      </c>
      <c r="AA12" s="40">
        <f t="shared" si="5"/>
        <v>0</v>
      </c>
      <c r="AB12" s="40">
        <f t="shared" si="6"/>
        <v>3.1192258064516136</v>
      </c>
      <c r="AC12" s="47">
        <f>B12*AC$3</f>
        <v>41.338709677419345</v>
      </c>
      <c r="AD12" s="56">
        <v>0</v>
      </c>
      <c r="AE12" s="55">
        <f>D12*AE$3</f>
        <v>0.85354838709677439</v>
      </c>
      <c r="AF12" s="47">
        <f>F12*AF$3</f>
        <v>44.241935483870975</v>
      </c>
      <c r="AG12" s="56">
        <v>0</v>
      </c>
      <c r="AH12" s="55">
        <f>H12*AH$3</f>
        <v>0.36967741935483883</v>
      </c>
      <c r="AI12" s="40">
        <f t="shared" si="14"/>
        <v>42.79032258064516</v>
      </c>
      <c r="AJ12" s="40">
        <f t="shared" si="7"/>
        <v>0</v>
      </c>
      <c r="AK12" s="40">
        <f t="shared" si="8"/>
        <v>0.61161290322580664</v>
      </c>
      <c r="AL12" s="47">
        <f>B12*AL$3</f>
        <v>11.54176774193548</v>
      </c>
      <c r="AM12" s="56">
        <v>0</v>
      </c>
      <c r="AN12" s="55">
        <f>D12*AN$3</f>
        <v>0.23831070967741941</v>
      </c>
      <c r="AO12" s="47">
        <f>F12*AO$3</f>
        <v>12.352348387096777</v>
      </c>
      <c r="AP12" s="56">
        <v>0</v>
      </c>
      <c r="AQ12" s="55">
        <f>H12*AQ$3</f>
        <v>0.10321393548387099</v>
      </c>
      <c r="AR12" s="40">
        <f t="shared" si="15"/>
        <v>11.947058064516128</v>
      </c>
      <c r="AS12" s="40">
        <f t="shared" si="9"/>
        <v>0</v>
      </c>
      <c r="AT12" s="55">
        <f t="shared" si="10"/>
        <v>0.17076232258064519</v>
      </c>
    </row>
    <row r="13" spans="1:46" s="47" customFormat="1" x14ac:dyDescent="0.5">
      <c r="A13" s="57">
        <v>2026</v>
      </c>
      <c r="B13" s="47">
        <f t="shared" si="16"/>
        <v>809.70322580645131</v>
      </c>
      <c r="C13" s="40">
        <v>0</v>
      </c>
      <c r="D13" s="47">
        <f t="shared" si="17"/>
        <v>17.070967741935487</v>
      </c>
      <c r="E13" s="55"/>
      <c r="F13" s="40">
        <f t="shared" si="18"/>
        <v>877.44516129032274</v>
      </c>
      <c r="G13" s="47">
        <v>0</v>
      </c>
      <c r="H13" s="47">
        <f t="shared" si="19"/>
        <v>7.393548387096776</v>
      </c>
      <c r="I13" s="55"/>
      <c r="J13" s="40">
        <f t="shared" si="11"/>
        <v>843.57419354838703</v>
      </c>
      <c r="K13" s="47">
        <f>B13*K$3</f>
        <v>27165.543225806439</v>
      </c>
      <c r="L13" s="56">
        <v>0</v>
      </c>
      <c r="M13" s="55">
        <f>D13*M$3</f>
        <v>572.7309677419355</v>
      </c>
      <c r="N13" s="47">
        <f>F13*N$3</f>
        <v>29438.285161290325</v>
      </c>
      <c r="O13" s="56">
        <v>0</v>
      </c>
      <c r="P13" s="55">
        <f>H13*P$3</f>
        <v>248.05354838709681</v>
      </c>
      <c r="Q13" s="40">
        <f t="shared" si="12"/>
        <v>28301.914193548382</v>
      </c>
      <c r="R13" s="40">
        <f t="shared" si="3"/>
        <v>0</v>
      </c>
      <c r="S13" s="40">
        <f t="shared" si="4"/>
        <v>410.39225806451617</v>
      </c>
      <c r="T13" s="47">
        <f>B13*T$3</f>
        <v>206.47432258064509</v>
      </c>
      <c r="U13" s="56">
        <v>0</v>
      </c>
      <c r="V13" s="55">
        <f>D13*V$3</f>
        <v>4.3530967741935491</v>
      </c>
      <c r="W13" s="47">
        <f>F13*W$3</f>
        <v>223.74851612903231</v>
      </c>
      <c r="X13" s="56">
        <v>0</v>
      </c>
      <c r="Y13" s="55">
        <f>H13*Y$3</f>
        <v>1.8853548387096779</v>
      </c>
      <c r="Z13" s="40">
        <f t="shared" si="13"/>
        <v>215.11141935483869</v>
      </c>
      <c r="AA13" s="40">
        <f t="shared" si="5"/>
        <v>0</v>
      </c>
      <c r="AB13" s="40">
        <f t="shared" si="6"/>
        <v>3.1192258064516136</v>
      </c>
      <c r="AC13" s="47">
        <f>B13*AC$3</f>
        <v>40.485161290322566</v>
      </c>
      <c r="AD13" s="56">
        <v>0</v>
      </c>
      <c r="AE13" s="55">
        <f>D13*AE$3</f>
        <v>0.85354838709677439</v>
      </c>
      <c r="AF13" s="47">
        <f>F13*AF$3</f>
        <v>43.872258064516139</v>
      </c>
      <c r="AG13" s="56">
        <v>0</v>
      </c>
      <c r="AH13" s="55">
        <f>H13*AH$3</f>
        <v>0.36967741935483883</v>
      </c>
      <c r="AI13" s="40">
        <f t="shared" si="14"/>
        <v>42.178709677419349</v>
      </c>
      <c r="AJ13" s="40">
        <f t="shared" si="7"/>
        <v>0</v>
      </c>
      <c r="AK13" s="40">
        <f t="shared" si="8"/>
        <v>0.61161290322580664</v>
      </c>
      <c r="AL13" s="47">
        <f>B13*AL$3</f>
        <v>11.303457032258061</v>
      </c>
      <c r="AM13" s="56">
        <v>0</v>
      </c>
      <c r="AN13" s="55">
        <f>D13*AN$3</f>
        <v>0.23831070967741941</v>
      </c>
      <c r="AO13" s="47">
        <f>F13*AO$3</f>
        <v>12.249134451612905</v>
      </c>
      <c r="AP13" s="56">
        <v>0</v>
      </c>
      <c r="AQ13" s="55">
        <f>H13*AQ$3</f>
        <v>0.10321393548387099</v>
      </c>
      <c r="AR13" s="40">
        <f t="shared" si="15"/>
        <v>11.776295741935483</v>
      </c>
      <c r="AS13" s="40">
        <f t="shared" si="9"/>
        <v>0</v>
      </c>
      <c r="AT13" s="55">
        <f t="shared" si="10"/>
        <v>0.17076232258064519</v>
      </c>
    </row>
    <row r="14" spans="1:46" s="47" customFormat="1" x14ac:dyDescent="0.5">
      <c r="A14" s="57">
        <v>2027</v>
      </c>
      <c r="B14" s="47">
        <f t="shared" si="16"/>
        <v>792.63225806451578</v>
      </c>
      <c r="C14" s="40">
        <v>0</v>
      </c>
      <c r="D14" s="47">
        <f t="shared" si="17"/>
        <v>17.070967741935487</v>
      </c>
      <c r="E14" s="55"/>
      <c r="F14" s="40">
        <f t="shared" si="18"/>
        <v>870.05161290322599</v>
      </c>
      <c r="G14" s="47">
        <v>0</v>
      </c>
      <c r="H14" s="47">
        <f t="shared" si="19"/>
        <v>7.393548387096776</v>
      </c>
      <c r="I14" s="55"/>
      <c r="J14" s="40">
        <f t="shared" si="11"/>
        <v>831.34193548387088</v>
      </c>
      <c r="K14" s="47">
        <f>B14*K$3</f>
        <v>26592.812258064503</v>
      </c>
      <c r="L14" s="56">
        <v>0</v>
      </c>
      <c r="M14" s="55">
        <f>D14*M$3</f>
        <v>572.7309677419355</v>
      </c>
      <c r="N14" s="47">
        <f>F14*N$3</f>
        <v>29190.23161290323</v>
      </c>
      <c r="O14" s="56">
        <v>0</v>
      </c>
      <c r="P14" s="55">
        <f>H14*P$3</f>
        <v>248.05354838709681</v>
      </c>
      <c r="Q14" s="40">
        <f t="shared" si="12"/>
        <v>27891.521935483866</v>
      </c>
      <c r="R14" s="40">
        <f t="shared" si="3"/>
        <v>0</v>
      </c>
      <c r="S14" s="40">
        <f t="shared" si="4"/>
        <v>410.39225806451617</v>
      </c>
      <c r="T14" s="47">
        <f>B14*T$3</f>
        <v>202.12122580645152</v>
      </c>
      <c r="U14" s="56">
        <v>0</v>
      </c>
      <c r="V14" s="55">
        <f>D14*V$3</f>
        <v>4.3530967741935491</v>
      </c>
      <c r="W14" s="47">
        <f>F14*W$3</f>
        <v>221.86316129032264</v>
      </c>
      <c r="X14" s="56">
        <v>0</v>
      </c>
      <c r="Y14" s="55">
        <f>H14*Y$3</f>
        <v>1.8853548387096779</v>
      </c>
      <c r="Z14" s="40">
        <f t="shared" si="13"/>
        <v>211.99219354838709</v>
      </c>
      <c r="AA14" s="40">
        <f t="shared" si="5"/>
        <v>0</v>
      </c>
      <c r="AB14" s="40">
        <f t="shared" si="6"/>
        <v>3.1192258064516136</v>
      </c>
      <c r="AC14" s="47">
        <f>B14*AC$3</f>
        <v>39.631612903225793</v>
      </c>
      <c r="AD14" s="56">
        <v>0</v>
      </c>
      <c r="AE14" s="55">
        <f>D14*AE$3</f>
        <v>0.85354838709677439</v>
      </c>
      <c r="AF14" s="47">
        <f>F14*AF$3</f>
        <v>43.502580645161302</v>
      </c>
      <c r="AG14" s="56">
        <v>0</v>
      </c>
      <c r="AH14" s="55">
        <f>H14*AH$3</f>
        <v>0.36967741935483883</v>
      </c>
      <c r="AI14" s="40">
        <f t="shared" si="14"/>
        <v>41.567096774193544</v>
      </c>
      <c r="AJ14" s="40">
        <f t="shared" si="7"/>
        <v>0</v>
      </c>
      <c r="AK14" s="40">
        <f t="shared" si="8"/>
        <v>0.61161290322580664</v>
      </c>
      <c r="AL14" s="47">
        <f>B14*AL$3</f>
        <v>11.06514632258064</v>
      </c>
      <c r="AM14" s="56">
        <v>0</v>
      </c>
      <c r="AN14" s="55">
        <f>D14*AN$3</f>
        <v>0.23831070967741941</v>
      </c>
      <c r="AO14" s="47">
        <f>F14*AO$3</f>
        <v>12.145920516129035</v>
      </c>
      <c r="AP14" s="56">
        <v>0</v>
      </c>
      <c r="AQ14" s="55">
        <f>H14*AQ$3</f>
        <v>0.10321393548387099</v>
      </c>
      <c r="AR14" s="40">
        <f t="shared" si="15"/>
        <v>11.605533419354838</v>
      </c>
      <c r="AS14" s="40">
        <f t="shared" si="9"/>
        <v>0</v>
      </c>
      <c r="AT14" s="55">
        <f t="shared" si="10"/>
        <v>0.17076232258064519</v>
      </c>
    </row>
    <row r="15" spans="1:46" s="47" customFormat="1" x14ac:dyDescent="0.5">
      <c r="A15" s="57">
        <v>2028</v>
      </c>
      <c r="B15" s="47">
        <f t="shared" si="16"/>
        <v>775.56129032258025</v>
      </c>
      <c r="C15" s="40">
        <v>0</v>
      </c>
      <c r="D15" s="47">
        <f t="shared" si="17"/>
        <v>17.070967741935487</v>
      </c>
      <c r="E15" s="55"/>
      <c r="F15" s="40">
        <f t="shared" si="18"/>
        <v>862.65806451612923</v>
      </c>
      <c r="G15" s="47">
        <v>0</v>
      </c>
      <c r="H15" s="47">
        <f t="shared" si="19"/>
        <v>7.393548387096776</v>
      </c>
      <c r="I15" s="55"/>
      <c r="J15" s="40">
        <f t="shared" si="11"/>
        <v>819.10967741935474</v>
      </c>
      <c r="K15" s="47">
        <f>B15*K$3</f>
        <v>26020.081290322567</v>
      </c>
      <c r="L15" s="56">
        <v>0</v>
      </c>
      <c r="M15" s="55">
        <f>D15*M$3</f>
        <v>572.7309677419355</v>
      </c>
      <c r="N15" s="47">
        <f>F15*N$3</f>
        <v>28942.178064516134</v>
      </c>
      <c r="O15" s="56">
        <v>0</v>
      </c>
      <c r="P15" s="55">
        <f>H15*P$3</f>
        <v>248.05354838709681</v>
      </c>
      <c r="Q15" s="40">
        <f t="shared" si="12"/>
        <v>27481.129677419351</v>
      </c>
      <c r="R15" s="40">
        <f t="shared" si="3"/>
        <v>0</v>
      </c>
      <c r="S15" s="40">
        <f t="shared" si="4"/>
        <v>410.39225806451617</v>
      </c>
      <c r="T15" s="47">
        <f>B15*T$3</f>
        <v>197.76812903225797</v>
      </c>
      <c r="U15" s="56">
        <v>0</v>
      </c>
      <c r="V15" s="55">
        <f>D15*V$3</f>
        <v>4.3530967741935491</v>
      </c>
      <c r="W15" s="47">
        <f>F15*W$3</f>
        <v>219.97780645161296</v>
      </c>
      <c r="X15" s="56">
        <v>0</v>
      </c>
      <c r="Y15" s="55">
        <f>H15*Y$3</f>
        <v>1.8853548387096779</v>
      </c>
      <c r="Z15" s="40">
        <f t="shared" si="13"/>
        <v>208.87296774193547</v>
      </c>
      <c r="AA15" s="40">
        <f t="shared" si="5"/>
        <v>0</v>
      </c>
      <c r="AB15" s="40">
        <f t="shared" si="6"/>
        <v>3.1192258064516136</v>
      </c>
      <c r="AC15" s="47">
        <f>B15*AC$3</f>
        <v>38.778064516129014</v>
      </c>
      <c r="AD15" s="56">
        <v>0</v>
      </c>
      <c r="AE15" s="55">
        <f>D15*AE$3</f>
        <v>0.85354838709677439</v>
      </c>
      <c r="AF15" s="47">
        <f>F15*AF$3</f>
        <v>43.132903225806466</v>
      </c>
      <c r="AG15" s="56">
        <v>0</v>
      </c>
      <c r="AH15" s="55">
        <f>H15*AH$3</f>
        <v>0.36967741935483883</v>
      </c>
      <c r="AI15" s="40">
        <f t="shared" si="14"/>
        <v>40.95548387096774</v>
      </c>
      <c r="AJ15" s="40">
        <f t="shared" si="7"/>
        <v>0</v>
      </c>
      <c r="AK15" s="40">
        <f t="shared" si="8"/>
        <v>0.61161290322580664</v>
      </c>
      <c r="AL15" s="47">
        <f>B15*AL$3</f>
        <v>10.826835612903221</v>
      </c>
      <c r="AM15" s="56">
        <v>0</v>
      </c>
      <c r="AN15" s="55">
        <f>D15*AN$3</f>
        <v>0.23831070967741941</v>
      </c>
      <c r="AO15" s="47">
        <f>F15*AO$3</f>
        <v>12.042706580645165</v>
      </c>
      <c r="AP15" s="56">
        <v>0</v>
      </c>
      <c r="AQ15" s="55">
        <f>H15*AQ$3</f>
        <v>0.10321393548387099</v>
      </c>
      <c r="AR15" s="40">
        <f t="shared" si="15"/>
        <v>11.434771096774192</v>
      </c>
      <c r="AS15" s="40">
        <f t="shared" si="9"/>
        <v>0</v>
      </c>
      <c r="AT15" s="55">
        <f t="shared" si="10"/>
        <v>0.17076232258064519</v>
      </c>
    </row>
    <row r="16" spans="1:46" s="47" customFormat="1" x14ac:dyDescent="0.5">
      <c r="A16" s="57">
        <v>2029</v>
      </c>
      <c r="B16" s="47">
        <f t="shared" si="16"/>
        <v>758.49032258064472</v>
      </c>
      <c r="C16" s="40">
        <v>0</v>
      </c>
      <c r="D16" s="47">
        <f t="shared" si="17"/>
        <v>17.070967741935487</v>
      </c>
      <c r="E16" s="55"/>
      <c r="F16" s="40">
        <f t="shared" si="18"/>
        <v>855.26451612903247</v>
      </c>
      <c r="G16" s="47">
        <v>0</v>
      </c>
      <c r="H16" s="47">
        <f t="shared" si="19"/>
        <v>7.393548387096776</v>
      </c>
      <c r="I16" s="55"/>
      <c r="J16" s="40">
        <f t="shared" si="11"/>
        <v>806.87741935483859</v>
      </c>
      <c r="K16" s="47">
        <f>B16*K$3</f>
        <v>25447.350322580627</v>
      </c>
      <c r="L16" s="56">
        <v>0</v>
      </c>
      <c r="M16" s="55">
        <f>D16*M$3</f>
        <v>572.7309677419355</v>
      </c>
      <c r="N16" s="47">
        <f>F16*N$3</f>
        <v>28694.124516129035</v>
      </c>
      <c r="O16" s="56">
        <v>0</v>
      </c>
      <c r="P16" s="55">
        <f>H16*P$3</f>
        <v>248.05354838709681</v>
      </c>
      <c r="Q16" s="40">
        <f t="shared" si="12"/>
        <v>27070.737419354831</v>
      </c>
      <c r="R16" s="40">
        <f t="shared" si="3"/>
        <v>0</v>
      </c>
      <c r="S16" s="40">
        <f t="shared" si="4"/>
        <v>410.39225806451617</v>
      </c>
      <c r="T16" s="47">
        <f>B16*T$3</f>
        <v>193.4150322580644</v>
      </c>
      <c r="U16" s="56">
        <v>0</v>
      </c>
      <c r="V16" s="55">
        <f>D16*V$3</f>
        <v>4.3530967741935491</v>
      </c>
      <c r="W16" s="47">
        <f>F16*W$3</f>
        <v>218.09245161290329</v>
      </c>
      <c r="X16" s="56">
        <v>0</v>
      </c>
      <c r="Y16" s="55">
        <f>H16*Y$3</f>
        <v>1.8853548387096779</v>
      </c>
      <c r="Z16" s="40">
        <f t="shared" si="13"/>
        <v>205.75374193548384</v>
      </c>
      <c r="AA16" s="40">
        <f t="shared" si="5"/>
        <v>0</v>
      </c>
      <c r="AB16" s="40">
        <f t="shared" si="6"/>
        <v>3.1192258064516136</v>
      </c>
      <c r="AC16" s="47">
        <f>B16*AC$3</f>
        <v>37.924516129032234</v>
      </c>
      <c r="AD16" s="56">
        <v>0</v>
      </c>
      <c r="AE16" s="55">
        <f>D16*AE$3</f>
        <v>0.85354838709677439</v>
      </c>
      <c r="AF16" s="47">
        <f>F16*AF$3</f>
        <v>42.763225806451629</v>
      </c>
      <c r="AG16" s="56">
        <v>0</v>
      </c>
      <c r="AH16" s="55">
        <f>H16*AH$3</f>
        <v>0.36967741935483883</v>
      </c>
      <c r="AI16" s="40">
        <f t="shared" si="14"/>
        <v>40.343870967741935</v>
      </c>
      <c r="AJ16" s="40">
        <f t="shared" si="7"/>
        <v>0</v>
      </c>
      <c r="AK16" s="40">
        <f t="shared" si="8"/>
        <v>0.61161290322580664</v>
      </c>
      <c r="AL16" s="47">
        <f>B16*AL$3</f>
        <v>10.5885249032258</v>
      </c>
      <c r="AM16" s="56">
        <v>0</v>
      </c>
      <c r="AN16" s="55">
        <f>D16*AN$3</f>
        <v>0.23831070967741941</v>
      </c>
      <c r="AO16" s="47">
        <f>F16*AO$3</f>
        <v>11.939492645161293</v>
      </c>
      <c r="AP16" s="56">
        <v>0</v>
      </c>
      <c r="AQ16" s="55">
        <f>H16*AQ$3</f>
        <v>0.10321393548387099</v>
      </c>
      <c r="AR16" s="40">
        <f t="shared" si="15"/>
        <v>11.264008774193545</v>
      </c>
      <c r="AS16" s="40">
        <f t="shared" si="9"/>
        <v>0</v>
      </c>
      <c r="AT16" s="55">
        <f t="shared" si="10"/>
        <v>0.17076232258064519</v>
      </c>
    </row>
    <row r="17" spans="1:46" s="47" customFormat="1" x14ac:dyDescent="0.5">
      <c r="A17" s="57">
        <v>2030</v>
      </c>
      <c r="B17" s="47">
        <f t="shared" si="16"/>
        <v>741.41935483870918</v>
      </c>
      <c r="C17" s="40">
        <v>0</v>
      </c>
      <c r="D17" s="47">
        <f t="shared" si="17"/>
        <v>17.070967741935487</v>
      </c>
      <c r="E17" s="55"/>
      <c r="F17" s="40">
        <f t="shared" si="18"/>
        <v>847.87096774193571</v>
      </c>
      <c r="G17" s="47">
        <v>0</v>
      </c>
      <c r="H17" s="47">
        <f t="shared" si="19"/>
        <v>7.393548387096776</v>
      </c>
      <c r="I17" s="55"/>
      <c r="J17" s="40">
        <f t="shared" si="11"/>
        <v>794.64516129032245</v>
      </c>
      <c r="K17" s="47">
        <f>B17*K$3</f>
        <v>24874.619354838691</v>
      </c>
      <c r="L17" s="56">
        <v>0</v>
      </c>
      <c r="M17" s="55">
        <f>D17*M$3</f>
        <v>572.7309677419355</v>
      </c>
      <c r="N17" s="47">
        <f>F17*N$3</f>
        <v>28446.07096774194</v>
      </c>
      <c r="O17" s="56">
        <v>0</v>
      </c>
      <c r="P17" s="55">
        <f>H17*P$3</f>
        <v>248.05354838709681</v>
      </c>
      <c r="Q17" s="40">
        <f t="shared" si="12"/>
        <v>26660.345161290315</v>
      </c>
      <c r="R17" s="40">
        <f t="shared" si="3"/>
        <v>0</v>
      </c>
      <c r="S17" s="40">
        <f t="shared" si="4"/>
        <v>410.39225806451617</v>
      </c>
      <c r="T17" s="47">
        <f>B17*T$3</f>
        <v>189.06193548387085</v>
      </c>
      <c r="U17" s="56">
        <v>0</v>
      </c>
      <c r="V17" s="55">
        <f>D17*V$3</f>
        <v>4.3530967741935491</v>
      </c>
      <c r="W17" s="47">
        <f>F17*W$3</f>
        <v>216.20709677419362</v>
      </c>
      <c r="X17" s="56">
        <v>0</v>
      </c>
      <c r="Y17" s="55">
        <f>H17*Y$3</f>
        <v>1.8853548387096779</v>
      </c>
      <c r="Z17" s="40">
        <f t="shared" si="13"/>
        <v>202.63451612903225</v>
      </c>
      <c r="AA17" s="40">
        <f t="shared" si="5"/>
        <v>0</v>
      </c>
      <c r="AB17" s="40">
        <f t="shared" si="6"/>
        <v>3.1192258064516136</v>
      </c>
      <c r="AC17" s="47">
        <f>B17*AC$3</f>
        <v>37.070967741935462</v>
      </c>
      <c r="AD17" s="56">
        <v>0</v>
      </c>
      <c r="AE17" s="55">
        <f>D17*AE$3</f>
        <v>0.85354838709677439</v>
      </c>
      <c r="AF17" s="47">
        <f>F17*AF$3</f>
        <v>42.393548387096786</v>
      </c>
      <c r="AG17" s="56">
        <v>0</v>
      </c>
      <c r="AH17" s="55">
        <f>H17*AH$3</f>
        <v>0.36967741935483883</v>
      </c>
      <c r="AI17" s="40">
        <f t="shared" si="14"/>
        <v>39.732258064516124</v>
      </c>
      <c r="AJ17" s="40">
        <f t="shared" si="7"/>
        <v>0</v>
      </c>
      <c r="AK17" s="40">
        <f t="shared" si="8"/>
        <v>0.61161290322580664</v>
      </c>
      <c r="AL17" s="47">
        <f>B17*AL$3</f>
        <v>10.35021419354838</v>
      </c>
      <c r="AM17" s="56">
        <v>0</v>
      </c>
      <c r="AN17" s="55">
        <f>D17*AN$3</f>
        <v>0.23831070967741941</v>
      </c>
      <c r="AO17" s="47">
        <f>F17*AO$3</f>
        <v>11.836278709677423</v>
      </c>
      <c r="AP17" s="56">
        <v>0</v>
      </c>
      <c r="AQ17" s="55">
        <f>H17*AQ$3</f>
        <v>0.10321393548387099</v>
      </c>
      <c r="AR17" s="40">
        <f t="shared" si="15"/>
        <v>11.093246451612902</v>
      </c>
      <c r="AS17" s="40">
        <f t="shared" si="9"/>
        <v>0</v>
      </c>
      <c r="AT17" s="55">
        <f t="shared" si="10"/>
        <v>0.17076232258064519</v>
      </c>
    </row>
    <row r="18" spans="1:46" s="47" customFormat="1" x14ac:dyDescent="0.5">
      <c r="A18" s="57">
        <v>2031</v>
      </c>
      <c r="B18" s="47">
        <f t="shared" si="16"/>
        <v>724.34838709677365</v>
      </c>
      <c r="C18" s="40">
        <v>0</v>
      </c>
      <c r="D18" s="47">
        <f t="shared" si="17"/>
        <v>17.070967741935487</v>
      </c>
      <c r="E18" s="55"/>
      <c r="F18" s="40">
        <f t="shared" si="18"/>
        <v>840.47741935483896</v>
      </c>
      <c r="G18" s="47">
        <v>0</v>
      </c>
      <c r="H18" s="47">
        <f t="shared" si="19"/>
        <v>7.393548387096776</v>
      </c>
      <c r="I18" s="55"/>
      <c r="J18" s="40">
        <f t="shared" si="11"/>
        <v>782.4129032258063</v>
      </c>
      <c r="K18" s="47">
        <f>B18*K$3</f>
        <v>24301.888387096755</v>
      </c>
      <c r="L18" s="56">
        <v>0</v>
      </c>
      <c r="M18" s="55">
        <f>D18*M$3</f>
        <v>572.7309677419355</v>
      </c>
      <c r="N18" s="47">
        <f>F18*N$3</f>
        <v>28198.017419354845</v>
      </c>
      <c r="O18" s="56">
        <v>0</v>
      </c>
      <c r="P18" s="55">
        <f>H18*P$3</f>
        <v>248.05354838709681</v>
      </c>
      <c r="Q18" s="40">
        <f t="shared" si="12"/>
        <v>26249.9529032258</v>
      </c>
      <c r="R18" s="40">
        <f t="shared" si="3"/>
        <v>0</v>
      </c>
      <c r="S18" s="40">
        <f t="shared" si="4"/>
        <v>410.39225806451617</v>
      </c>
      <c r="T18" s="47">
        <f>B18*T$3</f>
        <v>184.70883870967728</v>
      </c>
      <c r="U18" s="56">
        <v>0</v>
      </c>
      <c r="V18" s="55">
        <f>D18*V$3</f>
        <v>4.3530967741935491</v>
      </c>
      <c r="W18" s="47">
        <f>F18*W$3</f>
        <v>214.32174193548394</v>
      </c>
      <c r="X18" s="56">
        <v>0</v>
      </c>
      <c r="Y18" s="55">
        <f>H18*Y$3</f>
        <v>1.8853548387096779</v>
      </c>
      <c r="Z18" s="40">
        <f t="shared" si="13"/>
        <v>199.5152903225806</v>
      </c>
      <c r="AA18" s="40">
        <f t="shared" si="5"/>
        <v>0</v>
      </c>
      <c r="AB18" s="40">
        <f t="shared" si="6"/>
        <v>3.1192258064516136</v>
      </c>
      <c r="AC18" s="47">
        <f>B18*AC$3</f>
        <v>36.217419354838682</v>
      </c>
      <c r="AD18" s="56">
        <v>0</v>
      </c>
      <c r="AE18" s="55">
        <f>D18*AE$3</f>
        <v>0.85354838709677439</v>
      </c>
      <c r="AF18" s="47">
        <f>F18*AF$3</f>
        <v>42.023870967741949</v>
      </c>
      <c r="AG18" s="56">
        <v>0</v>
      </c>
      <c r="AH18" s="55">
        <f>H18*AH$3</f>
        <v>0.36967741935483883</v>
      </c>
      <c r="AI18" s="40">
        <f t="shared" si="14"/>
        <v>39.120645161290312</v>
      </c>
      <c r="AJ18" s="40">
        <f t="shared" si="7"/>
        <v>0</v>
      </c>
      <c r="AK18" s="40">
        <f t="shared" si="8"/>
        <v>0.61161290322580664</v>
      </c>
      <c r="AL18" s="47">
        <f>B18*AL$3</f>
        <v>10.111903483870961</v>
      </c>
      <c r="AM18" s="56">
        <v>0</v>
      </c>
      <c r="AN18" s="55">
        <f>D18*AN$3</f>
        <v>0.23831070967741941</v>
      </c>
      <c r="AO18" s="47">
        <f>F18*AO$3</f>
        <v>11.733064774193553</v>
      </c>
      <c r="AP18" s="56">
        <v>0</v>
      </c>
      <c r="AQ18" s="55">
        <f>H18*AQ$3</f>
        <v>0.10321393548387099</v>
      </c>
      <c r="AR18" s="40">
        <f t="shared" si="15"/>
        <v>10.922484129032256</v>
      </c>
      <c r="AS18" s="40">
        <f t="shared" si="9"/>
        <v>0</v>
      </c>
      <c r="AT18" s="55">
        <f t="shared" si="10"/>
        <v>0.17076232258064519</v>
      </c>
    </row>
    <row r="19" spans="1:46" s="47" customFormat="1" x14ac:dyDescent="0.5">
      <c r="A19" s="57">
        <v>2032</v>
      </c>
      <c r="B19" s="47">
        <f t="shared" si="16"/>
        <v>707.27741935483812</v>
      </c>
      <c r="C19" s="40">
        <v>0</v>
      </c>
      <c r="D19" s="47">
        <f t="shared" si="17"/>
        <v>17.070967741935487</v>
      </c>
      <c r="E19" s="55"/>
      <c r="F19" s="40">
        <f t="shared" si="18"/>
        <v>833.0838709677422</v>
      </c>
      <c r="G19" s="47">
        <v>0</v>
      </c>
      <c r="H19" s="47">
        <f t="shared" si="19"/>
        <v>7.393548387096776</v>
      </c>
      <c r="I19" s="55"/>
      <c r="J19" s="40">
        <f t="shared" si="11"/>
        <v>770.18064516129016</v>
      </c>
      <c r="K19" s="47">
        <f>B19*K$3</f>
        <v>23729.157419354819</v>
      </c>
      <c r="L19" s="56">
        <v>0</v>
      </c>
      <c r="M19" s="55">
        <f>D19*M$3</f>
        <v>572.7309677419355</v>
      </c>
      <c r="N19" s="47">
        <f>F19*N$3</f>
        <v>27949.963870967749</v>
      </c>
      <c r="O19" s="56">
        <v>0</v>
      </c>
      <c r="P19" s="55">
        <f>H19*P$3</f>
        <v>248.05354838709681</v>
      </c>
      <c r="Q19" s="40">
        <f t="shared" si="12"/>
        <v>25839.560645161284</v>
      </c>
      <c r="R19" s="40">
        <f t="shared" si="3"/>
        <v>0</v>
      </c>
      <c r="S19" s="40">
        <f t="shared" si="4"/>
        <v>410.39225806451617</v>
      </c>
      <c r="T19" s="47">
        <f>B19*T$3</f>
        <v>180.35574193548374</v>
      </c>
      <c r="U19" s="56">
        <v>0</v>
      </c>
      <c r="V19" s="55">
        <f>D19*V$3</f>
        <v>4.3530967741935491</v>
      </c>
      <c r="W19" s="47">
        <f>F19*W$3</f>
        <v>212.43638709677427</v>
      </c>
      <c r="X19" s="56">
        <v>0</v>
      </c>
      <c r="Y19" s="55">
        <f>H19*Y$3</f>
        <v>1.8853548387096779</v>
      </c>
      <c r="Z19" s="40">
        <f t="shared" si="13"/>
        <v>196.396064516129</v>
      </c>
      <c r="AA19" s="40">
        <f t="shared" si="5"/>
        <v>0</v>
      </c>
      <c r="AB19" s="40">
        <f t="shared" si="6"/>
        <v>3.1192258064516136</v>
      </c>
      <c r="AC19" s="47">
        <f>B19*AC$3</f>
        <v>35.36387096774191</v>
      </c>
      <c r="AD19" s="56">
        <v>0</v>
      </c>
      <c r="AE19" s="55">
        <f>D19*AE$3</f>
        <v>0.85354838709677439</v>
      </c>
      <c r="AF19" s="47">
        <f>F19*AF$3</f>
        <v>41.654193548387113</v>
      </c>
      <c r="AG19" s="56">
        <v>0</v>
      </c>
      <c r="AH19" s="55">
        <f>H19*AH$3</f>
        <v>0.36967741935483883</v>
      </c>
      <c r="AI19" s="40">
        <f t="shared" si="14"/>
        <v>38.509032258064508</v>
      </c>
      <c r="AJ19" s="40">
        <f t="shared" si="7"/>
        <v>0</v>
      </c>
      <c r="AK19" s="40">
        <f t="shared" si="8"/>
        <v>0.61161290322580664</v>
      </c>
      <c r="AL19" s="47">
        <f>B19*AL$3</f>
        <v>9.8735927741935399</v>
      </c>
      <c r="AM19" s="56">
        <v>0</v>
      </c>
      <c r="AN19" s="55">
        <f>D19*AN$3</f>
        <v>0.23831070967741941</v>
      </c>
      <c r="AO19" s="47">
        <f>F19*AO$3</f>
        <v>11.629850838709681</v>
      </c>
      <c r="AP19" s="56">
        <v>0</v>
      </c>
      <c r="AQ19" s="55">
        <f>H19*AQ$3</f>
        <v>0.10321393548387099</v>
      </c>
      <c r="AR19" s="40">
        <f t="shared" si="15"/>
        <v>10.751721806451609</v>
      </c>
      <c r="AS19" s="40">
        <f t="shared" si="9"/>
        <v>0</v>
      </c>
      <c r="AT19" s="55">
        <f t="shared" si="10"/>
        <v>0.17076232258064519</v>
      </c>
    </row>
    <row r="20" spans="1:46" s="47" customFormat="1" x14ac:dyDescent="0.5">
      <c r="A20" s="57">
        <v>2033</v>
      </c>
      <c r="B20" s="47">
        <f t="shared" si="16"/>
        <v>690.20645161290258</v>
      </c>
      <c r="C20" s="40">
        <v>0</v>
      </c>
      <c r="D20" s="47">
        <f t="shared" si="17"/>
        <v>17.070967741935487</v>
      </c>
      <c r="E20" s="55"/>
      <c r="F20" s="40">
        <f t="shared" si="18"/>
        <v>825.69032258064544</v>
      </c>
      <c r="G20" s="47">
        <v>0</v>
      </c>
      <c r="H20" s="47">
        <f t="shared" si="19"/>
        <v>7.393548387096776</v>
      </c>
      <c r="I20" s="55"/>
      <c r="J20" s="40">
        <f t="shared" si="11"/>
        <v>757.94838709677401</v>
      </c>
      <c r="K20" s="47">
        <f>B20*K$3</f>
        <v>23156.426451612879</v>
      </c>
      <c r="L20" s="56">
        <v>0</v>
      </c>
      <c r="M20" s="55">
        <f>D20*M$3</f>
        <v>572.7309677419355</v>
      </c>
      <c r="N20" s="47">
        <f>F20*N$3</f>
        <v>27701.910322580654</v>
      </c>
      <c r="O20" s="56">
        <v>0</v>
      </c>
      <c r="P20" s="55">
        <f>H20*P$3</f>
        <v>248.05354838709681</v>
      </c>
      <c r="Q20" s="40">
        <f t="shared" si="12"/>
        <v>25429.168387096768</v>
      </c>
      <c r="R20" s="40">
        <f t="shared" si="3"/>
        <v>0</v>
      </c>
      <c r="S20" s="40">
        <f t="shared" si="4"/>
        <v>410.39225806451617</v>
      </c>
      <c r="T20" s="47">
        <f>B20*T$3</f>
        <v>176.00264516129016</v>
      </c>
      <c r="U20" s="56">
        <v>0</v>
      </c>
      <c r="V20" s="55">
        <f>D20*V$3</f>
        <v>4.3530967741935491</v>
      </c>
      <c r="W20" s="47">
        <f>F20*W$3</f>
        <v>210.55103225806459</v>
      </c>
      <c r="X20" s="56">
        <v>0</v>
      </c>
      <c r="Y20" s="55">
        <f>H20*Y$3</f>
        <v>1.8853548387096779</v>
      </c>
      <c r="Z20" s="40">
        <f t="shared" si="13"/>
        <v>193.27683870967738</v>
      </c>
      <c r="AA20" s="40">
        <f t="shared" si="5"/>
        <v>0</v>
      </c>
      <c r="AB20" s="40">
        <f t="shared" si="6"/>
        <v>3.1192258064516136</v>
      </c>
      <c r="AC20" s="47">
        <f>B20*AC$3</f>
        <v>34.510322580645131</v>
      </c>
      <c r="AD20" s="56">
        <v>0</v>
      </c>
      <c r="AE20" s="55">
        <f>D20*AE$3</f>
        <v>0.85354838709677439</v>
      </c>
      <c r="AF20" s="47">
        <f>F20*AF$3</f>
        <v>41.284516129032276</v>
      </c>
      <c r="AG20" s="56">
        <v>0</v>
      </c>
      <c r="AH20" s="55">
        <f>H20*AH$3</f>
        <v>0.36967741935483883</v>
      </c>
      <c r="AI20" s="40">
        <f t="shared" si="14"/>
        <v>37.897419354838703</v>
      </c>
      <c r="AJ20" s="40">
        <f t="shared" si="7"/>
        <v>0</v>
      </c>
      <c r="AK20" s="40">
        <f t="shared" si="8"/>
        <v>0.61161290322580664</v>
      </c>
      <c r="AL20" s="47">
        <f>B20*AL$3</f>
        <v>9.6352820645161206</v>
      </c>
      <c r="AM20" s="56">
        <v>0</v>
      </c>
      <c r="AN20" s="55">
        <f>D20*AN$3</f>
        <v>0.23831070967741941</v>
      </c>
      <c r="AO20" s="47">
        <f>F20*AO$3</f>
        <v>11.52663690322581</v>
      </c>
      <c r="AP20" s="56">
        <v>0</v>
      </c>
      <c r="AQ20" s="55">
        <f>H20*AQ$3</f>
        <v>0.10321393548387099</v>
      </c>
      <c r="AR20" s="40">
        <f t="shared" si="15"/>
        <v>10.580959483870966</v>
      </c>
      <c r="AS20" s="40">
        <f t="shared" si="9"/>
        <v>0</v>
      </c>
      <c r="AT20" s="55">
        <f t="shared" si="10"/>
        <v>0.17076232258064519</v>
      </c>
    </row>
    <row r="21" spans="1:46" s="47" customFormat="1" x14ac:dyDescent="0.5">
      <c r="A21" s="57">
        <v>2034</v>
      </c>
      <c r="B21" s="47">
        <f t="shared" si="16"/>
        <v>673.13548387096705</v>
      </c>
      <c r="C21" s="40">
        <v>0</v>
      </c>
      <c r="D21" s="47">
        <f t="shared" si="17"/>
        <v>17.070967741935487</v>
      </c>
      <c r="E21" s="55"/>
      <c r="F21" s="40">
        <f t="shared" si="18"/>
        <v>818.29677419354869</v>
      </c>
      <c r="G21" s="47">
        <v>0</v>
      </c>
      <c r="H21" s="47">
        <f t="shared" si="19"/>
        <v>7.393548387096776</v>
      </c>
      <c r="I21" s="55"/>
      <c r="J21" s="40">
        <f t="shared" si="11"/>
        <v>745.71612903225787</v>
      </c>
      <c r="K21" s="47">
        <f>B21*K$3</f>
        <v>22583.695483870943</v>
      </c>
      <c r="L21" s="56">
        <v>0</v>
      </c>
      <c r="M21" s="55">
        <f>D21*M$3</f>
        <v>572.7309677419355</v>
      </c>
      <c r="N21" s="47">
        <f>F21*N$3</f>
        <v>27453.856774193555</v>
      </c>
      <c r="O21" s="56">
        <v>0</v>
      </c>
      <c r="P21" s="55">
        <f>H21*P$3</f>
        <v>248.05354838709681</v>
      </c>
      <c r="Q21" s="40">
        <f t="shared" si="12"/>
        <v>25018.776129032249</v>
      </c>
      <c r="R21" s="40">
        <f t="shared" si="3"/>
        <v>0</v>
      </c>
      <c r="S21" s="40">
        <f t="shared" si="4"/>
        <v>410.39225806451617</v>
      </c>
      <c r="T21" s="47">
        <f>B21*T$3</f>
        <v>171.64954838709659</v>
      </c>
      <c r="U21" s="56">
        <v>0</v>
      </c>
      <c r="V21" s="55">
        <f>D21*V$3</f>
        <v>4.3530967741935491</v>
      </c>
      <c r="W21" s="47">
        <f>F21*W$3</f>
        <v>208.66567741935492</v>
      </c>
      <c r="X21" s="56">
        <v>0</v>
      </c>
      <c r="Y21" s="55">
        <f>H21*Y$3</f>
        <v>1.8853548387096779</v>
      </c>
      <c r="Z21" s="40">
        <f t="shared" si="13"/>
        <v>190.15761290322575</v>
      </c>
      <c r="AA21" s="40">
        <f t="shared" si="5"/>
        <v>0</v>
      </c>
      <c r="AB21" s="40">
        <f t="shared" si="6"/>
        <v>3.1192258064516136</v>
      </c>
      <c r="AC21" s="47">
        <f>B21*AC$3</f>
        <v>33.656774193548351</v>
      </c>
      <c r="AD21" s="56">
        <v>0</v>
      </c>
      <c r="AE21" s="55">
        <f>D21*AE$3</f>
        <v>0.85354838709677439</v>
      </c>
      <c r="AF21" s="47">
        <f>F21*AF$3</f>
        <v>40.91483870967744</v>
      </c>
      <c r="AG21" s="56">
        <v>0</v>
      </c>
      <c r="AH21" s="55">
        <f>H21*AH$3</f>
        <v>0.36967741935483883</v>
      </c>
      <c r="AI21" s="40">
        <f t="shared" si="14"/>
        <v>37.285806451612899</v>
      </c>
      <c r="AJ21" s="40">
        <f t="shared" si="7"/>
        <v>0</v>
      </c>
      <c r="AK21" s="40">
        <f t="shared" si="8"/>
        <v>0.61161290322580664</v>
      </c>
      <c r="AL21" s="47">
        <f>B21*AL$3</f>
        <v>9.3969713548386995</v>
      </c>
      <c r="AM21" s="56">
        <v>0</v>
      </c>
      <c r="AN21" s="55">
        <f>D21*AN$3</f>
        <v>0.23831070967741941</v>
      </c>
      <c r="AO21" s="47">
        <f>F21*AO$3</f>
        <v>11.42342296774194</v>
      </c>
      <c r="AP21" s="56">
        <v>0</v>
      </c>
      <c r="AQ21" s="55">
        <f>H21*AQ$3</f>
        <v>0.10321393548387099</v>
      </c>
      <c r="AR21" s="40">
        <f t="shared" si="15"/>
        <v>10.41019716129032</v>
      </c>
      <c r="AS21" s="40">
        <f t="shared" si="9"/>
        <v>0</v>
      </c>
      <c r="AT21" s="55">
        <f t="shared" si="10"/>
        <v>0.17076232258064519</v>
      </c>
    </row>
    <row r="22" spans="1:46" s="47" customFormat="1" x14ac:dyDescent="0.5">
      <c r="A22" s="57">
        <v>2035</v>
      </c>
      <c r="B22" s="47">
        <f t="shared" si="16"/>
        <v>656.06451612903152</v>
      </c>
      <c r="C22" s="40">
        <v>0</v>
      </c>
      <c r="D22" s="47">
        <f t="shared" si="17"/>
        <v>17.070967741935487</v>
      </c>
      <c r="E22" s="55"/>
      <c r="F22" s="40">
        <f t="shared" si="18"/>
        <v>810.90322580645193</v>
      </c>
      <c r="G22" s="47">
        <v>0</v>
      </c>
      <c r="H22" s="47">
        <f t="shared" si="19"/>
        <v>7.393548387096776</v>
      </c>
      <c r="I22" s="55"/>
      <c r="J22" s="40">
        <f t="shared" si="11"/>
        <v>733.48387096774172</v>
      </c>
      <c r="K22" s="47">
        <f>B22*K$3</f>
        <v>22010.964516129006</v>
      </c>
      <c r="L22" s="56">
        <v>0</v>
      </c>
      <c r="M22" s="55">
        <f>D22*M$3</f>
        <v>572.7309677419355</v>
      </c>
      <c r="N22" s="47">
        <f>F22*N$3</f>
        <v>27205.80322580646</v>
      </c>
      <c r="O22" s="56">
        <v>0</v>
      </c>
      <c r="P22" s="55">
        <f>H22*P$3</f>
        <v>248.05354838709681</v>
      </c>
      <c r="Q22" s="40">
        <f t="shared" si="12"/>
        <v>24608.383870967733</v>
      </c>
      <c r="R22" s="40">
        <f t="shared" si="3"/>
        <v>0</v>
      </c>
      <c r="S22" s="40">
        <f t="shared" si="4"/>
        <v>410.39225806451617</v>
      </c>
      <c r="T22" s="47">
        <f>B22*T$3</f>
        <v>167.29645161290304</v>
      </c>
      <c r="U22" s="56">
        <v>0</v>
      </c>
      <c r="V22" s="55">
        <f>D22*V$3</f>
        <v>4.3530967741935491</v>
      </c>
      <c r="W22" s="47">
        <f>F22*W$3</f>
        <v>206.78032258064525</v>
      </c>
      <c r="X22" s="56">
        <v>0</v>
      </c>
      <c r="Y22" s="55">
        <f>H22*Y$3</f>
        <v>1.8853548387096779</v>
      </c>
      <c r="Z22" s="40">
        <f t="shared" si="13"/>
        <v>187.03838709677416</v>
      </c>
      <c r="AA22" s="40">
        <f t="shared" si="5"/>
        <v>0</v>
      </c>
      <c r="AB22" s="40">
        <f t="shared" si="6"/>
        <v>3.1192258064516136</v>
      </c>
      <c r="AC22" s="47">
        <f>B22*AC$3</f>
        <v>32.803225806451579</v>
      </c>
      <c r="AD22" s="56">
        <v>0</v>
      </c>
      <c r="AE22" s="55">
        <f>D22*AE$3</f>
        <v>0.85354838709677439</v>
      </c>
      <c r="AF22" s="47">
        <f>F22*AF$3</f>
        <v>40.545161290322596</v>
      </c>
      <c r="AG22" s="56">
        <v>0</v>
      </c>
      <c r="AH22" s="55">
        <f>H22*AH$3</f>
        <v>0.36967741935483883</v>
      </c>
      <c r="AI22" s="40">
        <f t="shared" si="14"/>
        <v>36.674193548387088</v>
      </c>
      <c r="AJ22" s="40">
        <f t="shared" si="7"/>
        <v>0</v>
      </c>
      <c r="AK22" s="40">
        <f t="shared" si="8"/>
        <v>0.61161290322580664</v>
      </c>
      <c r="AL22" s="47">
        <f>B22*AL$3</f>
        <v>9.1586606451612802</v>
      </c>
      <c r="AM22" s="56">
        <v>0</v>
      </c>
      <c r="AN22" s="55">
        <f>D22*AN$3</f>
        <v>0.23831070967741941</v>
      </c>
      <c r="AO22" s="47">
        <f>F22*AO$3</f>
        <v>11.320209032258068</v>
      </c>
      <c r="AP22" s="56">
        <v>0</v>
      </c>
      <c r="AQ22" s="55">
        <f>H22*AQ$3</f>
        <v>0.10321393548387099</v>
      </c>
      <c r="AR22" s="40">
        <f t="shared" si="15"/>
        <v>10.239434838709673</v>
      </c>
      <c r="AS22" s="40">
        <f t="shared" si="9"/>
        <v>0</v>
      </c>
      <c r="AT22" s="55">
        <f t="shared" si="10"/>
        <v>0.17076232258064519</v>
      </c>
    </row>
    <row r="23" spans="1:46" s="47" customFormat="1" x14ac:dyDescent="0.5">
      <c r="A23" s="57">
        <v>2036</v>
      </c>
      <c r="B23" s="47">
        <f t="shared" si="16"/>
        <v>638.99354838709598</v>
      </c>
      <c r="C23" s="40">
        <v>0</v>
      </c>
      <c r="D23" s="47">
        <f t="shared" si="17"/>
        <v>17.070967741935487</v>
      </c>
      <c r="E23" s="55"/>
      <c r="F23" s="40">
        <f t="shared" si="18"/>
        <v>803.50967741935517</v>
      </c>
      <c r="G23" s="47">
        <v>0</v>
      </c>
      <c r="H23" s="47">
        <f t="shared" si="19"/>
        <v>7.393548387096776</v>
      </c>
      <c r="I23" s="55"/>
      <c r="J23" s="40">
        <f t="shared" si="11"/>
        <v>721.25161290322558</v>
      </c>
      <c r="K23" s="47">
        <f>B23*K$3</f>
        <v>21438.23354838707</v>
      </c>
      <c r="L23" s="56">
        <v>0</v>
      </c>
      <c r="M23" s="55">
        <f>D23*M$3</f>
        <v>572.7309677419355</v>
      </c>
      <c r="N23" s="47">
        <f>F23*N$3</f>
        <v>26957.749677419364</v>
      </c>
      <c r="O23" s="56">
        <v>0</v>
      </c>
      <c r="P23" s="55">
        <f>H23*P$3</f>
        <v>248.05354838709681</v>
      </c>
      <c r="Q23" s="40">
        <f t="shared" si="12"/>
        <v>24197.991612903217</v>
      </c>
      <c r="R23" s="40">
        <f t="shared" si="3"/>
        <v>0</v>
      </c>
      <c r="S23" s="40">
        <f t="shared" si="4"/>
        <v>410.39225806451617</v>
      </c>
      <c r="T23" s="47">
        <f>B23*T$3</f>
        <v>162.94335483870947</v>
      </c>
      <c r="U23" s="56">
        <v>0</v>
      </c>
      <c r="V23" s="55">
        <f>D23*V$3</f>
        <v>4.3530967741935491</v>
      </c>
      <c r="W23" s="47">
        <f>F23*W$3</f>
        <v>204.89496774193557</v>
      </c>
      <c r="X23" s="56">
        <v>0</v>
      </c>
      <c r="Y23" s="55">
        <f>H23*Y$3</f>
        <v>1.8853548387096779</v>
      </c>
      <c r="Z23" s="40">
        <f t="shared" si="13"/>
        <v>183.91916129032251</v>
      </c>
      <c r="AA23" s="40">
        <f t="shared" si="5"/>
        <v>0</v>
      </c>
      <c r="AB23" s="40">
        <f t="shared" si="6"/>
        <v>3.1192258064516136</v>
      </c>
      <c r="AC23" s="47">
        <f>B23*AC$3</f>
        <v>31.949677419354799</v>
      </c>
      <c r="AD23" s="56">
        <v>0</v>
      </c>
      <c r="AE23" s="55">
        <f>D23*AE$3</f>
        <v>0.85354838709677439</v>
      </c>
      <c r="AF23" s="47">
        <f>F23*AF$3</f>
        <v>40.17548387096776</v>
      </c>
      <c r="AG23" s="56">
        <v>0</v>
      </c>
      <c r="AH23" s="55">
        <f>H23*AH$3</f>
        <v>0.36967741935483883</v>
      </c>
      <c r="AI23" s="40">
        <f t="shared" si="14"/>
        <v>36.062580645161276</v>
      </c>
      <c r="AJ23" s="40">
        <f t="shared" si="7"/>
        <v>0</v>
      </c>
      <c r="AK23" s="40">
        <f t="shared" si="8"/>
        <v>0.61161290322580664</v>
      </c>
      <c r="AL23" s="47">
        <f>B23*AL$3</f>
        <v>8.9203499354838609</v>
      </c>
      <c r="AM23" s="56">
        <v>0</v>
      </c>
      <c r="AN23" s="55">
        <f>D23*AN$3</f>
        <v>0.23831070967741941</v>
      </c>
      <c r="AO23" s="47">
        <f>F23*AO$3</f>
        <v>11.216995096774198</v>
      </c>
      <c r="AP23" s="56">
        <v>0</v>
      </c>
      <c r="AQ23" s="55">
        <f>H23*AQ$3</f>
        <v>0.10321393548387099</v>
      </c>
      <c r="AR23" s="40">
        <f t="shared" si="15"/>
        <v>10.06867251612903</v>
      </c>
      <c r="AS23" s="40">
        <f t="shared" si="9"/>
        <v>0</v>
      </c>
      <c r="AT23" s="55">
        <f t="shared" si="10"/>
        <v>0.17076232258064519</v>
      </c>
    </row>
    <row r="24" spans="1:46" s="47" customFormat="1" x14ac:dyDescent="0.5">
      <c r="A24" s="57">
        <v>2037</v>
      </c>
      <c r="B24" s="47">
        <f t="shared" si="16"/>
        <v>621.92258064516045</v>
      </c>
      <c r="C24" s="40">
        <v>0</v>
      </c>
      <c r="D24" s="47">
        <f t="shared" si="17"/>
        <v>17.070967741935487</v>
      </c>
      <c r="E24" s="55"/>
      <c r="F24" s="40">
        <f t="shared" si="18"/>
        <v>796.11612903225841</v>
      </c>
      <c r="G24" s="47">
        <v>0</v>
      </c>
      <c r="H24" s="47">
        <f t="shared" si="19"/>
        <v>7.393548387096776</v>
      </c>
      <c r="I24" s="55"/>
      <c r="J24" s="40">
        <f t="shared" si="11"/>
        <v>709.01935483870943</v>
      </c>
      <c r="K24" s="47">
        <f>B24*K$3</f>
        <v>20865.50258064513</v>
      </c>
      <c r="L24" s="56">
        <v>0</v>
      </c>
      <c r="M24" s="55">
        <f>D24*M$3</f>
        <v>572.7309677419355</v>
      </c>
      <c r="N24" s="47">
        <f>F24*N$3</f>
        <v>26709.696129032269</v>
      </c>
      <c r="O24" s="56">
        <v>0</v>
      </c>
      <c r="P24" s="55">
        <f>H24*P$3</f>
        <v>248.05354838709681</v>
      </c>
      <c r="Q24" s="40">
        <f t="shared" si="12"/>
        <v>23787.599354838698</v>
      </c>
      <c r="R24" s="40">
        <f t="shared" si="3"/>
        <v>0</v>
      </c>
      <c r="S24" s="40">
        <f t="shared" si="4"/>
        <v>410.39225806451617</v>
      </c>
      <c r="T24" s="47">
        <f>B24*T$3</f>
        <v>158.59025806451592</v>
      </c>
      <c r="U24" s="56">
        <v>0</v>
      </c>
      <c r="V24" s="55">
        <f>D24*V$3</f>
        <v>4.3530967741935491</v>
      </c>
      <c r="W24" s="47">
        <f>F24*W$3</f>
        <v>203.0096129032259</v>
      </c>
      <c r="X24" s="56">
        <v>0</v>
      </c>
      <c r="Y24" s="55">
        <f>H24*Y$3</f>
        <v>1.8853548387096779</v>
      </c>
      <c r="Z24" s="40">
        <f t="shared" si="13"/>
        <v>180.79993548387091</v>
      </c>
      <c r="AA24" s="40">
        <f t="shared" si="5"/>
        <v>0</v>
      </c>
      <c r="AB24" s="40">
        <f t="shared" si="6"/>
        <v>3.1192258064516136</v>
      </c>
      <c r="AC24" s="47">
        <f>B24*AC$3</f>
        <v>31.096129032258023</v>
      </c>
      <c r="AD24" s="56">
        <v>0</v>
      </c>
      <c r="AE24" s="55">
        <f>D24*AE$3</f>
        <v>0.85354838709677439</v>
      </c>
      <c r="AF24" s="47">
        <f>F24*AF$3</f>
        <v>39.805806451612924</v>
      </c>
      <c r="AG24" s="56">
        <v>0</v>
      </c>
      <c r="AH24" s="55">
        <f>H24*AH$3</f>
        <v>0.36967741935483883</v>
      </c>
      <c r="AI24" s="40">
        <f t="shared" si="14"/>
        <v>35.450967741935472</v>
      </c>
      <c r="AJ24" s="40">
        <f t="shared" si="7"/>
        <v>0</v>
      </c>
      <c r="AK24" s="40">
        <f t="shared" si="8"/>
        <v>0.61161290322580664</v>
      </c>
      <c r="AL24" s="47">
        <f>B24*AL$3</f>
        <v>8.6820392258064398</v>
      </c>
      <c r="AM24" s="56">
        <v>0</v>
      </c>
      <c r="AN24" s="55">
        <f>D24*AN$3</f>
        <v>0.23831070967741941</v>
      </c>
      <c r="AO24" s="47">
        <f>F24*AO$3</f>
        <v>11.113781161290328</v>
      </c>
      <c r="AP24" s="56">
        <v>0</v>
      </c>
      <c r="AQ24" s="55">
        <f>H24*AQ$3</f>
        <v>0.10321393548387099</v>
      </c>
      <c r="AR24" s="40">
        <f t="shared" si="15"/>
        <v>9.897910193548384</v>
      </c>
      <c r="AS24" s="40">
        <f t="shared" si="9"/>
        <v>0</v>
      </c>
      <c r="AT24" s="55">
        <f t="shared" si="10"/>
        <v>0.17076232258064519</v>
      </c>
    </row>
    <row r="25" spans="1:46" s="47" customFormat="1" x14ac:dyDescent="0.5">
      <c r="A25" s="57">
        <v>2038</v>
      </c>
      <c r="B25" s="47">
        <f t="shared" si="16"/>
        <v>604.85161290322492</v>
      </c>
      <c r="C25" s="40">
        <v>0</v>
      </c>
      <c r="D25" s="47">
        <f t="shared" si="17"/>
        <v>17.070967741935487</v>
      </c>
      <c r="E25" s="55"/>
      <c r="F25" s="40">
        <f t="shared" si="18"/>
        <v>788.72258064516166</v>
      </c>
      <c r="G25" s="47">
        <v>0</v>
      </c>
      <c r="H25" s="47">
        <f t="shared" si="19"/>
        <v>7.393548387096776</v>
      </c>
      <c r="I25" s="55"/>
      <c r="J25" s="40">
        <f t="shared" si="11"/>
        <v>696.78709677419329</v>
      </c>
      <c r="K25" s="47">
        <f>B25*K$3</f>
        <v>20292.771612903194</v>
      </c>
      <c r="L25" s="56">
        <v>0</v>
      </c>
      <c r="M25" s="55">
        <f>D25*M$3</f>
        <v>572.7309677419355</v>
      </c>
      <c r="N25" s="47">
        <f>F25*N$3</f>
        <v>26461.64258064517</v>
      </c>
      <c r="O25" s="56">
        <v>0</v>
      </c>
      <c r="P25" s="55">
        <f>H25*P$3</f>
        <v>248.05354838709681</v>
      </c>
      <c r="Q25" s="40">
        <f t="shared" si="12"/>
        <v>23377.207096774182</v>
      </c>
      <c r="R25" s="40">
        <f t="shared" si="3"/>
        <v>0</v>
      </c>
      <c r="S25" s="40">
        <f t="shared" si="4"/>
        <v>410.39225806451617</v>
      </c>
      <c r="T25" s="47">
        <f>B25*T$3</f>
        <v>154.23716129032235</v>
      </c>
      <c r="U25" s="56">
        <v>0</v>
      </c>
      <c r="V25" s="55">
        <f>D25*V$3</f>
        <v>4.3530967741935491</v>
      </c>
      <c r="W25" s="47">
        <f>F25*W$3</f>
        <v>201.12425806451623</v>
      </c>
      <c r="X25" s="56">
        <v>0</v>
      </c>
      <c r="Y25" s="55">
        <f>H25*Y$3</f>
        <v>1.8853548387096779</v>
      </c>
      <c r="Z25" s="40">
        <f t="shared" si="13"/>
        <v>177.68070967741929</v>
      </c>
      <c r="AA25" s="40">
        <f t="shared" si="5"/>
        <v>0</v>
      </c>
      <c r="AB25" s="40">
        <f t="shared" si="6"/>
        <v>3.1192258064516136</v>
      </c>
      <c r="AC25" s="47">
        <f>B25*AC$3</f>
        <v>30.242580645161247</v>
      </c>
      <c r="AD25" s="56">
        <v>0</v>
      </c>
      <c r="AE25" s="55">
        <f>D25*AE$3</f>
        <v>0.85354838709677439</v>
      </c>
      <c r="AF25" s="47">
        <f>F25*AF$3</f>
        <v>39.436129032258087</v>
      </c>
      <c r="AG25" s="56">
        <v>0</v>
      </c>
      <c r="AH25" s="55">
        <f>H25*AH$3</f>
        <v>0.36967741935483883</v>
      </c>
      <c r="AI25" s="40">
        <f t="shared" si="14"/>
        <v>34.839354838709667</v>
      </c>
      <c r="AJ25" s="40">
        <f t="shared" si="7"/>
        <v>0</v>
      </c>
      <c r="AK25" s="40">
        <f t="shared" si="8"/>
        <v>0.61161290322580664</v>
      </c>
      <c r="AL25" s="47">
        <f>B25*AL$3</f>
        <v>8.4437285161290205</v>
      </c>
      <c r="AM25" s="56">
        <v>0</v>
      </c>
      <c r="AN25" s="55">
        <f>D25*AN$3</f>
        <v>0.23831070967741941</v>
      </c>
      <c r="AO25" s="47">
        <f>F25*AO$3</f>
        <v>11.010567225806456</v>
      </c>
      <c r="AP25" s="56">
        <v>0</v>
      </c>
      <c r="AQ25" s="55">
        <f>H25*AQ$3</f>
        <v>0.10321393548387099</v>
      </c>
      <c r="AR25" s="40">
        <f t="shared" si="15"/>
        <v>9.7271478709677375</v>
      </c>
      <c r="AS25" s="40">
        <f t="shared" si="9"/>
        <v>0</v>
      </c>
      <c r="AT25" s="55">
        <f t="shared" si="10"/>
        <v>0.17076232258064519</v>
      </c>
    </row>
    <row r="26" spans="1:46" s="47" customFormat="1" x14ac:dyDescent="0.5">
      <c r="A26" s="57">
        <f>A25+1</f>
        <v>2039</v>
      </c>
      <c r="B26" s="47">
        <f t="shared" si="16"/>
        <v>587.78064516128939</v>
      </c>
      <c r="C26" s="40">
        <v>0</v>
      </c>
      <c r="D26" s="47">
        <f t="shared" si="17"/>
        <v>17.070967741935487</v>
      </c>
      <c r="E26" s="55"/>
      <c r="F26" s="40">
        <f t="shared" si="18"/>
        <v>781.3290322580649</v>
      </c>
      <c r="G26" s="47">
        <v>0</v>
      </c>
      <c r="H26" s="47">
        <f t="shared" si="19"/>
        <v>7.393548387096776</v>
      </c>
      <c r="I26" s="55"/>
      <c r="J26" s="40">
        <f t="shared" si="11"/>
        <v>684.55483870967714</v>
      </c>
      <c r="K26" s="47">
        <f>B26*K$3</f>
        <v>19720.040645161258</v>
      </c>
      <c r="L26" s="56">
        <v>0</v>
      </c>
      <c r="M26" s="55">
        <f>D26*M$3</f>
        <v>572.7309677419355</v>
      </c>
      <c r="N26" s="47">
        <f>F26*N$3</f>
        <v>26213.589032258074</v>
      </c>
      <c r="O26" s="56">
        <v>0</v>
      </c>
      <c r="P26" s="55">
        <f>H26*P$3</f>
        <v>248.05354838709681</v>
      </c>
      <c r="Q26" s="40">
        <f t="shared" si="12"/>
        <v>22966.814838709666</v>
      </c>
      <c r="R26" s="40">
        <f t="shared" si="3"/>
        <v>0</v>
      </c>
      <c r="S26" s="40">
        <f t="shared" si="4"/>
        <v>410.39225806451617</v>
      </c>
      <c r="T26" s="47">
        <f>B26*T$3</f>
        <v>149.8840645161288</v>
      </c>
      <c r="U26" s="56">
        <v>0</v>
      </c>
      <c r="V26" s="55">
        <f>D26*V$3</f>
        <v>4.3530967741935491</v>
      </c>
      <c r="W26" s="47">
        <f>F26*W$3</f>
        <v>199.23890322580655</v>
      </c>
      <c r="X26" s="56">
        <v>0</v>
      </c>
      <c r="Y26" s="55">
        <f>H26*Y$3</f>
        <v>1.8853548387096779</v>
      </c>
      <c r="Z26" s="40">
        <f t="shared" si="13"/>
        <v>174.56148387096766</v>
      </c>
      <c r="AA26" s="40">
        <f t="shared" si="5"/>
        <v>0</v>
      </c>
      <c r="AB26" s="40">
        <f t="shared" si="6"/>
        <v>3.1192258064516136</v>
      </c>
      <c r="AC26" s="47">
        <f>B26*AC$3</f>
        <v>29.389032258064471</v>
      </c>
      <c r="AD26" s="56">
        <v>0</v>
      </c>
      <c r="AE26" s="55">
        <f>D26*AE$3</f>
        <v>0.85354838709677439</v>
      </c>
      <c r="AF26" s="47">
        <f>F26*AF$3</f>
        <v>39.066451612903251</v>
      </c>
      <c r="AG26" s="56">
        <v>0</v>
      </c>
      <c r="AH26" s="55">
        <f>H26*AH$3</f>
        <v>0.36967741935483883</v>
      </c>
      <c r="AI26" s="40">
        <f t="shared" si="14"/>
        <v>34.227741935483863</v>
      </c>
      <c r="AJ26" s="40">
        <f t="shared" si="7"/>
        <v>0</v>
      </c>
      <c r="AK26" s="40">
        <f t="shared" si="8"/>
        <v>0.61161290322580664</v>
      </c>
      <c r="AL26" s="47">
        <f>B26*AL$3</f>
        <v>8.2054178064515995</v>
      </c>
      <c r="AM26" s="56">
        <v>0</v>
      </c>
      <c r="AN26" s="55">
        <f>D26*AN$3</f>
        <v>0.23831070967741941</v>
      </c>
      <c r="AO26" s="47">
        <f>F26*AO$3</f>
        <v>10.907353290322586</v>
      </c>
      <c r="AP26" s="56">
        <v>0</v>
      </c>
      <c r="AQ26" s="55">
        <f>H26*AQ$3</f>
        <v>0.10321393548387099</v>
      </c>
      <c r="AR26" s="40">
        <f t="shared" si="15"/>
        <v>9.5563855483870928</v>
      </c>
      <c r="AS26" s="40">
        <f t="shared" si="9"/>
        <v>0</v>
      </c>
      <c r="AT26" s="55">
        <f t="shared" si="10"/>
        <v>0.17076232258064519</v>
      </c>
    </row>
    <row r="27" spans="1:46" s="47" customFormat="1" x14ac:dyDescent="0.5">
      <c r="A27" s="57">
        <f t="shared" ref="A27:A37" si="20">A26+1</f>
        <v>2040</v>
      </c>
      <c r="B27" s="47">
        <f t="shared" si="16"/>
        <v>570.70967741935385</v>
      </c>
      <c r="C27" s="40">
        <v>0</v>
      </c>
      <c r="D27" s="47">
        <f t="shared" si="17"/>
        <v>17.070967741935487</v>
      </c>
      <c r="E27" s="55"/>
      <c r="F27" s="40">
        <f t="shared" si="18"/>
        <v>773.93548387096814</v>
      </c>
      <c r="G27" s="47">
        <v>0</v>
      </c>
      <c r="H27" s="47">
        <f t="shared" si="19"/>
        <v>7.393548387096776</v>
      </c>
      <c r="I27" s="55"/>
      <c r="J27" s="40">
        <f t="shared" si="11"/>
        <v>672.322580645161</v>
      </c>
      <c r="K27" s="47">
        <f>B27*K$3</f>
        <v>19147.309677419322</v>
      </c>
      <c r="L27" s="56">
        <v>0</v>
      </c>
      <c r="M27" s="55">
        <f>D27*M$3</f>
        <v>572.7309677419355</v>
      </c>
      <c r="N27" s="47">
        <f>F27*N$3</f>
        <v>25965.535483870979</v>
      </c>
      <c r="O27" s="56">
        <v>0</v>
      </c>
      <c r="P27" s="55">
        <f>H27*P$3</f>
        <v>248.05354838709681</v>
      </c>
      <c r="Q27" s="40">
        <f t="shared" si="12"/>
        <v>22556.42258064515</v>
      </c>
      <c r="R27" s="40">
        <f t="shared" si="3"/>
        <v>0</v>
      </c>
      <c r="S27" s="40">
        <f t="shared" si="4"/>
        <v>410.39225806451617</v>
      </c>
      <c r="T27" s="47">
        <f>B27*T$3</f>
        <v>145.53096774193523</v>
      </c>
      <c r="U27" s="56">
        <v>0</v>
      </c>
      <c r="V27" s="55">
        <f>D27*V$3</f>
        <v>4.3530967741935491</v>
      </c>
      <c r="W27" s="47">
        <f>F27*W$3</f>
        <v>197.35354838709688</v>
      </c>
      <c r="X27" s="56">
        <v>0</v>
      </c>
      <c r="Y27" s="55">
        <f>H27*Y$3</f>
        <v>1.8853548387096779</v>
      </c>
      <c r="Z27" s="40">
        <f t="shared" si="13"/>
        <v>171.44225806451607</v>
      </c>
      <c r="AA27" s="40">
        <f t="shared" si="5"/>
        <v>0</v>
      </c>
      <c r="AB27" s="40">
        <f t="shared" si="6"/>
        <v>3.1192258064516136</v>
      </c>
      <c r="AC27" s="47">
        <f>B27*AC$3</f>
        <v>28.535483870967695</v>
      </c>
      <c r="AD27" s="56">
        <v>0</v>
      </c>
      <c r="AE27" s="55">
        <f>D27*AE$3</f>
        <v>0.85354838709677439</v>
      </c>
      <c r="AF27" s="47">
        <f>F27*AF$3</f>
        <v>38.696774193548407</v>
      </c>
      <c r="AG27" s="56">
        <v>0</v>
      </c>
      <c r="AH27" s="55">
        <f>H27*AH$3</f>
        <v>0.36967741935483883</v>
      </c>
      <c r="AI27" s="40">
        <f t="shared" si="14"/>
        <v>33.616129032258051</v>
      </c>
      <c r="AJ27" s="40">
        <f t="shared" si="7"/>
        <v>0</v>
      </c>
      <c r="AK27" s="40">
        <f t="shared" si="8"/>
        <v>0.61161290322580664</v>
      </c>
      <c r="AL27" s="47">
        <f>B27*AL$3</f>
        <v>7.9671070967741802</v>
      </c>
      <c r="AM27" s="56">
        <v>0</v>
      </c>
      <c r="AN27" s="55">
        <f>D27*AN$3</f>
        <v>0.23831070967741941</v>
      </c>
      <c r="AO27" s="47">
        <f>F27*AO$3</f>
        <v>10.804139354838716</v>
      </c>
      <c r="AP27" s="56">
        <v>0</v>
      </c>
      <c r="AQ27" s="55">
        <f>H27*AQ$3</f>
        <v>0.10321393548387099</v>
      </c>
      <c r="AR27" s="40">
        <f t="shared" si="15"/>
        <v>9.385623225806448</v>
      </c>
      <c r="AS27" s="40">
        <f t="shared" si="9"/>
        <v>0</v>
      </c>
      <c r="AT27" s="55">
        <f t="shared" si="10"/>
        <v>0.17076232258064519</v>
      </c>
    </row>
    <row r="28" spans="1:46" s="47" customFormat="1" x14ac:dyDescent="0.5">
      <c r="A28" s="57">
        <f t="shared" si="20"/>
        <v>2041</v>
      </c>
      <c r="B28" s="47">
        <f t="shared" si="16"/>
        <v>553.63870967741832</v>
      </c>
      <c r="C28" s="40">
        <v>0</v>
      </c>
      <c r="D28" s="47">
        <f t="shared" si="17"/>
        <v>17.070967741935487</v>
      </c>
      <c r="E28" s="55"/>
      <c r="F28" s="40">
        <f t="shared" si="18"/>
        <v>766.54193548387138</v>
      </c>
      <c r="G28" s="47">
        <v>0</v>
      </c>
      <c r="H28" s="47">
        <f t="shared" si="19"/>
        <v>7.393548387096776</v>
      </c>
      <c r="I28" s="55"/>
      <c r="J28" s="40">
        <f t="shared" si="11"/>
        <v>660.09032258064485</v>
      </c>
      <c r="K28" s="47">
        <f>B28*K$3</f>
        <v>18574.578709677382</v>
      </c>
      <c r="L28" s="56">
        <v>0</v>
      </c>
      <c r="M28" s="55">
        <f>D28*M$3</f>
        <v>572.7309677419355</v>
      </c>
      <c r="N28" s="47">
        <f>F28*N$3</f>
        <v>25717.481935483884</v>
      </c>
      <c r="O28" s="56">
        <v>0</v>
      </c>
      <c r="P28" s="55">
        <f>H28*P$3</f>
        <v>248.05354838709681</v>
      </c>
      <c r="Q28" s="40">
        <f t="shared" si="12"/>
        <v>22146.030322580635</v>
      </c>
      <c r="R28" s="40">
        <f t="shared" si="3"/>
        <v>0</v>
      </c>
      <c r="S28" s="40">
        <f t="shared" si="4"/>
        <v>410.39225806451617</v>
      </c>
      <c r="T28" s="47">
        <f>B28*T$3</f>
        <v>141.17787096774168</v>
      </c>
      <c r="U28" s="56">
        <v>0</v>
      </c>
      <c r="V28" s="55">
        <f>D28*V$3</f>
        <v>4.3530967741935491</v>
      </c>
      <c r="W28" s="47">
        <f>F28*W$3</f>
        <v>195.46819354838721</v>
      </c>
      <c r="X28" s="56">
        <v>0</v>
      </c>
      <c r="Y28" s="55">
        <f>H28*Y$3</f>
        <v>1.8853548387096779</v>
      </c>
      <c r="Z28" s="40">
        <f t="shared" si="13"/>
        <v>168.32303225806444</v>
      </c>
      <c r="AA28" s="40">
        <f t="shared" si="5"/>
        <v>0</v>
      </c>
      <c r="AB28" s="40">
        <f t="shared" si="6"/>
        <v>3.1192258064516136</v>
      </c>
      <c r="AC28" s="47">
        <f>B28*AC$3</f>
        <v>27.681935483870916</v>
      </c>
      <c r="AD28" s="56">
        <v>0</v>
      </c>
      <c r="AE28" s="55">
        <f>D28*AE$3</f>
        <v>0.85354838709677439</v>
      </c>
      <c r="AF28" s="47">
        <f>F28*AF$3</f>
        <v>38.327096774193571</v>
      </c>
      <c r="AG28" s="56">
        <v>0</v>
      </c>
      <c r="AH28" s="55">
        <f>H28*AH$3</f>
        <v>0.36967741935483883</v>
      </c>
      <c r="AI28" s="40">
        <f t="shared" si="14"/>
        <v>33.00451612903224</v>
      </c>
      <c r="AJ28" s="40">
        <f t="shared" si="7"/>
        <v>0</v>
      </c>
      <c r="AK28" s="40">
        <f t="shared" si="8"/>
        <v>0.61161290322580664</v>
      </c>
      <c r="AL28" s="47">
        <f>B28*AL$3</f>
        <v>7.72879638709676</v>
      </c>
      <c r="AM28" s="56">
        <v>0</v>
      </c>
      <c r="AN28" s="55">
        <f>D28*AN$3</f>
        <v>0.23831070967741941</v>
      </c>
      <c r="AO28" s="47">
        <f>F28*AO$3</f>
        <v>10.700925419354844</v>
      </c>
      <c r="AP28" s="56">
        <v>0</v>
      </c>
      <c r="AQ28" s="55">
        <f>H28*AQ$3</f>
        <v>0.10321393548387099</v>
      </c>
      <c r="AR28" s="40">
        <f t="shared" si="15"/>
        <v>9.2148609032258015</v>
      </c>
      <c r="AS28" s="40">
        <f t="shared" si="9"/>
        <v>0</v>
      </c>
      <c r="AT28" s="55">
        <f t="shared" si="10"/>
        <v>0.17076232258064519</v>
      </c>
    </row>
    <row r="29" spans="1:46" s="47" customFormat="1" x14ac:dyDescent="0.5">
      <c r="A29" s="57">
        <f t="shared" si="20"/>
        <v>2042</v>
      </c>
      <c r="B29" s="47">
        <f t="shared" si="16"/>
        <v>536.56774193548279</v>
      </c>
      <c r="C29" s="40">
        <v>0</v>
      </c>
      <c r="D29" s="47">
        <f t="shared" si="17"/>
        <v>17.070967741935487</v>
      </c>
      <c r="E29" s="55"/>
      <c r="F29" s="40">
        <f t="shared" si="18"/>
        <v>759.14838709677463</v>
      </c>
      <c r="G29" s="47">
        <v>0</v>
      </c>
      <c r="H29" s="47">
        <f t="shared" si="19"/>
        <v>7.393548387096776</v>
      </c>
      <c r="I29" s="55"/>
      <c r="J29" s="40">
        <f t="shared" si="11"/>
        <v>647.85806451612871</v>
      </c>
      <c r="K29" s="47">
        <f>B29*K$3</f>
        <v>18001.847741935446</v>
      </c>
      <c r="L29" s="56">
        <v>0</v>
      </c>
      <c r="M29" s="55">
        <f>D29*M$3</f>
        <v>572.7309677419355</v>
      </c>
      <c r="N29" s="47">
        <f>F29*N$3</f>
        <v>25469.428387096788</v>
      </c>
      <c r="O29" s="56">
        <v>0</v>
      </c>
      <c r="P29" s="55">
        <f>H29*P$3</f>
        <v>248.05354838709681</v>
      </c>
      <c r="Q29" s="40">
        <f t="shared" si="12"/>
        <v>21735.638064516119</v>
      </c>
      <c r="R29" s="40">
        <f t="shared" si="3"/>
        <v>0</v>
      </c>
      <c r="S29" s="40">
        <f t="shared" si="4"/>
        <v>410.39225806451617</v>
      </c>
      <c r="T29" s="47">
        <f>B29*T$3</f>
        <v>136.82477419354811</v>
      </c>
      <c r="U29" s="56">
        <v>0</v>
      </c>
      <c r="V29" s="55">
        <f>D29*V$3</f>
        <v>4.3530967741935491</v>
      </c>
      <c r="W29" s="47">
        <f>F29*W$3</f>
        <v>193.58283870967753</v>
      </c>
      <c r="X29" s="56">
        <v>0</v>
      </c>
      <c r="Y29" s="55">
        <f>H29*Y$3</f>
        <v>1.8853548387096779</v>
      </c>
      <c r="Z29" s="40">
        <f t="shared" si="13"/>
        <v>165.20380645161282</v>
      </c>
      <c r="AA29" s="40">
        <f t="shared" si="5"/>
        <v>0</v>
      </c>
      <c r="AB29" s="40">
        <f t="shared" si="6"/>
        <v>3.1192258064516136</v>
      </c>
      <c r="AC29" s="47">
        <f>B29*AC$3</f>
        <v>26.82838709677414</v>
      </c>
      <c r="AD29" s="56">
        <v>0</v>
      </c>
      <c r="AE29" s="55">
        <f>D29*AE$3</f>
        <v>0.85354838709677439</v>
      </c>
      <c r="AF29" s="47">
        <f>F29*AF$3</f>
        <v>37.957419354838734</v>
      </c>
      <c r="AG29" s="56">
        <v>0</v>
      </c>
      <c r="AH29" s="55">
        <f>H29*AH$3</f>
        <v>0.36967741935483883</v>
      </c>
      <c r="AI29" s="40">
        <f t="shared" si="14"/>
        <v>32.392903225806435</v>
      </c>
      <c r="AJ29" s="40">
        <f t="shared" si="7"/>
        <v>0</v>
      </c>
      <c r="AK29" s="40">
        <f t="shared" si="8"/>
        <v>0.61161290322580664</v>
      </c>
      <c r="AL29" s="47">
        <f>B29*AL$3</f>
        <v>7.4904856774193398</v>
      </c>
      <c r="AM29" s="56">
        <v>0</v>
      </c>
      <c r="AN29" s="55">
        <f>D29*AN$3</f>
        <v>0.23831070967741941</v>
      </c>
      <c r="AO29" s="47">
        <f>F29*AO$3</f>
        <v>10.597711483870974</v>
      </c>
      <c r="AP29" s="56">
        <v>0</v>
      </c>
      <c r="AQ29" s="55">
        <f>H29*AQ$3</f>
        <v>0.10321393548387099</v>
      </c>
      <c r="AR29" s="40">
        <f t="shared" si="15"/>
        <v>9.0440985806451568</v>
      </c>
      <c r="AS29" s="40">
        <f t="shared" si="9"/>
        <v>0</v>
      </c>
      <c r="AT29" s="55">
        <f t="shared" si="10"/>
        <v>0.17076232258064519</v>
      </c>
    </row>
    <row r="30" spans="1:46" s="47" customFormat="1" x14ac:dyDescent="0.5">
      <c r="A30" s="57">
        <f t="shared" si="20"/>
        <v>2043</v>
      </c>
      <c r="B30" s="47">
        <f t="shared" si="16"/>
        <v>519.49677419354725</v>
      </c>
      <c r="C30" s="40">
        <v>0</v>
      </c>
      <c r="D30" s="47">
        <f t="shared" si="17"/>
        <v>17.070967741935487</v>
      </c>
      <c r="E30" s="55"/>
      <c r="F30" s="40">
        <f t="shared" si="18"/>
        <v>751.75483870967787</v>
      </c>
      <c r="G30" s="47">
        <v>0</v>
      </c>
      <c r="H30" s="47">
        <f t="shared" si="19"/>
        <v>7.393548387096776</v>
      </c>
      <c r="I30" s="55"/>
      <c r="J30" s="40">
        <f t="shared" si="11"/>
        <v>635.62580645161256</v>
      </c>
      <c r="K30" s="47">
        <f>B30*K$3</f>
        <v>17429.11677419351</v>
      </c>
      <c r="L30" s="56">
        <v>0</v>
      </c>
      <c r="M30" s="55">
        <f>D30*M$3</f>
        <v>572.7309677419355</v>
      </c>
      <c r="N30" s="47">
        <f>F30*N$3</f>
        <v>25221.374838709689</v>
      </c>
      <c r="O30" s="56">
        <v>0</v>
      </c>
      <c r="P30" s="55">
        <f>H30*P$3</f>
        <v>248.05354838709681</v>
      </c>
      <c r="Q30" s="40">
        <f t="shared" si="12"/>
        <v>21325.245806451599</v>
      </c>
      <c r="R30" s="40">
        <f t="shared" si="3"/>
        <v>0</v>
      </c>
      <c r="S30" s="40">
        <f t="shared" si="4"/>
        <v>410.39225806451617</v>
      </c>
      <c r="T30" s="47">
        <f>B30*T$3</f>
        <v>132.47167741935456</v>
      </c>
      <c r="U30" s="56">
        <v>0</v>
      </c>
      <c r="V30" s="55">
        <f>D30*V$3</f>
        <v>4.3530967741935491</v>
      </c>
      <c r="W30" s="47">
        <f>F30*W$3</f>
        <v>191.69748387096786</v>
      </c>
      <c r="X30" s="56">
        <v>0</v>
      </c>
      <c r="Y30" s="55">
        <f>H30*Y$3</f>
        <v>1.8853548387096779</v>
      </c>
      <c r="Z30" s="40">
        <f t="shared" si="13"/>
        <v>162.08458064516122</v>
      </c>
      <c r="AA30" s="40">
        <f t="shared" si="5"/>
        <v>0</v>
      </c>
      <c r="AB30" s="40">
        <f t="shared" si="6"/>
        <v>3.1192258064516136</v>
      </c>
      <c r="AC30" s="47">
        <f>B30*AC$3</f>
        <v>25.974838709677364</v>
      </c>
      <c r="AD30" s="56">
        <v>0</v>
      </c>
      <c r="AE30" s="55">
        <f>D30*AE$3</f>
        <v>0.85354838709677439</v>
      </c>
      <c r="AF30" s="47">
        <f>F30*AF$3</f>
        <v>37.587741935483898</v>
      </c>
      <c r="AG30" s="56">
        <v>0</v>
      </c>
      <c r="AH30" s="55">
        <f>H30*AH$3</f>
        <v>0.36967741935483883</v>
      </c>
      <c r="AI30" s="40">
        <f t="shared" si="14"/>
        <v>31.781290322580631</v>
      </c>
      <c r="AJ30" s="40">
        <f t="shared" si="7"/>
        <v>0</v>
      </c>
      <c r="AK30" s="40">
        <f t="shared" si="8"/>
        <v>0.61161290322580664</v>
      </c>
      <c r="AL30" s="47">
        <f>B30*AL$3</f>
        <v>7.2521749677419196</v>
      </c>
      <c r="AM30" s="56">
        <v>0</v>
      </c>
      <c r="AN30" s="55">
        <f>D30*AN$3</f>
        <v>0.23831070967741941</v>
      </c>
      <c r="AO30" s="47">
        <f>F30*AO$3</f>
        <v>10.494497548387104</v>
      </c>
      <c r="AP30" s="56">
        <v>0</v>
      </c>
      <c r="AQ30" s="55">
        <f>H30*AQ$3</f>
        <v>0.10321393548387099</v>
      </c>
      <c r="AR30" s="40">
        <f t="shared" si="15"/>
        <v>8.8733362580645121</v>
      </c>
      <c r="AS30" s="40">
        <f t="shared" si="9"/>
        <v>0</v>
      </c>
      <c r="AT30" s="55">
        <f t="shared" si="10"/>
        <v>0.17076232258064519</v>
      </c>
    </row>
    <row r="31" spans="1:46" s="47" customFormat="1" x14ac:dyDescent="0.5">
      <c r="A31" s="57">
        <f t="shared" si="20"/>
        <v>2044</v>
      </c>
      <c r="B31" s="47">
        <f t="shared" si="16"/>
        <v>502.42580645161178</v>
      </c>
      <c r="C31" s="40">
        <v>0</v>
      </c>
      <c r="D31" s="47">
        <f t="shared" si="17"/>
        <v>17.070967741935487</v>
      </c>
      <c r="E31" s="55"/>
      <c r="F31" s="40">
        <f t="shared" si="18"/>
        <v>744.36129032258111</v>
      </c>
      <c r="G31" s="47">
        <v>0</v>
      </c>
      <c r="H31" s="47">
        <f t="shared" si="19"/>
        <v>7.393548387096776</v>
      </c>
      <c r="I31" s="55"/>
      <c r="J31" s="40">
        <f t="shared" si="11"/>
        <v>623.39354838709642</v>
      </c>
      <c r="K31" s="47">
        <f>B31*K$3</f>
        <v>16856.385806451573</v>
      </c>
      <c r="L31" s="56">
        <v>0</v>
      </c>
      <c r="M31" s="55">
        <f>D31*M$3</f>
        <v>572.7309677419355</v>
      </c>
      <c r="N31" s="47">
        <f>F31*N$3</f>
        <v>24973.321290322594</v>
      </c>
      <c r="O31" s="56">
        <v>0</v>
      </c>
      <c r="P31" s="55">
        <f>H31*P$3</f>
        <v>248.05354838709681</v>
      </c>
      <c r="Q31" s="40">
        <f t="shared" si="12"/>
        <v>20914.853548387084</v>
      </c>
      <c r="R31" s="40">
        <f t="shared" si="3"/>
        <v>0</v>
      </c>
      <c r="S31" s="40">
        <f t="shared" si="4"/>
        <v>410.39225806451617</v>
      </c>
      <c r="T31" s="47">
        <f>B31*T$3</f>
        <v>128.11858064516102</v>
      </c>
      <c r="U31" s="56">
        <v>0</v>
      </c>
      <c r="V31" s="55">
        <f>D31*V$3</f>
        <v>4.3530967741935491</v>
      </c>
      <c r="W31" s="47">
        <f>F31*W$3</f>
        <v>189.81212903225818</v>
      </c>
      <c r="X31" s="56">
        <v>0</v>
      </c>
      <c r="Y31" s="55">
        <f>H31*Y$3</f>
        <v>1.8853548387096779</v>
      </c>
      <c r="Z31" s="40">
        <f t="shared" si="13"/>
        <v>158.9653548387096</v>
      </c>
      <c r="AA31" s="40">
        <f t="shared" si="5"/>
        <v>0</v>
      </c>
      <c r="AB31" s="40">
        <f t="shared" si="6"/>
        <v>3.1192258064516136</v>
      </c>
      <c r="AC31" s="47">
        <f>B31*AC$3</f>
        <v>25.121290322580592</v>
      </c>
      <c r="AD31" s="56">
        <v>0</v>
      </c>
      <c r="AE31" s="55">
        <f>D31*AE$3</f>
        <v>0.85354838709677439</v>
      </c>
      <c r="AF31" s="47">
        <f>F31*AF$3</f>
        <v>37.218064516129054</v>
      </c>
      <c r="AG31" s="56">
        <v>0</v>
      </c>
      <c r="AH31" s="55">
        <f>H31*AH$3</f>
        <v>0.36967741935483883</v>
      </c>
      <c r="AI31" s="40">
        <f t="shared" si="14"/>
        <v>31.169677419354823</v>
      </c>
      <c r="AJ31" s="40">
        <f t="shared" si="7"/>
        <v>0</v>
      </c>
      <c r="AK31" s="40">
        <f t="shared" si="8"/>
        <v>0.61161290322580664</v>
      </c>
      <c r="AL31" s="47">
        <f>B31*AL$3</f>
        <v>7.0138642580645003</v>
      </c>
      <c r="AM31" s="56">
        <v>0</v>
      </c>
      <c r="AN31" s="55">
        <f>D31*AN$3</f>
        <v>0.23831070967741941</v>
      </c>
      <c r="AO31" s="47">
        <f>F31*AO$3</f>
        <v>10.391283612903232</v>
      </c>
      <c r="AP31" s="56">
        <v>0</v>
      </c>
      <c r="AQ31" s="55">
        <f>H31*AQ$3</f>
        <v>0.10321393548387099</v>
      </c>
      <c r="AR31" s="40">
        <f t="shared" si="15"/>
        <v>8.7025739354838656</v>
      </c>
      <c r="AS31" s="40">
        <f t="shared" si="9"/>
        <v>0</v>
      </c>
      <c r="AT31" s="55">
        <f t="shared" si="10"/>
        <v>0.17076232258064519</v>
      </c>
    </row>
    <row r="32" spans="1:46" s="47" customFormat="1" x14ac:dyDescent="0.5">
      <c r="A32" s="57">
        <f t="shared" si="20"/>
        <v>2045</v>
      </c>
      <c r="B32" s="47">
        <f t="shared" si="16"/>
        <v>485.3548387096763</v>
      </c>
      <c r="C32" s="40">
        <v>0</v>
      </c>
      <c r="D32" s="47">
        <f t="shared" si="17"/>
        <v>17.070967741935487</v>
      </c>
      <c r="E32" s="55"/>
      <c r="F32" s="40">
        <f t="shared" si="18"/>
        <v>736.96774193548436</v>
      </c>
      <c r="G32" s="47">
        <v>0</v>
      </c>
      <c r="H32" s="47">
        <f t="shared" si="19"/>
        <v>7.393548387096776</v>
      </c>
      <c r="I32" s="55"/>
      <c r="J32" s="40">
        <f t="shared" si="11"/>
        <v>611.16129032258027</v>
      </c>
      <c r="K32" s="47">
        <f>B32*K$3</f>
        <v>16283.654838709639</v>
      </c>
      <c r="L32" s="56">
        <v>0</v>
      </c>
      <c r="M32" s="55">
        <f>D32*M$3</f>
        <v>572.7309677419355</v>
      </c>
      <c r="N32" s="47">
        <f>F32*N$3</f>
        <v>24725.267741935499</v>
      </c>
      <c r="O32" s="56">
        <v>0</v>
      </c>
      <c r="P32" s="55">
        <f>H32*P$3</f>
        <v>248.05354838709681</v>
      </c>
      <c r="Q32" s="40">
        <f t="shared" si="12"/>
        <v>20504.461290322568</v>
      </c>
      <c r="R32" s="40">
        <f t="shared" si="3"/>
        <v>0</v>
      </c>
      <c r="S32" s="40">
        <f t="shared" si="4"/>
        <v>410.39225806451617</v>
      </c>
      <c r="T32" s="47">
        <f>B32*T$3</f>
        <v>123.76548387096746</v>
      </c>
      <c r="U32" s="56">
        <v>0</v>
      </c>
      <c r="V32" s="55">
        <f>D32*V$3</f>
        <v>4.3530967741935491</v>
      </c>
      <c r="W32" s="47">
        <f>F32*W$3</f>
        <v>187.92677419354851</v>
      </c>
      <c r="X32" s="56">
        <v>0</v>
      </c>
      <c r="Y32" s="55">
        <f>H32*Y$3</f>
        <v>1.8853548387096779</v>
      </c>
      <c r="Z32" s="40">
        <f t="shared" si="13"/>
        <v>155.84612903225798</v>
      </c>
      <c r="AA32" s="40">
        <f t="shared" si="5"/>
        <v>0</v>
      </c>
      <c r="AB32" s="40">
        <f t="shared" si="6"/>
        <v>3.1192258064516136</v>
      </c>
      <c r="AC32" s="47">
        <f>B32*AC$3</f>
        <v>24.267741935483816</v>
      </c>
      <c r="AD32" s="56">
        <v>0</v>
      </c>
      <c r="AE32" s="55">
        <f>D32*AE$3</f>
        <v>0.85354838709677439</v>
      </c>
      <c r="AF32" s="47">
        <f>F32*AF$3</f>
        <v>36.848387096774218</v>
      </c>
      <c r="AG32" s="56">
        <v>0</v>
      </c>
      <c r="AH32" s="55">
        <f>H32*AH$3</f>
        <v>0.36967741935483883</v>
      </c>
      <c r="AI32" s="40">
        <f t="shared" si="14"/>
        <v>30.558064516129015</v>
      </c>
      <c r="AJ32" s="40">
        <f t="shared" si="7"/>
        <v>0</v>
      </c>
      <c r="AK32" s="40">
        <f t="shared" si="8"/>
        <v>0.61161290322580664</v>
      </c>
      <c r="AL32" s="47">
        <f>B32*AL$3</f>
        <v>6.775553548387081</v>
      </c>
      <c r="AM32" s="56">
        <v>0</v>
      </c>
      <c r="AN32" s="55">
        <f>D32*AN$3</f>
        <v>0.23831070967741941</v>
      </c>
      <c r="AO32" s="47">
        <f>F32*AO$3</f>
        <v>10.288069677419362</v>
      </c>
      <c r="AP32" s="56">
        <v>0</v>
      </c>
      <c r="AQ32" s="55">
        <f>H32*AQ$3</f>
        <v>0.10321393548387099</v>
      </c>
      <c r="AR32" s="40">
        <f t="shared" si="15"/>
        <v>8.5318116129032209</v>
      </c>
      <c r="AS32" s="40">
        <f t="shared" si="9"/>
        <v>0</v>
      </c>
      <c r="AT32" s="55">
        <f t="shared" si="10"/>
        <v>0.17076232258064519</v>
      </c>
    </row>
    <row r="33" spans="1:46" s="47" customFormat="1" x14ac:dyDescent="0.5">
      <c r="A33" s="57">
        <f t="shared" si="20"/>
        <v>2046</v>
      </c>
      <c r="B33" s="47">
        <f t="shared" si="16"/>
        <v>468.28387096774082</v>
      </c>
      <c r="C33" s="40">
        <v>0</v>
      </c>
      <c r="D33" s="47">
        <f t="shared" si="17"/>
        <v>17.070967741935487</v>
      </c>
      <c r="E33" s="55"/>
      <c r="F33" s="40">
        <f t="shared" si="18"/>
        <v>729.5741935483876</v>
      </c>
      <c r="G33" s="47">
        <v>0</v>
      </c>
      <c r="H33" s="47">
        <f t="shared" si="19"/>
        <v>7.393548387096776</v>
      </c>
      <c r="I33" s="55"/>
      <c r="J33" s="40">
        <f t="shared" si="11"/>
        <v>598.92903225806424</v>
      </c>
      <c r="K33" s="47">
        <f>B33*K$3</f>
        <v>15710.923870967703</v>
      </c>
      <c r="L33" s="56">
        <v>0</v>
      </c>
      <c r="M33" s="55">
        <f>D33*M$3</f>
        <v>572.7309677419355</v>
      </c>
      <c r="N33" s="47">
        <f>F33*N$3</f>
        <v>24477.214193548403</v>
      </c>
      <c r="O33" s="56">
        <v>0</v>
      </c>
      <c r="P33" s="55">
        <f>H33*P$3</f>
        <v>248.05354838709681</v>
      </c>
      <c r="Q33" s="40">
        <f t="shared" si="12"/>
        <v>20094.069032258052</v>
      </c>
      <c r="R33" s="40">
        <f t="shared" si="3"/>
        <v>0</v>
      </c>
      <c r="S33" s="40">
        <f t="shared" si="4"/>
        <v>410.39225806451617</v>
      </c>
      <c r="T33" s="47">
        <f>B33*T$3</f>
        <v>119.41238709677391</v>
      </c>
      <c r="U33" s="56">
        <v>0</v>
      </c>
      <c r="V33" s="55">
        <f>D33*V$3</f>
        <v>4.3530967741935491</v>
      </c>
      <c r="W33" s="47">
        <f>F33*W$3</f>
        <v>186.04141935483884</v>
      </c>
      <c r="X33" s="56">
        <v>0</v>
      </c>
      <c r="Y33" s="55">
        <f>H33*Y$3</f>
        <v>1.8853548387096779</v>
      </c>
      <c r="Z33" s="40">
        <f t="shared" si="13"/>
        <v>152.72690322580638</v>
      </c>
      <c r="AA33" s="40">
        <f t="shared" si="5"/>
        <v>0</v>
      </c>
      <c r="AB33" s="40">
        <f t="shared" si="6"/>
        <v>3.1192258064516136</v>
      </c>
      <c r="AC33" s="47">
        <f>B33*AC$3</f>
        <v>23.414193548387043</v>
      </c>
      <c r="AD33" s="56">
        <v>0</v>
      </c>
      <c r="AE33" s="55">
        <f>D33*AE$3</f>
        <v>0.85354838709677439</v>
      </c>
      <c r="AF33" s="47">
        <f>F33*AF$3</f>
        <v>36.478709677419381</v>
      </c>
      <c r="AG33" s="56">
        <v>0</v>
      </c>
      <c r="AH33" s="55">
        <f>H33*AH$3</f>
        <v>0.36967741935483883</v>
      </c>
      <c r="AI33" s="40">
        <f t="shared" si="14"/>
        <v>29.946451612903211</v>
      </c>
      <c r="AJ33" s="40">
        <f t="shared" si="7"/>
        <v>0</v>
      </c>
      <c r="AK33" s="40">
        <f t="shared" si="8"/>
        <v>0.61161290322580664</v>
      </c>
      <c r="AL33" s="47">
        <f>B33*AL$3</f>
        <v>6.5372428387096617</v>
      </c>
      <c r="AM33" s="56">
        <v>0</v>
      </c>
      <c r="AN33" s="55">
        <f>D33*AN$3</f>
        <v>0.23831070967741941</v>
      </c>
      <c r="AO33" s="47">
        <f>F33*AO$3</f>
        <v>10.184855741935491</v>
      </c>
      <c r="AP33" s="56">
        <v>0</v>
      </c>
      <c r="AQ33" s="55">
        <f>H33*AQ$3</f>
        <v>0.10321393548387099</v>
      </c>
      <c r="AR33" s="40">
        <f t="shared" si="15"/>
        <v>8.3610492903225762</v>
      </c>
      <c r="AS33" s="40">
        <f t="shared" si="9"/>
        <v>0</v>
      </c>
      <c r="AT33" s="55">
        <f t="shared" si="10"/>
        <v>0.17076232258064519</v>
      </c>
    </row>
    <row r="34" spans="1:46" s="47" customFormat="1" x14ac:dyDescent="0.5">
      <c r="A34" s="57">
        <f t="shared" si="20"/>
        <v>2047</v>
      </c>
      <c r="B34" s="47">
        <f t="shared" si="16"/>
        <v>451.21290322580535</v>
      </c>
      <c r="C34" s="40">
        <v>0</v>
      </c>
      <c r="D34" s="47">
        <f t="shared" si="17"/>
        <v>17.070967741935487</v>
      </c>
      <c r="E34" s="55"/>
      <c r="F34" s="40">
        <f t="shared" si="18"/>
        <v>722.18064516129084</v>
      </c>
      <c r="G34" s="47">
        <v>0</v>
      </c>
      <c r="H34" s="47">
        <f t="shared" si="19"/>
        <v>7.393548387096776</v>
      </c>
      <c r="I34" s="55"/>
      <c r="J34" s="40">
        <f t="shared" si="11"/>
        <v>586.69677419354809</v>
      </c>
      <c r="K34" s="47">
        <f>B34*K$3</f>
        <v>15138.192903225769</v>
      </c>
      <c r="L34" s="56">
        <v>0</v>
      </c>
      <c r="M34" s="55">
        <f>D34*M$3</f>
        <v>572.7309677419355</v>
      </c>
      <c r="N34" s="47">
        <f>F34*N$3</f>
        <v>24229.160645161304</v>
      </c>
      <c r="O34" s="56">
        <v>0</v>
      </c>
      <c r="P34" s="55">
        <f>H34*P$3</f>
        <v>248.05354838709681</v>
      </c>
      <c r="Q34" s="40">
        <f t="shared" si="12"/>
        <v>19683.676774193536</v>
      </c>
      <c r="R34" s="40">
        <f t="shared" si="3"/>
        <v>0</v>
      </c>
      <c r="S34" s="40">
        <f t="shared" si="4"/>
        <v>410.39225806451617</v>
      </c>
      <c r="T34" s="47">
        <f>B34*T$3</f>
        <v>115.05929032258037</v>
      </c>
      <c r="U34" s="56">
        <v>0</v>
      </c>
      <c r="V34" s="55">
        <f>D34*V$3</f>
        <v>4.3530967741935491</v>
      </c>
      <c r="W34" s="47">
        <f>F34*W$3</f>
        <v>184.15606451612916</v>
      </c>
      <c r="X34" s="56">
        <v>0</v>
      </c>
      <c r="Y34" s="55">
        <f>H34*Y$3</f>
        <v>1.8853548387096779</v>
      </c>
      <c r="Z34" s="40">
        <f t="shared" si="13"/>
        <v>149.60767741935476</v>
      </c>
      <c r="AA34" s="40">
        <f t="shared" si="5"/>
        <v>0</v>
      </c>
      <c r="AB34" s="40">
        <f t="shared" si="6"/>
        <v>3.1192258064516136</v>
      </c>
      <c r="AC34" s="47">
        <f>B34*AC$3</f>
        <v>22.560645161290267</v>
      </c>
      <c r="AD34" s="56">
        <v>0</v>
      </c>
      <c r="AE34" s="55">
        <f>D34*AE$3</f>
        <v>0.85354838709677439</v>
      </c>
      <c r="AF34" s="47">
        <f>F34*AF$3</f>
        <v>36.109032258064545</v>
      </c>
      <c r="AG34" s="56">
        <v>0</v>
      </c>
      <c r="AH34" s="55">
        <f>H34*AH$3</f>
        <v>0.36967741935483883</v>
      </c>
      <c r="AI34" s="40">
        <f t="shared" si="14"/>
        <v>29.334838709677406</v>
      </c>
      <c r="AJ34" s="40">
        <f t="shared" si="7"/>
        <v>0</v>
      </c>
      <c r="AK34" s="40">
        <f t="shared" si="8"/>
        <v>0.61161290322580664</v>
      </c>
      <c r="AL34" s="47">
        <f>B34*AL$3</f>
        <v>6.2989321290322424</v>
      </c>
      <c r="AM34" s="56">
        <v>0</v>
      </c>
      <c r="AN34" s="55">
        <f>D34*AN$3</f>
        <v>0.23831070967741941</v>
      </c>
      <c r="AO34" s="47">
        <f>F34*AO$3</f>
        <v>10.08164180645162</v>
      </c>
      <c r="AP34" s="56">
        <v>0</v>
      </c>
      <c r="AQ34" s="55">
        <f>H34*AQ$3</f>
        <v>0.10321393548387099</v>
      </c>
      <c r="AR34" s="40">
        <f t="shared" si="15"/>
        <v>8.1902869677419314</v>
      </c>
      <c r="AS34" s="40">
        <f t="shared" si="9"/>
        <v>0</v>
      </c>
      <c r="AT34" s="55">
        <f t="shared" si="10"/>
        <v>0.17076232258064519</v>
      </c>
    </row>
    <row r="35" spans="1:46" s="47" customFormat="1" x14ac:dyDescent="0.5">
      <c r="A35" s="57">
        <f t="shared" si="20"/>
        <v>2048</v>
      </c>
      <c r="B35" s="47">
        <f t="shared" si="16"/>
        <v>434.14193548386987</v>
      </c>
      <c r="C35" s="40">
        <v>0</v>
      </c>
      <c r="D35" s="47">
        <f t="shared" si="17"/>
        <v>17.070967741935487</v>
      </c>
      <c r="E35" s="55"/>
      <c r="F35" s="40">
        <f t="shared" si="18"/>
        <v>714.78709677419408</v>
      </c>
      <c r="G35" s="47">
        <v>0</v>
      </c>
      <c r="H35" s="47">
        <f t="shared" si="19"/>
        <v>7.393548387096776</v>
      </c>
      <c r="I35" s="55"/>
      <c r="J35" s="40">
        <f t="shared" si="11"/>
        <v>574.46451612903195</v>
      </c>
      <c r="K35" s="47">
        <f>B35*K$3</f>
        <v>14565.461935483832</v>
      </c>
      <c r="L35" s="56">
        <v>0</v>
      </c>
      <c r="M35" s="55">
        <f>D35*M$3</f>
        <v>572.7309677419355</v>
      </c>
      <c r="N35" s="47">
        <f>F35*N$3</f>
        <v>23981.107096774209</v>
      </c>
      <c r="O35" s="56">
        <v>0</v>
      </c>
      <c r="P35" s="55">
        <f>H35*P$3</f>
        <v>248.05354838709681</v>
      </c>
      <c r="Q35" s="40">
        <f t="shared" si="12"/>
        <v>19273.284516129021</v>
      </c>
      <c r="R35" s="40">
        <f t="shared" si="3"/>
        <v>0</v>
      </c>
      <c r="S35" s="40">
        <f t="shared" si="4"/>
        <v>410.39225806451617</v>
      </c>
      <c r="T35" s="47">
        <f>B35*T$3</f>
        <v>110.70619354838682</v>
      </c>
      <c r="U35" s="56">
        <v>0</v>
      </c>
      <c r="V35" s="55">
        <f>D35*V$3</f>
        <v>4.3530967741935491</v>
      </c>
      <c r="W35" s="47">
        <f>F35*W$3</f>
        <v>182.27070967741949</v>
      </c>
      <c r="X35" s="56">
        <v>0</v>
      </c>
      <c r="Y35" s="55">
        <f>H35*Y$3</f>
        <v>1.8853548387096779</v>
      </c>
      <c r="Z35" s="40">
        <f t="shared" si="13"/>
        <v>146.48845161290316</v>
      </c>
      <c r="AA35" s="40">
        <f t="shared" si="5"/>
        <v>0</v>
      </c>
      <c r="AB35" s="40">
        <f t="shared" si="6"/>
        <v>3.1192258064516136</v>
      </c>
      <c r="AC35" s="47">
        <f>B35*AC$3</f>
        <v>21.707096774193495</v>
      </c>
      <c r="AD35" s="56">
        <v>0</v>
      </c>
      <c r="AE35" s="55">
        <f>D35*AE$3</f>
        <v>0.85354838709677439</v>
      </c>
      <c r="AF35" s="47">
        <f>F35*AF$3</f>
        <v>35.739354838709708</v>
      </c>
      <c r="AG35" s="56">
        <v>0</v>
      </c>
      <c r="AH35" s="55">
        <f>H35*AH$3</f>
        <v>0.36967741935483883</v>
      </c>
      <c r="AI35" s="40">
        <f t="shared" si="14"/>
        <v>28.723225806451602</v>
      </c>
      <c r="AJ35" s="40">
        <f t="shared" si="7"/>
        <v>0</v>
      </c>
      <c r="AK35" s="40">
        <f t="shared" si="8"/>
        <v>0.61161290322580664</v>
      </c>
      <c r="AL35" s="47">
        <f>B35*AL$3</f>
        <v>6.0606214193548231</v>
      </c>
      <c r="AM35" s="56">
        <v>0</v>
      </c>
      <c r="AN35" s="55">
        <f>D35*AN$3</f>
        <v>0.23831070967741941</v>
      </c>
      <c r="AO35" s="47">
        <f>F35*AO$3</f>
        <v>9.9784278709677494</v>
      </c>
      <c r="AP35" s="56">
        <v>0</v>
      </c>
      <c r="AQ35" s="55">
        <f>H35*AQ$3</f>
        <v>0.10321393548387099</v>
      </c>
      <c r="AR35" s="40">
        <f t="shared" si="15"/>
        <v>8.0195246451612867</v>
      </c>
      <c r="AS35" s="40">
        <f t="shared" si="9"/>
        <v>0</v>
      </c>
      <c r="AT35" s="55">
        <f t="shared" si="10"/>
        <v>0.17076232258064519</v>
      </c>
    </row>
    <row r="36" spans="1:46" s="47" customFormat="1" x14ac:dyDescent="0.5">
      <c r="A36" s="57">
        <f t="shared" si="20"/>
        <v>2049</v>
      </c>
      <c r="B36" s="47">
        <f t="shared" si="16"/>
        <v>417.0709677419344</v>
      </c>
      <c r="C36" s="40">
        <v>0</v>
      </c>
      <c r="D36" s="47">
        <f t="shared" si="17"/>
        <v>17.070967741935487</v>
      </c>
      <c r="E36" s="55"/>
      <c r="F36" s="40">
        <f t="shared" si="18"/>
        <v>707.39354838709733</v>
      </c>
      <c r="G36" s="47">
        <v>0</v>
      </c>
      <c r="H36" s="47">
        <f t="shared" si="19"/>
        <v>7.393548387096776</v>
      </c>
      <c r="I36" s="55"/>
      <c r="J36" s="40">
        <f t="shared" si="11"/>
        <v>562.23225806451592</v>
      </c>
      <c r="K36" s="47">
        <f>B36*K$3</f>
        <v>13992.730967741898</v>
      </c>
      <c r="L36" s="56">
        <v>0</v>
      </c>
      <c r="M36" s="55">
        <f>D36*M$3</f>
        <v>572.7309677419355</v>
      </c>
      <c r="N36" s="47">
        <f>F36*N$3</f>
        <v>23733.053548387114</v>
      </c>
      <c r="O36" s="56">
        <v>0</v>
      </c>
      <c r="P36" s="55">
        <f>H36*P$3</f>
        <v>248.05354838709681</v>
      </c>
      <c r="Q36" s="40">
        <f t="shared" si="12"/>
        <v>18862.892258064505</v>
      </c>
      <c r="R36" s="40">
        <f t="shared" si="3"/>
        <v>0</v>
      </c>
      <c r="S36" s="40">
        <f t="shared" si="4"/>
        <v>410.39225806451617</v>
      </c>
      <c r="T36" s="47">
        <f>B36*T$3</f>
        <v>106.35309677419328</v>
      </c>
      <c r="U36" s="56">
        <v>0</v>
      </c>
      <c r="V36" s="55">
        <f>D36*V$3</f>
        <v>4.3530967741935491</v>
      </c>
      <c r="W36" s="47">
        <f>F36*W$3</f>
        <v>180.38535483870982</v>
      </c>
      <c r="X36" s="56">
        <v>0</v>
      </c>
      <c r="Y36" s="55">
        <f>H36*Y$3</f>
        <v>1.8853548387096779</v>
      </c>
      <c r="Z36" s="40">
        <f t="shared" si="13"/>
        <v>143.36922580645154</v>
      </c>
      <c r="AA36" s="40">
        <f t="shared" si="5"/>
        <v>0</v>
      </c>
      <c r="AB36" s="40">
        <f t="shared" si="6"/>
        <v>3.1192258064516136</v>
      </c>
      <c r="AC36" s="47">
        <f>B36*AC$3</f>
        <v>20.853548387096723</v>
      </c>
      <c r="AD36" s="56">
        <v>0</v>
      </c>
      <c r="AE36" s="55">
        <f>D36*AE$3</f>
        <v>0.85354838709677439</v>
      </c>
      <c r="AF36" s="47">
        <f>F36*AF$3</f>
        <v>35.369677419354865</v>
      </c>
      <c r="AG36" s="56">
        <v>0</v>
      </c>
      <c r="AH36" s="55">
        <f>H36*AH$3</f>
        <v>0.36967741935483883</v>
      </c>
      <c r="AI36" s="40">
        <f t="shared" si="14"/>
        <v>28.111612903225794</v>
      </c>
      <c r="AJ36" s="40">
        <f t="shared" si="7"/>
        <v>0</v>
      </c>
      <c r="AK36" s="40">
        <f t="shared" si="8"/>
        <v>0.61161290322580664</v>
      </c>
      <c r="AL36" s="47">
        <f>B36*AL$3</f>
        <v>5.8223107096774038</v>
      </c>
      <c r="AM36" s="56">
        <v>0</v>
      </c>
      <c r="AN36" s="55">
        <f>D36*AN$3</f>
        <v>0.23831070967741941</v>
      </c>
      <c r="AO36" s="47">
        <f>F36*AO$3</f>
        <v>9.8752139354838793</v>
      </c>
      <c r="AP36" s="56">
        <v>0</v>
      </c>
      <c r="AQ36" s="55">
        <f>H36*AQ$3</f>
        <v>0.10321393548387099</v>
      </c>
      <c r="AR36" s="40">
        <f t="shared" si="15"/>
        <v>7.848762322580642</v>
      </c>
      <c r="AS36" s="40">
        <f t="shared" si="9"/>
        <v>0</v>
      </c>
      <c r="AT36" s="55">
        <f t="shared" si="10"/>
        <v>0.17076232258064519</v>
      </c>
    </row>
    <row r="37" spans="1:46" s="47" customFormat="1" x14ac:dyDescent="0.5">
      <c r="A37" s="57">
        <f t="shared" si="20"/>
        <v>2050</v>
      </c>
      <c r="B37" s="47">
        <f t="shared" si="16"/>
        <v>399.99999999999892</v>
      </c>
      <c r="C37" s="40">
        <v>0</v>
      </c>
      <c r="D37" s="47">
        <v>0</v>
      </c>
      <c r="E37" s="55"/>
      <c r="F37" s="40">
        <f t="shared" si="18"/>
        <v>700.00000000000057</v>
      </c>
      <c r="G37" s="47">
        <v>0</v>
      </c>
      <c r="H37" s="47">
        <v>0</v>
      </c>
      <c r="I37" s="55"/>
      <c r="J37" s="40">
        <f t="shared" si="11"/>
        <v>549.99999999999977</v>
      </c>
      <c r="K37" s="47">
        <f>B37*K$3</f>
        <v>13419.999999999962</v>
      </c>
      <c r="L37" s="56">
        <v>0</v>
      </c>
      <c r="M37" s="55">
        <f>D37*M$3</f>
        <v>0</v>
      </c>
      <c r="N37" s="47">
        <f>F37*N$3</f>
        <v>23485.000000000018</v>
      </c>
      <c r="O37" s="56">
        <v>0</v>
      </c>
      <c r="P37" s="55">
        <f>H37*P$3</f>
        <v>0</v>
      </c>
      <c r="Q37" s="40">
        <f t="shared" si="12"/>
        <v>18452.499999999989</v>
      </c>
      <c r="R37" s="40">
        <f t="shared" si="3"/>
        <v>0</v>
      </c>
      <c r="S37" s="40">
        <f t="shared" si="4"/>
        <v>0</v>
      </c>
      <c r="T37" s="47">
        <f>B37*T$3</f>
        <v>101.99999999999973</v>
      </c>
      <c r="U37" s="56">
        <v>0</v>
      </c>
      <c r="V37" s="55">
        <f>D37*V$3</f>
        <v>0</v>
      </c>
      <c r="W37" s="47">
        <f>F37*W$3</f>
        <v>178.50000000000014</v>
      </c>
      <c r="X37" s="56">
        <v>0</v>
      </c>
      <c r="Y37" s="55">
        <f>H37*Y$3</f>
        <v>0</v>
      </c>
      <c r="Z37" s="40">
        <f t="shared" si="13"/>
        <v>140.24999999999994</v>
      </c>
      <c r="AA37" s="40">
        <f t="shared" si="5"/>
        <v>0</v>
      </c>
      <c r="AB37" s="40">
        <f t="shared" si="6"/>
        <v>0</v>
      </c>
      <c r="AC37" s="47">
        <f>B37*AC$3</f>
        <v>19.999999999999947</v>
      </c>
      <c r="AD37" s="56">
        <v>0</v>
      </c>
      <c r="AE37" s="55">
        <f>D37*AE$3</f>
        <v>0</v>
      </c>
      <c r="AF37" s="47">
        <f>F37*AF$3</f>
        <v>35.000000000000028</v>
      </c>
      <c r="AG37" s="56">
        <v>0</v>
      </c>
      <c r="AH37" s="55">
        <f>H37*AH$3</f>
        <v>0</v>
      </c>
      <c r="AI37" s="40">
        <f t="shared" si="14"/>
        <v>27.499999999999986</v>
      </c>
      <c r="AJ37" s="40">
        <f t="shared" si="7"/>
        <v>0</v>
      </c>
      <c r="AK37" s="40">
        <f t="shared" si="8"/>
        <v>0</v>
      </c>
      <c r="AL37" s="47">
        <f>B37*AL$3</f>
        <v>5.5839999999999854</v>
      </c>
      <c r="AM37" s="56">
        <v>0</v>
      </c>
      <c r="AN37" s="55">
        <f>D37*AN$3</f>
        <v>0</v>
      </c>
      <c r="AO37" s="47">
        <f>F37*AO$3</f>
        <v>9.7720000000000073</v>
      </c>
      <c r="AP37" s="56">
        <v>0</v>
      </c>
      <c r="AQ37" s="55">
        <f>H37*AQ$3</f>
        <v>0</v>
      </c>
      <c r="AR37" s="40">
        <f t="shared" si="15"/>
        <v>7.6779999999999964</v>
      </c>
      <c r="AS37" s="40">
        <f t="shared" si="9"/>
        <v>0</v>
      </c>
      <c r="AT37" s="55">
        <f t="shared" si="10"/>
        <v>0</v>
      </c>
    </row>
    <row r="38" spans="1:46" s="47" customFormat="1" x14ac:dyDescent="0.5">
      <c r="A38" s="37"/>
      <c r="E38" s="55"/>
      <c r="F38" s="58"/>
      <c r="I38" s="55"/>
      <c r="J38" s="40"/>
      <c r="M38" s="55"/>
      <c r="P38" s="55"/>
      <c r="Q38" s="40"/>
      <c r="R38" s="40"/>
      <c r="S38" s="55"/>
      <c r="V38" s="55"/>
      <c r="Y38" s="55"/>
      <c r="Z38" s="40"/>
      <c r="AA38" s="40"/>
      <c r="AB38" s="55"/>
      <c r="AE38" s="55"/>
      <c r="AH38" s="55"/>
      <c r="AI38" s="40"/>
      <c r="AJ38" s="40"/>
      <c r="AK38" s="55"/>
      <c r="AN38" s="55"/>
      <c r="AQ38" s="55"/>
      <c r="AR38" s="40"/>
      <c r="AS38" s="40"/>
      <c r="AT38" s="55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6"/>
  <sheetViews>
    <sheetView zoomScale="93" workbookViewId="0">
      <selection activeCell="P23" sqref="P23"/>
    </sheetView>
  </sheetViews>
  <sheetFormatPr defaultRowHeight="14.4" x14ac:dyDescent="0.55000000000000004"/>
  <cols>
    <col min="5" max="5" width="8.89453125" style="14"/>
    <col min="8" max="8" width="8.89453125" style="14"/>
    <col min="11" max="11" width="8.89453125" style="14"/>
    <col min="14" max="14" width="8.89453125" style="14"/>
    <col min="17" max="17" width="8.89453125" style="14"/>
    <col min="20" max="20" width="8.89453125" style="14"/>
    <col min="23" max="23" width="8.89453125" style="14"/>
  </cols>
  <sheetData>
    <row r="1" spans="1:23" ht="15.6" x14ac:dyDescent="0.6">
      <c r="A1" s="8"/>
      <c r="B1" s="9" t="s">
        <v>25</v>
      </c>
      <c r="C1" s="9"/>
      <c r="D1" s="10"/>
      <c r="E1" s="11"/>
      <c r="F1" s="16" t="s">
        <v>17</v>
      </c>
      <c r="G1" s="16"/>
      <c r="H1" s="19"/>
      <c r="I1" s="16" t="s">
        <v>18</v>
      </c>
      <c r="J1" s="16"/>
      <c r="K1" s="19"/>
      <c r="L1" s="16" t="s">
        <v>19</v>
      </c>
      <c r="M1" s="16"/>
      <c r="N1" s="19"/>
      <c r="O1" s="16" t="s">
        <v>2</v>
      </c>
      <c r="P1" s="16"/>
      <c r="Q1" s="19"/>
      <c r="R1" s="16" t="s">
        <v>3</v>
      </c>
      <c r="S1" s="16"/>
      <c r="T1" s="19"/>
      <c r="U1" s="16" t="s">
        <v>4</v>
      </c>
      <c r="V1" s="16"/>
      <c r="W1" s="19"/>
    </row>
    <row r="2" spans="1:23" x14ac:dyDescent="0.55000000000000004">
      <c r="A2" s="1"/>
      <c r="B2" s="2" t="s">
        <v>0</v>
      </c>
      <c r="C2" s="2" t="s">
        <v>0</v>
      </c>
      <c r="D2" s="3" t="s">
        <v>0</v>
      </c>
      <c r="E2" s="12"/>
      <c r="F2" s="18">
        <v>61.2</v>
      </c>
      <c r="G2" s="18">
        <v>61.2</v>
      </c>
      <c r="H2" s="18">
        <v>61.2</v>
      </c>
      <c r="I2" s="18">
        <v>0.2</v>
      </c>
      <c r="J2" s="18">
        <v>0.2</v>
      </c>
      <c r="K2" s="20">
        <v>0.2</v>
      </c>
      <c r="L2" s="18">
        <v>1.47</v>
      </c>
      <c r="M2" s="18">
        <v>1.47</v>
      </c>
      <c r="N2" s="20">
        <v>1.47</v>
      </c>
      <c r="O2" s="18">
        <f>8.3/1000</f>
        <v>8.3000000000000001E-3</v>
      </c>
      <c r="P2" s="18">
        <f t="shared" ref="P2:Q2" si="0">8.3/1000</f>
        <v>8.3000000000000001E-3</v>
      </c>
      <c r="Q2" s="20">
        <f t="shared" si="0"/>
        <v>8.3000000000000001E-3</v>
      </c>
      <c r="R2" s="18">
        <f>0.5/1000</f>
        <v>5.0000000000000001E-4</v>
      </c>
      <c r="S2" s="18">
        <f t="shared" ref="S2:T2" si="1">0.5/1000</f>
        <v>5.0000000000000001E-4</v>
      </c>
      <c r="T2" s="20">
        <f t="shared" si="1"/>
        <v>5.0000000000000001E-4</v>
      </c>
      <c r="U2" s="18">
        <f>1.6/1000</f>
        <v>1.6000000000000001E-3</v>
      </c>
      <c r="V2" s="18">
        <f t="shared" ref="V2:W2" si="2">1.6/1000</f>
        <v>1.6000000000000001E-3</v>
      </c>
      <c r="W2" s="20">
        <f t="shared" si="2"/>
        <v>1.6000000000000001E-3</v>
      </c>
    </row>
    <row r="3" spans="1:23" x14ac:dyDescent="0.55000000000000004">
      <c r="A3" s="1" t="s">
        <v>10</v>
      </c>
      <c r="B3" s="2" t="s">
        <v>11</v>
      </c>
      <c r="C3" s="2" t="s">
        <v>12</v>
      </c>
      <c r="D3" s="3" t="s">
        <v>13</v>
      </c>
      <c r="E3" s="12" t="s">
        <v>15</v>
      </c>
      <c r="F3" s="2" t="s">
        <v>11</v>
      </c>
      <c r="G3" s="2" t="s">
        <v>12</v>
      </c>
      <c r="H3" s="12" t="s">
        <v>13</v>
      </c>
      <c r="I3" s="2" t="s">
        <v>11</v>
      </c>
      <c r="J3" s="2" t="s">
        <v>12</v>
      </c>
      <c r="K3" s="12" t="s">
        <v>13</v>
      </c>
      <c r="L3" s="2" t="s">
        <v>11</v>
      </c>
      <c r="M3" s="2" t="s">
        <v>12</v>
      </c>
      <c r="N3" s="12" t="s">
        <v>13</v>
      </c>
      <c r="O3" s="2" t="s">
        <v>11</v>
      </c>
      <c r="P3" s="2" t="s">
        <v>12</v>
      </c>
      <c r="Q3" s="12" t="s">
        <v>13</v>
      </c>
      <c r="R3" s="2" t="s">
        <v>11</v>
      </c>
      <c r="S3" s="2" t="s">
        <v>12</v>
      </c>
      <c r="T3" s="12" t="s">
        <v>13</v>
      </c>
      <c r="U3" s="2" t="s">
        <v>11</v>
      </c>
      <c r="V3" s="2" t="s">
        <v>12</v>
      </c>
      <c r="W3" s="12" t="s">
        <v>13</v>
      </c>
    </row>
    <row r="4" spans="1:23" ht="15.6" x14ac:dyDescent="0.6">
      <c r="A4" s="4">
        <v>2018</v>
      </c>
      <c r="B4" s="5">
        <v>510</v>
      </c>
      <c r="C4" s="5">
        <v>0</v>
      </c>
      <c r="D4" s="6">
        <v>0</v>
      </c>
      <c r="E4" s="17"/>
      <c r="F4" s="22">
        <f>B4*F$2</f>
        <v>31212</v>
      </c>
      <c r="G4" s="22">
        <f>C4*G$2</f>
        <v>0</v>
      </c>
      <c r="H4" s="23">
        <f>D4*H$2</f>
        <v>0</v>
      </c>
      <c r="I4" s="22">
        <f>B4*I$2</f>
        <v>102</v>
      </c>
      <c r="J4" s="22">
        <f>C4*J$2</f>
        <v>0</v>
      </c>
      <c r="K4" s="23">
        <f>D4*K$2</f>
        <v>0</v>
      </c>
      <c r="L4" s="22">
        <f>B4*L$2</f>
        <v>749.69999999999993</v>
      </c>
      <c r="M4" s="22">
        <f>C4*M$2</f>
        <v>0</v>
      </c>
      <c r="N4" s="23">
        <f>D4*N$2</f>
        <v>0</v>
      </c>
      <c r="O4" s="22">
        <f>B4*O$2</f>
        <v>4.2329999999999997</v>
      </c>
      <c r="P4" s="22">
        <f>C4*P$2</f>
        <v>0</v>
      </c>
      <c r="Q4" s="23">
        <f>D4*Q$2</f>
        <v>0</v>
      </c>
      <c r="R4" s="22">
        <f>B4*R$2</f>
        <v>0.255</v>
      </c>
      <c r="S4" s="22">
        <f>C4*S$2</f>
        <v>0</v>
      </c>
      <c r="T4" s="23">
        <f>D4*T$2</f>
        <v>0</v>
      </c>
      <c r="U4" s="22">
        <f>B4*U$2</f>
        <v>0.81600000000000006</v>
      </c>
      <c r="V4" s="22">
        <f>C4*V$2</f>
        <v>0</v>
      </c>
      <c r="W4" s="23">
        <f>D4*W$2</f>
        <v>0</v>
      </c>
    </row>
    <row r="5" spans="1:23" ht="15.6" x14ac:dyDescent="0.6">
      <c r="A5" s="7">
        <v>2019</v>
      </c>
      <c r="B5" s="5">
        <v>510</v>
      </c>
      <c r="C5" s="5">
        <v>0</v>
      </c>
      <c r="D5" s="6">
        <v>0</v>
      </c>
      <c r="E5" s="13"/>
      <c r="F5" s="22">
        <f>B5*F$2</f>
        <v>31212</v>
      </c>
      <c r="G5" s="22">
        <f>C5*G$2</f>
        <v>0</v>
      </c>
      <c r="H5" s="23">
        <f>D5*H$2</f>
        <v>0</v>
      </c>
      <c r="I5" s="22">
        <f>B5*I$2</f>
        <v>102</v>
      </c>
      <c r="J5" s="22">
        <f>C5*J$2</f>
        <v>0</v>
      </c>
      <c r="K5" s="23">
        <f>D5*K$2</f>
        <v>0</v>
      </c>
      <c r="L5" s="22">
        <f>B5*L$2</f>
        <v>749.69999999999993</v>
      </c>
      <c r="M5" s="22">
        <f>C5*M$2</f>
        <v>0</v>
      </c>
      <c r="N5" s="23">
        <f>D5*N$2</f>
        <v>0</v>
      </c>
      <c r="O5" s="22">
        <f>B5*O$2</f>
        <v>4.2329999999999997</v>
      </c>
      <c r="P5" s="22">
        <f>C5*P$2</f>
        <v>0</v>
      </c>
      <c r="Q5" s="23">
        <f>D5*Q$2</f>
        <v>0</v>
      </c>
      <c r="R5" s="22">
        <f>B5*R$2</f>
        <v>0.255</v>
      </c>
      <c r="S5" s="22">
        <f>C5*S$2</f>
        <v>0</v>
      </c>
      <c r="T5" s="23">
        <f>D5*T$2</f>
        <v>0</v>
      </c>
      <c r="U5" s="22">
        <f>B5*U$2</f>
        <v>0.81600000000000006</v>
      </c>
      <c r="V5" s="22">
        <f>C5*V$2</f>
        <v>0</v>
      </c>
      <c r="W5" s="23">
        <f>D5*W$2</f>
        <v>0</v>
      </c>
    </row>
    <row r="6" spans="1:23" ht="15.6" x14ac:dyDescent="0.6">
      <c r="A6" s="7">
        <v>2020</v>
      </c>
      <c r="B6" s="5">
        <v>510</v>
      </c>
      <c r="C6" s="5">
        <v>0</v>
      </c>
      <c r="D6" s="6">
        <v>0</v>
      </c>
      <c r="E6" s="13"/>
      <c r="F6" s="22">
        <f>B6*F$2</f>
        <v>31212</v>
      </c>
      <c r="G6" s="22">
        <f>C6*G$2</f>
        <v>0</v>
      </c>
      <c r="H6" s="23">
        <f>D6*H$2</f>
        <v>0</v>
      </c>
      <c r="I6" s="22">
        <f>B6*I$2</f>
        <v>102</v>
      </c>
      <c r="J6" s="22">
        <f>C6*J$2</f>
        <v>0</v>
      </c>
      <c r="K6" s="23">
        <f>D6*K$2</f>
        <v>0</v>
      </c>
      <c r="L6" s="22">
        <f>B6*L$2</f>
        <v>749.69999999999993</v>
      </c>
      <c r="M6" s="22">
        <f>C6*M$2</f>
        <v>0</v>
      </c>
      <c r="N6" s="23">
        <f>D6*N$2</f>
        <v>0</v>
      </c>
      <c r="O6" s="22">
        <f>B6*O$2</f>
        <v>4.2329999999999997</v>
      </c>
      <c r="P6" s="22">
        <f>C6*P$2</f>
        <v>0</v>
      </c>
      <c r="Q6" s="23">
        <f>D6*Q$2</f>
        <v>0</v>
      </c>
      <c r="R6" s="22">
        <f>B6*R$2</f>
        <v>0.255</v>
      </c>
      <c r="S6" s="22">
        <f>C6*S$2</f>
        <v>0</v>
      </c>
      <c r="T6" s="23">
        <f>D6*T$2</f>
        <v>0</v>
      </c>
      <c r="U6" s="22">
        <f>B6*U$2</f>
        <v>0.81600000000000006</v>
      </c>
      <c r="V6" s="22">
        <f>C6*V$2</f>
        <v>0</v>
      </c>
      <c r="W6" s="23">
        <f>D6*W$2</f>
        <v>0</v>
      </c>
    </row>
    <row r="7" spans="1:23" ht="15.6" x14ac:dyDescent="0.6">
      <c r="A7" s="7">
        <v>2021</v>
      </c>
      <c r="B7" s="5">
        <v>510</v>
      </c>
      <c r="C7" s="5">
        <v>0</v>
      </c>
      <c r="D7" s="6">
        <v>0</v>
      </c>
      <c r="E7" s="13"/>
      <c r="F7" s="22">
        <f>B7*F$2</f>
        <v>31212</v>
      </c>
      <c r="G7" s="22">
        <f>C7*G$2</f>
        <v>0</v>
      </c>
      <c r="H7" s="23">
        <f>D7*H$2</f>
        <v>0</v>
      </c>
      <c r="I7" s="22">
        <f>B7*I$2</f>
        <v>102</v>
      </c>
      <c r="J7" s="22">
        <f>C7*J$2</f>
        <v>0</v>
      </c>
      <c r="K7" s="23">
        <f>D7*K$2</f>
        <v>0</v>
      </c>
      <c r="L7" s="22">
        <f>B7*L$2</f>
        <v>749.69999999999993</v>
      </c>
      <c r="M7" s="22">
        <f>C7*M$2</f>
        <v>0</v>
      </c>
      <c r="N7" s="23">
        <f>D7*N$2</f>
        <v>0</v>
      </c>
      <c r="O7" s="22">
        <f>B7*O$2</f>
        <v>4.2329999999999997</v>
      </c>
      <c r="P7" s="22">
        <f>C7*P$2</f>
        <v>0</v>
      </c>
      <c r="Q7" s="23">
        <f>D7*Q$2</f>
        <v>0</v>
      </c>
      <c r="R7" s="22">
        <f>B7*R$2</f>
        <v>0.255</v>
      </c>
      <c r="S7" s="22">
        <f>C7*S$2</f>
        <v>0</v>
      </c>
      <c r="T7" s="23">
        <f>D7*T$2</f>
        <v>0</v>
      </c>
      <c r="U7" s="22">
        <f>B7*U$2</f>
        <v>0.81600000000000006</v>
      </c>
      <c r="V7" s="22">
        <f>C7*V$2</f>
        <v>0</v>
      </c>
      <c r="W7" s="23">
        <f>D7*W$2</f>
        <v>0</v>
      </c>
    </row>
    <row r="8" spans="1:23" ht="15.6" x14ac:dyDescent="0.6">
      <c r="A8" s="7">
        <v>2022</v>
      </c>
      <c r="B8" s="5">
        <v>510</v>
      </c>
      <c r="C8" s="5">
        <v>0</v>
      </c>
      <c r="D8" s="6">
        <v>0</v>
      </c>
      <c r="E8" s="13"/>
      <c r="F8" s="22">
        <f>B8*F$2</f>
        <v>31212</v>
      </c>
      <c r="G8" s="22">
        <f>C8*G$2</f>
        <v>0</v>
      </c>
      <c r="H8" s="23">
        <f>D8*H$2</f>
        <v>0</v>
      </c>
      <c r="I8" s="22">
        <f>B8*I$2</f>
        <v>102</v>
      </c>
      <c r="J8" s="22">
        <f>C8*J$2</f>
        <v>0</v>
      </c>
      <c r="K8" s="23">
        <f>D8*K$2</f>
        <v>0</v>
      </c>
      <c r="L8" s="22">
        <f>B8*L$2</f>
        <v>749.69999999999993</v>
      </c>
      <c r="M8" s="22">
        <f>C8*M$2</f>
        <v>0</v>
      </c>
      <c r="N8" s="23">
        <f>D8*N$2</f>
        <v>0</v>
      </c>
      <c r="O8" s="22">
        <f>B8*O$2</f>
        <v>4.2329999999999997</v>
      </c>
      <c r="P8" s="22">
        <f>C8*P$2</f>
        <v>0</v>
      </c>
      <c r="Q8" s="23">
        <f>D8*Q$2</f>
        <v>0</v>
      </c>
      <c r="R8" s="22">
        <f>B8*R$2</f>
        <v>0.255</v>
      </c>
      <c r="S8" s="22">
        <f>C8*S$2</f>
        <v>0</v>
      </c>
      <c r="T8" s="23">
        <f>D8*T$2</f>
        <v>0</v>
      </c>
      <c r="U8" s="22">
        <f>B8*U$2</f>
        <v>0.81600000000000006</v>
      </c>
      <c r="V8" s="22">
        <f>C8*V$2</f>
        <v>0</v>
      </c>
      <c r="W8" s="23">
        <f>D8*W$2</f>
        <v>0</v>
      </c>
    </row>
    <row r="9" spans="1:23" ht="15.6" x14ac:dyDescent="0.6">
      <c r="A9" s="7">
        <v>2023</v>
      </c>
      <c r="B9" s="5">
        <v>510</v>
      </c>
      <c r="C9" s="5">
        <v>0</v>
      </c>
      <c r="D9" s="6">
        <v>0</v>
      </c>
      <c r="E9" s="13"/>
      <c r="F9" s="22">
        <f>B9*F$2</f>
        <v>31212</v>
      </c>
      <c r="G9" s="22">
        <f>C9*G$2</f>
        <v>0</v>
      </c>
      <c r="H9" s="23">
        <f>D9*H$2</f>
        <v>0</v>
      </c>
      <c r="I9" s="22">
        <f>B9*I$2</f>
        <v>102</v>
      </c>
      <c r="J9" s="22">
        <f>C9*J$2</f>
        <v>0</v>
      </c>
      <c r="K9" s="23">
        <f>D9*K$2</f>
        <v>0</v>
      </c>
      <c r="L9" s="22">
        <f>B9*L$2</f>
        <v>749.69999999999993</v>
      </c>
      <c r="M9" s="22">
        <f>C9*M$2</f>
        <v>0</v>
      </c>
      <c r="N9" s="23">
        <f>D9*N$2</f>
        <v>0</v>
      </c>
      <c r="O9" s="22">
        <f>B9*O$2</f>
        <v>4.2329999999999997</v>
      </c>
      <c r="P9" s="22">
        <f>C9*P$2</f>
        <v>0</v>
      </c>
      <c r="Q9" s="23">
        <f>D9*Q$2</f>
        <v>0</v>
      </c>
      <c r="R9" s="22">
        <f>B9*R$2</f>
        <v>0.255</v>
      </c>
      <c r="S9" s="22">
        <f>C9*S$2</f>
        <v>0</v>
      </c>
      <c r="T9" s="23">
        <f>D9*T$2</f>
        <v>0</v>
      </c>
      <c r="U9" s="22">
        <f>B9*U$2</f>
        <v>0.81600000000000006</v>
      </c>
      <c r="V9" s="22">
        <f>C9*V$2</f>
        <v>0</v>
      </c>
      <c r="W9" s="23">
        <f>D9*W$2</f>
        <v>0</v>
      </c>
    </row>
    <row r="10" spans="1:23" ht="15.6" x14ac:dyDescent="0.6">
      <c r="A10" s="7">
        <v>2024</v>
      </c>
      <c r="B10" s="5">
        <v>510</v>
      </c>
      <c r="C10" s="5">
        <v>0</v>
      </c>
      <c r="D10" s="6">
        <v>0</v>
      </c>
      <c r="E10" s="13"/>
      <c r="F10" s="22">
        <f>B10*F$2</f>
        <v>31212</v>
      </c>
      <c r="G10" s="22">
        <f>C10*G$2</f>
        <v>0</v>
      </c>
      <c r="H10" s="23">
        <f>D10*H$2</f>
        <v>0</v>
      </c>
      <c r="I10" s="22">
        <f>B10*I$2</f>
        <v>102</v>
      </c>
      <c r="J10" s="22">
        <f>C10*J$2</f>
        <v>0</v>
      </c>
      <c r="K10" s="23">
        <f>D10*K$2</f>
        <v>0</v>
      </c>
      <c r="L10" s="22">
        <f>B10*L$2</f>
        <v>749.69999999999993</v>
      </c>
      <c r="M10" s="22">
        <f>C10*M$2</f>
        <v>0</v>
      </c>
      <c r="N10" s="23">
        <f>D10*N$2</f>
        <v>0</v>
      </c>
      <c r="O10" s="22">
        <f>B10*O$2</f>
        <v>4.2329999999999997</v>
      </c>
      <c r="P10" s="22">
        <f>C10*P$2</f>
        <v>0</v>
      </c>
      <c r="Q10" s="23">
        <f>D10*Q$2</f>
        <v>0</v>
      </c>
      <c r="R10" s="22">
        <f>B10*R$2</f>
        <v>0.255</v>
      </c>
      <c r="S10" s="22">
        <f>C10*S$2</f>
        <v>0</v>
      </c>
      <c r="T10" s="23">
        <f>D10*T$2</f>
        <v>0</v>
      </c>
      <c r="U10" s="22">
        <f>B10*U$2</f>
        <v>0.81600000000000006</v>
      </c>
      <c r="V10" s="22">
        <f>C10*V$2</f>
        <v>0</v>
      </c>
      <c r="W10" s="23">
        <f>D10*W$2</f>
        <v>0</v>
      </c>
    </row>
    <row r="11" spans="1:23" ht="15.6" x14ac:dyDescent="0.6">
      <c r="A11" s="7">
        <v>2025</v>
      </c>
      <c r="B11" s="5">
        <v>510</v>
      </c>
      <c r="C11" s="5">
        <v>0</v>
      </c>
      <c r="D11" s="6">
        <v>0</v>
      </c>
      <c r="E11" s="13"/>
      <c r="F11" s="22">
        <f>B11*F$2</f>
        <v>31212</v>
      </c>
      <c r="G11" s="22">
        <f>C11*G$2</f>
        <v>0</v>
      </c>
      <c r="H11" s="23">
        <f>D11*H$2</f>
        <v>0</v>
      </c>
      <c r="I11" s="22">
        <f>B11*I$2</f>
        <v>102</v>
      </c>
      <c r="J11" s="22">
        <f>C11*J$2</f>
        <v>0</v>
      </c>
      <c r="K11" s="23">
        <f>D11*K$2</f>
        <v>0</v>
      </c>
      <c r="L11" s="22">
        <f>B11*L$2</f>
        <v>749.69999999999993</v>
      </c>
      <c r="M11" s="22">
        <f>C11*M$2</f>
        <v>0</v>
      </c>
      <c r="N11" s="23">
        <f>D11*N$2</f>
        <v>0</v>
      </c>
      <c r="O11" s="22">
        <f>B11*O$2</f>
        <v>4.2329999999999997</v>
      </c>
      <c r="P11" s="22">
        <f>C11*P$2</f>
        <v>0</v>
      </c>
      <c r="Q11" s="23">
        <f>D11*Q$2</f>
        <v>0</v>
      </c>
      <c r="R11" s="22">
        <f>B11*R$2</f>
        <v>0.255</v>
      </c>
      <c r="S11" s="22">
        <f>C11*S$2</f>
        <v>0</v>
      </c>
      <c r="T11" s="23">
        <f>D11*T$2</f>
        <v>0</v>
      </c>
      <c r="U11" s="22">
        <f>B11*U$2</f>
        <v>0.81600000000000006</v>
      </c>
      <c r="V11" s="22">
        <f>C11*V$2</f>
        <v>0</v>
      </c>
      <c r="W11" s="23">
        <f>D11*W$2</f>
        <v>0</v>
      </c>
    </row>
    <row r="12" spans="1:23" ht="15.6" x14ac:dyDescent="0.6">
      <c r="A12" s="7">
        <v>2026</v>
      </c>
      <c r="B12" s="5">
        <v>510</v>
      </c>
      <c r="C12" s="5">
        <v>0</v>
      </c>
      <c r="D12" s="6">
        <v>0</v>
      </c>
      <c r="E12" s="13"/>
      <c r="F12" s="22">
        <f>B12*F$2</f>
        <v>31212</v>
      </c>
      <c r="G12" s="22">
        <f>C12*G$2</f>
        <v>0</v>
      </c>
      <c r="H12" s="23">
        <f>D12*H$2</f>
        <v>0</v>
      </c>
      <c r="I12" s="22">
        <f>B12*I$2</f>
        <v>102</v>
      </c>
      <c r="J12" s="22">
        <f>C12*J$2</f>
        <v>0</v>
      </c>
      <c r="K12" s="23">
        <f>D12*K$2</f>
        <v>0</v>
      </c>
      <c r="L12" s="22">
        <f>B12*L$2</f>
        <v>749.69999999999993</v>
      </c>
      <c r="M12" s="22">
        <f>C12*M$2</f>
        <v>0</v>
      </c>
      <c r="N12" s="23">
        <f>D12*N$2</f>
        <v>0</v>
      </c>
      <c r="O12" s="22">
        <f>B12*O$2</f>
        <v>4.2329999999999997</v>
      </c>
      <c r="P12" s="22">
        <f>C12*P$2</f>
        <v>0</v>
      </c>
      <c r="Q12" s="23">
        <f>D12*Q$2</f>
        <v>0</v>
      </c>
      <c r="R12" s="22">
        <f>B12*R$2</f>
        <v>0.255</v>
      </c>
      <c r="S12" s="22">
        <f>C12*S$2</f>
        <v>0</v>
      </c>
      <c r="T12" s="23">
        <f>D12*T$2</f>
        <v>0</v>
      </c>
      <c r="U12" s="22">
        <f>B12*U$2</f>
        <v>0.81600000000000006</v>
      </c>
      <c r="V12" s="22">
        <f>C12*V$2</f>
        <v>0</v>
      </c>
      <c r="W12" s="23">
        <f>D12*W$2</f>
        <v>0</v>
      </c>
    </row>
    <row r="13" spans="1:23" ht="15.6" x14ac:dyDescent="0.6">
      <c r="A13" s="7">
        <v>2027</v>
      </c>
      <c r="B13" s="5">
        <v>510</v>
      </c>
      <c r="C13" s="5">
        <v>0</v>
      </c>
      <c r="D13" s="6">
        <v>0</v>
      </c>
      <c r="E13" s="13"/>
      <c r="F13" s="22">
        <f>B13*F$2</f>
        <v>31212</v>
      </c>
      <c r="G13" s="22">
        <f>C13*G$2</f>
        <v>0</v>
      </c>
      <c r="H13" s="23">
        <f>D13*H$2</f>
        <v>0</v>
      </c>
      <c r="I13" s="22">
        <f>B13*I$2</f>
        <v>102</v>
      </c>
      <c r="J13" s="22">
        <f>C13*J$2</f>
        <v>0</v>
      </c>
      <c r="K13" s="23">
        <f>D13*K$2</f>
        <v>0</v>
      </c>
      <c r="L13" s="22">
        <f>B13*L$2</f>
        <v>749.69999999999993</v>
      </c>
      <c r="M13" s="22">
        <f>C13*M$2</f>
        <v>0</v>
      </c>
      <c r="N13" s="23">
        <f>D13*N$2</f>
        <v>0</v>
      </c>
      <c r="O13" s="22">
        <f>B13*O$2</f>
        <v>4.2329999999999997</v>
      </c>
      <c r="P13" s="22">
        <f>C13*P$2</f>
        <v>0</v>
      </c>
      <c r="Q13" s="23">
        <f>D13*Q$2</f>
        <v>0</v>
      </c>
      <c r="R13" s="22">
        <f>B13*R$2</f>
        <v>0.255</v>
      </c>
      <c r="S13" s="22">
        <f>C13*S$2</f>
        <v>0</v>
      </c>
      <c r="T13" s="23">
        <f>D13*T$2</f>
        <v>0</v>
      </c>
      <c r="U13" s="22">
        <f>B13*U$2</f>
        <v>0.81600000000000006</v>
      </c>
      <c r="V13" s="22">
        <f>C13*V$2</f>
        <v>0</v>
      </c>
      <c r="W13" s="23">
        <f>D13*W$2</f>
        <v>0</v>
      </c>
    </row>
    <row r="14" spans="1:23" ht="15.6" x14ac:dyDescent="0.6">
      <c r="A14" s="7">
        <v>2028</v>
      </c>
      <c r="B14" s="5">
        <v>510</v>
      </c>
      <c r="C14" s="5">
        <v>0</v>
      </c>
      <c r="D14" s="6">
        <v>0</v>
      </c>
      <c r="E14" s="13"/>
      <c r="F14" s="22">
        <f>B14*F$2</f>
        <v>31212</v>
      </c>
      <c r="G14" s="22">
        <f>C14*G$2</f>
        <v>0</v>
      </c>
      <c r="H14" s="23">
        <f>D14*H$2</f>
        <v>0</v>
      </c>
      <c r="I14" s="22">
        <f>B14*I$2</f>
        <v>102</v>
      </c>
      <c r="J14" s="22">
        <f>C14*J$2</f>
        <v>0</v>
      </c>
      <c r="K14" s="23">
        <f>D14*K$2</f>
        <v>0</v>
      </c>
      <c r="L14" s="22">
        <f>B14*L$2</f>
        <v>749.69999999999993</v>
      </c>
      <c r="M14" s="22">
        <f>C14*M$2</f>
        <v>0</v>
      </c>
      <c r="N14" s="23">
        <f>D14*N$2</f>
        <v>0</v>
      </c>
      <c r="O14" s="22">
        <f>B14*O$2</f>
        <v>4.2329999999999997</v>
      </c>
      <c r="P14" s="22">
        <f>C14*P$2</f>
        <v>0</v>
      </c>
      <c r="Q14" s="23">
        <f>D14*Q$2</f>
        <v>0</v>
      </c>
      <c r="R14" s="22">
        <f>B14*R$2</f>
        <v>0.255</v>
      </c>
      <c r="S14" s="22">
        <f>C14*S$2</f>
        <v>0</v>
      </c>
      <c r="T14" s="23">
        <f>D14*T$2</f>
        <v>0</v>
      </c>
      <c r="U14" s="22">
        <f>B14*U$2</f>
        <v>0.81600000000000006</v>
      </c>
      <c r="V14" s="22">
        <f>C14*V$2</f>
        <v>0</v>
      </c>
      <c r="W14" s="23">
        <f>D14*W$2</f>
        <v>0</v>
      </c>
    </row>
    <row r="15" spans="1:23" ht="15.6" x14ac:dyDescent="0.6">
      <c r="A15" s="7">
        <v>2029</v>
      </c>
      <c r="B15" s="5">
        <v>510</v>
      </c>
      <c r="C15" s="5">
        <v>0</v>
      </c>
      <c r="D15" s="6">
        <v>0</v>
      </c>
      <c r="E15" s="13"/>
      <c r="F15" s="22">
        <f>B15*F$2</f>
        <v>31212</v>
      </c>
      <c r="G15" s="22">
        <f>C15*G$2</f>
        <v>0</v>
      </c>
      <c r="H15" s="23">
        <f>D15*H$2</f>
        <v>0</v>
      </c>
      <c r="I15" s="22">
        <f>B15*I$2</f>
        <v>102</v>
      </c>
      <c r="J15" s="22">
        <f>C15*J$2</f>
        <v>0</v>
      </c>
      <c r="K15" s="23">
        <f>D15*K$2</f>
        <v>0</v>
      </c>
      <c r="L15" s="22">
        <f>B15*L$2</f>
        <v>749.69999999999993</v>
      </c>
      <c r="M15" s="22">
        <f>C15*M$2</f>
        <v>0</v>
      </c>
      <c r="N15" s="23">
        <f>D15*N$2</f>
        <v>0</v>
      </c>
      <c r="O15" s="22">
        <f>B15*O$2</f>
        <v>4.2329999999999997</v>
      </c>
      <c r="P15" s="22">
        <f>C15*P$2</f>
        <v>0</v>
      </c>
      <c r="Q15" s="23">
        <f>D15*Q$2</f>
        <v>0</v>
      </c>
      <c r="R15" s="22">
        <f>B15*R$2</f>
        <v>0.255</v>
      </c>
      <c r="S15" s="22">
        <f>C15*S$2</f>
        <v>0</v>
      </c>
      <c r="T15" s="23">
        <f>D15*T$2</f>
        <v>0</v>
      </c>
      <c r="U15" s="22">
        <f>B15*U$2</f>
        <v>0.81600000000000006</v>
      </c>
      <c r="V15" s="22">
        <f>C15*V$2</f>
        <v>0</v>
      </c>
      <c r="W15" s="23">
        <f>D15*W$2</f>
        <v>0</v>
      </c>
    </row>
    <row r="16" spans="1:23" ht="15.6" x14ac:dyDescent="0.6">
      <c r="A16" s="7">
        <v>2030</v>
      </c>
      <c r="B16" s="5">
        <v>510</v>
      </c>
      <c r="C16" s="5">
        <v>0</v>
      </c>
      <c r="D16" s="6">
        <v>0</v>
      </c>
      <c r="E16" s="13"/>
      <c r="F16" s="22">
        <f>B16*F$2</f>
        <v>31212</v>
      </c>
      <c r="G16" s="22">
        <f>C16*G$2</f>
        <v>0</v>
      </c>
      <c r="H16" s="23">
        <f>D16*H$2</f>
        <v>0</v>
      </c>
      <c r="I16" s="22">
        <f>B16*I$2</f>
        <v>102</v>
      </c>
      <c r="J16" s="22">
        <f>C16*J$2</f>
        <v>0</v>
      </c>
      <c r="K16" s="23">
        <f>D16*K$2</f>
        <v>0</v>
      </c>
      <c r="L16" s="22">
        <f>B16*L$2</f>
        <v>749.69999999999993</v>
      </c>
      <c r="M16" s="22">
        <f>C16*M$2</f>
        <v>0</v>
      </c>
      <c r="N16" s="23">
        <f>D16*N$2</f>
        <v>0</v>
      </c>
      <c r="O16" s="22">
        <f>B16*O$2</f>
        <v>4.2329999999999997</v>
      </c>
      <c r="P16" s="22">
        <f>C16*P$2</f>
        <v>0</v>
      </c>
      <c r="Q16" s="23">
        <f>D16*Q$2</f>
        <v>0</v>
      </c>
      <c r="R16" s="22">
        <f>B16*R$2</f>
        <v>0.255</v>
      </c>
      <c r="S16" s="22">
        <f>C16*S$2</f>
        <v>0</v>
      </c>
      <c r="T16" s="23">
        <f>D16*T$2</f>
        <v>0</v>
      </c>
      <c r="U16" s="22">
        <f>B16*U$2</f>
        <v>0.81600000000000006</v>
      </c>
      <c r="V16" s="22">
        <f>C16*V$2</f>
        <v>0</v>
      </c>
      <c r="W16" s="23">
        <f>D16*W$2</f>
        <v>0</v>
      </c>
    </row>
    <row r="17" spans="1:23" ht="15.6" x14ac:dyDescent="0.6">
      <c r="A17" s="7">
        <v>2031</v>
      </c>
      <c r="B17" s="5">
        <v>510</v>
      </c>
      <c r="C17" s="5">
        <v>0</v>
      </c>
      <c r="D17" s="6">
        <v>0</v>
      </c>
      <c r="E17" s="13"/>
      <c r="F17" s="22">
        <f>B17*F$2</f>
        <v>31212</v>
      </c>
      <c r="G17" s="22">
        <f>C17*G$2</f>
        <v>0</v>
      </c>
      <c r="H17" s="23">
        <f>D17*H$2</f>
        <v>0</v>
      </c>
      <c r="I17" s="22">
        <f>B17*I$2</f>
        <v>102</v>
      </c>
      <c r="J17" s="22">
        <f>C17*J$2</f>
        <v>0</v>
      </c>
      <c r="K17" s="23">
        <f>D17*K$2</f>
        <v>0</v>
      </c>
      <c r="L17" s="22">
        <f>B17*L$2</f>
        <v>749.69999999999993</v>
      </c>
      <c r="M17" s="22">
        <f>C17*M$2</f>
        <v>0</v>
      </c>
      <c r="N17" s="23">
        <f>D17*N$2</f>
        <v>0</v>
      </c>
      <c r="O17" s="22">
        <f>B17*O$2</f>
        <v>4.2329999999999997</v>
      </c>
      <c r="P17" s="22">
        <f>C17*P$2</f>
        <v>0</v>
      </c>
      <c r="Q17" s="23">
        <f>D17*Q$2</f>
        <v>0</v>
      </c>
      <c r="R17" s="22">
        <f>B17*R$2</f>
        <v>0.255</v>
      </c>
      <c r="S17" s="22">
        <f>C17*S$2</f>
        <v>0</v>
      </c>
      <c r="T17" s="23">
        <f>D17*T$2</f>
        <v>0</v>
      </c>
      <c r="U17" s="22">
        <f>B17*U$2</f>
        <v>0.81600000000000006</v>
      </c>
      <c r="V17" s="22">
        <f>C17*V$2</f>
        <v>0</v>
      </c>
      <c r="W17" s="23">
        <f>D17*W$2</f>
        <v>0</v>
      </c>
    </row>
    <row r="18" spans="1:23" ht="15.6" x14ac:dyDescent="0.6">
      <c r="A18" s="7">
        <v>2032</v>
      </c>
      <c r="B18" s="5">
        <v>510</v>
      </c>
      <c r="C18" s="5">
        <v>0</v>
      </c>
      <c r="D18" s="6">
        <v>0</v>
      </c>
      <c r="E18" s="13"/>
      <c r="F18" s="22">
        <f>B18*F$2</f>
        <v>31212</v>
      </c>
      <c r="G18" s="22">
        <f>C18*G$2</f>
        <v>0</v>
      </c>
      <c r="H18" s="23">
        <f>D18*H$2</f>
        <v>0</v>
      </c>
      <c r="I18" s="22">
        <f>B18*I$2</f>
        <v>102</v>
      </c>
      <c r="J18" s="22">
        <f>C18*J$2</f>
        <v>0</v>
      </c>
      <c r="K18" s="23">
        <f>D18*K$2</f>
        <v>0</v>
      </c>
      <c r="L18" s="22">
        <f>B18*L$2</f>
        <v>749.69999999999993</v>
      </c>
      <c r="M18" s="22">
        <f>C18*M$2</f>
        <v>0</v>
      </c>
      <c r="N18" s="23">
        <f>D18*N$2</f>
        <v>0</v>
      </c>
      <c r="O18" s="22">
        <f>B18*O$2</f>
        <v>4.2329999999999997</v>
      </c>
      <c r="P18" s="22">
        <f>C18*P$2</f>
        <v>0</v>
      </c>
      <c r="Q18" s="23">
        <f>D18*Q$2</f>
        <v>0</v>
      </c>
      <c r="R18" s="22">
        <f>B18*R$2</f>
        <v>0.255</v>
      </c>
      <c r="S18" s="22">
        <f>C18*S$2</f>
        <v>0</v>
      </c>
      <c r="T18" s="23">
        <f>D18*T$2</f>
        <v>0</v>
      </c>
      <c r="U18" s="22">
        <f>B18*U$2</f>
        <v>0.81600000000000006</v>
      </c>
      <c r="V18" s="22">
        <f>C18*V$2</f>
        <v>0</v>
      </c>
      <c r="W18" s="23">
        <f>D18*W$2</f>
        <v>0</v>
      </c>
    </row>
    <row r="19" spans="1:23" ht="15.6" x14ac:dyDescent="0.6">
      <c r="A19" s="7">
        <v>2033</v>
      </c>
      <c r="B19" s="5">
        <v>510</v>
      </c>
      <c r="C19" s="5">
        <v>0</v>
      </c>
      <c r="D19" s="6">
        <v>510</v>
      </c>
      <c r="E19" s="13"/>
      <c r="F19" s="22">
        <f>B19*F$2</f>
        <v>31212</v>
      </c>
      <c r="G19" s="22">
        <f>C19*G$2</f>
        <v>0</v>
      </c>
      <c r="H19" s="23">
        <f>D19*H$2</f>
        <v>31212</v>
      </c>
      <c r="I19" s="22">
        <f>B19*I$2</f>
        <v>102</v>
      </c>
      <c r="J19" s="22">
        <f>C19*J$2</f>
        <v>0</v>
      </c>
      <c r="K19" s="23">
        <f>D19*K$2</f>
        <v>102</v>
      </c>
      <c r="L19" s="22">
        <f>B19*L$2</f>
        <v>749.69999999999993</v>
      </c>
      <c r="M19" s="22">
        <f>C19*M$2</f>
        <v>0</v>
      </c>
      <c r="N19" s="23">
        <f>D19*N$2</f>
        <v>749.69999999999993</v>
      </c>
      <c r="O19" s="22">
        <f>B19*O$2</f>
        <v>4.2329999999999997</v>
      </c>
      <c r="P19" s="22">
        <f>C19*P$2</f>
        <v>0</v>
      </c>
      <c r="Q19" s="23">
        <f>D19*Q$2</f>
        <v>4.2329999999999997</v>
      </c>
      <c r="R19" s="22">
        <f>B19*R$2</f>
        <v>0.255</v>
      </c>
      <c r="S19" s="22">
        <f>C19*S$2</f>
        <v>0</v>
      </c>
      <c r="T19" s="23">
        <f>D19*T$2</f>
        <v>0.255</v>
      </c>
      <c r="U19" s="22">
        <f>B19*U$2</f>
        <v>0.81600000000000006</v>
      </c>
      <c r="V19" s="22">
        <f>C19*V$2</f>
        <v>0</v>
      </c>
      <c r="W19" s="23">
        <f>D19*W$2</f>
        <v>0.81600000000000006</v>
      </c>
    </row>
    <row r="20" spans="1:23" ht="15.6" x14ac:dyDescent="0.6">
      <c r="A20" s="7">
        <v>2034</v>
      </c>
      <c r="B20" s="5">
        <v>0</v>
      </c>
      <c r="C20" s="5">
        <v>0</v>
      </c>
      <c r="D20" s="6">
        <v>0</v>
      </c>
      <c r="E20" s="17" t="s">
        <v>1</v>
      </c>
      <c r="F20" s="22">
        <f>B20*F$2</f>
        <v>0</v>
      </c>
      <c r="G20" s="22">
        <f>C20*G$2</f>
        <v>0</v>
      </c>
      <c r="H20" s="23">
        <f>D20*H$2</f>
        <v>0</v>
      </c>
      <c r="I20" s="22">
        <f>B20*I$2</f>
        <v>0</v>
      </c>
      <c r="J20" s="22">
        <f>C20*J$2</f>
        <v>0</v>
      </c>
      <c r="K20" s="23">
        <f>D20*K$2</f>
        <v>0</v>
      </c>
      <c r="L20" s="22">
        <f>B20*L$2</f>
        <v>0</v>
      </c>
      <c r="M20" s="22">
        <f>C20*M$2</f>
        <v>0</v>
      </c>
      <c r="N20" s="23">
        <f>D20*N$2</f>
        <v>0</v>
      </c>
      <c r="O20" s="22">
        <f>B20*O$2</f>
        <v>0</v>
      </c>
      <c r="P20" s="22">
        <f>C20*P$2</f>
        <v>0</v>
      </c>
      <c r="Q20" s="23">
        <f>D20*Q$2</f>
        <v>0</v>
      </c>
      <c r="R20" s="22">
        <f>B20*R$2</f>
        <v>0</v>
      </c>
      <c r="S20" s="22">
        <f>C20*S$2</f>
        <v>0</v>
      </c>
      <c r="T20" s="23">
        <f>D20*T$2</f>
        <v>0</v>
      </c>
      <c r="U20" s="22">
        <f>B20*U$2</f>
        <v>0</v>
      </c>
      <c r="V20" s="22">
        <f>C20*V$2</f>
        <v>0</v>
      </c>
      <c r="W20" s="23">
        <f>D20*W$2</f>
        <v>0</v>
      </c>
    </row>
    <row r="21" spans="1:23" ht="15.6" x14ac:dyDescent="0.6">
      <c r="A21" s="7">
        <v>2035</v>
      </c>
      <c r="B21" s="5">
        <v>0</v>
      </c>
      <c r="C21" s="5">
        <v>0</v>
      </c>
      <c r="D21" s="6">
        <v>0</v>
      </c>
      <c r="E21" s="13"/>
    </row>
    <row r="22" spans="1:23" ht="15.6" x14ac:dyDescent="0.6">
      <c r="A22" s="7">
        <v>2036</v>
      </c>
      <c r="B22" s="5">
        <v>0</v>
      </c>
      <c r="C22" s="5">
        <v>0</v>
      </c>
      <c r="D22" s="6">
        <v>0</v>
      </c>
      <c r="E22" s="13"/>
    </row>
    <row r="23" spans="1:23" ht="15.6" x14ac:dyDescent="0.6">
      <c r="A23" s="7">
        <v>2037</v>
      </c>
      <c r="B23" s="5">
        <v>0</v>
      </c>
      <c r="C23" s="5">
        <v>0</v>
      </c>
      <c r="D23" s="6">
        <v>0</v>
      </c>
      <c r="E23" s="13"/>
    </row>
    <row r="24" spans="1:23" ht="15.6" x14ac:dyDescent="0.6">
      <c r="A24" s="7">
        <v>2038</v>
      </c>
      <c r="B24" s="5">
        <v>0</v>
      </c>
      <c r="C24" s="5">
        <v>0</v>
      </c>
      <c r="D24" s="6">
        <v>0</v>
      </c>
      <c r="E24" s="13"/>
    </row>
    <row r="25" spans="1:23" ht="15.6" x14ac:dyDescent="0.6">
      <c r="A25" s="7">
        <f>A24+1</f>
        <v>2039</v>
      </c>
      <c r="B25" s="5">
        <v>0</v>
      </c>
      <c r="C25" s="5">
        <v>0</v>
      </c>
      <c r="D25" s="6">
        <v>0</v>
      </c>
      <c r="E25" s="13"/>
    </row>
    <row r="26" spans="1:23" ht="15.6" x14ac:dyDescent="0.6">
      <c r="A26" s="7">
        <f t="shared" ref="A26:A36" si="3">A25+1</f>
        <v>2040</v>
      </c>
      <c r="B26" s="5">
        <v>0</v>
      </c>
      <c r="C26" s="5">
        <v>0</v>
      </c>
      <c r="D26" s="6">
        <v>0</v>
      </c>
      <c r="E26" s="13"/>
    </row>
    <row r="27" spans="1:23" ht="15.6" x14ac:dyDescent="0.6">
      <c r="A27" s="7">
        <f t="shared" si="3"/>
        <v>2041</v>
      </c>
      <c r="B27" s="5">
        <v>0</v>
      </c>
      <c r="C27" s="5">
        <v>0</v>
      </c>
      <c r="D27" s="6">
        <v>0</v>
      </c>
      <c r="E27" s="13"/>
    </row>
    <row r="28" spans="1:23" ht="15.6" x14ac:dyDescent="0.6">
      <c r="A28" s="7">
        <f t="shared" si="3"/>
        <v>2042</v>
      </c>
      <c r="B28" s="5">
        <v>0</v>
      </c>
      <c r="C28" s="5">
        <v>0</v>
      </c>
      <c r="D28" s="6">
        <v>0</v>
      </c>
      <c r="E28" s="13"/>
    </row>
    <row r="29" spans="1:23" ht="15.6" x14ac:dyDescent="0.6">
      <c r="A29" s="7">
        <f t="shared" si="3"/>
        <v>2043</v>
      </c>
      <c r="B29" s="5">
        <v>0</v>
      </c>
      <c r="C29" s="5">
        <v>0</v>
      </c>
      <c r="D29" s="6">
        <v>0</v>
      </c>
      <c r="E29" s="13"/>
    </row>
    <row r="30" spans="1:23" ht="15.6" x14ac:dyDescent="0.6">
      <c r="A30" s="7">
        <f t="shared" si="3"/>
        <v>2044</v>
      </c>
      <c r="B30" s="5">
        <v>0</v>
      </c>
      <c r="C30" s="5">
        <v>0</v>
      </c>
      <c r="D30" s="6">
        <v>0</v>
      </c>
      <c r="E30" s="13"/>
    </row>
    <row r="31" spans="1:23" ht="15.6" x14ac:dyDescent="0.6">
      <c r="A31" s="7">
        <f t="shared" si="3"/>
        <v>2045</v>
      </c>
      <c r="B31" s="5">
        <v>0</v>
      </c>
      <c r="C31" s="5">
        <v>0</v>
      </c>
      <c r="D31" s="6">
        <v>0</v>
      </c>
      <c r="E31" s="13"/>
    </row>
    <row r="32" spans="1:23" ht="15.6" x14ac:dyDescent="0.6">
      <c r="A32" s="7">
        <f t="shared" si="3"/>
        <v>2046</v>
      </c>
      <c r="B32" s="5">
        <v>0</v>
      </c>
      <c r="C32" s="5">
        <v>0</v>
      </c>
      <c r="D32" s="6">
        <v>0</v>
      </c>
      <c r="E32" s="13"/>
    </row>
    <row r="33" spans="1:5" ht="15.6" x14ac:dyDescent="0.6">
      <c r="A33" s="7">
        <f t="shared" si="3"/>
        <v>2047</v>
      </c>
      <c r="B33" s="5">
        <v>0</v>
      </c>
      <c r="C33" s="5">
        <v>0</v>
      </c>
      <c r="D33" s="6">
        <v>0</v>
      </c>
      <c r="E33" s="13"/>
    </row>
    <row r="34" spans="1:5" ht="15.6" x14ac:dyDescent="0.6">
      <c r="A34" s="7">
        <f t="shared" si="3"/>
        <v>2048</v>
      </c>
      <c r="B34" s="5">
        <v>0</v>
      </c>
      <c r="C34" s="5">
        <v>0</v>
      </c>
      <c r="D34" s="6">
        <v>0</v>
      </c>
      <c r="E34" s="13"/>
    </row>
    <row r="35" spans="1:5" ht="15.6" x14ac:dyDescent="0.6">
      <c r="A35" s="7">
        <f t="shared" si="3"/>
        <v>2049</v>
      </c>
      <c r="B35" s="5">
        <v>0</v>
      </c>
      <c r="C35" s="5">
        <v>0</v>
      </c>
      <c r="D35" s="6">
        <v>0</v>
      </c>
      <c r="E35" s="13"/>
    </row>
    <row r="36" spans="1:5" ht="15.6" x14ac:dyDescent="0.6">
      <c r="A36" s="7">
        <f t="shared" si="3"/>
        <v>2050</v>
      </c>
      <c r="B36" s="5">
        <v>0</v>
      </c>
      <c r="C36" s="5">
        <v>0</v>
      </c>
      <c r="D36" s="6">
        <v>0</v>
      </c>
      <c r="E36" s="13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X155"/>
  <sheetViews>
    <sheetView zoomScale="78" zoomScaleNormal="78" workbookViewId="0">
      <selection activeCell="I41" sqref="I41"/>
    </sheetView>
  </sheetViews>
  <sheetFormatPr defaultRowHeight="12.9" x14ac:dyDescent="0.5"/>
  <cols>
    <col min="1" max="10" width="8.83984375" style="59"/>
    <col min="11" max="12" width="8.89453125" style="97"/>
    <col min="13" max="13" width="8.89453125" style="77"/>
    <col min="14" max="15" width="8.83984375" style="59"/>
    <col min="16" max="16" width="8.89453125" style="81"/>
    <col min="17" max="18" width="8.89453125" style="78"/>
    <col min="19" max="19" width="8.89453125" style="81"/>
    <col min="20" max="21" width="8.89453125" style="94"/>
    <col min="22" max="22" width="8.89453125" style="77"/>
    <col min="23" max="24" width="8.83984375" style="59"/>
    <col min="25" max="25" width="8.89453125" style="81"/>
    <col min="26" max="27" width="8.89453125" style="78"/>
    <col min="28" max="28" width="8.89453125" style="81"/>
    <col min="29" max="30" width="8.89453125" style="97"/>
    <col min="31" max="31" width="8.89453125" style="77"/>
    <col min="32" max="33" width="8.83984375" style="59"/>
    <col min="34" max="34" width="8.89453125" style="81"/>
    <col min="35" max="36" width="8.89453125" style="78"/>
    <col min="37" max="37" width="8.89453125" style="81"/>
    <col min="38" max="39" width="8.83984375" style="59"/>
    <col min="40" max="40" width="8.89453125" style="81"/>
    <col min="41" max="42" width="8.83984375" style="59"/>
    <col min="43" max="43" width="8.89453125" style="81"/>
    <col min="44" max="45" width="8.89453125" style="78"/>
    <col min="46" max="46" width="8.89453125" style="81"/>
    <col min="47" max="16384" width="8.83984375" style="59"/>
  </cols>
  <sheetData>
    <row r="1" spans="1:46" x14ac:dyDescent="0.5">
      <c r="B1" s="60" t="s">
        <v>26</v>
      </c>
      <c r="C1" s="60"/>
      <c r="D1" s="60"/>
      <c r="E1" s="62"/>
      <c r="F1" s="61"/>
      <c r="G1" s="61"/>
      <c r="H1" s="61"/>
      <c r="I1" s="62"/>
      <c r="J1" s="61"/>
      <c r="K1" s="88" t="s">
        <v>20</v>
      </c>
      <c r="L1" s="88"/>
      <c r="M1" s="89"/>
      <c r="N1" s="90" t="s">
        <v>21</v>
      </c>
      <c r="O1" s="90"/>
      <c r="P1" s="91"/>
      <c r="Q1" s="67" t="s">
        <v>9</v>
      </c>
      <c r="R1" s="67"/>
      <c r="S1" s="68"/>
      <c r="T1" s="88" t="s">
        <v>20</v>
      </c>
      <c r="U1" s="88"/>
      <c r="V1" s="89"/>
      <c r="W1" s="90" t="s">
        <v>21</v>
      </c>
      <c r="X1" s="90"/>
      <c r="Y1" s="91"/>
      <c r="Z1" s="67" t="s">
        <v>9</v>
      </c>
      <c r="AA1" s="67"/>
      <c r="AB1" s="68"/>
      <c r="AC1" s="88" t="s">
        <v>20</v>
      </c>
      <c r="AD1" s="88"/>
      <c r="AE1" s="89"/>
      <c r="AF1" s="90" t="s">
        <v>21</v>
      </c>
      <c r="AG1" s="90"/>
      <c r="AH1" s="91"/>
      <c r="AI1" s="67" t="s">
        <v>9</v>
      </c>
      <c r="AJ1" s="67"/>
      <c r="AK1" s="68"/>
      <c r="AL1" s="88" t="s">
        <v>20</v>
      </c>
      <c r="AM1" s="88"/>
      <c r="AN1" s="89"/>
      <c r="AO1" s="90" t="s">
        <v>21</v>
      </c>
      <c r="AP1" s="90"/>
      <c r="AQ1" s="91"/>
      <c r="AR1" s="67" t="s">
        <v>9</v>
      </c>
      <c r="AS1" s="67"/>
      <c r="AT1" s="68"/>
    </row>
    <row r="2" spans="1:46" x14ac:dyDescent="0.5">
      <c r="A2" s="69"/>
      <c r="B2" s="60" t="s">
        <v>20</v>
      </c>
      <c r="C2" s="60"/>
      <c r="D2" s="61"/>
      <c r="E2" s="62"/>
      <c r="F2" s="61" t="s">
        <v>21</v>
      </c>
      <c r="G2" s="61"/>
      <c r="H2" s="61"/>
      <c r="I2" s="62"/>
      <c r="J2" s="61" t="s">
        <v>9</v>
      </c>
      <c r="K2" s="26" t="s">
        <v>17</v>
      </c>
      <c r="L2" s="26"/>
      <c r="M2" s="27"/>
      <c r="N2" s="26" t="s">
        <v>17</v>
      </c>
      <c r="O2" s="26"/>
      <c r="P2" s="27"/>
      <c r="Q2" s="28" t="s">
        <v>17</v>
      </c>
      <c r="R2" s="28"/>
      <c r="S2" s="27"/>
      <c r="T2" s="26" t="s">
        <v>18</v>
      </c>
      <c r="U2" s="28"/>
      <c r="V2" s="27"/>
      <c r="W2" s="26" t="s">
        <v>18</v>
      </c>
      <c r="X2" s="26"/>
      <c r="Y2" s="27"/>
      <c r="Z2" s="28" t="s">
        <v>18</v>
      </c>
      <c r="AA2" s="28"/>
      <c r="AB2" s="27"/>
      <c r="AC2" s="26" t="s">
        <v>19</v>
      </c>
      <c r="AD2" s="26"/>
      <c r="AE2" s="27"/>
      <c r="AF2" s="26" t="s">
        <v>19</v>
      </c>
      <c r="AG2" s="26"/>
      <c r="AH2" s="27"/>
      <c r="AI2" s="28" t="s">
        <v>19</v>
      </c>
      <c r="AJ2" s="28"/>
      <c r="AK2" s="27"/>
      <c r="AL2" s="26" t="s">
        <v>5</v>
      </c>
      <c r="AM2" s="26"/>
      <c r="AN2" s="27"/>
      <c r="AO2" s="26" t="s">
        <v>5</v>
      </c>
      <c r="AP2" s="26"/>
      <c r="AQ2" s="27"/>
      <c r="AR2" s="28"/>
      <c r="AS2" s="28"/>
      <c r="AT2" s="27"/>
    </row>
    <row r="3" spans="1:46" x14ac:dyDescent="0.5">
      <c r="A3" s="70"/>
      <c r="B3" s="71" t="s">
        <v>0</v>
      </c>
      <c r="C3" s="71" t="s">
        <v>0</v>
      </c>
      <c r="D3" s="72" t="s">
        <v>0</v>
      </c>
      <c r="E3" s="73"/>
      <c r="F3" s="71" t="s">
        <v>0</v>
      </c>
      <c r="G3" s="71" t="s">
        <v>0</v>
      </c>
      <c r="H3" s="72" t="s">
        <v>0</v>
      </c>
      <c r="I3" s="73"/>
      <c r="J3" s="72"/>
      <c r="K3" s="71" t="s">
        <v>11</v>
      </c>
      <c r="L3" s="71" t="s">
        <v>12</v>
      </c>
      <c r="M3" s="73" t="s">
        <v>13</v>
      </c>
      <c r="N3" s="71" t="s">
        <v>11</v>
      </c>
      <c r="O3" s="71" t="s">
        <v>12</v>
      </c>
      <c r="P3" s="73" t="s">
        <v>13</v>
      </c>
      <c r="Q3" s="71" t="s">
        <v>11</v>
      </c>
      <c r="R3" s="71" t="s">
        <v>12</v>
      </c>
      <c r="S3" s="73" t="s">
        <v>13</v>
      </c>
      <c r="T3" s="71" t="s">
        <v>11</v>
      </c>
      <c r="U3" s="71" t="s">
        <v>12</v>
      </c>
      <c r="V3" s="73" t="s">
        <v>13</v>
      </c>
      <c r="W3" s="71" t="s">
        <v>11</v>
      </c>
      <c r="X3" s="71" t="s">
        <v>12</v>
      </c>
      <c r="Y3" s="73" t="s">
        <v>13</v>
      </c>
      <c r="Z3" s="71" t="s">
        <v>11</v>
      </c>
      <c r="AA3" s="71" t="s">
        <v>12</v>
      </c>
      <c r="AB3" s="73" t="s">
        <v>13</v>
      </c>
      <c r="AC3" s="71" t="s">
        <v>11</v>
      </c>
      <c r="AD3" s="71" t="s">
        <v>12</v>
      </c>
      <c r="AE3" s="73" t="s">
        <v>13</v>
      </c>
      <c r="AF3" s="71" t="s">
        <v>11</v>
      </c>
      <c r="AG3" s="71" t="s">
        <v>12</v>
      </c>
      <c r="AH3" s="73" t="s">
        <v>13</v>
      </c>
      <c r="AI3" s="71" t="s">
        <v>11</v>
      </c>
      <c r="AJ3" s="71" t="s">
        <v>12</v>
      </c>
      <c r="AK3" s="73" t="s">
        <v>13</v>
      </c>
      <c r="AL3" s="71" t="s">
        <v>11</v>
      </c>
      <c r="AM3" s="71" t="s">
        <v>12</v>
      </c>
      <c r="AN3" s="73" t="s">
        <v>13</v>
      </c>
      <c r="AO3" s="71" t="s">
        <v>11</v>
      </c>
      <c r="AP3" s="71" t="s">
        <v>12</v>
      </c>
      <c r="AQ3" s="73" t="s">
        <v>13</v>
      </c>
      <c r="AR3" s="71" t="s">
        <v>11</v>
      </c>
      <c r="AS3" s="71" t="s">
        <v>12</v>
      </c>
      <c r="AT3" s="73" t="s">
        <v>13</v>
      </c>
    </row>
    <row r="4" spans="1:46" s="92" customFormat="1" x14ac:dyDescent="0.5">
      <c r="A4" s="74" t="s">
        <v>10</v>
      </c>
      <c r="B4" s="75" t="s">
        <v>11</v>
      </c>
      <c r="C4" s="75" t="s">
        <v>12</v>
      </c>
      <c r="D4" s="75" t="s">
        <v>13</v>
      </c>
      <c r="E4" s="76" t="s">
        <v>15</v>
      </c>
      <c r="F4" s="75" t="s">
        <v>11</v>
      </c>
      <c r="G4" s="75" t="s">
        <v>12</v>
      </c>
      <c r="H4" s="75" t="s">
        <v>13</v>
      </c>
      <c r="I4" s="76" t="s">
        <v>15</v>
      </c>
      <c r="J4" s="75" t="s">
        <v>11</v>
      </c>
      <c r="K4" s="85">
        <f>(4.5+26.5)/2</f>
        <v>15.5</v>
      </c>
      <c r="L4" s="85"/>
      <c r="M4" s="86"/>
      <c r="N4" s="85">
        <f>(4.5+26.5)/2</f>
        <v>15.5</v>
      </c>
      <c r="O4" s="85">
        <f t="shared" ref="O4:P4" si="0">(4.5+26.5)/2</f>
        <v>15.5</v>
      </c>
      <c r="P4" s="86">
        <f t="shared" si="0"/>
        <v>15.5</v>
      </c>
      <c r="Q4" s="85"/>
      <c r="R4" s="85"/>
      <c r="S4" s="86"/>
      <c r="T4" s="85">
        <f>(0.75+1.1)/2</f>
        <v>0.92500000000000004</v>
      </c>
      <c r="U4" s="85">
        <f t="shared" ref="U4:V4" si="1">(0.75+1.1)/2</f>
        <v>0.92500000000000004</v>
      </c>
      <c r="V4" s="86">
        <f t="shared" si="1"/>
        <v>0.92500000000000004</v>
      </c>
      <c r="W4" s="85">
        <f>(0.75+1.1)/2</f>
        <v>0.92500000000000004</v>
      </c>
      <c r="X4" s="85">
        <f t="shared" ref="X4:Y4" si="2">(0.75+1.1)/2</f>
        <v>0.92500000000000004</v>
      </c>
      <c r="Y4" s="86">
        <f t="shared" si="2"/>
        <v>0.92500000000000004</v>
      </c>
      <c r="Z4" s="85"/>
      <c r="AA4" s="85"/>
      <c r="AB4" s="86"/>
      <c r="AC4" s="85">
        <f>(0.75+1.1)/2</f>
        <v>0.92500000000000004</v>
      </c>
      <c r="AD4" s="85">
        <f t="shared" ref="AD4:AH4" si="3">(0.75+1.1)/2</f>
        <v>0.92500000000000004</v>
      </c>
      <c r="AE4" s="86">
        <f t="shared" si="3"/>
        <v>0.92500000000000004</v>
      </c>
      <c r="AF4" s="85">
        <f t="shared" si="3"/>
        <v>0.92500000000000004</v>
      </c>
      <c r="AG4" s="85">
        <f t="shared" si="3"/>
        <v>0.92500000000000004</v>
      </c>
      <c r="AH4" s="86">
        <f t="shared" si="3"/>
        <v>0.92500000000000004</v>
      </c>
      <c r="AI4" s="85"/>
      <c r="AJ4" s="85"/>
      <c r="AK4" s="86"/>
      <c r="AL4" s="100">
        <f>10.8/1000</f>
        <v>1.0800000000000001E-2</v>
      </c>
      <c r="AM4" s="100">
        <f t="shared" ref="AM4:AQ4" si="4">10.8/1000</f>
        <v>1.0800000000000001E-2</v>
      </c>
      <c r="AN4" s="100">
        <f t="shared" si="4"/>
        <v>1.0800000000000001E-2</v>
      </c>
      <c r="AO4" s="100">
        <f>10.8/1000</f>
        <v>1.0800000000000001E-2</v>
      </c>
      <c r="AP4" s="100">
        <f t="shared" si="4"/>
        <v>1.0800000000000001E-2</v>
      </c>
      <c r="AQ4" s="100">
        <f t="shared" si="4"/>
        <v>1.0800000000000001E-2</v>
      </c>
      <c r="AR4" s="85"/>
      <c r="AS4" s="85"/>
      <c r="AT4" s="86"/>
    </row>
    <row r="5" spans="1:46" x14ac:dyDescent="0.5">
      <c r="A5" s="77">
        <v>2018</v>
      </c>
      <c r="B5" s="59">
        <v>0</v>
      </c>
      <c r="C5" s="78">
        <v>0</v>
      </c>
      <c r="D5" s="59">
        <v>0</v>
      </c>
      <c r="E5" s="80"/>
      <c r="F5" s="79">
        <v>0</v>
      </c>
      <c r="G5" s="78">
        <v>0</v>
      </c>
      <c r="H5" s="78">
        <v>0</v>
      </c>
      <c r="I5" s="80"/>
      <c r="J5" s="78">
        <f>(B5+F5)/2</f>
        <v>0</v>
      </c>
      <c r="K5" s="99">
        <f>B5*K$4</f>
        <v>0</v>
      </c>
      <c r="L5" s="99">
        <f>C5*K$4</f>
        <v>0</v>
      </c>
      <c r="M5" s="98">
        <f>D5*K$4</f>
        <v>0</v>
      </c>
      <c r="N5" s="47">
        <f>F5*N$4</f>
        <v>0</v>
      </c>
      <c r="O5" s="47">
        <f>G5*O$4</f>
        <v>0</v>
      </c>
      <c r="P5" s="55">
        <f>H5*P$4</f>
        <v>0</v>
      </c>
      <c r="Q5" s="40">
        <f>(K5+N5)/2</f>
        <v>0</v>
      </c>
      <c r="R5" s="40">
        <f t="shared" ref="R5:R37" si="5">(L5+O5)/2</f>
        <v>0</v>
      </c>
      <c r="S5" s="55">
        <f t="shared" ref="S5:S37" si="6">(M5+P5)/2</f>
        <v>0</v>
      </c>
      <c r="T5" s="95">
        <f>B5*T$4</f>
        <v>0</v>
      </c>
      <c r="U5" s="95">
        <f>C5*U$4</f>
        <v>0</v>
      </c>
      <c r="V5" s="98">
        <f>D5*V$4</f>
        <v>0</v>
      </c>
      <c r="W5" s="47">
        <f>F5*W$4</f>
        <v>0</v>
      </c>
      <c r="X5" s="47">
        <f>G5*X$4</f>
        <v>0</v>
      </c>
      <c r="Y5" s="55">
        <f>H5*Y$4</f>
        <v>0</v>
      </c>
      <c r="Z5" s="40">
        <f>(T5+W5)/2</f>
        <v>0</v>
      </c>
      <c r="AA5" s="40">
        <f t="shared" ref="AA5:AA37" si="7">(U5+X5)/2</f>
        <v>0</v>
      </c>
      <c r="AB5" s="55">
        <f t="shared" ref="AB5:AB37" si="8">(V5+Y5)/2</f>
        <v>0</v>
      </c>
      <c r="AC5" s="99">
        <f>B5*AC$4</f>
        <v>0</v>
      </c>
      <c r="AD5" s="99">
        <f>C5*AD$4</f>
        <v>0</v>
      </c>
      <c r="AE5" s="98">
        <f>D5*AE$4</f>
        <v>0</v>
      </c>
      <c r="AF5" s="47">
        <f>F5*AF$4</f>
        <v>0</v>
      </c>
      <c r="AG5" s="47">
        <f>G5*AG$4</f>
        <v>0</v>
      </c>
      <c r="AH5" s="55">
        <f>H5*AH$4</f>
        <v>0</v>
      </c>
      <c r="AI5" s="40">
        <f>(AC5+AF5)/2</f>
        <v>0</v>
      </c>
      <c r="AJ5" s="40">
        <f t="shared" ref="AJ5:AJ37" si="9">(AD5+AG5)/2</f>
        <v>0</v>
      </c>
      <c r="AK5" s="55">
        <f t="shared" ref="AK5:AK37" si="10">(AE5+AH5)/2</f>
        <v>0</v>
      </c>
      <c r="AL5" s="101">
        <f>B5*AL$4</f>
        <v>0</v>
      </c>
      <c r="AM5" s="101">
        <f>C5*AM$4</f>
        <v>0</v>
      </c>
      <c r="AN5" s="102">
        <f>D5*AN$4</f>
        <v>0</v>
      </c>
      <c r="AO5" s="101">
        <f>F5*AO$4</f>
        <v>0</v>
      </c>
      <c r="AP5" s="101">
        <f>G5*AP$4</f>
        <v>0</v>
      </c>
      <c r="AQ5" s="102">
        <f>H5*AQ$4</f>
        <v>0</v>
      </c>
      <c r="AR5" s="40">
        <f>(AL5+AO5)/2</f>
        <v>0</v>
      </c>
      <c r="AS5" s="40">
        <f t="shared" ref="AS5:AS37" si="11">(AM5+AP5)/2</f>
        <v>0</v>
      </c>
      <c r="AT5" s="55">
        <f t="shared" ref="AT5:AT37" si="12">(AN5+AQ5)/2</f>
        <v>0</v>
      </c>
    </row>
    <row r="6" spans="1:46" x14ac:dyDescent="0.5">
      <c r="A6" s="81">
        <v>2019</v>
      </c>
      <c r="B6" s="59">
        <v>0</v>
      </c>
      <c r="C6" s="78">
        <v>0</v>
      </c>
      <c r="D6" s="59">
        <v>0</v>
      </c>
      <c r="E6" s="80"/>
      <c r="F6" s="79">
        <v>0</v>
      </c>
      <c r="G6" s="78">
        <v>0</v>
      </c>
      <c r="H6" s="78">
        <v>0</v>
      </c>
      <c r="I6" s="81"/>
      <c r="J6" s="78">
        <f t="shared" ref="J6:J37" si="13">(B6+F6)/2</f>
        <v>0</v>
      </c>
      <c r="K6" s="99">
        <f>B6*K$4</f>
        <v>0</v>
      </c>
      <c r="L6" s="99">
        <f>C6*K$4</f>
        <v>0</v>
      </c>
      <c r="M6" s="98">
        <f>D6*K$4</f>
        <v>0</v>
      </c>
      <c r="N6" s="47">
        <f>F6*N$4</f>
        <v>0</v>
      </c>
      <c r="O6" s="47">
        <f>G6*O$4</f>
        <v>0</v>
      </c>
      <c r="P6" s="55">
        <f>H6*P$4</f>
        <v>0</v>
      </c>
      <c r="Q6" s="40">
        <f t="shared" ref="Q6:Q37" si="14">(K6+N6)/2</f>
        <v>0</v>
      </c>
      <c r="R6" s="40">
        <f t="shared" si="5"/>
        <v>0</v>
      </c>
      <c r="S6" s="55">
        <f t="shared" si="6"/>
        <v>0</v>
      </c>
      <c r="T6" s="95">
        <f>B6*T$4</f>
        <v>0</v>
      </c>
      <c r="U6" s="95">
        <f>C6*U$4</f>
        <v>0</v>
      </c>
      <c r="V6" s="98">
        <f>D6*V$4</f>
        <v>0</v>
      </c>
      <c r="W6" s="47">
        <f>F6*W$4</f>
        <v>0</v>
      </c>
      <c r="X6" s="47">
        <f>G6*X$4</f>
        <v>0</v>
      </c>
      <c r="Y6" s="55">
        <f>H6*Y$4</f>
        <v>0</v>
      </c>
      <c r="Z6" s="40">
        <f t="shared" ref="Z6:Z37" si="15">(T6+W6)/2</f>
        <v>0</v>
      </c>
      <c r="AA6" s="40">
        <f t="shared" si="7"/>
        <v>0</v>
      </c>
      <c r="AB6" s="55">
        <f t="shared" si="8"/>
        <v>0</v>
      </c>
      <c r="AC6" s="99">
        <f>B6*AC$4</f>
        <v>0</v>
      </c>
      <c r="AD6" s="99">
        <f>C6*AD$4</f>
        <v>0</v>
      </c>
      <c r="AE6" s="98">
        <f>D6*AE$4</f>
        <v>0</v>
      </c>
      <c r="AF6" s="47">
        <f>F6*AF$4</f>
        <v>0</v>
      </c>
      <c r="AG6" s="47">
        <f>G6*AG$4</f>
        <v>0</v>
      </c>
      <c r="AH6" s="55">
        <f>H6*AH$4</f>
        <v>0</v>
      </c>
      <c r="AI6" s="40">
        <f t="shared" ref="AI6:AI37" si="16">(AC6+AF6)/2</f>
        <v>0</v>
      </c>
      <c r="AJ6" s="40">
        <f t="shared" si="9"/>
        <v>0</v>
      </c>
      <c r="AK6" s="55">
        <f t="shared" si="10"/>
        <v>0</v>
      </c>
      <c r="AL6" s="101">
        <f>B6*AL$4</f>
        <v>0</v>
      </c>
      <c r="AM6" s="101">
        <f>C6*AM$4</f>
        <v>0</v>
      </c>
      <c r="AN6" s="102">
        <f>D6*AN$4</f>
        <v>0</v>
      </c>
      <c r="AO6" s="101">
        <f>F6*AO$4</f>
        <v>0</v>
      </c>
      <c r="AP6" s="101">
        <f>G6*AP$4</f>
        <v>0</v>
      </c>
      <c r="AQ6" s="102">
        <f>H6*AQ$4</f>
        <v>0</v>
      </c>
      <c r="AR6" s="40">
        <f t="shared" ref="AR6:AR37" si="17">(AL6+AO6)/2</f>
        <v>0</v>
      </c>
      <c r="AS6" s="40">
        <f t="shared" si="11"/>
        <v>0</v>
      </c>
      <c r="AT6" s="55">
        <f t="shared" si="12"/>
        <v>0</v>
      </c>
    </row>
    <row r="7" spans="1:46" x14ac:dyDescent="0.5">
      <c r="A7" s="81">
        <v>2020</v>
      </c>
      <c r="B7" s="59">
        <v>0</v>
      </c>
      <c r="C7" s="78">
        <v>0</v>
      </c>
      <c r="D7" s="59">
        <v>0</v>
      </c>
      <c r="E7" s="81"/>
      <c r="F7" s="79">
        <v>0</v>
      </c>
      <c r="G7" s="78">
        <v>0</v>
      </c>
      <c r="H7" s="78">
        <v>0</v>
      </c>
      <c r="I7" s="81"/>
      <c r="J7" s="78">
        <f t="shared" si="13"/>
        <v>0</v>
      </c>
      <c r="K7" s="99">
        <f>B7*K$4</f>
        <v>0</v>
      </c>
      <c r="L7" s="99">
        <f>C7*K$4</f>
        <v>0</v>
      </c>
      <c r="M7" s="98">
        <f>D7*K$4</f>
        <v>0</v>
      </c>
      <c r="N7" s="47">
        <f>F7*N$4</f>
        <v>0</v>
      </c>
      <c r="O7" s="47">
        <f>G7*O$4</f>
        <v>0</v>
      </c>
      <c r="P7" s="55">
        <f>H7*P$4</f>
        <v>0</v>
      </c>
      <c r="Q7" s="40">
        <f t="shared" si="14"/>
        <v>0</v>
      </c>
      <c r="R7" s="40">
        <f t="shared" si="5"/>
        <v>0</v>
      </c>
      <c r="S7" s="55">
        <f t="shared" si="6"/>
        <v>0</v>
      </c>
      <c r="T7" s="95">
        <f>B7*T$4</f>
        <v>0</v>
      </c>
      <c r="U7" s="95">
        <f>C7*U$4</f>
        <v>0</v>
      </c>
      <c r="V7" s="98">
        <f>D7*V$4</f>
        <v>0</v>
      </c>
      <c r="W7" s="47">
        <f>F7*W$4</f>
        <v>0</v>
      </c>
      <c r="X7" s="47">
        <f>G7*X$4</f>
        <v>0</v>
      </c>
      <c r="Y7" s="55">
        <f>H7*Y$4</f>
        <v>0</v>
      </c>
      <c r="Z7" s="40">
        <f t="shared" si="15"/>
        <v>0</v>
      </c>
      <c r="AA7" s="40">
        <f t="shared" si="7"/>
        <v>0</v>
      </c>
      <c r="AB7" s="55">
        <f t="shared" si="8"/>
        <v>0</v>
      </c>
      <c r="AC7" s="99">
        <f>B7*AC$4</f>
        <v>0</v>
      </c>
      <c r="AD7" s="99">
        <f>C7*AD$4</f>
        <v>0</v>
      </c>
      <c r="AE7" s="98">
        <f>D7*AE$4</f>
        <v>0</v>
      </c>
      <c r="AF7" s="47">
        <f>F7*AF$4</f>
        <v>0</v>
      </c>
      <c r="AG7" s="47">
        <f>G7*AG$4</f>
        <v>0</v>
      </c>
      <c r="AH7" s="55">
        <f>H7*AH$4</f>
        <v>0</v>
      </c>
      <c r="AI7" s="40">
        <f t="shared" si="16"/>
        <v>0</v>
      </c>
      <c r="AJ7" s="40">
        <f t="shared" si="9"/>
        <v>0</v>
      </c>
      <c r="AK7" s="55">
        <f t="shared" si="10"/>
        <v>0</v>
      </c>
      <c r="AL7" s="101">
        <f>B7*AL$4</f>
        <v>0</v>
      </c>
      <c r="AM7" s="101">
        <f>C7*AM$4</f>
        <v>0</v>
      </c>
      <c r="AN7" s="102">
        <f>D7*AN$4</f>
        <v>0</v>
      </c>
      <c r="AO7" s="101">
        <f>F7*AO$4</f>
        <v>0</v>
      </c>
      <c r="AP7" s="101">
        <f>G7*AP$4</f>
        <v>0</v>
      </c>
      <c r="AQ7" s="102">
        <f>H7*AQ$4</f>
        <v>0</v>
      </c>
      <c r="AR7" s="40">
        <f t="shared" si="17"/>
        <v>0</v>
      </c>
      <c r="AS7" s="40">
        <f t="shared" si="11"/>
        <v>0</v>
      </c>
      <c r="AT7" s="55">
        <f t="shared" si="12"/>
        <v>0</v>
      </c>
    </row>
    <row r="8" spans="1:46" x14ac:dyDescent="0.5">
      <c r="A8" s="81">
        <v>2021</v>
      </c>
      <c r="B8" s="59">
        <v>0</v>
      </c>
      <c r="C8" s="78">
        <v>0</v>
      </c>
      <c r="D8" s="59">
        <v>0</v>
      </c>
      <c r="E8" s="81"/>
      <c r="F8" s="79">
        <v>0</v>
      </c>
      <c r="G8" s="78">
        <v>0</v>
      </c>
      <c r="H8" s="78">
        <v>0</v>
      </c>
      <c r="I8" s="81"/>
      <c r="J8" s="78">
        <f t="shared" si="13"/>
        <v>0</v>
      </c>
      <c r="K8" s="99">
        <f>B8*K$4</f>
        <v>0</v>
      </c>
      <c r="L8" s="99">
        <f>C8*K$4</f>
        <v>0</v>
      </c>
      <c r="M8" s="98">
        <f>D8*K$4</f>
        <v>0</v>
      </c>
      <c r="N8" s="47">
        <f>F8*N$4</f>
        <v>0</v>
      </c>
      <c r="O8" s="47">
        <f>G8*O$4</f>
        <v>0</v>
      </c>
      <c r="P8" s="55">
        <f>H8*P$4</f>
        <v>0</v>
      </c>
      <c r="Q8" s="40">
        <f t="shared" si="14"/>
        <v>0</v>
      </c>
      <c r="R8" s="40">
        <f t="shared" si="5"/>
        <v>0</v>
      </c>
      <c r="S8" s="55">
        <f t="shared" si="6"/>
        <v>0</v>
      </c>
      <c r="T8" s="95">
        <f>B8*T$4</f>
        <v>0</v>
      </c>
      <c r="U8" s="95">
        <f>C8*U$4</f>
        <v>0</v>
      </c>
      <c r="V8" s="98">
        <f>D8*V$4</f>
        <v>0</v>
      </c>
      <c r="W8" s="47">
        <f>F8*W$4</f>
        <v>0</v>
      </c>
      <c r="X8" s="47">
        <f>G8*X$4</f>
        <v>0</v>
      </c>
      <c r="Y8" s="55">
        <f>H8*Y$4</f>
        <v>0</v>
      </c>
      <c r="Z8" s="40">
        <f t="shared" si="15"/>
        <v>0</v>
      </c>
      <c r="AA8" s="40">
        <f t="shared" si="7"/>
        <v>0</v>
      </c>
      <c r="AB8" s="55">
        <f t="shared" si="8"/>
        <v>0</v>
      </c>
      <c r="AC8" s="99">
        <f>B8*AC$4</f>
        <v>0</v>
      </c>
      <c r="AD8" s="99">
        <f>C8*AD$4</f>
        <v>0</v>
      </c>
      <c r="AE8" s="98">
        <f>D8*AE$4</f>
        <v>0</v>
      </c>
      <c r="AF8" s="47">
        <f>F8*AF$4</f>
        <v>0</v>
      </c>
      <c r="AG8" s="47">
        <f>G8*AG$4</f>
        <v>0</v>
      </c>
      <c r="AH8" s="55">
        <f>H8*AH$4</f>
        <v>0</v>
      </c>
      <c r="AI8" s="40">
        <f t="shared" si="16"/>
        <v>0</v>
      </c>
      <c r="AJ8" s="40">
        <f t="shared" si="9"/>
        <v>0</v>
      </c>
      <c r="AK8" s="55">
        <f t="shared" si="10"/>
        <v>0</v>
      </c>
      <c r="AL8" s="101">
        <f>B8*AL$4</f>
        <v>0</v>
      </c>
      <c r="AM8" s="101">
        <f>C8*AM$4</f>
        <v>0</v>
      </c>
      <c r="AN8" s="102">
        <f>D8*AN$4</f>
        <v>0</v>
      </c>
      <c r="AO8" s="101">
        <f>F8*AO$4</f>
        <v>0</v>
      </c>
      <c r="AP8" s="101">
        <f>G8*AP$4</f>
        <v>0</v>
      </c>
      <c r="AQ8" s="102">
        <f>H8*AQ$4</f>
        <v>0</v>
      </c>
      <c r="AR8" s="40">
        <f t="shared" si="17"/>
        <v>0</v>
      </c>
      <c r="AS8" s="40">
        <f t="shared" si="11"/>
        <v>0</v>
      </c>
      <c r="AT8" s="55">
        <f t="shared" si="12"/>
        <v>0</v>
      </c>
    </row>
    <row r="9" spans="1:46" x14ac:dyDescent="0.5">
      <c r="A9" s="81">
        <v>2022</v>
      </c>
      <c r="B9" s="59">
        <v>0</v>
      </c>
      <c r="C9" s="78">
        <v>0</v>
      </c>
      <c r="D9" s="59">
        <v>0</v>
      </c>
      <c r="E9" s="81"/>
      <c r="F9" s="79">
        <v>0</v>
      </c>
      <c r="G9" s="78">
        <v>0</v>
      </c>
      <c r="H9" s="78">
        <v>0</v>
      </c>
      <c r="I9" s="81"/>
      <c r="J9" s="78">
        <f t="shared" si="13"/>
        <v>0</v>
      </c>
      <c r="K9" s="99">
        <f>B9*K$4</f>
        <v>0</v>
      </c>
      <c r="L9" s="99">
        <f>C9*K$4</f>
        <v>0</v>
      </c>
      <c r="M9" s="98">
        <f>D9*K$4</f>
        <v>0</v>
      </c>
      <c r="N9" s="47">
        <f>F9*N$4</f>
        <v>0</v>
      </c>
      <c r="O9" s="47">
        <f>G9*O$4</f>
        <v>0</v>
      </c>
      <c r="P9" s="55">
        <f>H9*P$4</f>
        <v>0</v>
      </c>
      <c r="Q9" s="40">
        <f t="shared" si="14"/>
        <v>0</v>
      </c>
      <c r="R9" s="40">
        <f t="shared" si="5"/>
        <v>0</v>
      </c>
      <c r="S9" s="55">
        <f t="shared" si="6"/>
        <v>0</v>
      </c>
      <c r="T9" s="95">
        <f>B9*T$4</f>
        <v>0</v>
      </c>
      <c r="U9" s="95">
        <f>C9*U$4</f>
        <v>0</v>
      </c>
      <c r="V9" s="98">
        <f>D9*V$4</f>
        <v>0</v>
      </c>
      <c r="W9" s="47">
        <f>F9*W$4</f>
        <v>0</v>
      </c>
      <c r="X9" s="47">
        <f>G9*X$4</f>
        <v>0</v>
      </c>
      <c r="Y9" s="55">
        <f>H9*Y$4</f>
        <v>0</v>
      </c>
      <c r="Z9" s="40">
        <f t="shared" si="15"/>
        <v>0</v>
      </c>
      <c r="AA9" s="40">
        <f t="shared" si="7"/>
        <v>0</v>
      </c>
      <c r="AB9" s="55">
        <f t="shared" si="8"/>
        <v>0</v>
      </c>
      <c r="AC9" s="99">
        <f>B9*AC$4</f>
        <v>0</v>
      </c>
      <c r="AD9" s="99">
        <f>C9*AD$4</f>
        <v>0</v>
      </c>
      <c r="AE9" s="98">
        <f>D9*AE$4</f>
        <v>0</v>
      </c>
      <c r="AF9" s="47">
        <f>F9*AF$4</f>
        <v>0</v>
      </c>
      <c r="AG9" s="47">
        <f>G9*AG$4</f>
        <v>0</v>
      </c>
      <c r="AH9" s="55">
        <f>H9*AH$4</f>
        <v>0</v>
      </c>
      <c r="AI9" s="40">
        <f t="shared" si="16"/>
        <v>0</v>
      </c>
      <c r="AJ9" s="40">
        <f t="shared" si="9"/>
        <v>0</v>
      </c>
      <c r="AK9" s="55">
        <f t="shared" si="10"/>
        <v>0</v>
      </c>
      <c r="AL9" s="101">
        <f>B9*AL$4</f>
        <v>0</v>
      </c>
      <c r="AM9" s="101">
        <f>C9*AM$4</f>
        <v>0</v>
      </c>
      <c r="AN9" s="102">
        <f>D9*AN$4</f>
        <v>0</v>
      </c>
      <c r="AO9" s="101">
        <f>F9*AO$4</f>
        <v>0</v>
      </c>
      <c r="AP9" s="101">
        <f>G9*AP$4</f>
        <v>0</v>
      </c>
      <c r="AQ9" s="102">
        <f>H9*AQ$4</f>
        <v>0</v>
      </c>
      <c r="AR9" s="40">
        <f t="shared" si="17"/>
        <v>0</v>
      </c>
      <c r="AS9" s="40">
        <f t="shared" si="11"/>
        <v>0</v>
      </c>
      <c r="AT9" s="55">
        <f t="shared" si="12"/>
        <v>0</v>
      </c>
    </row>
    <row r="10" spans="1:46" x14ac:dyDescent="0.5">
      <c r="A10" s="81">
        <v>2023</v>
      </c>
      <c r="B10" s="59">
        <v>0</v>
      </c>
      <c r="C10" s="78">
        <v>440</v>
      </c>
      <c r="D10" s="59">
        <v>0</v>
      </c>
      <c r="E10" s="80" t="s">
        <v>7</v>
      </c>
      <c r="F10" s="79">
        <v>0</v>
      </c>
      <c r="G10" s="78">
        <v>440</v>
      </c>
      <c r="H10" s="78">
        <v>0</v>
      </c>
      <c r="I10" s="80" t="s">
        <v>7</v>
      </c>
      <c r="J10" s="78">
        <f t="shared" si="13"/>
        <v>0</v>
      </c>
      <c r="K10" s="99">
        <f>B10*K$4</f>
        <v>0</v>
      </c>
      <c r="L10" s="99">
        <f>C10*K$4</f>
        <v>6820</v>
      </c>
      <c r="M10" s="98">
        <f>D10*K$4</f>
        <v>0</v>
      </c>
      <c r="N10" s="47">
        <f>F10*N$4</f>
        <v>0</v>
      </c>
      <c r="O10" s="47">
        <f>G10*O$4</f>
        <v>6820</v>
      </c>
      <c r="P10" s="55">
        <f>H10*P$4</f>
        <v>0</v>
      </c>
      <c r="Q10" s="40">
        <f t="shared" si="14"/>
        <v>0</v>
      </c>
      <c r="R10" s="40">
        <f t="shared" si="5"/>
        <v>6820</v>
      </c>
      <c r="S10" s="55">
        <f t="shared" si="6"/>
        <v>0</v>
      </c>
      <c r="T10" s="95">
        <f>B10*T$4</f>
        <v>0</v>
      </c>
      <c r="U10" s="95">
        <f>C10*U$4</f>
        <v>407</v>
      </c>
      <c r="V10" s="98">
        <f>D10*V$4</f>
        <v>0</v>
      </c>
      <c r="W10" s="47">
        <f>F10*W$4</f>
        <v>0</v>
      </c>
      <c r="X10" s="47">
        <f>G10*X$4</f>
        <v>407</v>
      </c>
      <c r="Y10" s="55">
        <f>H10*Y$4</f>
        <v>0</v>
      </c>
      <c r="Z10" s="40">
        <f t="shared" si="15"/>
        <v>0</v>
      </c>
      <c r="AA10" s="40">
        <f t="shared" si="7"/>
        <v>407</v>
      </c>
      <c r="AB10" s="55">
        <f t="shared" si="8"/>
        <v>0</v>
      </c>
      <c r="AC10" s="99">
        <f>B10*AC$4</f>
        <v>0</v>
      </c>
      <c r="AD10" s="99">
        <f>C10*AD$4</f>
        <v>407</v>
      </c>
      <c r="AE10" s="98">
        <f>D10*AE$4</f>
        <v>0</v>
      </c>
      <c r="AF10" s="47">
        <f>F10*AF$4</f>
        <v>0</v>
      </c>
      <c r="AG10" s="47">
        <f>G10*AG$4</f>
        <v>407</v>
      </c>
      <c r="AH10" s="55">
        <f>H10*AH$4</f>
        <v>0</v>
      </c>
      <c r="AI10" s="40">
        <f t="shared" si="16"/>
        <v>0</v>
      </c>
      <c r="AJ10" s="40">
        <f t="shared" si="9"/>
        <v>407</v>
      </c>
      <c r="AK10" s="55">
        <f t="shared" si="10"/>
        <v>0</v>
      </c>
      <c r="AL10" s="101">
        <f>B10*AL$4</f>
        <v>0</v>
      </c>
      <c r="AM10" s="101">
        <f>C10*AM$4</f>
        <v>4.7520000000000007</v>
      </c>
      <c r="AN10" s="102">
        <f>D10*AN$4</f>
        <v>0</v>
      </c>
      <c r="AO10" s="101">
        <f>F10*AO$4</f>
        <v>0</v>
      </c>
      <c r="AP10" s="101">
        <f>G10*AP$4</f>
        <v>4.7520000000000007</v>
      </c>
      <c r="AQ10" s="102">
        <f>H10*AQ$4</f>
        <v>0</v>
      </c>
      <c r="AR10" s="40">
        <f t="shared" si="17"/>
        <v>0</v>
      </c>
      <c r="AS10" s="40">
        <f t="shared" si="11"/>
        <v>4.7520000000000007</v>
      </c>
      <c r="AT10" s="55">
        <f t="shared" si="12"/>
        <v>0</v>
      </c>
    </row>
    <row r="11" spans="1:46" x14ac:dyDescent="0.5">
      <c r="A11" s="81">
        <v>2024</v>
      </c>
      <c r="B11" s="59">
        <v>440</v>
      </c>
      <c r="C11" s="78">
        <v>0</v>
      </c>
      <c r="D11" s="59">
        <v>0</v>
      </c>
      <c r="E11" s="93" t="s">
        <v>8</v>
      </c>
      <c r="F11" s="79">
        <v>440</v>
      </c>
      <c r="G11" s="78">
        <v>0</v>
      </c>
      <c r="H11" s="78">
        <v>0</v>
      </c>
      <c r="I11" s="81"/>
      <c r="J11" s="78">
        <f t="shared" si="13"/>
        <v>440</v>
      </c>
      <c r="K11" s="99">
        <f>B11*K$4</f>
        <v>6820</v>
      </c>
      <c r="L11" s="99">
        <f>C11*K$4</f>
        <v>0</v>
      </c>
      <c r="M11" s="98">
        <f>D11*K$4</f>
        <v>0</v>
      </c>
      <c r="N11" s="47">
        <f>F11*N$4</f>
        <v>6820</v>
      </c>
      <c r="O11" s="47">
        <f>G11*O$4</f>
        <v>0</v>
      </c>
      <c r="P11" s="55">
        <f>H11*P$4</f>
        <v>0</v>
      </c>
      <c r="Q11" s="40">
        <f t="shared" si="14"/>
        <v>6820</v>
      </c>
      <c r="R11" s="40">
        <f t="shared" si="5"/>
        <v>0</v>
      </c>
      <c r="S11" s="55">
        <f t="shared" si="6"/>
        <v>0</v>
      </c>
      <c r="T11" s="95">
        <f>B11*T$4</f>
        <v>407</v>
      </c>
      <c r="U11" s="95">
        <f>C11*U$4</f>
        <v>0</v>
      </c>
      <c r="V11" s="98">
        <f>D11*V$4</f>
        <v>0</v>
      </c>
      <c r="W11" s="47">
        <f>F11*W$4</f>
        <v>407</v>
      </c>
      <c r="X11" s="47">
        <f>G11*X$4</f>
        <v>0</v>
      </c>
      <c r="Y11" s="55">
        <f>H11*Y$4</f>
        <v>0</v>
      </c>
      <c r="Z11" s="40">
        <f t="shared" si="15"/>
        <v>407</v>
      </c>
      <c r="AA11" s="40">
        <f t="shared" si="7"/>
        <v>0</v>
      </c>
      <c r="AB11" s="55">
        <f t="shared" si="8"/>
        <v>0</v>
      </c>
      <c r="AC11" s="99">
        <f>B11*AC$4</f>
        <v>407</v>
      </c>
      <c r="AD11" s="99">
        <f>C11*AD$4</f>
        <v>0</v>
      </c>
      <c r="AE11" s="98">
        <f>D11*AE$4</f>
        <v>0</v>
      </c>
      <c r="AF11" s="47">
        <f>F11*AF$4</f>
        <v>407</v>
      </c>
      <c r="AG11" s="47">
        <f>G11*AG$4</f>
        <v>0</v>
      </c>
      <c r="AH11" s="55">
        <f>H11*AH$4</f>
        <v>0</v>
      </c>
      <c r="AI11" s="40">
        <f t="shared" si="16"/>
        <v>407</v>
      </c>
      <c r="AJ11" s="40">
        <f t="shared" si="9"/>
        <v>0</v>
      </c>
      <c r="AK11" s="55">
        <f t="shared" si="10"/>
        <v>0</v>
      </c>
      <c r="AL11" s="101">
        <f>B11*AL$4</f>
        <v>4.7520000000000007</v>
      </c>
      <c r="AM11" s="101">
        <f>C11*AM$4</f>
        <v>0</v>
      </c>
      <c r="AN11" s="102">
        <f>D11*AN$4</f>
        <v>0</v>
      </c>
      <c r="AO11" s="101">
        <f>F11*AO$4</f>
        <v>4.7520000000000007</v>
      </c>
      <c r="AP11" s="101">
        <f>G11*AP$4</f>
        <v>0</v>
      </c>
      <c r="AQ11" s="102">
        <f>H11*AQ$4</f>
        <v>0</v>
      </c>
      <c r="AR11" s="40">
        <f t="shared" si="17"/>
        <v>4.7520000000000007</v>
      </c>
      <c r="AS11" s="40">
        <f t="shared" si="11"/>
        <v>0</v>
      </c>
      <c r="AT11" s="55">
        <f t="shared" si="12"/>
        <v>0</v>
      </c>
    </row>
    <row r="12" spans="1:46" x14ac:dyDescent="0.5">
      <c r="A12" s="81">
        <v>2025</v>
      </c>
      <c r="B12" s="59">
        <v>440</v>
      </c>
      <c r="C12" s="78">
        <v>0</v>
      </c>
      <c r="D12" s="59">
        <v>0</v>
      </c>
      <c r="E12" s="81"/>
      <c r="F12" s="79">
        <f>F11+G11</f>
        <v>440</v>
      </c>
      <c r="G12" s="78">
        <v>0</v>
      </c>
      <c r="H12" s="78">
        <v>0</v>
      </c>
      <c r="I12" s="81"/>
      <c r="J12" s="78">
        <f t="shared" si="13"/>
        <v>440</v>
      </c>
      <c r="K12" s="99">
        <f>B12*K$4</f>
        <v>6820</v>
      </c>
      <c r="L12" s="99">
        <f>C12*K$4</f>
        <v>0</v>
      </c>
      <c r="M12" s="98">
        <f>D12*K$4</f>
        <v>0</v>
      </c>
      <c r="N12" s="47">
        <f>F12*N$4</f>
        <v>6820</v>
      </c>
      <c r="O12" s="47">
        <f>G12*O$4</f>
        <v>0</v>
      </c>
      <c r="P12" s="55">
        <f>H12*P$4</f>
        <v>0</v>
      </c>
      <c r="Q12" s="40">
        <f t="shared" si="14"/>
        <v>6820</v>
      </c>
      <c r="R12" s="40">
        <f t="shared" si="5"/>
        <v>0</v>
      </c>
      <c r="S12" s="55">
        <f t="shared" si="6"/>
        <v>0</v>
      </c>
      <c r="T12" s="95">
        <f>B12*T$4</f>
        <v>407</v>
      </c>
      <c r="U12" s="95">
        <f>C12*U$4</f>
        <v>0</v>
      </c>
      <c r="V12" s="98">
        <f>D12*V$4</f>
        <v>0</v>
      </c>
      <c r="W12" s="47">
        <f>F12*W$4</f>
        <v>407</v>
      </c>
      <c r="X12" s="47">
        <f>G12*X$4</f>
        <v>0</v>
      </c>
      <c r="Y12" s="55">
        <f>H12*Y$4</f>
        <v>0</v>
      </c>
      <c r="Z12" s="40">
        <f t="shared" si="15"/>
        <v>407</v>
      </c>
      <c r="AA12" s="40">
        <f t="shared" si="7"/>
        <v>0</v>
      </c>
      <c r="AB12" s="55">
        <f t="shared" si="8"/>
        <v>0</v>
      </c>
      <c r="AC12" s="99">
        <f>B12*AC$4</f>
        <v>407</v>
      </c>
      <c r="AD12" s="99">
        <f>C12*AD$4</f>
        <v>0</v>
      </c>
      <c r="AE12" s="98">
        <f>D12*AE$4</f>
        <v>0</v>
      </c>
      <c r="AF12" s="47">
        <f>F12*AF$4</f>
        <v>407</v>
      </c>
      <c r="AG12" s="47">
        <f>G12*AG$4</f>
        <v>0</v>
      </c>
      <c r="AH12" s="55">
        <f>H12*AH$4</f>
        <v>0</v>
      </c>
      <c r="AI12" s="40">
        <f t="shared" si="16"/>
        <v>407</v>
      </c>
      <c r="AJ12" s="40">
        <f t="shared" si="9"/>
        <v>0</v>
      </c>
      <c r="AK12" s="55">
        <f t="shared" si="10"/>
        <v>0</v>
      </c>
      <c r="AL12" s="101">
        <f>B12*AL$4</f>
        <v>4.7520000000000007</v>
      </c>
      <c r="AM12" s="101">
        <f>C12*AM$4</f>
        <v>0</v>
      </c>
      <c r="AN12" s="102">
        <f>D12*AN$4</f>
        <v>0</v>
      </c>
      <c r="AO12" s="101">
        <f>F12*AO$4</f>
        <v>4.7520000000000007</v>
      </c>
      <c r="AP12" s="101">
        <f>G12*AP$4</f>
        <v>0</v>
      </c>
      <c r="AQ12" s="102">
        <f>H12*AQ$4</f>
        <v>0</v>
      </c>
      <c r="AR12" s="40">
        <f t="shared" si="17"/>
        <v>4.7520000000000007</v>
      </c>
      <c r="AS12" s="40">
        <f t="shared" si="11"/>
        <v>0</v>
      </c>
      <c r="AT12" s="55">
        <f t="shared" si="12"/>
        <v>0</v>
      </c>
    </row>
    <row r="13" spans="1:46" x14ac:dyDescent="0.5">
      <c r="A13" s="81">
        <v>2026</v>
      </c>
      <c r="B13" s="59">
        <v>440</v>
      </c>
      <c r="C13" s="78">
        <v>0</v>
      </c>
      <c r="D13" s="59">
        <v>0</v>
      </c>
      <c r="E13" s="81"/>
      <c r="F13" s="79">
        <f t="shared" ref="F13:F36" si="18">F12+G12</f>
        <v>440</v>
      </c>
      <c r="G13" s="78">
        <v>0</v>
      </c>
      <c r="H13" s="78">
        <v>0</v>
      </c>
      <c r="I13" s="81"/>
      <c r="J13" s="78">
        <f t="shared" si="13"/>
        <v>440</v>
      </c>
      <c r="K13" s="99">
        <f>B13*K$4</f>
        <v>6820</v>
      </c>
      <c r="L13" s="99">
        <f>C13*K$4</f>
        <v>0</v>
      </c>
      <c r="M13" s="98">
        <f>D13*K$4</f>
        <v>0</v>
      </c>
      <c r="N13" s="47">
        <f>F13*N$4</f>
        <v>6820</v>
      </c>
      <c r="O13" s="47">
        <f>G13*O$4</f>
        <v>0</v>
      </c>
      <c r="P13" s="55">
        <f>H13*P$4</f>
        <v>0</v>
      </c>
      <c r="Q13" s="40">
        <f t="shared" si="14"/>
        <v>6820</v>
      </c>
      <c r="R13" s="40">
        <f t="shared" si="5"/>
        <v>0</v>
      </c>
      <c r="S13" s="55">
        <f t="shared" si="6"/>
        <v>0</v>
      </c>
      <c r="T13" s="95">
        <f>B13*T$4</f>
        <v>407</v>
      </c>
      <c r="U13" s="95">
        <f>C13*U$4</f>
        <v>0</v>
      </c>
      <c r="V13" s="98">
        <f>D13*V$4</f>
        <v>0</v>
      </c>
      <c r="W13" s="47">
        <f>F13*W$4</f>
        <v>407</v>
      </c>
      <c r="X13" s="47">
        <f>G13*X$4</f>
        <v>0</v>
      </c>
      <c r="Y13" s="55">
        <f>H13*Y$4</f>
        <v>0</v>
      </c>
      <c r="Z13" s="40">
        <f t="shared" si="15"/>
        <v>407</v>
      </c>
      <c r="AA13" s="40">
        <f t="shared" si="7"/>
        <v>0</v>
      </c>
      <c r="AB13" s="55">
        <f t="shared" si="8"/>
        <v>0</v>
      </c>
      <c r="AC13" s="99">
        <f>B13*AC$4</f>
        <v>407</v>
      </c>
      <c r="AD13" s="99">
        <f>C13*AD$4</f>
        <v>0</v>
      </c>
      <c r="AE13" s="98">
        <f>D13*AE$4</f>
        <v>0</v>
      </c>
      <c r="AF13" s="47">
        <f>F13*AF$4</f>
        <v>407</v>
      </c>
      <c r="AG13" s="47">
        <f>G13*AG$4</f>
        <v>0</v>
      </c>
      <c r="AH13" s="55">
        <f>H13*AH$4</f>
        <v>0</v>
      </c>
      <c r="AI13" s="40">
        <f t="shared" si="16"/>
        <v>407</v>
      </c>
      <c r="AJ13" s="40">
        <f t="shared" si="9"/>
        <v>0</v>
      </c>
      <c r="AK13" s="55">
        <f t="shared" si="10"/>
        <v>0</v>
      </c>
      <c r="AL13" s="101">
        <f>B13*AL$4</f>
        <v>4.7520000000000007</v>
      </c>
      <c r="AM13" s="101">
        <f>C13*AM$4</f>
        <v>0</v>
      </c>
      <c r="AN13" s="102">
        <f>D13*AN$4</f>
        <v>0</v>
      </c>
      <c r="AO13" s="101">
        <f>F13*AO$4</f>
        <v>4.7520000000000007</v>
      </c>
      <c r="AP13" s="101">
        <f>G13*AP$4</f>
        <v>0</v>
      </c>
      <c r="AQ13" s="102">
        <f>H13*AQ$4</f>
        <v>0</v>
      </c>
      <c r="AR13" s="40">
        <f t="shared" si="17"/>
        <v>4.7520000000000007</v>
      </c>
      <c r="AS13" s="40">
        <f t="shared" si="11"/>
        <v>0</v>
      </c>
      <c r="AT13" s="55">
        <f t="shared" si="12"/>
        <v>0</v>
      </c>
    </row>
    <row r="14" spans="1:46" x14ac:dyDescent="0.5">
      <c r="A14" s="81">
        <v>2027</v>
      </c>
      <c r="B14" s="59">
        <v>440</v>
      </c>
      <c r="C14" s="78">
        <v>0</v>
      </c>
      <c r="D14" s="59">
        <v>0</v>
      </c>
      <c r="E14" s="81"/>
      <c r="F14" s="79">
        <f t="shared" si="18"/>
        <v>440</v>
      </c>
      <c r="G14" s="78">
        <v>0</v>
      </c>
      <c r="H14" s="78">
        <v>0</v>
      </c>
      <c r="I14" s="81"/>
      <c r="J14" s="78">
        <f t="shared" si="13"/>
        <v>440</v>
      </c>
      <c r="K14" s="99">
        <f>B14*K$4</f>
        <v>6820</v>
      </c>
      <c r="L14" s="99">
        <f>C14*K$4</f>
        <v>0</v>
      </c>
      <c r="M14" s="98">
        <f>D14*K$4</f>
        <v>0</v>
      </c>
      <c r="N14" s="47">
        <f>F14*N$4</f>
        <v>6820</v>
      </c>
      <c r="O14" s="47">
        <f>G14*O$4</f>
        <v>0</v>
      </c>
      <c r="P14" s="55">
        <f>H14*P$4</f>
        <v>0</v>
      </c>
      <c r="Q14" s="40">
        <f t="shared" si="14"/>
        <v>6820</v>
      </c>
      <c r="R14" s="40">
        <f t="shared" si="5"/>
        <v>0</v>
      </c>
      <c r="S14" s="55">
        <f t="shared" si="6"/>
        <v>0</v>
      </c>
      <c r="T14" s="95">
        <f>B14*T$4</f>
        <v>407</v>
      </c>
      <c r="U14" s="95">
        <f>C14*U$4</f>
        <v>0</v>
      </c>
      <c r="V14" s="98">
        <f>D14*V$4</f>
        <v>0</v>
      </c>
      <c r="W14" s="47">
        <f>F14*W$4</f>
        <v>407</v>
      </c>
      <c r="X14" s="47">
        <f>G14*X$4</f>
        <v>0</v>
      </c>
      <c r="Y14" s="55">
        <f>H14*Y$4</f>
        <v>0</v>
      </c>
      <c r="Z14" s="40">
        <f t="shared" si="15"/>
        <v>407</v>
      </c>
      <c r="AA14" s="40">
        <f t="shared" si="7"/>
        <v>0</v>
      </c>
      <c r="AB14" s="55">
        <f t="shared" si="8"/>
        <v>0</v>
      </c>
      <c r="AC14" s="99">
        <f>B14*AC$4</f>
        <v>407</v>
      </c>
      <c r="AD14" s="99">
        <f>C14*AD$4</f>
        <v>0</v>
      </c>
      <c r="AE14" s="98">
        <f>D14*AE$4</f>
        <v>0</v>
      </c>
      <c r="AF14" s="47">
        <f>F14*AF$4</f>
        <v>407</v>
      </c>
      <c r="AG14" s="47">
        <f>G14*AG$4</f>
        <v>0</v>
      </c>
      <c r="AH14" s="55">
        <f>H14*AH$4</f>
        <v>0</v>
      </c>
      <c r="AI14" s="40">
        <f t="shared" si="16"/>
        <v>407</v>
      </c>
      <c r="AJ14" s="40">
        <f t="shared" si="9"/>
        <v>0</v>
      </c>
      <c r="AK14" s="55">
        <f t="shared" si="10"/>
        <v>0</v>
      </c>
      <c r="AL14" s="101">
        <f>B14*AL$4</f>
        <v>4.7520000000000007</v>
      </c>
      <c r="AM14" s="101">
        <f>C14*AM$4</f>
        <v>0</v>
      </c>
      <c r="AN14" s="102">
        <f>D14*AN$4</f>
        <v>0</v>
      </c>
      <c r="AO14" s="101">
        <f>F14*AO$4</f>
        <v>4.7520000000000007</v>
      </c>
      <c r="AP14" s="101">
        <f>G14*AP$4</f>
        <v>0</v>
      </c>
      <c r="AQ14" s="102">
        <f>H14*AQ$4</f>
        <v>0</v>
      </c>
      <c r="AR14" s="40">
        <f t="shared" si="17"/>
        <v>4.7520000000000007</v>
      </c>
      <c r="AS14" s="40">
        <f t="shared" si="11"/>
        <v>0</v>
      </c>
      <c r="AT14" s="55">
        <f t="shared" si="12"/>
        <v>0</v>
      </c>
    </row>
    <row r="15" spans="1:46" x14ac:dyDescent="0.5">
      <c r="A15" s="81">
        <v>2028</v>
      </c>
      <c r="B15" s="59">
        <v>440</v>
      </c>
      <c r="C15" s="78">
        <v>0</v>
      </c>
      <c r="D15" s="59">
        <v>0</v>
      </c>
      <c r="E15" s="81"/>
      <c r="F15" s="79">
        <f t="shared" si="18"/>
        <v>440</v>
      </c>
      <c r="G15" s="78">
        <v>0</v>
      </c>
      <c r="H15" s="78">
        <v>0</v>
      </c>
      <c r="I15" s="81"/>
      <c r="J15" s="78">
        <f t="shared" si="13"/>
        <v>440</v>
      </c>
      <c r="K15" s="99">
        <f>B15*K$4</f>
        <v>6820</v>
      </c>
      <c r="L15" s="99">
        <f>C15*K$4</f>
        <v>0</v>
      </c>
      <c r="M15" s="98">
        <f>D15*K$4</f>
        <v>0</v>
      </c>
      <c r="N15" s="47">
        <f>F15*N$4</f>
        <v>6820</v>
      </c>
      <c r="O15" s="47">
        <f>G15*O$4</f>
        <v>0</v>
      </c>
      <c r="P15" s="55">
        <f>H15*P$4</f>
        <v>0</v>
      </c>
      <c r="Q15" s="40">
        <f t="shared" si="14"/>
        <v>6820</v>
      </c>
      <c r="R15" s="40">
        <f t="shared" si="5"/>
        <v>0</v>
      </c>
      <c r="S15" s="55">
        <f t="shared" si="6"/>
        <v>0</v>
      </c>
      <c r="T15" s="95">
        <f>B15*T$4</f>
        <v>407</v>
      </c>
      <c r="U15" s="95">
        <f>C15*U$4</f>
        <v>0</v>
      </c>
      <c r="V15" s="98">
        <f>D15*V$4</f>
        <v>0</v>
      </c>
      <c r="W15" s="47">
        <f>F15*W$4</f>
        <v>407</v>
      </c>
      <c r="X15" s="47">
        <f>G15*X$4</f>
        <v>0</v>
      </c>
      <c r="Y15" s="55">
        <f>H15*Y$4</f>
        <v>0</v>
      </c>
      <c r="Z15" s="40">
        <f t="shared" si="15"/>
        <v>407</v>
      </c>
      <c r="AA15" s="40">
        <f t="shared" si="7"/>
        <v>0</v>
      </c>
      <c r="AB15" s="55">
        <f t="shared" si="8"/>
        <v>0</v>
      </c>
      <c r="AC15" s="99">
        <f>B15*AC$4</f>
        <v>407</v>
      </c>
      <c r="AD15" s="99">
        <f>C15*AD$4</f>
        <v>0</v>
      </c>
      <c r="AE15" s="98">
        <f>D15*AE$4</f>
        <v>0</v>
      </c>
      <c r="AF15" s="47">
        <f>F15*AF$4</f>
        <v>407</v>
      </c>
      <c r="AG15" s="47">
        <f>G15*AG$4</f>
        <v>0</v>
      </c>
      <c r="AH15" s="55">
        <f>H15*AH$4</f>
        <v>0</v>
      </c>
      <c r="AI15" s="40">
        <f t="shared" si="16"/>
        <v>407</v>
      </c>
      <c r="AJ15" s="40">
        <f t="shared" si="9"/>
        <v>0</v>
      </c>
      <c r="AK15" s="55">
        <f t="shared" si="10"/>
        <v>0</v>
      </c>
      <c r="AL15" s="101">
        <f>B15*AL$4</f>
        <v>4.7520000000000007</v>
      </c>
      <c r="AM15" s="101">
        <f>C15*AM$4</f>
        <v>0</v>
      </c>
      <c r="AN15" s="102">
        <f>D15*AN$4</f>
        <v>0</v>
      </c>
      <c r="AO15" s="101">
        <f>F15*AO$4</f>
        <v>4.7520000000000007</v>
      </c>
      <c r="AP15" s="101">
        <f>G15*AP$4</f>
        <v>0</v>
      </c>
      <c r="AQ15" s="102">
        <f>H15*AQ$4</f>
        <v>0</v>
      </c>
      <c r="AR15" s="40">
        <f t="shared" si="17"/>
        <v>4.7520000000000007</v>
      </c>
      <c r="AS15" s="40">
        <f t="shared" si="11"/>
        <v>0</v>
      </c>
      <c r="AT15" s="55">
        <f t="shared" si="12"/>
        <v>0</v>
      </c>
    </row>
    <row r="16" spans="1:46" x14ac:dyDescent="0.5">
      <c r="A16" s="81">
        <v>2029</v>
      </c>
      <c r="B16" s="59">
        <v>440</v>
      </c>
      <c r="C16" s="78">
        <f>440*2</f>
        <v>880</v>
      </c>
      <c r="D16" s="59">
        <v>0</v>
      </c>
      <c r="E16" s="81"/>
      <c r="F16" s="79">
        <f t="shared" si="18"/>
        <v>440</v>
      </c>
      <c r="G16" s="78">
        <v>880</v>
      </c>
      <c r="H16" s="78">
        <v>0</v>
      </c>
      <c r="I16" s="81"/>
      <c r="J16" s="78">
        <f t="shared" si="13"/>
        <v>440</v>
      </c>
      <c r="K16" s="99">
        <f>B16*K$4</f>
        <v>6820</v>
      </c>
      <c r="L16" s="99">
        <f>C16*K$4</f>
        <v>13640</v>
      </c>
      <c r="M16" s="98">
        <f>D16*K$4</f>
        <v>0</v>
      </c>
      <c r="N16" s="47">
        <f>F16*N$4</f>
        <v>6820</v>
      </c>
      <c r="O16" s="47">
        <f>G16*O$4</f>
        <v>13640</v>
      </c>
      <c r="P16" s="55">
        <f>H16*P$4</f>
        <v>0</v>
      </c>
      <c r="Q16" s="40">
        <f t="shared" si="14"/>
        <v>6820</v>
      </c>
      <c r="R16" s="40">
        <f t="shared" si="5"/>
        <v>13640</v>
      </c>
      <c r="S16" s="55">
        <f t="shared" si="6"/>
        <v>0</v>
      </c>
      <c r="T16" s="95">
        <f>B16*T$4</f>
        <v>407</v>
      </c>
      <c r="U16" s="95">
        <f>C16*U$4</f>
        <v>814</v>
      </c>
      <c r="V16" s="98">
        <f>D16*V$4</f>
        <v>0</v>
      </c>
      <c r="W16" s="47">
        <f>F16*W$4</f>
        <v>407</v>
      </c>
      <c r="X16" s="47">
        <f>G16*X$4</f>
        <v>814</v>
      </c>
      <c r="Y16" s="55">
        <f>H16*Y$4</f>
        <v>0</v>
      </c>
      <c r="Z16" s="40">
        <f t="shared" si="15"/>
        <v>407</v>
      </c>
      <c r="AA16" s="40">
        <f t="shared" si="7"/>
        <v>814</v>
      </c>
      <c r="AB16" s="55">
        <f t="shared" si="8"/>
        <v>0</v>
      </c>
      <c r="AC16" s="99">
        <f>B16*AC$4</f>
        <v>407</v>
      </c>
      <c r="AD16" s="99">
        <f>C16*AD$4</f>
        <v>814</v>
      </c>
      <c r="AE16" s="98">
        <f>D16*AE$4</f>
        <v>0</v>
      </c>
      <c r="AF16" s="47">
        <f>F16*AF$4</f>
        <v>407</v>
      </c>
      <c r="AG16" s="47">
        <f>G16*AG$4</f>
        <v>814</v>
      </c>
      <c r="AH16" s="55">
        <f>H16*AH$4</f>
        <v>0</v>
      </c>
      <c r="AI16" s="40">
        <f t="shared" si="16"/>
        <v>407</v>
      </c>
      <c r="AJ16" s="40">
        <f t="shared" si="9"/>
        <v>814</v>
      </c>
      <c r="AK16" s="55">
        <f t="shared" si="10"/>
        <v>0</v>
      </c>
      <c r="AL16" s="101">
        <f>B16*AL$4</f>
        <v>4.7520000000000007</v>
      </c>
      <c r="AM16" s="101">
        <f>C16*AM$4</f>
        <v>9.5040000000000013</v>
      </c>
      <c r="AN16" s="102">
        <f>D16*AN$4</f>
        <v>0</v>
      </c>
      <c r="AO16" s="101">
        <f>F16*AO$4</f>
        <v>4.7520000000000007</v>
      </c>
      <c r="AP16" s="101">
        <f>G16*AP$4</f>
        <v>9.5040000000000013</v>
      </c>
      <c r="AQ16" s="102">
        <f>H16*AQ$4</f>
        <v>0</v>
      </c>
      <c r="AR16" s="40">
        <f t="shared" si="17"/>
        <v>4.7520000000000007</v>
      </c>
      <c r="AS16" s="40">
        <f t="shared" si="11"/>
        <v>9.5040000000000013</v>
      </c>
      <c r="AT16" s="55">
        <f t="shared" si="12"/>
        <v>0</v>
      </c>
    </row>
    <row r="17" spans="1:46" x14ac:dyDescent="0.5">
      <c r="A17" s="81">
        <v>2030</v>
      </c>
      <c r="B17" s="59">
        <f>B16+C16</f>
        <v>1320</v>
      </c>
      <c r="C17" s="78">
        <v>0</v>
      </c>
      <c r="D17" s="59">
        <v>0</v>
      </c>
      <c r="E17" s="81"/>
      <c r="F17" s="79">
        <f t="shared" si="18"/>
        <v>1320</v>
      </c>
      <c r="G17" s="78">
        <v>0</v>
      </c>
      <c r="H17" s="78">
        <v>0</v>
      </c>
      <c r="I17" s="81"/>
      <c r="J17" s="78">
        <f t="shared" si="13"/>
        <v>1320</v>
      </c>
      <c r="K17" s="99">
        <f>B17*K$4</f>
        <v>20460</v>
      </c>
      <c r="L17" s="99">
        <f>C17*K$4</f>
        <v>0</v>
      </c>
      <c r="M17" s="98">
        <f>D17*K$4</f>
        <v>0</v>
      </c>
      <c r="N17" s="47">
        <f>F17*N$4</f>
        <v>20460</v>
      </c>
      <c r="O17" s="47">
        <f>G17*O$4</f>
        <v>0</v>
      </c>
      <c r="P17" s="55">
        <f>H17*P$4</f>
        <v>0</v>
      </c>
      <c r="Q17" s="40">
        <f t="shared" si="14"/>
        <v>20460</v>
      </c>
      <c r="R17" s="40">
        <f t="shared" si="5"/>
        <v>0</v>
      </c>
      <c r="S17" s="55">
        <f t="shared" si="6"/>
        <v>0</v>
      </c>
      <c r="T17" s="95">
        <f>B17*T$4</f>
        <v>1221</v>
      </c>
      <c r="U17" s="95">
        <f>C17*U$4</f>
        <v>0</v>
      </c>
      <c r="V17" s="98">
        <f>D17*V$4</f>
        <v>0</v>
      </c>
      <c r="W17" s="47">
        <f>F17*W$4</f>
        <v>1221</v>
      </c>
      <c r="X17" s="47">
        <f>G17*X$4</f>
        <v>0</v>
      </c>
      <c r="Y17" s="55">
        <f>H17*Y$4</f>
        <v>0</v>
      </c>
      <c r="Z17" s="40">
        <f t="shared" si="15"/>
        <v>1221</v>
      </c>
      <c r="AA17" s="40">
        <f t="shared" si="7"/>
        <v>0</v>
      </c>
      <c r="AB17" s="55">
        <f t="shared" si="8"/>
        <v>0</v>
      </c>
      <c r="AC17" s="99">
        <f>B17*AC$4</f>
        <v>1221</v>
      </c>
      <c r="AD17" s="99">
        <f>C17*AD$4</f>
        <v>0</v>
      </c>
      <c r="AE17" s="98">
        <f>D17*AE$4</f>
        <v>0</v>
      </c>
      <c r="AF17" s="47">
        <f>F17*AF$4</f>
        <v>1221</v>
      </c>
      <c r="AG17" s="47">
        <f>G17*AG$4</f>
        <v>0</v>
      </c>
      <c r="AH17" s="55">
        <f>H17*AH$4</f>
        <v>0</v>
      </c>
      <c r="AI17" s="40">
        <f t="shared" si="16"/>
        <v>1221</v>
      </c>
      <c r="AJ17" s="40">
        <f t="shared" si="9"/>
        <v>0</v>
      </c>
      <c r="AK17" s="55">
        <f t="shared" si="10"/>
        <v>0</v>
      </c>
      <c r="AL17" s="101">
        <f>B17*AL$4</f>
        <v>14.256</v>
      </c>
      <c r="AM17" s="101">
        <f>C17*AM$4</f>
        <v>0</v>
      </c>
      <c r="AN17" s="102">
        <f>D17*AN$4</f>
        <v>0</v>
      </c>
      <c r="AO17" s="101">
        <f>F17*AO$4</f>
        <v>14.256</v>
      </c>
      <c r="AP17" s="101">
        <f>G17*AP$4</f>
        <v>0</v>
      </c>
      <c r="AQ17" s="102">
        <f>H17*AQ$4</f>
        <v>0</v>
      </c>
      <c r="AR17" s="40">
        <f t="shared" si="17"/>
        <v>14.256</v>
      </c>
      <c r="AS17" s="40">
        <f t="shared" si="11"/>
        <v>0</v>
      </c>
      <c r="AT17" s="55">
        <f t="shared" si="12"/>
        <v>0</v>
      </c>
    </row>
    <row r="18" spans="1:46" x14ac:dyDescent="0.5">
      <c r="A18" s="81">
        <v>2031</v>
      </c>
      <c r="B18" s="82">
        <f>B17+C18</f>
        <v>3554</v>
      </c>
      <c r="C18" s="78">
        <f>(B$37-B$17)/20</f>
        <v>2234</v>
      </c>
      <c r="D18" s="59">
        <v>0</v>
      </c>
      <c r="E18" s="81"/>
      <c r="F18" s="79">
        <f t="shared" si="18"/>
        <v>1320</v>
      </c>
      <c r="G18" s="78">
        <v>2088.42</v>
      </c>
      <c r="H18" s="78">
        <v>0</v>
      </c>
      <c r="I18" s="81"/>
      <c r="J18" s="78">
        <f t="shared" si="13"/>
        <v>2437</v>
      </c>
      <c r="K18" s="99">
        <f>B18*K$4</f>
        <v>55087</v>
      </c>
      <c r="L18" s="99">
        <f>C18*K$4</f>
        <v>34627</v>
      </c>
      <c r="M18" s="98">
        <f>D18*K$4</f>
        <v>0</v>
      </c>
      <c r="N18" s="47">
        <f>F18*N$4</f>
        <v>20460</v>
      </c>
      <c r="O18" s="47">
        <f>G18*O$4</f>
        <v>32370.510000000002</v>
      </c>
      <c r="P18" s="55">
        <f>H18*P$4</f>
        <v>0</v>
      </c>
      <c r="Q18" s="40">
        <f t="shared" si="14"/>
        <v>37773.5</v>
      </c>
      <c r="R18" s="40">
        <f t="shared" si="5"/>
        <v>33498.755000000005</v>
      </c>
      <c r="S18" s="55">
        <f t="shared" si="6"/>
        <v>0</v>
      </c>
      <c r="T18" s="95">
        <f>B18*T$4</f>
        <v>3287.4500000000003</v>
      </c>
      <c r="U18" s="95">
        <f>C18*U$4</f>
        <v>2066.4500000000003</v>
      </c>
      <c r="V18" s="98">
        <f>D18*V$4</f>
        <v>0</v>
      </c>
      <c r="W18" s="47">
        <f>F18*W$4</f>
        <v>1221</v>
      </c>
      <c r="X18" s="47">
        <f>G18*X$4</f>
        <v>1931.7885000000001</v>
      </c>
      <c r="Y18" s="55">
        <f>H18*Y$4</f>
        <v>0</v>
      </c>
      <c r="Z18" s="40">
        <f t="shared" si="15"/>
        <v>2254.2250000000004</v>
      </c>
      <c r="AA18" s="40">
        <f t="shared" si="7"/>
        <v>1999.1192500000002</v>
      </c>
      <c r="AB18" s="55">
        <f t="shared" si="8"/>
        <v>0</v>
      </c>
      <c r="AC18" s="99">
        <f>B18*AC$4</f>
        <v>3287.4500000000003</v>
      </c>
      <c r="AD18" s="99">
        <f>C18*AD$4</f>
        <v>2066.4500000000003</v>
      </c>
      <c r="AE18" s="98">
        <f>D18*AE$4</f>
        <v>0</v>
      </c>
      <c r="AF18" s="47">
        <f>F18*AF$4</f>
        <v>1221</v>
      </c>
      <c r="AG18" s="47">
        <f>G18*AG$4</f>
        <v>1931.7885000000001</v>
      </c>
      <c r="AH18" s="55">
        <f>H18*AH$4</f>
        <v>0</v>
      </c>
      <c r="AI18" s="40">
        <f t="shared" si="16"/>
        <v>2254.2250000000004</v>
      </c>
      <c r="AJ18" s="40">
        <f t="shared" si="9"/>
        <v>1999.1192500000002</v>
      </c>
      <c r="AK18" s="55">
        <f t="shared" si="10"/>
        <v>0</v>
      </c>
      <c r="AL18" s="101">
        <f>B18*AL$4</f>
        <v>38.383200000000002</v>
      </c>
      <c r="AM18" s="101">
        <f>C18*AM$4</f>
        <v>24.127200000000002</v>
      </c>
      <c r="AN18" s="102">
        <f>D18*AN$4</f>
        <v>0</v>
      </c>
      <c r="AO18" s="101">
        <f>F18*AO$4</f>
        <v>14.256</v>
      </c>
      <c r="AP18" s="101">
        <f>G18*AP$4</f>
        <v>22.554936000000001</v>
      </c>
      <c r="AQ18" s="102">
        <f>H18*AQ$4</f>
        <v>0</v>
      </c>
      <c r="AR18" s="40">
        <f t="shared" si="17"/>
        <v>26.319600000000001</v>
      </c>
      <c r="AS18" s="40">
        <f t="shared" si="11"/>
        <v>23.341068</v>
      </c>
      <c r="AT18" s="55">
        <f t="shared" si="12"/>
        <v>0</v>
      </c>
    </row>
    <row r="19" spans="1:46" x14ac:dyDescent="0.5">
      <c r="A19" s="81">
        <v>2032</v>
      </c>
      <c r="B19" s="82">
        <f>B18+C18</f>
        <v>5788</v>
      </c>
      <c r="C19" s="78">
        <f t="shared" ref="C19:C37" si="19">(B$37-B$17)/20</f>
        <v>2234</v>
      </c>
      <c r="D19" s="59">
        <v>0</v>
      </c>
      <c r="E19" s="81"/>
      <c r="F19" s="79">
        <f t="shared" si="18"/>
        <v>3408.42</v>
      </c>
      <c r="G19" s="78">
        <v>2088.42</v>
      </c>
      <c r="H19" s="78">
        <v>0</v>
      </c>
      <c r="I19" s="81"/>
      <c r="J19" s="78">
        <f t="shared" si="13"/>
        <v>4598.21</v>
      </c>
      <c r="K19" s="99">
        <f>B19*K$4</f>
        <v>89714</v>
      </c>
      <c r="L19" s="99">
        <f>C19*K$4</f>
        <v>34627</v>
      </c>
      <c r="M19" s="98">
        <f>D19*K$4</f>
        <v>0</v>
      </c>
      <c r="N19" s="47">
        <f>F19*N$4</f>
        <v>52830.51</v>
      </c>
      <c r="O19" s="47">
        <f>G19*O$4</f>
        <v>32370.510000000002</v>
      </c>
      <c r="P19" s="55">
        <f>H19*P$4</f>
        <v>0</v>
      </c>
      <c r="Q19" s="40">
        <f t="shared" si="14"/>
        <v>71272.255000000005</v>
      </c>
      <c r="R19" s="40">
        <f t="shared" si="5"/>
        <v>33498.755000000005</v>
      </c>
      <c r="S19" s="55">
        <f t="shared" si="6"/>
        <v>0</v>
      </c>
      <c r="T19" s="95">
        <f>B19*T$4</f>
        <v>5353.9000000000005</v>
      </c>
      <c r="U19" s="95">
        <f>C19*U$4</f>
        <v>2066.4500000000003</v>
      </c>
      <c r="V19" s="98">
        <f>D19*V$4</f>
        <v>0</v>
      </c>
      <c r="W19" s="47">
        <f>F19*W$4</f>
        <v>3152.7885000000001</v>
      </c>
      <c r="X19" s="47">
        <f>G19*X$4</f>
        <v>1931.7885000000001</v>
      </c>
      <c r="Y19" s="55">
        <f>H19*Y$4</f>
        <v>0</v>
      </c>
      <c r="Z19" s="40">
        <f t="shared" si="15"/>
        <v>4253.3442500000001</v>
      </c>
      <c r="AA19" s="40">
        <f t="shared" si="7"/>
        <v>1999.1192500000002</v>
      </c>
      <c r="AB19" s="55">
        <f t="shared" si="8"/>
        <v>0</v>
      </c>
      <c r="AC19" s="99">
        <f>B19*AC$4</f>
        <v>5353.9000000000005</v>
      </c>
      <c r="AD19" s="99">
        <f>C19*AD$4</f>
        <v>2066.4500000000003</v>
      </c>
      <c r="AE19" s="98">
        <f>D19*AE$4</f>
        <v>0</v>
      </c>
      <c r="AF19" s="47">
        <f>F19*AF$4</f>
        <v>3152.7885000000001</v>
      </c>
      <c r="AG19" s="47">
        <f>G19*AG$4</f>
        <v>1931.7885000000001</v>
      </c>
      <c r="AH19" s="55">
        <f>H19*AH$4</f>
        <v>0</v>
      </c>
      <c r="AI19" s="40">
        <f t="shared" si="16"/>
        <v>4253.3442500000001</v>
      </c>
      <c r="AJ19" s="40">
        <f t="shared" si="9"/>
        <v>1999.1192500000002</v>
      </c>
      <c r="AK19" s="55">
        <f t="shared" si="10"/>
        <v>0</v>
      </c>
      <c r="AL19" s="59">
        <f>B19*AL$4</f>
        <v>62.510400000000004</v>
      </c>
      <c r="AM19" s="59">
        <f>C19*AM$4</f>
        <v>24.127200000000002</v>
      </c>
      <c r="AN19" s="81">
        <f>D19*AN$4</f>
        <v>0</v>
      </c>
      <c r="AO19" s="59">
        <f>F19*AO$4</f>
        <v>36.810936000000005</v>
      </c>
      <c r="AP19" s="59">
        <f>G19*AP$4</f>
        <v>22.554936000000001</v>
      </c>
      <c r="AQ19" s="81">
        <f>H19*AQ$4</f>
        <v>0</v>
      </c>
      <c r="AR19" s="40">
        <f t="shared" si="17"/>
        <v>49.660668000000001</v>
      </c>
      <c r="AS19" s="40">
        <f t="shared" si="11"/>
        <v>23.341068</v>
      </c>
      <c r="AT19" s="55">
        <f t="shared" si="12"/>
        <v>0</v>
      </c>
    </row>
    <row r="20" spans="1:46" x14ac:dyDescent="0.5">
      <c r="A20" s="81">
        <v>2033</v>
      </c>
      <c r="B20" s="82">
        <f t="shared" ref="B20:B36" si="20">B19+C19</f>
        <v>8022</v>
      </c>
      <c r="C20" s="78">
        <f t="shared" si="19"/>
        <v>2234</v>
      </c>
      <c r="D20" s="59">
        <v>0</v>
      </c>
      <c r="E20" s="81"/>
      <c r="F20" s="79">
        <f t="shared" si="18"/>
        <v>5496.84</v>
      </c>
      <c r="G20" s="78">
        <v>2088.42</v>
      </c>
      <c r="H20" s="78">
        <v>0</v>
      </c>
      <c r="I20" s="81"/>
      <c r="J20" s="78">
        <f t="shared" si="13"/>
        <v>6759.42</v>
      </c>
      <c r="K20" s="99">
        <f>B20*K$4</f>
        <v>124341</v>
      </c>
      <c r="L20" s="99">
        <f>C20*K$4</f>
        <v>34627</v>
      </c>
      <c r="M20" s="98">
        <f>D20*K$4</f>
        <v>0</v>
      </c>
      <c r="N20" s="47">
        <f>F20*N$4</f>
        <v>85201.02</v>
      </c>
      <c r="O20" s="47">
        <f>G20*O$4</f>
        <v>32370.510000000002</v>
      </c>
      <c r="P20" s="55">
        <f>H20*P$4</f>
        <v>0</v>
      </c>
      <c r="Q20" s="40">
        <f t="shared" si="14"/>
        <v>104771.01000000001</v>
      </c>
      <c r="R20" s="40">
        <f t="shared" si="5"/>
        <v>33498.755000000005</v>
      </c>
      <c r="S20" s="55">
        <f t="shared" si="6"/>
        <v>0</v>
      </c>
      <c r="T20" s="95">
        <f>B20*T$4</f>
        <v>7420.35</v>
      </c>
      <c r="U20" s="95">
        <f>C20*U$4</f>
        <v>2066.4500000000003</v>
      </c>
      <c r="V20" s="98">
        <f>D20*V$4</f>
        <v>0</v>
      </c>
      <c r="W20" s="47">
        <f>F20*W$4</f>
        <v>5084.5770000000002</v>
      </c>
      <c r="X20" s="47">
        <f>G20*X$4</f>
        <v>1931.7885000000001</v>
      </c>
      <c r="Y20" s="55">
        <f>H20*Y$4</f>
        <v>0</v>
      </c>
      <c r="Z20" s="40">
        <f t="shared" si="15"/>
        <v>6252.4634999999998</v>
      </c>
      <c r="AA20" s="40">
        <f t="shared" si="7"/>
        <v>1999.1192500000002</v>
      </c>
      <c r="AB20" s="55">
        <f t="shared" si="8"/>
        <v>0</v>
      </c>
      <c r="AC20" s="99">
        <f>B20*AC$4</f>
        <v>7420.35</v>
      </c>
      <c r="AD20" s="99">
        <f>C20*AD$4</f>
        <v>2066.4500000000003</v>
      </c>
      <c r="AE20" s="98">
        <f>D20*AE$4</f>
        <v>0</v>
      </c>
      <c r="AF20" s="47">
        <f>F20*AF$4</f>
        <v>5084.5770000000002</v>
      </c>
      <c r="AG20" s="47">
        <f>G20*AG$4</f>
        <v>1931.7885000000001</v>
      </c>
      <c r="AH20" s="55">
        <f>H20*AH$4</f>
        <v>0</v>
      </c>
      <c r="AI20" s="40">
        <f t="shared" si="16"/>
        <v>6252.4634999999998</v>
      </c>
      <c r="AJ20" s="40">
        <f t="shared" si="9"/>
        <v>1999.1192500000002</v>
      </c>
      <c r="AK20" s="55">
        <f t="shared" si="10"/>
        <v>0</v>
      </c>
      <c r="AL20" s="59">
        <f>B20*AL$4</f>
        <v>86.637600000000006</v>
      </c>
      <c r="AM20" s="59">
        <f>C20*AM$4</f>
        <v>24.127200000000002</v>
      </c>
      <c r="AN20" s="81">
        <f>D20*AN$4</f>
        <v>0</v>
      </c>
      <c r="AO20" s="59">
        <f>F20*AO$4</f>
        <v>59.365872000000003</v>
      </c>
      <c r="AP20" s="59">
        <f>G20*AP$4</f>
        <v>22.554936000000001</v>
      </c>
      <c r="AQ20" s="81">
        <f>H20*AQ$4</f>
        <v>0</v>
      </c>
      <c r="AR20" s="40">
        <f t="shared" si="17"/>
        <v>73.001736000000008</v>
      </c>
      <c r="AS20" s="40">
        <f t="shared" si="11"/>
        <v>23.341068</v>
      </c>
      <c r="AT20" s="55">
        <f t="shared" si="12"/>
        <v>0</v>
      </c>
    </row>
    <row r="21" spans="1:46" x14ac:dyDescent="0.5">
      <c r="A21" s="81">
        <v>2034</v>
      </c>
      <c r="B21" s="82">
        <f t="shared" si="20"/>
        <v>10256</v>
      </c>
      <c r="C21" s="78">
        <f t="shared" si="19"/>
        <v>2234</v>
      </c>
      <c r="D21" s="59">
        <v>0</v>
      </c>
      <c r="E21" s="81"/>
      <c r="F21" s="79">
        <f t="shared" si="18"/>
        <v>7585.26</v>
      </c>
      <c r="G21" s="78">
        <v>2088.42</v>
      </c>
      <c r="H21" s="78">
        <v>0</v>
      </c>
      <c r="I21" s="81"/>
      <c r="J21" s="78">
        <f t="shared" si="13"/>
        <v>8920.630000000001</v>
      </c>
      <c r="K21" s="99">
        <f>B21*K$4</f>
        <v>158968</v>
      </c>
      <c r="L21" s="99">
        <f>C21*K$4</f>
        <v>34627</v>
      </c>
      <c r="M21" s="98">
        <f>D21*K$4</f>
        <v>0</v>
      </c>
      <c r="N21" s="47">
        <f>F21*N$4</f>
        <v>117571.53</v>
      </c>
      <c r="O21" s="47">
        <f>G21*O$4</f>
        <v>32370.510000000002</v>
      </c>
      <c r="P21" s="55">
        <f>H21*P$4</f>
        <v>0</v>
      </c>
      <c r="Q21" s="40">
        <f t="shared" si="14"/>
        <v>138269.76500000001</v>
      </c>
      <c r="R21" s="40">
        <f t="shared" si="5"/>
        <v>33498.755000000005</v>
      </c>
      <c r="S21" s="55">
        <f t="shared" si="6"/>
        <v>0</v>
      </c>
      <c r="T21" s="95">
        <f>B21*T$4</f>
        <v>9486.8000000000011</v>
      </c>
      <c r="U21" s="95">
        <f>C21*U$4</f>
        <v>2066.4500000000003</v>
      </c>
      <c r="V21" s="98">
        <f>D21*V$4</f>
        <v>0</v>
      </c>
      <c r="W21" s="47">
        <f>F21*W$4</f>
        <v>7016.3655000000008</v>
      </c>
      <c r="X21" s="47">
        <f>G21*X$4</f>
        <v>1931.7885000000001</v>
      </c>
      <c r="Y21" s="55">
        <f>H21*Y$4</f>
        <v>0</v>
      </c>
      <c r="Z21" s="40">
        <f t="shared" si="15"/>
        <v>8251.5827500000014</v>
      </c>
      <c r="AA21" s="40">
        <f t="shared" si="7"/>
        <v>1999.1192500000002</v>
      </c>
      <c r="AB21" s="55">
        <f t="shared" si="8"/>
        <v>0</v>
      </c>
      <c r="AC21" s="99">
        <f>B21*AC$4</f>
        <v>9486.8000000000011</v>
      </c>
      <c r="AD21" s="99">
        <f>C21*AD$4</f>
        <v>2066.4500000000003</v>
      </c>
      <c r="AE21" s="98">
        <f>D21*AE$4</f>
        <v>0</v>
      </c>
      <c r="AF21" s="47">
        <f>F21*AF$4</f>
        <v>7016.3655000000008</v>
      </c>
      <c r="AG21" s="47">
        <f>G21*AG$4</f>
        <v>1931.7885000000001</v>
      </c>
      <c r="AH21" s="55">
        <f>H21*AH$4</f>
        <v>0</v>
      </c>
      <c r="AI21" s="40">
        <f t="shared" si="16"/>
        <v>8251.5827500000014</v>
      </c>
      <c r="AJ21" s="40">
        <f t="shared" si="9"/>
        <v>1999.1192500000002</v>
      </c>
      <c r="AK21" s="55">
        <f t="shared" si="10"/>
        <v>0</v>
      </c>
      <c r="AL21" s="59">
        <f>B21*AL$4</f>
        <v>110.76480000000001</v>
      </c>
      <c r="AM21" s="59">
        <f>C21*AM$4</f>
        <v>24.127200000000002</v>
      </c>
      <c r="AN21" s="81">
        <f>D21*AN$4</f>
        <v>0</v>
      </c>
      <c r="AO21" s="59">
        <f>F21*AO$4</f>
        <v>81.920808000000008</v>
      </c>
      <c r="AP21" s="59">
        <f>G21*AP$4</f>
        <v>22.554936000000001</v>
      </c>
      <c r="AQ21" s="81">
        <f>H21*AQ$4</f>
        <v>0</v>
      </c>
      <c r="AR21" s="40">
        <f t="shared" si="17"/>
        <v>96.342804000000001</v>
      </c>
      <c r="AS21" s="40">
        <f t="shared" si="11"/>
        <v>23.341068</v>
      </c>
      <c r="AT21" s="55">
        <f t="shared" si="12"/>
        <v>0</v>
      </c>
    </row>
    <row r="22" spans="1:46" x14ac:dyDescent="0.5">
      <c r="A22" s="81">
        <v>2035</v>
      </c>
      <c r="B22" s="82">
        <f t="shared" si="20"/>
        <v>12490</v>
      </c>
      <c r="C22" s="78">
        <f t="shared" si="19"/>
        <v>2234</v>
      </c>
      <c r="D22" s="59">
        <v>0</v>
      </c>
      <c r="E22" s="81"/>
      <c r="F22" s="79">
        <f t="shared" si="18"/>
        <v>9673.68</v>
      </c>
      <c r="G22" s="78">
        <v>2088.42</v>
      </c>
      <c r="H22" s="78">
        <v>0</v>
      </c>
      <c r="I22" s="81"/>
      <c r="J22" s="78">
        <f t="shared" si="13"/>
        <v>11081.84</v>
      </c>
      <c r="K22" s="99">
        <f>B22*K$4</f>
        <v>193595</v>
      </c>
      <c r="L22" s="99">
        <f>C22*K$4</f>
        <v>34627</v>
      </c>
      <c r="M22" s="98">
        <f>D22*K$4</f>
        <v>0</v>
      </c>
      <c r="N22" s="47">
        <f>F22*N$4</f>
        <v>149942.04</v>
      </c>
      <c r="O22" s="47">
        <f>G22*O$4</f>
        <v>32370.510000000002</v>
      </c>
      <c r="P22" s="55">
        <f>H22*P$4</f>
        <v>0</v>
      </c>
      <c r="Q22" s="40">
        <f t="shared" si="14"/>
        <v>171768.52000000002</v>
      </c>
      <c r="R22" s="40">
        <f t="shared" si="5"/>
        <v>33498.755000000005</v>
      </c>
      <c r="S22" s="55">
        <f t="shared" si="6"/>
        <v>0</v>
      </c>
      <c r="T22" s="95">
        <f>B22*T$4</f>
        <v>11553.25</v>
      </c>
      <c r="U22" s="95">
        <f>C22*U$4</f>
        <v>2066.4500000000003</v>
      </c>
      <c r="V22" s="98">
        <f>D22*V$4</f>
        <v>0</v>
      </c>
      <c r="W22" s="47">
        <f>F22*W$4</f>
        <v>8948.1540000000005</v>
      </c>
      <c r="X22" s="47">
        <f>G22*X$4</f>
        <v>1931.7885000000001</v>
      </c>
      <c r="Y22" s="55">
        <f>H22*Y$4</f>
        <v>0</v>
      </c>
      <c r="Z22" s="40">
        <f t="shared" si="15"/>
        <v>10250.702000000001</v>
      </c>
      <c r="AA22" s="40">
        <f t="shared" si="7"/>
        <v>1999.1192500000002</v>
      </c>
      <c r="AB22" s="55">
        <f t="shared" si="8"/>
        <v>0</v>
      </c>
      <c r="AC22" s="99">
        <f>B22*AC$4</f>
        <v>11553.25</v>
      </c>
      <c r="AD22" s="99">
        <f>C22*AD$4</f>
        <v>2066.4500000000003</v>
      </c>
      <c r="AE22" s="98">
        <f>D22*AE$4</f>
        <v>0</v>
      </c>
      <c r="AF22" s="47">
        <f>F22*AF$4</f>
        <v>8948.1540000000005</v>
      </c>
      <c r="AG22" s="47">
        <f>G22*AG$4</f>
        <v>1931.7885000000001</v>
      </c>
      <c r="AH22" s="55">
        <f>H22*AH$4</f>
        <v>0</v>
      </c>
      <c r="AI22" s="40">
        <f t="shared" si="16"/>
        <v>10250.702000000001</v>
      </c>
      <c r="AJ22" s="40">
        <f t="shared" si="9"/>
        <v>1999.1192500000002</v>
      </c>
      <c r="AK22" s="55">
        <f t="shared" si="10"/>
        <v>0</v>
      </c>
      <c r="AL22" s="59">
        <f>B22*AL$4</f>
        <v>134.892</v>
      </c>
      <c r="AM22" s="59">
        <f>C22*AM$4</f>
        <v>24.127200000000002</v>
      </c>
      <c r="AN22" s="81">
        <f>D22*AN$4</f>
        <v>0</v>
      </c>
      <c r="AO22" s="59">
        <f>F22*AO$4</f>
        <v>104.47574400000001</v>
      </c>
      <c r="AP22" s="59">
        <f>G22*AP$4</f>
        <v>22.554936000000001</v>
      </c>
      <c r="AQ22" s="81">
        <f>H22*AQ$4</f>
        <v>0</v>
      </c>
      <c r="AR22" s="40">
        <f t="shared" si="17"/>
        <v>119.68387200000001</v>
      </c>
      <c r="AS22" s="40">
        <f t="shared" si="11"/>
        <v>23.341068</v>
      </c>
      <c r="AT22" s="55">
        <f t="shared" si="12"/>
        <v>0</v>
      </c>
    </row>
    <row r="23" spans="1:46" x14ac:dyDescent="0.5">
      <c r="A23" s="81">
        <v>2036</v>
      </c>
      <c r="B23" s="82">
        <f t="shared" si="20"/>
        <v>14724</v>
      </c>
      <c r="C23" s="78">
        <f t="shared" si="19"/>
        <v>2234</v>
      </c>
      <c r="D23" s="59">
        <v>0</v>
      </c>
      <c r="E23" s="81"/>
      <c r="F23" s="79">
        <f t="shared" si="18"/>
        <v>11762.1</v>
      </c>
      <c r="G23" s="78">
        <v>2088.42</v>
      </c>
      <c r="H23" s="78">
        <v>0</v>
      </c>
      <c r="I23" s="81"/>
      <c r="J23" s="78">
        <f t="shared" si="13"/>
        <v>13243.05</v>
      </c>
      <c r="K23" s="99">
        <f>B23*K$4</f>
        <v>228222</v>
      </c>
      <c r="L23" s="99">
        <f>C23*K$4</f>
        <v>34627</v>
      </c>
      <c r="M23" s="98">
        <f>D23*K$4</f>
        <v>0</v>
      </c>
      <c r="N23" s="47">
        <f>F23*N$4</f>
        <v>182312.55000000002</v>
      </c>
      <c r="O23" s="47">
        <f>G23*O$4</f>
        <v>32370.510000000002</v>
      </c>
      <c r="P23" s="55">
        <f>H23*P$4</f>
        <v>0</v>
      </c>
      <c r="Q23" s="40">
        <f t="shared" si="14"/>
        <v>205267.27500000002</v>
      </c>
      <c r="R23" s="40">
        <f t="shared" si="5"/>
        <v>33498.755000000005</v>
      </c>
      <c r="S23" s="55">
        <f t="shared" si="6"/>
        <v>0</v>
      </c>
      <c r="T23" s="95">
        <f>B23*T$4</f>
        <v>13619.7</v>
      </c>
      <c r="U23" s="95">
        <f>C23*U$4</f>
        <v>2066.4500000000003</v>
      </c>
      <c r="V23" s="98">
        <f>D23*V$4</f>
        <v>0</v>
      </c>
      <c r="W23" s="47">
        <f>F23*W$4</f>
        <v>10879.942500000001</v>
      </c>
      <c r="X23" s="47">
        <f>G23*X$4</f>
        <v>1931.7885000000001</v>
      </c>
      <c r="Y23" s="55">
        <f>H23*Y$4</f>
        <v>0</v>
      </c>
      <c r="Z23" s="40">
        <f t="shared" si="15"/>
        <v>12249.821250000001</v>
      </c>
      <c r="AA23" s="40">
        <f t="shared" si="7"/>
        <v>1999.1192500000002</v>
      </c>
      <c r="AB23" s="55">
        <f t="shared" si="8"/>
        <v>0</v>
      </c>
      <c r="AC23" s="99">
        <f>B23*AC$4</f>
        <v>13619.7</v>
      </c>
      <c r="AD23" s="99">
        <f>C23*AD$4</f>
        <v>2066.4500000000003</v>
      </c>
      <c r="AE23" s="98">
        <f>D23*AE$4</f>
        <v>0</v>
      </c>
      <c r="AF23" s="47">
        <f>F23*AF$4</f>
        <v>10879.942500000001</v>
      </c>
      <c r="AG23" s="47">
        <f>G23*AG$4</f>
        <v>1931.7885000000001</v>
      </c>
      <c r="AH23" s="55">
        <f>H23*AH$4</f>
        <v>0</v>
      </c>
      <c r="AI23" s="40">
        <f t="shared" si="16"/>
        <v>12249.821250000001</v>
      </c>
      <c r="AJ23" s="40">
        <f t="shared" si="9"/>
        <v>1999.1192500000002</v>
      </c>
      <c r="AK23" s="55">
        <f t="shared" si="10"/>
        <v>0</v>
      </c>
      <c r="AL23" s="59">
        <f>B23*AL$4</f>
        <v>159.01920000000001</v>
      </c>
      <c r="AM23" s="59">
        <f>C23*AM$4</f>
        <v>24.127200000000002</v>
      </c>
      <c r="AN23" s="81">
        <f>D23*AN$4</f>
        <v>0</v>
      </c>
      <c r="AO23" s="59">
        <f>F23*AO$4</f>
        <v>127.03068</v>
      </c>
      <c r="AP23" s="59">
        <f>G23*AP$4</f>
        <v>22.554936000000001</v>
      </c>
      <c r="AQ23" s="81">
        <f>H23*AQ$4</f>
        <v>0</v>
      </c>
      <c r="AR23" s="40">
        <f t="shared" si="17"/>
        <v>143.02494000000002</v>
      </c>
      <c r="AS23" s="40">
        <f t="shared" si="11"/>
        <v>23.341068</v>
      </c>
      <c r="AT23" s="55">
        <f t="shared" si="12"/>
        <v>0</v>
      </c>
    </row>
    <row r="24" spans="1:46" x14ac:dyDescent="0.5">
      <c r="A24" s="81">
        <v>2037</v>
      </c>
      <c r="B24" s="82">
        <f t="shared" si="20"/>
        <v>16958</v>
      </c>
      <c r="C24" s="78">
        <f t="shared" si="19"/>
        <v>2234</v>
      </c>
      <c r="D24" s="59">
        <v>0</v>
      </c>
      <c r="E24" s="81"/>
      <c r="F24" s="79">
        <f t="shared" si="18"/>
        <v>13850.52</v>
      </c>
      <c r="G24" s="78">
        <v>2088.42</v>
      </c>
      <c r="H24" s="78">
        <v>0</v>
      </c>
      <c r="I24" s="81"/>
      <c r="J24" s="78">
        <f t="shared" si="13"/>
        <v>15404.26</v>
      </c>
      <c r="K24" s="99">
        <f>B24*K$4</f>
        <v>262849</v>
      </c>
      <c r="L24" s="99">
        <f>C24*K$4</f>
        <v>34627</v>
      </c>
      <c r="M24" s="98">
        <f>D24*K$4</f>
        <v>0</v>
      </c>
      <c r="N24" s="47">
        <f>F24*N$4</f>
        <v>214683.06</v>
      </c>
      <c r="O24" s="47">
        <f>G24*O$4</f>
        <v>32370.510000000002</v>
      </c>
      <c r="P24" s="55">
        <f>H24*P$4</f>
        <v>0</v>
      </c>
      <c r="Q24" s="40">
        <f t="shared" si="14"/>
        <v>238766.03</v>
      </c>
      <c r="R24" s="40">
        <f t="shared" si="5"/>
        <v>33498.755000000005</v>
      </c>
      <c r="S24" s="55">
        <f t="shared" si="6"/>
        <v>0</v>
      </c>
      <c r="T24" s="95">
        <f>B24*T$4</f>
        <v>15686.150000000001</v>
      </c>
      <c r="U24" s="95">
        <f>C24*U$4</f>
        <v>2066.4500000000003</v>
      </c>
      <c r="V24" s="98">
        <f>D24*V$4</f>
        <v>0</v>
      </c>
      <c r="W24" s="47">
        <f>F24*W$4</f>
        <v>12811.731000000002</v>
      </c>
      <c r="X24" s="47">
        <f>G24*X$4</f>
        <v>1931.7885000000001</v>
      </c>
      <c r="Y24" s="55">
        <f>H24*Y$4</f>
        <v>0</v>
      </c>
      <c r="Z24" s="40">
        <f t="shared" si="15"/>
        <v>14248.940500000001</v>
      </c>
      <c r="AA24" s="40">
        <f t="shared" si="7"/>
        <v>1999.1192500000002</v>
      </c>
      <c r="AB24" s="55">
        <f t="shared" si="8"/>
        <v>0</v>
      </c>
      <c r="AC24" s="99">
        <f>B24*AC$4</f>
        <v>15686.150000000001</v>
      </c>
      <c r="AD24" s="99">
        <f>C24*AD$4</f>
        <v>2066.4500000000003</v>
      </c>
      <c r="AE24" s="98">
        <f>D24*AE$4</f>
        <v>0</v>
      </c>
      <c r="AF24" s="47">
        <f>F24*AF$4</f>
        <v>12811.731000000002</v>
      </c>
      <c r="AG24" s="47">
        <f>G24*AG$4</f>
        <v>1931.7885000000001</v>
      </c>
      <c r="AH24" s="55">
        <f>H24*AH$4</f>
        <v>0</v>
      </c>
      <c r="AI24" s="40">
        <f t="shared" si="16"/>
        <v>14248.940500000001</v>
      </c>
      <c r="AJ24" s="40">
        <f t="shared" si="9"/>
        <v>1999.1192500000002</v>
      </c>
      <c r="AK24" s="55">
        <f t="shared" si="10"/>
        <v>0</v>
      </c>
      <c r="AL24" s="59">
        <f>B24*AL$4</f>
        <v>183.1464</v>
      </c>
      <c r="AM24" s="59">
        <f>C24*AM$4</f>
        <v>24.127200000000002</v>
      </c>
      <c r="AN24" s="81">
        <f>D24*AN$4</f>
        <v>0</v>
      </c>
      <c r="AO24" s="59">
        <f>F24*AO$4</f>
        <v>149.58561600000002</v>
      </c>
      <c r="AP24" s="59">
        <f>G24*AP$4</f>
        <v>22.554936000000001</v>
      </c>
      <c r="AQ24" s="81">
        <f>H24*AQ$4</f>
        <v>0</v>
      </c>
      <c r="AR24" s="40">
        <f t="shared" si="17"/>
        <v>166.36600800000002</v>
      </c>
      <c r="AS24" s="40">
        <f t="shared" si="11"/>
        <v>23.341068</v>
      </c>
      <c r="AT24" s="55">
        <f t="shared" si="12"/>
        <v>0</v>
      </c>
    </row>
    <row r="25" spans="1:46" x14ac:dyDescent="0.5">
      <c r="A25" s="81">
        <v>2038</v>
      </c>
      <c r="B25" s="82">
        <f t="shared" si="20"/>
        <v>19192</v>
      </c>
      <c r="C25" s="78">
        <f t="shared" si="19"/>
        <v>2234</v>
      </c>
      <c r="D25" s="59">
        <v>0</v>
      </c>
      <c r="E25" s="81"/>
      <c r="F25" s="79">
        <f t="shared" si="18"/>
        <v>15938.94</v>
      </c>
      <c r="G25" s="78">
        <v>2088.42</v>
      </c>
      <c r="H25" s="78">
        <v>0</v>
      </c>
      <c r="I25" s="81"/>
      <c r="J25" s="78">
        <f t="shared" si="13"/>
        <v>17565.47</v>
      </c>
      <c r="K25" s="99">
        <f>B25*K$4</f>
        <v>297476</v>
      </c>
      <c r="L25" s="99">
        <f>C25*K$4</f>
        <v>34627</v>
      </c>
      <c r="M25" s="98">
        <f>D25*K$4</f>
        <v>0</v>
      </c>
      <c r="N25" s="47">
        <f>F25*N$4</f>
        <v>247053.57</v>
      </c>
      <c r="O25" s="47">
        <f>G25*O$4</f>
        <v>32370.510000000002</v>
      </c>
      <c r="P25" s="55">
        <f>H25*P$4</f>
        <v>0</v>
      </c>
      <c r="Q25" s="40">
        <f t="shared" si="14"/>
        <v>272264.78500000003</v>
      </c>
      <c r="R25" s="40">
        <f t="shared" si="5"/>
        <v>33498.755000000005</v>
      </c>
      <c r="S25" s="55">
        <f t="shared" si="6"/>
        <v>0</v>
      </c>
      <c r="T25" s="95">
        <f>B25*T$4</f>
        <v>17752.600000000002</v>
      </c>
      <c r="U25" s="95">
        <f>C25*U$4</f>
        <v>2066.4500000000003</v>
      </c>
      <c r="V25" s="98">
        <f>D25*V$4</f>
        <v>0</v>
      </c>
      <c r="W25" s="47">
        <f>F25*W$4</f>
        <v>14743.5195</v>
      </c>
      <c r="X25" s="47">
        <f>G25*X$4</f>
        <v>1931.7885000000001</v>
      </c>
      <c r="Y25" s="55">
        <f>H25*Y$4</f>
        <v>0</v>
      </c>
      <c r="Z25" s="40">
        <f t="shared" si="15"/>
        <v>16248.05975</v>
      </c>
      <c r="AA25" s="40">
        <f t="shared" si="7"/>
        <v>1999.1192500000002</v>
      </c>
      <c r="AB25" s="55">
        <f t="shared" si="8"/>
        <v>0</v>
      </c>
      <c r="AC25" s="99">
        <f>B25*AC$4</f>
        <v>17752.600000000002</v>
      </c>
      <c r="AD25" s="99">
        <f>C25*AD$4</f>
        <v>2066.4500000000003</v>
      </c>
      <c r="AE25" s="98">
        <f>D25*AE$4</f>
        <v>0</v>
      </c>
      <c r="AF25" s="47">
        <f>F25*AF$4</f>
        <v>14743.5195</v>
      </c>
      <c r="AG25" s="47">
        <f>G25*AG$4</f>
        <v>1931.7885000000001</v>
      </c>
      <c r="AH25" s="55">
        <f>H25*AH$4</f>
        <v>0</v>
      </c>
      <c r="AI25" s="40">
        <f t="shared" si="16"/>
        <v>16248.05975</v>
      </c>
      <c r="AJ25" s="40">
        <f t="shared" si="9"/>
        <v>1999.1192500000002</v>
      </c>
      <c r="AK25" s="55">
        <f t="shared" si="10"/>
        <v>0</v>
      </c>
      <c r="AL25" s="59">
        <f>B25*AL$4</f>
        <v>207.27360000000002</v>
      </c>
      <c r="AM25" s="59">
        <f>C25*AM$4</f>
        <v>24.127200000000002</v>
      </c>
      <c r="AN25" s="81">
        <f>D25*AN$4</f>
        <v>0</v>
      </c>
      <c r="AO25" s="59">
        <f>F25*AO$4</f>
        <v>172.14055200000001</v>
      </c>
      <c r="AP25" s="59">
        <f>G25*AP$4</f>
        <v>22.554936000000001</v>
      </c>
      <c r="AQ25" s="81">
        <f>H25*AQ$4</f>
        <v>0</v>
      </c>
      <c r="AR25" s="40">
        <f t="shared" si="17"/>
        <v>189.70707600000003</v>
      </c>
      <c r="AS25" s="40">
        <f t="shared" si="11"/>
        <v>23.341068</v>
      </c>
      <c r="AT25" s="55">
        <f t="shared" si="12"/>
        <v>0</v>
      </c>
    </row>
    <row r="26" spans="1:46" x14ac:dyDescent="0.5">
      <c r="A26" s="81">
        <f>A25+1</f>
        <v>2039</v>
      </c>
      <c r="B26" s="82">
        <f t="shared" si="20"/>
        <v>21426</v>
      </c>
      <c r="C26" s="78">
        <f t="shared" si="19"/>
        <v>2234</v>
      </c>
      <c r="D26" s="59">
        <v>0</v>
      </c>
      <c r="E26" s="81"/>
      <c r="F26" s="79">
        <f t="shared" si="18"/>
        <v>18027.36</v>
      </c>
      <c r="G26" s="78">
        <v>2088.42</v>
      </c>
      <c r="H26" s="78">
        <v>0</v>
      </c>
      <c r="I26" s="81"/>
      <c r="J26" s="78">
        <f t="shared" si="13"/>
        <v>19726.68</v>
      </c>
      <c r="K26" s="99">
        <f>B26*K$4</f>
        <v>332103</v>
      </c>
      <c r="L26" s="99">
        <f>C26*K$4</f>
        <v>34627</v>
      </c>
      <c r="M26" s="98">
        <f>D26*K$4</f>
        <v>0</v>
      </c>
      <c r="N26" s="47">
        <f>F26*N$4</f>
        <v>279424.08</v>
      </c>
      <c r="O26" s="47">
        <f>G26*O$4</f>
        <v>32370.510000000002</v>
      </c>
      <c r="P26" s="55">
        <f>H26*P$4</f>
        <v>0</v>
      </c>
      <c r="Q26" s="40">
        <f t="shared" si="14"/>
        <v>305763.54000000004</v>
      </c>
      <c r="R26" s="40">
        <f t="shared" si="5"/>
        <v>33498.755000000005</v>
      </c>
      <c r="S26" s="55">
        <f t="shared" si="6"/>
        <v>0</v>
      </c>
      <c r="T26" s="95">
        <f>B26*T$4</f>
        <v>19819.05</v>
      </c>
      <c r="U26" s="95">
        <f>C26*U$4</f>
        <v>2066.4500000000003</v>
      </c>
      <c r="V26" s="98">
        <f>D26*V$4</f>
        <v>0</v>
      </c>
      <c r="W26" s="47">
        <f>F26*W$4</f>
        <v>16675.308000000001</v>
      </c>
      <c r="X26" s="47">
        <f>G26*X$4</f>
        <v>1931.7885000000001</v>
      </c>
      <c r="Y26" s="55">
        <f>H26*Y$4</f>
        <v>0</v>
      </c>
      <c r="Z26" s="40">
        <f t="shared" si="15"/>
        <v>18247.179</v>
      </c>
      <c r="AA26" s="40">
        <f t="shared" si="7"/>
        <v>1999.1192500000002</v>
      </c>
      <c r="AB26" s="55">
        <f t="shared" si="8"/>
        <v>0</v>
      </c>
      <c r="AC26" s="99">
        <f>B26*AC$4</f>
        <v>19819.05</v>
      </c>
      <c r="AD26" s="99">
        <f>C26*AD$4</f>
        <v>2066.4500000000003</v>
      </c>
      <c r="AE26" s="98">
        <f>D26*AE$4</f>
        <v>0</v>
      </c>
      <c r="AF26" s="47">
        <f>F26*AF$4</f>
        <v>16675.308000000001</v>
      </c>
      <c r="AG26" s="47">
        <f>G26*AG$4</f>
        <v>1931.7885000000001</v>
      </c>
      <c r="AH26" s="55">
        <f>H26*AH$4</f>
        <v>0</v>
      </c>
      <c r="AI26" s="40">
        <f t="shared" si="16"/>
        <v>18247.179</v>
      </c>
      <c r="AJ26" s="40">
        <f t="shared" si="9"/>
        <v>1999.1192500000002</v>
      </c>
      <c r="AK26" s="55">
        <f t="shared" si="10"/>
        <v>0</v>
      </c>
      <c r="AL26" s="59">
        <f>B26*AL$4</f>
        <v>231.4008</v>
      </c>
      <c r="AM26" s="59">
        <f>C26*AM$4</f>
        <v>24.127200000000002</v>
      </c>
      <c r="AN26" s="81">
        <f>D26*AN$4</f>
        <v>0</v>
      </c>
      <c r="AO26" s="59">
        <f>F26*AO$4</f>
        <v>194.69548800000001</v>
      </c>
      <c r="AP26" s="59">
        <f>G26*AP$4</f>
        <v>22.554936000000001</v>
      </c>
      <c r="AQ26" s="81">
        <f>H26*AQ$4</f>
        <v>0</v>
      </c>
      <c r="AR26" s="40">
        <f t="shared" si="17"/>
        <v>213.04814400000001</v>
      </c>
      <c r="AS26" s="40">
        <f t="shared" si="11"/>
        <v>23.341068</v>
      </c>
      <c r="AT26" s="55">
        <f t="shared" si="12"/>
        <v>0</v>
      </c>
    </row>
    <row r="27" spans="1:46" x14ac:dyDescent="0.5">
      <c r="A27" s="81">
        <f t="shared" ref="A27:A37" si="21">A26+1</f>
        <v>2040</v>
      </c>
      <c r="B27" s="82">
        <f t="shared" si="20"/>
        <v>23660</v>
      </c>
      <c r="C27" s="78">
        <f t="shared" si="19"/>
        <v>2234</v>
      </c>
      <c r="D27" s="59">
        <v>0</v>
      </c>
      <c r="E27" s="81"/>
      <c r="F27" s="79">
        <f t="shared" si="18"/>
        <v>20115.78</v>
      </c>
      <c r="G27" s="78">
        <v>2088.42</v>
      </c>
      <c r="H27" s="78">
        <v>0</v>
      </c>
      <c r="I27" s="81"/>
      <c r="J27" s="78">
        <f t="shared" si="13"/>
        <v>21887.89</v>
      </c>
      <c r="K27" s="99">
        <f>B27*K$4</f>
        <v>366730</v>
      </c>
      <c r="L27" s="99">
        <f>C27*K$4</f>
        <v>34627</v>
      </c>
      <c r="M27" s="98">
        <f>D27*K$4</f>
        <v>0</v>
      </c>
      <c r="N27" s="47">
        <f>F27*N$4</f>
        <v>311794.58999999997</v>
      </c>
      <c r="O27" s="47">
        <f>G27*O$4</f>
        <v>32370.510000000002</v>
      </c>
      <c r="P27" s="55">
        <f>H27*P$4</f>
        <v>0</v>
      </c>
      <c r="Q27" s="40">
        <f t="shared" si="14"/>
        <v>339262.29499999998</v>
      </c>
      <c r="R27" s="40">
        <f t="shared" si="5"/>
        <v>33498.755000000005</v>
      </c>
      <c r="S27" s="55">
        <f t="shared" si="6"/>
        <v>0</v>
      </c>
      <c r="T27" s="95">
        <f>B27*T$4</f>
        <v>21885.5</v>
      </c>
      <c r="U27" s="95">
        <f>C27*U$4</f>
        <v>2066.4500000000003</v>
      </c>
      <c r="V27" s="98">
        <f>D27*V$4</f>
        <v>0</v>
      </c>
      <c r="W27" s="47">
        <f>F27*W$4</f>
        <v>18607.0965</v>
      </c>
      <c r="X27" s="47">
        <f>G27*X$4</f>
        <v>1931.7885000000001</v>
      </c>
      <c r="Y27" s="55">
        <f>H27*Y$4</f>
        <v>0</v>
      </c>
      <c r="Z27" s="40">
        <f t="shared" si="15"/>
        <v>20246.29825</v>
      </c>
      <c r="AA27" s="40">
        <f t="shared" si="7"/>
        <v>1999.1192500000002</v>
      </c>
      <c r="AB27" s="55">
        <f t="shared" si="8"/>
        <v>0</v>
      </c>
      <c r="AC27" s="99">
        <f>B27*AC$4</f>
        <v>21885.5</v>
      </c>
      <c r="AD27" s="99">
        <f>C27*AD$4</f>
        <v>2066.4500000000003</v>
      </c>
      <c r="AE27" s="98">
        <f>D27*AE$4</f>
        <v>0</v>
      </c>
      <c r="AF27" s="47">
        <f>F27*AF$4</f>
        <v>18607.0965</v>
      </c>
      <c r="AG27" s="47">
        <f>G27*AG$4</f>
        <v>1931.7885000000001</v>
      </c>
      <c r="AH27" s="55">
        <f>H27*AH$4</f>
        <v>0</v>
      </c>
      <c r="AI27" s="40">
        <f t="shared" si="16"/>
        <v>20246.29825</v>
      </c>
      <c r="AJ27" s="40">
        <f t="shared" si="9"/>
        <v>1999.1192500000002</v>
      </c>
      <c r="AK27" s="55">
        <f t="shared" si="10"/>
        <v>0</v>
      </c>
      <c r="AL27" s="59">
        <f>B27*AL$4</f>
        <v>255.52800000000002</v>
      </c>
      <c r="AM27" s="59">
        <f>C27*AM$4</f>
        <v>24.127200000000002</v>
      </c>
      <c r="AN27" s="81">
        <f>D27*AN$4</f>
        <v>0</v>
      </c>
      <c r="AO27" s="59">
        <f>F27*AO$4</f>
        <v>217.25042400000001</v>
      </c>
      <c r="AP27" s="59">
        <f>G27*AP$4</f>
        <v>22.554936000000001</v>
      </c>
      <c r="AQ27" s="81">
        <f>H27*AQ$4</f>
        <v>0</v>
      </c>
      <c r="AR27" s="40">
        <f t="shared" si="17"/>
        <v>236.38921200000001</v>
      </c>
      <c r="AS27" s="40">
        <f t="shared" si="11"/>
        <v>23.341068</v>
      </c>
      <c r="AT27" s="55">
        <f t="shared" si="12"/>
        <v>0</v>
      </c>
    </row>
    <row r="28" spans="1:46" x14ac:dyDescent="0.5">
      <c r="A28" s="81">
        <f t="shared" si="21"/>
        <v>2041</v>
      </c>
      <c r="B28" s="82">
        <f t="shared" si="20"/>
        <v>25894</v>
      </c>
      <c r="C28" s="78">
        <f t="shared" si="19"/>
        <v>2234</v>
      </c>
      <c r="D28" s="59">
        <v>0</v>
      </c>
      <c r="E28" s="81"/>
      <c r="F28" s="79">
        <f t="shared" si="18"/>
        <v>22204.199999999997</v>
      </c>
      <c r="G28" s="78">
        <v>2088.42</v>
      </c>
      <c r="H28" s="78">
        <v>0</v>
      </c>
      <c r="I28" s="81"/>
      <c r="J28" s="78">
        <f t="shared" si="13"/>
        <v>24049.1</v>
      </c>
      <c r="K28" s="99">
        <f>B28*K$4</f>
        <v>401357</v>
      </c>
      <c r="L28" s="99">
        <f>C28*K$4</f>
        <v>34627</v>
      </c>
      <c r="M28" s="98">
        <f>D28*K$4</f>
        <v>0</v>
      </c>
      <c r="N28" s="47">
        <f>F28*N$4</f>
        <v>344165.1</v>
      </c>
      <c r="O28" s="47">
        <f>G28*O$4</f>
        <v>32370.510000000002</v>
      </c>
      <c r="P28" s="55">
        <f>H28*P$4</f>
        <v>0</v>
      </c>
      <c r="Q28" s="40">
        <f t="shared" si="14"/>
        <v>372761.05</v>
      </c>
      <c r="R28" s="40">
        <f t="shared" si="5"/>
        <v>33498.755000000005</v>
      </c>
      <c r="S28" s="55">
        <f t="shared" si="6"/>
        <v>0</v>
      </c>
      <c r="T28" s="95">
        <f>B28*T$4</f>
        <v>23951.95</v>
      </c>
      <c r="U28" s="95">
        <f>C28*U$4</f>
        <v>2066.4500000000003</v>
      </c>
      <c r="V28" s="98">
        <f>D28*V$4</f>
        <v>0</v>
      </c>
      <c r="W28" s="47">
        <f>F28*W$4</f>
        <v>20538.884999999998</v>
      </c>
      <c r="X28" s="47">
        <f>G28*X$4</f>
        <v>1931.7885000000001</v>
      </c>
      <c r="Y28" s="55">
        <f>H28*Y$4</f>
        <v>0</v>
      </c>
      <c r="Z28" s="40">
        <f t="shared" si="15"/>
        <v>22245.4175</v>
      </c>
      <c r="AA28" s="40">
        <f t="shared" si="7"/>
        <v>1999.1192500000002</v>
      </c>
      <c r="AB28" s="55">
        <f t="shared" si="8"/>
        <v>0</v>
      </c>
      <c r="AC28" s="99">
        <f>B28*AC$4</f>
        <v>23951.95</v>
      </c>
      <c r="AD28" s="99">
        <f>C28*AD$4</f>
        <v>2066.4500000000003</v>
      </c>
      <c r="AE28" s="98">
        <f>D28*AE$4</f>
        <v>0</v>
      </c>
      <c r="AF28" s="47">
        <f>F28*AF$4</f>
        <v>20538.884999999998</v>
      </c>
      <c r="AG28" s="47">
        <f>G28*AG$4</f>
        <v>1931.7885000000001</v>
      </c>
      <c r="AH28" s="55">
        <f>H28*AH$4</f>
        <v>0</v>
      </c>
      <c r="AI28" s="40">
        <f t="shared" si="16"/>
        <v>22245.4175</v>
      </c>
      <c r="AJ28" s="40">
        <f t="shared" si="9"/>
        <v>1999.1192500000002</v>
      </c>
      <c r="AK28" s="55">
        <f t="shared" si="10"/>
        <v>0</v>
      </c>
      <c r="AL28" s="59">
        <f>B28*AL$4</f>
        <v>279.65520000000004</v>
      </c>
      <c r="AM28" s="59">
        <f>C28*AM$4</f>
        <v>24.127200000000002</v>
      </c>
      <c r="AN28" s="81">
        <f>D28*AN$4</f>
        <v>0</v>
      </c>
      <c r="AO28" s="59">
        <f>F28*AO$4</f>
        <v>239.80535999999998</v>
      </c>
      <c r="AP28" s="59">
        <f>G28*AP$4</f>
        <v>22.554936000000001</v>
      </c>
      <c r="AQ28" s="81">
        <f>H28*AQ$4</f>
        <v>0</v>
      </c>
      <c r="AR28" s="40">
        <f t="shared" si="17"/>
        <v>259.73027999999999</v>
      </c>
      <c r="AS28" s="40">
        <f t="shared" si="11"/>
        <v>23.341068</v>
      </c>
      <c r="AT28" s="55">
        <f t="shared" si="12"/>
        <v>0</v>
      </c>
    </row>
    <row r="29" spans="1:46" x14ac:dyDescent="0.5">
      <c r="A29" s="81">
        <f t="shared" si="21"/>
        <v>2042</v>
      </c>
      <c r="B29" s="82">
        <f t="shared" si="20"/>
        <v>28128</v>
      </c>
      <c r="C29" s="78">
        <f t="shared" si="19"/>
        <v>2234</v>
      </c>
      <c r="D29" s="59">
        <v>0</v>
      </c>
      <c r="E29" s="81"/>
      <c r="F29" s="79">
        <f t="shared" si="18"/>
        <v>24292.619999999995</v>
      </c>
      <c r="G29" s="78">
        <v>2088.42</v>
      </c>
      <c r="H29" s="78">
        <v>0</v>
      </c>
      <c r="I29" s="81"/>
      <c r="J29" s="78">
        <f t="shared" si="13"/>
        <v>26210.309999999998</v>
      </c>
      <c r="K29" s="99">
        <f>B29*K$4</f>
        <v>435984</v>
      </c>
      <c r="L29" s="99">
        <f>C29*K$4</f>
        <v>34627</v>
      </c>
      <c r="M29" s="98">
        <f>D29*K$4</f>
        <v>0</v>
      </c>
      <c r="N29" s="47">
        <f>F29*N$4</f>
        <v>376535.60999999993</v>
      </c>
      <c r="O29" s="47">
        <f>G29*O$4</f>
        <v>32370.510000000002</v>
      </c>
      <c r="P29" s="55">
        <f>H29*P$4</f>
        <v>0</v>
      </c>
      <c r="Q29" s="40">
        <f t="shared" si="14"/>
        <v>406259.80499999993</v>
      </c>
      <c r="R29" s="40">
        <f t="shared" si="5"/>
        <v>33498.755000000005</v>
      </c>
      <c r="S29" s="55">
        <f t="shared" si="6"/>
        <v>0</v>
      </c>
      <c r="T29" s="95">
        <f>B29*T$4</f>
        <v>26018.400000000001</v>
      </c>
      <c r="U29" s="95">
        <f>C29*U$4</f>
        <v>2066.4500000000003</v>
      </c>
      <c r="V29" s="98">
        <f>D29*V$4</f>
        <v>0</v>
      </c>
      <c r="W29" s="47">
        <f>F29*W$4</f>
        <v>22470.673499999997</v>
      </c>
      <c r="X29" s="47">
        <f>G29*X$4</f>
        <v>1931.7885000000001</v>
      </c>
      <c r="Y29" s="55">
        <f>H29*Y$4</f>
        <v>0</v>
      </c>
      <c r="Z29" s="40">
        <f t="shared" si="15"/>
        <v>24244.536749999999</v>
      </c>
      <c r="AA29" s="40">
        <f t="shared" si="7"/>
        <v>1999.1192500000002</v>
      </c>
      <c r="AB29" s="55">
        <f t="shared" si="8"/>
        <v>0</v>
      </c>
      <c r="AC29" s="99">
        <f>B29*AC$4</f>
        <v>26018.400000000001</v>
      </c>
      <c r="AD29" s="99">
        <f>C29*AD$4</f>
        <v>2066.4500000000003</v>
      </c>
      <c r="AE29" s="98">
        <f>D29*AE$4</f>
        <v>0</v>
      </c>
      <c r="AF29" s="47">
        <f>F29*AF$4</f>
        <v>22470.673499999997</v>
      </c>
      <c r="AG29" s="47">
        <f>G29*AG$4</f>
        <v>1931.7885000000001</v>
      </c>
      <c r="AH29" s="55">
        <f>H29*AH$4</f>
        <v>0</v>
      </c>
      <c r="AI29" s="40">
        <f t="shared" si="16"/>
        <v>24244.536749999999</v>
      </c>
      <c r="AJ29" s="40">
        <f t="shared" si="9"/>
        <v>1999.1192500000002</v>
      </c>
      <c r="AK29" s="55">
        <f t="shared" si="10"/>
        <v>0</v>
      </c>
      <c r="AL29" s="59">
        <f>B29*AL$4</f>
        <v>303.7824</v>
      </c>
      <c r="AM29" s="59">
        <f>C29*AM$4</f>
        <v>24.127200000000002</v>
      </c>
      <c r="AN29" s="81">
        <f>D29*AN$4</f>
        <v>0</v>
      </c>
      <c r="AO29" s="59">
        <f>F29*AO$4</f>
        <v>262.36029599999995</v>
      </c>
      <c r="AP29" s="59">
        <f>G29*AP$4</f>
        <v>22.554936000000001</v>
      </c>
      <c r="AQ29" s="81">
        <f>H29*AQ$4</f>
        <v>0</v>
      </c>
      <c r="AR29" s="40">
        <f t="shared" si="17"/>
        <v>283.07134799999994</v>
      </c>
      <c r="AS29" s="40">
        <f t="shared" si="11"/>
        <v>23.341068</v>
      </c>
      <c r="AT29" s="55">
        <f t="shared" si="12"/>
        <v>0</v>
      </c>
    </row>
    <row r="30" spans="1:46" x14ac:dyDescent="0.5">
      <c r="A30" s="81">
        <f t="shared" si="21"/>
        <v>2043</v>
      </c>
      <c r="B30" s="82">
        <f t="shared" si="20"/>
        <v>30362</v>
      </c>
      <c r="C30" s="78">
        <f t="shared" si="19"/>
        <v>2234</v>
      </c>
      <c r="D30" s="59">
        <v>0</v>
      </c>
      <c r="E30" s="81"/>
      <c r="F30" s="79">
        <f t="shared" si="18"/>
        <v>26381.039999999994</v>
      </c>
      <c r="G30" s="78">
        <v>2088.42</v>
      </c>
      <c r="H30" s="78">
        <v>0</v>
      </c>
      <c r="I30" s="81"/>
      <c r="J30" s="78">
        <f t="shared" si="13"/>
        <v>28371.519999999997</v>
      </c>
      <c r="K30" s="99">
        <f>B30*K$4</f>
        <v>470611</v>
      </c>
      <c r="L30" s="99">
        <f>C30*K$4</f>
        <v>34627</v>
      </c>
      <c r="M30" s="98">
        <f>D30*K$4</f>
        <v>0</v>
      </c>
      <c r="N30" s="47">
        <f>F30*N$4</f>
        <v>408906.11999999988</v>
      </c>
      <c r="O30" s="47">
        <f>G30*O$4</f>
        <v>32370.510000000002</v>
      </c>
      <c r="P30" s="55">
        <f>H30*P$4</f>
        <v>0</v>
      </c>
      <c r="Q30" s="40">
        <f t="shared" si="14"/>
        <v>439758.55999999994</v>
      </c>
      <c r="R30" s="40">
        <f t="shared" si="5"/>
        <v>33498.755000000005</v>
      </c>
      <c r="S30" s="55">
        <f t="shared" si="6"/>
        <v>0</v>
      </c>
      <c r="T30" s="95">
        <f>B30*T$4</f>
        <v>28084.850000000002</v>
      </c>
      <c r="U30" s="95">
        <f>C30*U$4</f>
        <v>2066.4500000000003</v>
      </c>
      <c r="V30" s="98">
        <f>D30*V$4</f>
        <v>0</v>
      </c>
      <c r="W30" s="47">
        <f>F30*W$4</f>
        <v>24402.461999999996</v>
      </c>
      <c r="X30" s="47">
        <f>G30*X$4</f>
        <v>1931.7885000000001</v>
      </c>
      <c r="Y30" s="55">
        <f>H30*Y$4</f>
        <v>0</v>
      </c>
      <c r="Z30" s="40">
        <f t="shared" si="15"/>
        <v>26243.655999999999</v>
      </c>
      <c r="AA30" s="40">
        <f t="shared" si="7"/>
        <v>1999.1192500000002</v>
      </c>
      <c r="AB30" s="55">
        <f t="shared" si="8"/>
        <v>0</v>
      </c>
      <c r="AC30" s="99">
        <f>B30*AC$4</f>
        <v>28084.850000000002</v>
      </c>
      <c r="AD30" s="99">
        <f>C30*AD$4</f>
        <v>2066.4500000000003</v>
      </c>
      <c r="AE30" s="98">
        <f>D30*AE$4</f>
        <v>0</v>
      </c>
      <c r="AF30" s="47">
        <f>F30*AF$4</f>
        <v>24402.461999999996</v>
      </c>
      <c r="AG30" s="47">
        <f>G30*AG$4</f>
        <v>1931.7885000000001</v>
      </c>
      <c r="AH30" s="55">
        <f>H30*AH$4</f>
        <v>0</v>
      </c>
      <c r="AI30" s="40">
        <f t="shared" si="16"/>
        <v>26243.655999999999</v>
      </c>
      <c r="AJ30" s="40">
        <f t="shared" si="9"/>
        <v>1999.1192500000002</v>
      </c>
      <c r="AK30" s="55">
        <f t="shared" si="10"/>
        <v>0</v>
      </c>
      <c r="AL30" s="59">
        <f>B30*AL$4</f>
        <v>327.90960000000001</v>
      </c>
      <c r="AM30" s="59">
        <f>C30*AM$4</f>
        <v>24.127200000000002</v>
      </c>
      <c r="AN30" s="81">
        <f>D30*AN$4</f>
        <v>0</v>
      </c>
      <c r="AO30" s="59">
        <f>F30*AO$4</f>
        <v>284.91523199999995</v>
      </c>
      <c r="AP30" s="59">
        <f>G30*AP$4</f>
        <v>22.554936000000001</v>
      </c>
      <c r="AQ30" s="81">
        <f>H30*AQ$4</f>
        <v>0</v>
      </c>
      <c r="AR30" s="40">
        <f t="shared" si="17"/>
        <v>306.41241600000001</v>
      </c>
      <c r="AS30" s="40">
        <f t="shared" si="11"/>
        <v>23.341068</v>
      </c>
      <c r="AT30" s="55">
        <f t="shared" si="12"/>
        <v>0</v>
      </c>
    </row>
    <row r="31" spans="1:46" x14ac:dyDescent="0.5">
      <c r="A31" s="81">
        <f t="shared" si="21"/>
        <v>2044</v>
      </c>
      <c r="B31" s="82">
        <f t="shared" si="20"/>
        <v>32596</v>
      </c>
      <c r="C31" s="78">
        <f t="shared" si="19"/>
        <v>2234</v>
      </c>
      <c r="D31" s="59">
        <v>0</v>
      </c>
      <c r="E31" s="81"/>
      <c r="F31" s="79">
        <f t="shared" si="18"/>
        <v>28469.459999999992</v>
      </c>
      <c r="G31" s="78">
        <v>2088.42</v>
      </c>
      <c r="H31" s="78">
        <v>0</v>
      </c>
      <c r="I31" s="81"/>
      <c r="J31" s="78">
        <f t="shared" si="13"/>
        <v>30532.729999999996</v>
      </c>
      <c r="K31" s="99">
        <f>B31*K$4</f>
        <v>505238</v>
      </c>
      <c r="L31" s="99">
        <f>C31*K$4</f>
        <v>34627</v>
      </c>
      <c r="M31" s="98">
        <f>D31*K$4</f>
        <v>0</v>
      </c>
      <c r="N31" s="47">
        <f>F31*N$4</f>
        <v>441276.62999999989</v>
      </c>
      <c r="O31" s="47">
        <f>G31*O$4</f>
        <v>32370.510000000002</v>
      </c>
      <c r="P31" s="55">
        <f>H31*P$4</f>
        <v>0</v>
      </c>
      <c r="Q31" s="40">
        <f t="shared" si="14"/>
        <v>473257.31499999994</v>
      </c>
      <c r="R31" s="40">
        <f t="shared" si="5"/>
        <v>33498.755000000005</v>
      </c>
      <c r="S31" s="55">
        <f t="shared" si="6"/>
        <v>0</v>
      </c>
      <c r="T31" s="95">
        <f>B31*T$4</f>
        <v>30151.300000000003</v>
      </c>
      <c r="U31" s="95">
        <f>C31*U$4</f>
        <v>2066.4500000000003</v>
      </c>
      <c r="V31" s="98">
        <f>D31*V$4</f>
        <v>0</v>
      </c>
      <c r="W31" s="47">
        <f>F31*W$4</f>
        <v>26334.250499999995</v>
      </c>
      <c r="X31" s="47">
        <f>G31*X$4</f>
        <v>1931.7885000000001</v>
      </c>
      <c r="Y31" s="55">
        <f>H31*Y$4</f>
        <v>0</v>
      </c>
      <c r="Z31" s="40">
        <f t="shared" si="15"/>
        <v>28242.775249999999</v>
      </c>
      <c r="AA31" s="40">
        <f t="shared" si="7"/>
        <v>1999.1192500000002</v>
      </c>
      <c r="AB31" s="55">
        <f t="shared" si="8"/>
        <v>0</v>
      </c>
      <c r="AC31" s="99">
        <f>B31*AC$4</f>
        <v>30151.300000000003</v>
      </c>
      <c r="AD31" s="99">
        <f>C31*AD$4</f>
        <v>2066.4500000000003</v>
      </c>
      <c r="AE31" s="98">
        <f>D31*AE$4</f>
        <v>0</v>
      </c>
      <c r="AF31" s="47">
        <f>F31*AF$4</f>
        <v>26334.250499999995</v>
      </c>
      <c r="AG31" s="47">
        <f>G31*AG$4</f>
        <v>1931.7885000000001</v>
      </c>
      <c r="AH31" s="55">
        <f>H31*AH$4</f>
        <v>0</v>
      </c>
      <c r="AI31" s="40">
        <f t="shared" si="16"/>
        <v>28242.775249999999</v>
      </c>
      <c r="AJ31" s="40">
        <f t="shared" si="9"/>
        <v>1999.1192500000002</v>
      </c>
      <c r="AK31" s="55">
        <f t="shared" si="10"/>
        <v>0</v>
      </c>
      <c r="AL31" s="59">
        <f>B31*AL$4</f>
        <v>352.03680000000003</v>
      </c>
      <c r="AM31" s="59">
        <f>C31*AM$4</f>
        <v>24.127200000000002</v>
      </c>
      <c r="AN31" s="81">
        <f>D31*AN$4</f>
        <v>0</v>
      </c>
      <c r="AO31" s="59">
        <f>F31*AO$4</f>
        <v>307.47016799999994</v>
      </c>
      <c r="AP31" s="59">
        <f>G31*AP$4</f>
        <v>22.554936000000001</v>
      </c>
      <c r="AQ31" s="81">
        <f>H31*AQ$4</f>
        <v>0</v>
      </c>
      <c r="AR31" s="40">
        <f t="shared" si="17"/>
        <v>329.75348399999996</v>
      </c>
      <c r="AS31" s="40">
        <f t="shared" si="11"/>
        <v>23.341068</v>
      </c>
      <c r="AT31" s="55">
        <f t="shared" si="12"/>
        <v>0</v>
      </c>
    </row>
    <row r="32" spans="1:46" x14ac:dyDescent="0.5">
      <c r="A32" s="81">
        <f t="shared" si="21"/>
        <v>2045</v>
      </c>
      <c r="B32" s="82">
        <f t="shared" si="20"/>
        <v>34830</v>
      </c>
      <c r="C32" s="78">
        <f t="shared" si="19"/>
        <v>2234</v>
      </c>
      <c r="D32" s="59">
        <v>0</v>
      </c>
      <c r="E32" s="81"/>
      <c r="F32" s="79">
        <f t="shared" si="18"/>
        <v>30557.87999999999</v>
      </c>
      <c r="G32" s="78">
        <v>2088.42</v>
      </c>
      <c r="H32" s="78">
        <v>0</v>
      </c>
      <c r="I32" s="81"/>
      <c r="J32" s="78">
        <f t="shared" si="13"/>
        <v>32693.939999999995</v>
      </c>
      <c r="K32" s="99">
        <f>B32*K$4</f>
        <v>539865</v>
      </c>
      <c r="L32" s="99">
        <f>C32*K$4</f>
        <v>34627</v>
      </c>
      <c r="M32" s="98">
        <f>D32*K$4</f>
        <v>0</v>
      </c>
      <c r="N32" s="47">
        <f>F32*N$4</f>
        <v>473647.13999999984</v>
      </c>
      <c r="O32" s="47">
        <f>G32*O$4</f>
        <v>32370.510000000002</v>
      </c>
      <c r="P32" s="55">
        <f>H32*P$4</f>
        <v>0</v>
      </c>
      <c r="Q32" s="40">
        <f t="shared" si="14"/>
        <v>506756.06999999995</v>
      </c>
      <c r="R32" s="40">
        <f t="shared" si="5"/>
        <v>33498.755000000005</v>
      </c>
      <c r="S32" s="55">
        <f t="shared" si="6"/>
        <v>0</v>
      </c>
      <c r="T32" s="95">
        <f>B32*T$4</f>
        <v>32217.75</v>
      </c>
      <c r="U32" s="95">
        <f>C32*U$4</f>
        <v>2066.4500000000003</v>
      </c>
      <c r="V32" s="98">
        <f>D32*V$4</f>
        <v>0</v>
      </c>
      <c r="W32" s="47">
        <f>F32*W$4</f>
        <v>28266.038999999993</v>
      </c>
      <c r="X32" s="47">
        <f>G32*X$4</f>
        <v>1931.7885000000001</v>
      </c>
      <c r="Y32" s="55">
        <f>H32*Y$4</f>
        <v>0</v>
      </c>
      <c r="Z32" s="40">
        <f t="shared" si="15"/>
        <v>30241.894499999995</v>
      </c>
      <c r="AA32" s="40">
        <f t="shared" si="7"/>
        <v>1999.1192500000002</v>
      </c>
      <c r="AB32" s="55">
        <f t="shared" si="8"/>
        <v>0</v>
      </c>
      <c r="AC32" s="99">
        <f>B32*AC$4</f>
        <v>32217.75</v>
      </c>
      <c r="AD32" s="99">
        <f>C32*AD$4</f>
        <v>2066.4500000000003</v>
      </c>
      <c r="AE32" s="98">
        <f>D32*AE$4</f>
        <v>0</v>
      </c>
      <c r="AF32" s="47">
        <f>F32*AF$4</f>
        <v>28266.038999999993</v>
      </c>
      <c r="AG32" s="47">
        <f>G32*AG$4</f>
        <v>1931.7885000000001</v>
      </c>
      <c r="AH32" s="55">
        <f>H32*AH$4</f>
        <v>0</v>
      </c>
      <c r="AI32" s="40">
        <f t="shared" si="16"/>
        <v>30241.894499999995</v>
      </c>
      <c r="AJ32" s="40">
        <f t="shared" si="9"/>
        <v>1999.1192500000002</v>
      </c>
      <c r="AK32" s="55">
        <f t="shared" si="10"/>
        <v>0</v>
      </c>
      <c r="AL32" s="59">
        <f>B32*AL$4</f>
        <v>376.16400000000004</v>
      </c>
      <c r="AM32" s="59">
        <f>C32*AM$4</f>
        <v>24.127200000000002</v>
      </c>
      <c r="AN32" s="81">
        <f>D32*AN$4</f>
        <v>0</v>
      </c>
      <c r="AO32" s="59">
        <f>F32*AO$4</f>
        <v>330.02510399999989</v>
      </c>
      <c r="AP32" s="59">
        <f>G32*AP$4</f>
        <v>22.554936000000001</v>
      </c>
      <c r="AQ32" s="81">
        <f>H32*AQ$4</f>
        <v>0</v>
      </c>
      <c r="AR32" s="40">
        <f t="shared" si="17"/>
        <v>353.09455199999996</v>
      </c>
      <c r="AS32" s="40">
        <f t="shared" si="11"/>
        <v>23.341068</v>
      </c>
      <c r="AT32" s="55">
        <f t="shared" si="12"/>
        <v>0</v>
      </c>
    </row>
    <row r="33" spans="1:76" x14ac:dyDescent="0.5">
      <c r="A33" s="81">
        <f t="shared" si="21"/>
        <v>2046</v>
      </c>
      <c r="B33" s="82">
        <f t="shared" si="20"/>
        <v>37064</v>
      </c>
      <c r="C33" s="78">
        <f t="shared" si="19"/>
        <v>2234</v>
      </c>
      <c r="D33" s="59">
        <v>0</v>
      </c>
      <c r="E33" s="81"/>
      <c r="F33" s="79">
        <f t="shared" si="18"/>
        <v>32646.299999999988</v>
      </c>
      <c r="G33" s="78">
        <v>2088.42</v>
      </c>
      <c r="H33" s="78">
        <v>0</v>
      </c>
      <c r="I33" s="81"/>
      <c r="J33" s="78">
        <f t="shared" si="13"/>
        <v>34855.149999999994</v>
      </c>
      <c r="K33" s="99">
        <f>B33*K$4</f>
        <v>574492</v>
      </c>
      <c r="L33" s="99">
        <f>C33*K$4</f>
        <v>34627</v>
      </c>
      <c r="M33" s="98">
        <f>D33*K$4</f>
        <v>0</v>
      </c>
      <c r="N33" s="47">
        <f>F33*N$4</f>
        <v>506017.64999999979</v>
      </c>
      <c r="O33" s="47">
        <f>G33*O$4</f>
        <v>32370.510000000002</v>
      </c>
      <c r="P33" s="55">
        <f>H33*P$4</f>
        <v>0</v>
      </c>
      <c r="Q33" s="40">
        <f t="shared" si="14"/>
        <v>540254.82499999995</v>
      </c>
      <c r="R33" s="40">
        <f t="shared" si="5"/>
        <v>33498.755000000005</v>
      </c>
      <c r="S33" s="55">
        <f t="shared" si="6"/>
        <v>0</v>
      </c>
      <c r="T33" s="95">
        <f>B33*T$4</f>
        <v>34284.200000000004</v>
      </c>
      <c r="U33" s="95">
        <f>C33*U$4</f>
        <v>2066.4500000000003</v>
      </c>
      <c r="V33" s="98">
        <f>D33*V$4</f>
        <v>0</v>
      </c>
      <c r="W33" s="47">
        <f>F33*W$4</f>
        <v>30197.827499999992</v>
      </c>
      <c r="X33" s="47">
        <f>G33*X$4</f>
        <v>1931.7885000000001</v>
      </c>
      <c r="Y33" s="55">
        <f>H33*Y$4</f>
        <v>0</v>
      </c>
      <c r="Z33" s="40">
        <f t="shared" si="15"/>
        <v>32241.013749999998</v>
      </c>
      <c r="AA33" s="40">
        <f t="shared" si="7"/>
        <v>1999.1192500000002</v>
      </c>
      <c r="AB33" s="55">
        <f t="shared" si="8"/>
        <v>0</v>
      </c>
      <c r="AC33" s="99">
        <f>B33*AC$4</f>
        <v>34284.200000000004</v>
      </c>
      <c r="AD33" s="99">
        <f>C33*AD$4</f>
        <v>2066.4500000000003</v>
      </c>
      <c r="AE33" s="98">
        <f>D33*AE$4</f>
        <v>0</v>
      </c>
      <c r="AF33" s="47">
        <f>F33*AF$4</f>
        <v>30197.827499999992</v>
      </c>
      <c r="AG33" s="47">
        <f>G33*AG$4</f>
        <v>1931.7885000000001</v>
      </c>
      <c r="AH33" s="55">
        <f>H33*AH$4</f>
        <v>0</v>
      </c>
      <c r="AI33" s="40">
        <f t="shared" si="16"/>
        <v>32241.013749999998</v>
      </c>
      <c r="AJ33" s="40">
        <f t="shared" si="9"/>
        <v>1999.1192500000002</v>
      </c>
      <c r="AK33" s="55">
        <f t="shared" si="10"/>
        <v>0</v>
      </c>
      <c r="AL33" s="59">
        <f>B33*AL$4</f>
        <v>400.2912</v>
      </c>
      <c r="AM33" s="59">
        <f>C33*AM$4</f>
        <v>24.127200000000002</v>
      </c>
      <c r="AN33" s="81">
        <f>D33*AN$4</f>
        <v>0</v>
      </c>
      <c r="AO33" s="59">
        <f>F33*AO$4</f>
        <v>352.58003999999988</v>
      </c>
      <c r="AP33" s="59">
        <f>G33*AP$4</f>
        <v>22.554936000000001</v>
      </c>
      <c r="AQ33" s="81">
        <f>H33*AQ$4</f>
        <v>0</v>
      </c>
      <c r="AR33" s="40">
        <f t="shared" si="17"/>
        <v>376.43561999999997</v>
      </c>
      <c r="AS33" s="40">
        <f t="shared" si="11"/>
        <v>23.341068</v>
      </c>
      <c r="AT33" s="55">
        <f t="shared" si="12"/>
        <v>0</v>
      </c>
    </row>
    <row r="34" spans="1:76" x14ac:dyDescent="0.5">
      <c r="A34" s="81">
        <f t="shared" si="21"/>
        <v>2047</v>
      </c>
      <c r="B34" s="82">
        <f t="shared" si="20"/>
        <v>39298</v>
      </c>
      <c r="C34" s="78">
        <f t="shared" si="19"/>
        <v>2234</v>
      </c>
      <c r="D34" s="59">
        <v>0</v>
      </c>
      <c r="E34" s="81"/>
      <c r="F34" s="79">
        <f t="shared" si="18"/>
        <v>34734.719999999987</v>
      </c>
      <c r="G34" s="78">
        <v>2088.42</v>
      </c>
      <c r="H34" s="78">
        <v>0</v>
      </c>
      <c r="I34" s="81"/>
      <c r="J34" s="78">
        <f t="shared" si="13"/>
        <v>37016.359999999993</v>
      </c>
      <c r="K34" s="99">
        <f>B34*K$4</f>
        <v>609119</v>
      </c>
      <c r="L34" s="99">
        <f>C34*K$4</f>
        <v>34627</v>
      </c>
      <c r="M34" s="98">
        <f>D34*K$4</f>
        <v>0</v>
      </c>
      <c r="N34" s="47">
        <f>F34*N$4</f>
        <v>538388.1599999998</v>
      </c>
      <c r="O34" s="47">
        <f>G34*O$4</f>
        <v>32370.510000000002</v>
      </c>
      <c r="P34" s="55">
        <f>H34*P$4</f>
        <v>0</v>
      </c>
      <c r="Q34" s="40">
        <f t="shared" si="14"/>
        <v>573753.57999999984</v>
      </c>
      <c r="R34" s="40">
        <f t="shared" si="5"/>
        <v>33498.755000000005</v>
      </c>
      <c r="S34" s="55">
        <f t="shared" si="6"/>
        <v>0</v>
      </c>
      <c r="T34" s="95">
        <f>B34*T$4</f>
        <v>36350.65</v>
      </c>
      <c r="U34" s="95">
        <f>C34*U$4</f>
        <v>2066.4500000000003</v>
      </c>
      <c r="V34" s="98">
        <f>D34*V$4</f>
        <v>0</v>
      </c>
      <c r="W34" s="47">
        <f>F34*W$4</f>
        <v>32129.615999999991</v>
      </c>
      <c r="X34" s="47">
        <f>G34*X$4</f>
        <v>1931.7885000000001</v>
      </c>
      <c r="Y34" s="55">
        <f>H34*Y$4</f>
        <v>0</v>
      </c>
      <c r="Z34" s="40">
        <f t="shared" si="15"/>
        <v>34240.132999999994</v>
      </c>
      <c r="AA34" s="40">
        <f t="shared" si="7"/>
        <v>1999.1192500000002</v>
      </c>
      <c r="AB34" s="55">
        <f t="shared" si="8"/>
        <v>0</v>
      </c>
      <c r="AC34" s="99">
        <f>B34*AC$4</f>
        <v>36350.65</v>
      </c>
      <c r="AD34" s="99">
        <f>C34*AD$4</f>
        <v>2066.4500000000003</v>
      </c>
      <c r="AE34" s="98">
        <f>D34*AE$4</f>
        <v>0</v>
      </c>
      <c r="AF34" s="47">
        <f>F34*AF$4</f>
        <v>32129.615999999991</v>
      </c>
      <c r="AG34" s="47">
        <f>G34*AG$4</f>
        <v>1931.7885000000001</v>
      </c>
      <c r="AH34" s="55">
        <f>H34*AH$4</f>
        <v>0</v>
      </c>
      <c r="AI34" s="40">
        <f t="shared" si="16"/>
        <v>34240.132999999994</v>
      </c>
      <c r="AJ34" s="40">
        <f t="shared" si="9"/>
        <v>1999.1192500000002</v>
      </c>
      <c r="AK34" s="55">
        <f t="shared" si="10"/>
        <v>0</v>
      </c>
      <c r="AL34" s="59">
        <f>B34*AL$4</f>
        <v>424.41840000000002</v>
      </c>
      <c r="AM34" s="59">
        <f>C34*AM$4</f>
        <v>24.127200000000002</v>
      </c>
      <c r="AN34" s="81">
        <f>D34*AN$4</f>
        <v>0</v>
      </c>
      <c r="AO34" s="59">
        <f>F34*AO$4</f>
        <v>375.13497599999988</v>
      </c>
      <c r="AP34" s="59">
        <f>G34*AP$4</f>
        <v>22.554936000000001</v>
      </c>
      <c r="AQ34" s="81">
        <f>H34*AQ$4</f>
        <v>0</v>
      </c>
      <c r="AR34" s="40">
        <f t="shared" si="17"/>
        <v>399.77668799999992</v>
      </c>
      <c r="AS34" s="40">
        <f t="shared" si="11"/>
        <v>23.341068</v>
      </c>
      <c r="AT34" s="55">
        <f t="shared" si="12"/>
        <v>0</v>
      </c>
    </row>
    <row r="35" spans="1:76" x14ac:dyDescent="0.5">
      <c r="A35" s="81">
        <f t="shared" si="21"/>
        <v>2048</v>
      </c>
      <c r="B35" s="82">
        <f t="shared" si="20"/>
        <v>41532</v>
      </c>
      <c r="C35" s="78">
        <f t="shared" si="19"/>
        <v>2234</v>
      </c>
      <c r="D35" s="59">
        <v>0</v>
      </c>
      <c r="E35" s="81"/>
      <c r="F35" s="79">
        <f t="shared" si="18"/>
        <v>36823.139999999985</v>
      </c>
      <c r="G35" s="78">
        <v>2088.42</v>
      </c>
      <c r="H35" s="78">
        <v>0</v>
      </c>
      <c r="I35" s="81"/>
      <c r="J35" s="78">
        <f t="shared" si="13"/>
        <v>39177.569999999992</v>
      </c>
      <c r="K35" s="99">
        <f>B35*K$4</f>
        <v>643746</v>
      </c>
      <c r="L35" s="99">
        <f>C35*K$4</f>
        <v>34627</v>
      </c>
      <c r="M35" s="98">
        <f>D35*K$4</f>
        <v>0</v>
      </c>
      <c r="N35" s="47">
        <f>F35*N$4</f>
        <v>570758.66999999981</v>
      </c>
      <c r="O35" s="47">
        <f>G35*O$4</f>
        <v>32370.510000000002</v>
      </c>
      <c r="P35" s="55">
        <f>H35*P$4</f>
        <v>0</v>
      </c>
      <c r="Q35" s="40">
        <f t="shared" si="14"/>
        <v>607252.33499999996</v>
      </c>
      <c r="R35" s="40">
        <f t="shared" si="5"/>
        <v>33498.755000000005</v>
      </c>
      <c r="S35" s="55">
        <f t="shared" si="6"/>
        <v>0</v>
      </c>
      <c r="T35" s="95">
        <f>B35*T$4</f>
        <v>38417.1</v>
      </c>
      <c r="U35" s="95">
        <f>C35*U$4</f>
        <v>2066.4500000000003</v>
      </c>
      <c r="V35" s="98">
        <f>D35*V$4</f>
        <v>0</v>
      </c>
      <c r="W35" s="47">
        <f>F35*W$4</f>
        <v>34061.40449999999</v>
      </c>
      <c r="X35" s="47">
        <f>G35*X$4</f>
        <v>1931.7885000000001</v>
      </c>
      <c r="Y35" s="55">
        <f>H35*Y$4</f>
        <v>0</v>
      </c>
      <c r="Z35" s="40">
        <f t="shared" si="15"/>
        <v>36239.25224999999</v>
      </c>
      <c r="AA35" s="40">
        <f t="shared" si="7"/>
        <v>1999.1192500000002</v>
      </c>
      <c r="AB35" s="55">
        <f t="shared" si="8"/>
        <v>0</v>
      </c>
      <c r="AC35" s="99">
        <f>B35*AC$4</f>
        <v>38417.1</v>
      </c>
      <c r="AD35" s="99">
        <f>C35*AD$4</f>
        <v>2066.4500000000003</v>
      </c>
      <c r="AE35" s="98">
        <f>D35*AE$4</f>
        <v>0</v>
      </c>
      <c r="AF35" s="47">
        <f>F35*AF$4</f>
        <v>34061.40449999999</v>
      </c>
      <c r="AG35" s="47">
        <f>G35*AG$4</f>
        <v>1931.7885000000001</v>
      </c>
      <c r="AH35" s="55">
        <f>H35*AH$4</f>
        <v>0</v>
      </c>
      <c r="AI35" s="40">
        <f t="shared" si="16"/>
        <v>36239.25224999999</v>
      </c>
      <c r="AJ35" s="40">
        <f t="shared" si="9"/>
        <v>1999.1192500000002</v>
      </c>
      <c r="AK35" s="55">
        <f t="shared" si="10"/>
        <v>0</v>
      </c>
      <c r="AL35" s="59">
        <f>B35*AL$4</f>
        <v>448.54560000000004</v>
      </c>
      <c r="AM35" s="59">
        <f>C35*AM$4</f>
        <v>24.127200000000002</v>
      </c>
      <c r="AN35" s="81">
        <f>D35*AN$4</f>
        <v>0</v>
      </c>
      <c r="AO35" s="59">
        <f>F35*AO$4</f>
        <v>397.68991199999988</v>
      </c>
      <c r="AP35" s="59">
        <f>G35*AP$4</f>
        <v>22.554936000000001</v>
      </c>
      <c r="AQ35" s="81">
        <f>H35*AQ$4</f>
        <v>0</v>
      </c>
      <c r="AR35" s="40">
        <f t="shared" si="17"/>
        <v>423.11775599999999</v>
      </c>
      <c r="AS35" s="40">
        <f t="shared" si="11"/>
        <v>23.341068</v>
      </c>
      <c r="AT35" s="55">
        <f t="shared" si="12"/>
        <v>0</v>
      </c>
    </row>
    <row r="36" spans="1:76" x14ac:dyDescent="0.5">
      <c r="A36" s="81">
        <f t="shared" si="21"/>
        <v>2049</v>
      </c>
      <c r="B36" s="82">
        <f t="shared" si="20"/>
        <v>43766</v>
      </c>
      <c r="C36" s="78">
        <f t="shared" si="19"/>
        <v>2234</v>
      </c>
      <c r="D36" s="59">
        <v>0</v>
      </c>
      <c r="E36" s="81"/>
      <c r="F36" s="79">
        <f t="shared" si="18"/>
        <v>38911.559999999983</v>
      </c>
      <c r="G36" s="78">
        <v>2088.42</v>
      </c>
      <c r="H36" s="78">
        <v>0</v>
      </c>
      <c r="I36" s="83"/>
      <c r="J36" s="78">
        <f t="shared" si="13"/>
        <v>41338.779999999992</v>
      </c>
      <c r="K36" s="99">
        <f>B36*K$4</f>
        <v>678373</v>
      </c>
      <c r="L36" s="99">
        <f>C36*K$4</f>
        <v>34627</v>
      </c>
      <c r="M36" s="98">
        <f>D36*K$4</f>
        <v>0</v>
      </c>
      <c r="N36" s="47">
        <f>F36*N$4</f>
        <v>603129.1799999997</v>
      </c>
      <c r="O36" s="47">
        <f>G36*O$4</f>
        <v>32370.510000000002</v>
      </c>
      <c r="P36" s="55">
        <f>H36*P$4</f>
        <v>0</v>
      </c>
      <c r="Q36" s="40">
        <f t="shared" si="14"/>
        <v>640751.08999999985</v>
      </c>
      <c r="R36" s="40">
        <f t="shared" si="5"/>
        <v>33498.755000000005</v>
      </c>
      <c r="S36" s="55">
        <f t="shared" si="6"/>
        <v>0</v>
      </c>
      <c r="T36" s="95">
        <f>B36*T$4</f>
        <v>40483.550000000003</v>
      </c>
      <c r="U36" s="95">
        <f>C36*U$4</f>
        <v>2066.4500000000003</v>
      </c>
      <c r="V36" s="98">
        <f>D36*V$4</f>
        <v>0</v>
      </c>
      <c r="W36" s="47">
        <f>F36*W$4</f>
        <v>35993.192999999985</v>
      </c>
      <c r="X36" s="47">
        <f>G36*X$4</f>
        <v>1931.7885000000001</v>
      </c>
      <c r="Y36" s="55">
        <f>H36*Y$4</f>
        <v>0</v>
      </c>
      <c r="Z36" s="40">
        <f t="shared" si="15"/>
        <v>38238.371499999994</v>
      </c>
      <c r="AA36" s="40">
        <f t="shared" si="7"/>
        <v>1999.1192500000002</v>
      </c>
      <c r="AB36" s="55">
        <f t="shared" si="8"/>
        <v>0</v>
      </c>
      <c r="AC36" s="99">
        <f>B36*AC$4</f>
        <v>40483.550000000003</v>
      </c>
      <c r="AD36" s="99">
        <f>C36*AD$4</f>
        <v>2066.4500000000003</v>
      </c>
      <c r="AE36" s="98">
        <f>D36*AE$4</f>
        <v>0</v>
      </c>
      <c r="AF36" s="47">
        <f>F36*AF$4</f>
        <v>35993.192999999985</v>
      </c>
      <c r="AG36" s="47">
        <f>G36*AG$4</f>
        <v>1931.7885000000001</v>
      </c>
      <c r="AH36" s="55">
        <f>H36*AH$4</f>
        <v>0</v>
      </c>
      <c r="AI36" s="40">
        <f t="shared" si="16"/>
        <v>38238.371499999994</v>
      </c>
      <c r="AJ36" s="40">
        <f t="shared" si="9"/>
        <v>1999.1192500000002</v>
      </c>
      <c r="AK36" s="55">
        <f t="shared" si="10"/>
        <v>0</v>
      </c>
      <c r="AL36" s="59">
        <f>B36*AL$4</f>
        <v>472.67280000000005</v>
      </c>
      <c r="AM36" s="59">
        <f>C36*AM$4</f>
        <v>24.127200000000002</v>
      </c>
      <c r="AN36" s="81">
        <f>D36*AN$4</f>
        <v>0</v>
      </c>
      <c r="AO36" s="59">
        <f>F36*AO$4</f>
        <v>420.24484799999982</v>
      </c>
      <c r="AP36" s="59">
        <f>G36*AP$4</f>
        <v>22.554936000000001</v>
      </c>
      <c r="AQ36" s="81">
        <f>H36*AQ$4</f>
        <v>0</v>
      </c>
      <c r="AR36" s="40">
        <f t="shared" si="17"/>
        <v>446.45882399999994</v>
      </c>
      <c r="AS36" s="40">
        <f t="shared" si="11"/>
        <v>23.341068</v>
      </c>
      <c r="AT36" s="55">
        <f t="shared" si="12"/>
        <v>0</v>
      </c>
    </row>
    <row r="37" spans="1:76" x14ac:dyDescent="0.5">
      <c r="A37" s="81">
        <f t="shared" si="21"/>
        <v>2050</v>
      </c>
      <c r="B37" s="82">
        <v>46000</v>
      </c>
      <c r="C37" s="78">
        <f t="shared" si="19"/>
        <v>2234</v>
      </c>
      <c r="D37" s="59">
        <v>0</v>
      </c>
      <c r="E37" s="81"/>
      <c r="F37" s="79">
        <v>41000</v>
      </c>
      <c r="G37" s="78">
        <v>2088.42</v>
      </c>
      <c r="H37" s="78">
        <v>0</v>
      </c>
      <c r="I37" s="84"/>
      <c r="J37" s="78">
        <f t="shared" si="13"/>
        <v>43500</v>
      </c>
      <c r="K37" s="99">
        <f>B37*K$4</f>
        <v>713000</v>
      </c>
      <c r="L37" s="99">
        <f>C37*K$4</f>
        <v>34627</v>
      </c>
      <c r="M37" s="98">
        <f>D37*K$4</f>
        <v>0</v>
      </c>
      <c r="N37" s="47">
        <f>F37*N$4</f>
        <v>635500</v>
      </c>
      <c r="O37" s="47">
        <f>G37*O$4</f>
        <v>32370.510000000002</v>
      </c>
      <c r="P37" s="55">
        <f>H37*P$4</f>
        <v>0</v>
      </c>
      <c r="Q37" s="40">
        <f t="shared" si="14"/>
        <v>674250</v>
      </c>
      <c r="R37" s="40">
        <f t="shared" si="5"/>
        <v>33498.755000000005</v>
      </c>
      <c r="S37" s="55">
        <f t="shared" si="6"/>
        <v>0</v>
      </c>
      <c r="T37" s="95">
        <f>B37*T$4</f>
        <v>42550</v>
      </c>
      <c r="U37" s="95">
        <f>C37*U$4</f>
        <v>2066.4500000000003</v>
      </c>
      <c r="V37" s="98">
        <f>D37*V$4</f>
        <v>0</v>
      </c>
      <c r="W37" s="47">
        <f>F37*W$4</f>
        <v>37925</v>
      </c>
      <c r="X37" s="47">
        <f>G37*X$4</f>
        <v>1931.7885000000001</v>
      </c>
      <c r="Y37" s="55">
        <f>H37*Y$4</f>
        <v>0</v>
      </c>
      <c r="Z37" s="40">
        <f t="shared" si="15"/>
        <v>40237.5</v>
      </c>
      <c r="AA37" s="40">
        <f t="shared" si="7"/>
        <v>1999.1192500000002</v>
      </c>
      <c r="AB37" s="55">
        <f t="shared" si="8"/>
        <v>0</v>
      </c>
      <c r="AC37" s="99">
        <f>B37*AC$4</f>
        <v>42550</v>
      </c>
      <c r="AD37" s="99">
        <f>C37*AD$4</f>
        <v>2066.4500000000003</v>
      </c>
      <c r="AE37" s="98">
        <f>D37*AE$4</f>
        <v>0</v>
      </c>
      <c r="AF37" s="47">
        <f>F37*AF$4</f>
        <v>37925</v>
      </c>
      <c r="AG37" s="47">
        <f>G37*AG$4</f>
        <v>1931.7885000000001</v>
      </c>
      <c r="AH37" s="55">
        <f>H37*AH$4</f>
        <v>0</v>
      </c>
      <c r="AI37" s="40">
        <f t="shared" si="16"/>
        <v>40237.5</v>
      </c>
      <c r="AJ37" s="40">
        <f t="shared" si="9"/>
        <v>1999.1192500000002</v>
      </c>
      <c r="AK37" s="55">
        <f t="shared" si="10"/>
        <v>0</v>
      </c>
      <c r="AL37" s="59">
        <f>B37*AL$4</f>
        <v>496.8</v>
      </c>
      <c r="AM37" s="59">
        <f>C37*AM$4</f>
        <v>24.127200000000002</v>
      </c>
      <c r="AN37" s="81">
        <f>D37*AN$4</f>
        <v>0</v>
      </c>
      <c r="AO37" s="59">
        <f>F37*AO$4</f>
        <v>442.8</v>
      </c>
      <c r="AP37" s="59">
        <f>G37*AP$4</f>
        <v>22.554936000000001</v>
      </c>
      <c r="AQ37" s="81">
        <f>H37*AQ$4</f>
        <v>0</v>
      </c>
      <c r="AR37" s="40">
        <f t="shared" si="17"/>
        <v>469.8</v>
      </c>
      <c r="AS37" s="40">
        <f t="shared" si="11"/>
        <v>23.341068</v>
      </c>
      <c r="AT37" s="55">
        <f t="shared" si="12"/>
        <v>0</v>
      </c>
    </row>
    <row r="38" spans="1:76" x14ac:dyDescent="0.5">
      <c r="A38" s="94"/>
      <c r="B38" s="94"/>
      <c r="C38" s="94"/>
      <c r="D38" s="94"/>
      <c r="E38" s="94"/>
      <c r="F38" s="94"/>
      <c r="G38" s="94"/>
      <c r="H38" s="94"/>
      <c r="I38" s="94"/>
      <c r="J38" s="94"/>
      <c r="K38" s="95"/>
      <c r="L38" s="94"/>
      <c r="M38" s="94"/>
      <c r="N38" s="95"/>
      <c r="O38" s="94"/>
      <c r="P38" s="94"/>
      <c r="Q38" s="94"/>
      <c r="R38" s="94"/>
      <c r="S38" s="77"/>
      <c r="T38" s="95"/>
      <c r="V38" s="94"/>
      <c r="W38" s="95"/>
      <c r="X38" s="94"/>
      <c r="Y38" s="94"/>
      <c r="Z38" s="94"/>
      <c r="AA38" s="94"/>
      <c r="AB38" s="77"/>
      <c r="AC38" s="95">
        <f>B38*AC$4</f>
        <v>0</v>
      </c>
      <c r="AD38" s="94"/>
      <c r="AE38" s="94"/>
      <c r="AF38" s="95">
        <f>F38*AF$4</f>
        <v>0</v>
      </c>
      <c r="AG38" s="94"/>
      <c r="AH38" s="94"/>
      <c r="AI38" s="94"/>
      <c r="AJ38" s="94"/>
      <c r="AK38" s="77"/>
      <c r="AL38" s="94">
        <f>B38*AL$4</f>
        <v>0</v>
      </c>
      <c r="AM38" s="94"/>
      <c r="AN38" s="94"/>
      <c r="AO38" s="94">
        <f>F38*AO$4</f>
        <v>0</v>
      </c>
      <c r="AP38" s="94"/>
      <c r="AQ38" s="94"/>
      <c r="AR38" s="94"/>
      <c r="AS38" s="94"/>
      <c r="AT38" s="77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</row>
    <row r="39" spans="1:76" x14ac:dyDescent="0.5">
      <c r="A39" s="94"/>
      <c r="B39" s="96"/>
      <c r="C39" s="94"/>
      <c r="D39" s="94"/>
      <c r="E39" s="94"/>
      <c r="F39" s="96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77"/>
      <c r="V39" s="94"/>
      <c r="W39" s="94"/>
      <c r="X39" s="94"/>
      <c r="Y39" s="94"/>
      <c r="Z39" s="94"/>
      <c r="AA39" s="94"/>
      <c r="AB39" s="77"/>
      <c r="AC39" s="94"/>
      <c r="AD39" s="94"/>
      <c r="AE39" s="94"/>
      <c r="AF39" s="94"/>
      <c r="AG39" s="94"/>
      <c r="AH39" s="94"/>
      <c r="AI39" s="94"/>
      <c r="AJ39" s="94"/>
      <c r="AK39" s="77"/>
      <c r="AL39" s="94"/>
      <c r="AM39" s="94"/>
      <c r="AN39" s="94"/>
      <c r="AO39" s="94"/>
      <c r="AP39" s="94"/>
      <c r="AQ39" s="94"/>
      <c r="AR39" s="94"/>
      <c r="AS39" s="94"/>
      <c r="AT39" s="77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</row>
    <row r="40" spans="1:76" x14ac:dyDescent="0.5">
      <c r="A40" s="94"/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77"/>
      <c r="V40" s="94"/>
      <c r="W40" s="94"/>
      <c r="X40" s="94"/>
      <c r="Y40" s="94"/>
      <c r="Z40" s="94"/>
      <c r="AA40" s="94"/>
      <c r="AB40" s="77"/>
      <c r="AC40" s="94"/>
      <c r="AD40" s="94"/>
      <c r="AE40" s="94"/>
      <c r="AF40" s="94"/>
      <c r="AG40" s="94"/>
      <c r="AH40" s="94"/>
      <c r="AI40" s="94"/>
      <c r="AJ40" s="94"/>
      <c r="AK40" s="77"/>
      <c r="AL40" s="94"/>
      <c r="AM40" s="94"/>
      <c r="AN40" s="94"/>
      <c r="AO40" s="94"/>
      <c r="AP40" s="94"/>
      <c r="AQ40" s="94"/>
      <c r="AR40" s="94"/>
      <c r="AS40" s="94"/>
      <c r="AT40" s="77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</row>
    <row r="41" spans="1:76" x14ac:dyDescent="0.5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77"/>
      <c r="V41" s="94"/>
      <c r="W41" s="94"/>
      <c r="X41" s="94"/>
      <c r="Y41" s="94"/>
      <c r="Z41" s="94"/>
      <c r="AA41" s="94"/>
      <c r="AB41" s="77"/>
      <c r="AC41" s="94"/>
      <c r="AD41" s="94"/>
      <c r="AE41" s="94"/>
      <c r="AF41" s="94"/>
      <c r="AG41" s="94"/>
      <c r="AH41" s="94"/>
      <c r="AI41" s="94"/>
      <c r="AJ41" s="94"/>
      <c r="AK41" s="77"/>
      <c r="AL41" s="94"/>
      <c r="AM41" s="94"/>
      <c r="AN41" s="94"/>
      <c r="AO41" s="94"/>
      <c r="AP41" s="94"/>
      <c r="AQ41" s="94"/>
      <c r="AR41" s="94"/>
      <c r="AS41" s="94"/>
      <c r="AT41" s="77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/>
      <c r="BX41" s="94"/>
    </row>
    <row r="42" spans="1:76" x14ac:dyDescent="0.5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77"/>
      <c r="V42" s="94"/>
      <c r="W42" s="94"/>
      <c r="X42" s="94"/>
      <c r="Y42" s="94"/>
      <c r="Z42" s="94"/>
      <c r="AA42" s="94"/>
      <c r="AB42" s="77"/>
      <c r="AC42" s="94"/>
      <c r="AD42" s="94"/>
      <c r="AE42" s="94"/>
      <c r="AF42" s="94"/>
      <c r="AG42" s="94"/>
      <c r="AH42" s="94"/>
      <c r="AI42" s="94"/>
      <c r="AJ42" s="94"/>
      <c r="AK42" s="77"/>
      <c r="AL42" s="94"/>
      <c r="AM42" s="94"/>
      <c r="AN42" s="94"/>
      <c r="AO42" s="94"/>
      <c r="AP42" s="94"/>
      <c r="AQ42" s="94"/>
      <c r="AR42" s="94"/>
      <c r="AS42" s="94"/>
      <c r="AT42" s="77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BV42" s="94"/>
      <c r="BW42" s="94"/>
      <c r="BX42" s="94"/>
    </row>
    <row r="43" spans="1:76" x14ac:dyDescent="0.5">
      <c r="A43" s="94"/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77"/>
      <c r="V43" s="94"/>
      <c r="W43" s="94"/>
      <c r="X43" s="94"/>
      <c r="Y43" s="94"/>
      <c r="Z43" s="94"/>
      <c r="AA43" s="94"/>
      <c r="AB43" s="77"/>
      <c r="AC43" s="94"/>
      <c r="AD43" s="94"/>
      <c r="AE43" s="94"/>
      <c r="AF43" s="94"/>
      <c r="AG43" s="94"/>
      <c r="AH43" s="94"/>
      <c r="AI43" s="94"/>
      <c r="AJ43" s="94"/>
      <c r="AK43" s="77"/>
      <c r="AL43" s="94"/>
      <c r="AM43" s="94"/>
      <c r="AN43" s="94"/>
      <c r="AO43" s="94"/>
      <c r="AP43" s="94"/>
      <c r="AQ43" s="94"/>
      <c r="AR43" s="94"/>
      <c r="AS43" s="94"/>
      <c r="AT43" s="77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/>
      <c r="BX43" s="94"/>
    </row>
    <row r="44" spans="1:76" x14ac:dyDescent="0.5">
      <c r="A44" s="94"/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77"/>
      <c r="V44" s="94"/>
      <c r="W44" s="94"/>
      <c r="X44" s="94"/>
      <c r="Y44" s="94"/>
      <c r="Z44" s="94"/>
      <c r="AA44" s="94"/>
      <c r="AB44" s="77"/>
      <c r="AC44" s="94"/>
      <c r="AD44" s="94"/>
      <c r="AE44" s="94"/>
      <c r="AF44" s="94"/>
      <c r="AG44" s="94"/>
      <c r="AH44" s="94"/>
      <c r="AI44" s="94"/>
      <c r="AJ44" s="94"/>
      <c r="AK44" s="77"/>
      <c r="AL44" s="94"/>
      <c r="AM44" s="94"/>
      <c r="AN44" s="94"/>
      <c r="AO44" s="94"/>
      <c r="AP44" s="94"/>
      <c r="AQ44" s="94"/>
      <c r="AR44" s="94"/>
      <c r="AS44" s="94"/>
      <c r="AT44" s="77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94"/>
      <c r="BR44" s="94"/>
      <c r="BS44" s="94"/>
      <c r="BT44" s="94"/>
      <c r="BU44" s="94"/>
      <c r="BV44" s="94"/>
      <c r="BW44" s="94"/>
      <c r="BX44" s="94"/>
    </row>
    <row r="45" spans="1:76" x14ac:dyDescent="0.5">
      <c r="A45" s="94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77"/>
      <c r="V45" s="94"/>
      <c r="W45" s="94"/>
      <c r="X45" s="94"/>
      <c r="Y45" s="94"/>
      <c r="Z45" s="94"/>
      <c r="AA45" s="94"/>
      <c r="AB45" s="77"/>
      <c r="AC45" s="94"/>
      <c r="AD45" s="94"/>
      <c r="AE45" s="94"/>
      <c r="AF45" s="94"/>
      <c r="AG45" s="94"/>
      <c r="AH45" s="94"/>
      <c r="AI45" s="94"/>
      <c r="AJ45" s="94"/>
      <c r="AK45" s="77"/>
      <c r="AL45" s="94"/>
      <c r="AM45" s="94"/>
      <c r="AN45" s="94"/>
      <c r="AO45" s="94"/>
      <c r="AP45" s="94"/>
      <c r="AQ45" s="94"/>
      <c r="AR45" s="94"/>
      <c r="AS45" s="94"/>
      <c r="AT45" s="77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4"/>
    </row>
    <row r="46" spans="1:76" x14ac:dyDescent="0.5">
      <c r="A46" s="94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77"/>
      <c r="V46" s="94"/>
      <c r="W46" s="94"/>
      <c r="X46" s="94"/>
      <c r="Y46" s="94"/>
      <c r="Z46" s="94"/>
      <c r="AA46" s="94"/>
      <c r="AB46" s="77"/>
      <c r="AC46" s="94"/>
      <c r="AD46" s="94"/>
      <c r="AE46" s="94"/>
      <c r="AF46" s="94"/>
      <c r="AG46" s="94"/>
      <c r="AH46" s="94"/>
      <c r="AI46" s="94"/>
      <c r="AJ46" s="94"/>
      <c r="AK46" s="77"/>
      <c r="AL46" s="94"/>
      <c r="AM46" s="94"/>
      <c r="AN46" s="94"/>
      <c r="AO46" s="94"/>
      <c r="AP46" s="94"/>
      <c r="AQ46" s="94"/>
      <c r="AR46" s="94"/>
      <c r="AS46" s="94"/>
      <c r="AT46" s="77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94"/>
      <c r="BH46" s="94"/>
      <c r="BI46" s="94"/>
      <c r="BJ46" s="94"/>
      <c r="BK46" s="94"/>
      <c r="BL46" s="94"/>
      <c r="BM46" s="94"/>
      <c r="BN46" s="94"/>
      <c r="BO46" s="94"/>
      <c r="BP46" s="94"/>
      <c r="BQ46" s="94"/>
      <c r="BR46" s="94"/>
      <c r="BS46" s="94"/>
      <c r="BT46" s="94"/>
      <c r="BU46" s="94"/>
      <c r="BV46" s="94"/>
      <c r="BW46" s="94"/>
      <c r="BX46" s="94"/>
    </row>
    <row r="47" spans="1:76" x14ac:dyDescent="0.5">
      <c r="A47" s="94"/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77"/>
      <c r="V47" s="94"/>
      <c r="W47" s="94"/>
      <c r="X47" s="94"/>
      <c r="Y47" s="94"/>
      <c r="Z47" s="94"/>
      <c r="AA47" s="94"/>
      <c r="AB47" s="77"/>
      <c r="AC47" s="94"/>
      <c r="AD47" s="94"/>
      <c r="AE47" s="94"/>
      <c r="AF47" s="94"/>
      <c r="AG47" s="94"/>
      <c r="AH47" s="94"/>
      <c r="AI47" s="94"/>
      <c r="AJ47" s="94"/>
      <c r="AK47" s="77"/>
      <c r="AL47" s="94"/>
      <c r="AM47" s="94"/>
      <c r="AN47" s="94"/>
      <c r="AO47" s="94"/>
      <c r="AP47" s="94"/>
      <c r="AQ47" s="94"/>
      <c r="AR47" s="94"/>
      <c r="AS47" s="94"/>
      <c r="AT47" s="77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94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4"/>
      <c r="BR47" s="94"/>
      <c r="BS47" s="94"/>
      <c r="BT47" s="94"/>
      <c r="BU47" s="94"/>
      <c r="BV47" s="94"/>
      <c r="BW47" s="94"/>
      <c r="BX47" s="94"/>
    </row>
    <row r="48" spans="1:76" x14ac:dyDescent="0.5">
      <c r="A48" s="94"/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77"/>
      <c r="V48" s="94"/>
      <c r="W48" s="94"/>
      <c r="X48" s="94"/>
      <c r="Y48" s="94"/>
      <c r="Z48" s="94"/>
      <c r="AA48" s="94"/>
      <c r="AB48" s="77"/>
      <c r="AC48" s="94"/>
      <c r="AD48" s="94"/>
      <c r="AE48" s="94"/>
      <c r="AF48" s="94"/>
      <c r="AG48" s="94"/>
      <c r="AH48" s="94"/>
      <c r="AI48" s="94"/>
      <c r="AJ48" s="94"/>
      <c r="AK48" s="77"/>
      <c r="AL48" s="94"/>
      <c r="AM48" s="94"/>
      <c r="AN48" s="94"/>
      <c r="AO48" s="94"/>
      <c r="AP48" s="94"/>
      <c r="AQ48" s="94"/>
      <c r="AR48" s="94"/>
      <c r="AS48" s="94"/>
      <c r="AT48" s="77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4"/>
      <c r="BG48" s="94"/>
      <c r="BH48" s="94"/>
      <c r="BI48" s="94"/>
      <c r="BJ48" s="94"/>
      <c r="BK48" s="94"/>
      <c r="BL48" s="94"/>
      <c r="BM48" s="94"/>
      <c r="BN48" s="94"/>
      <c r="BO48" s="94"/>
      <c r="BP48" s="94"/>
      <c r="BQ48" s="94"/>
      <c r="BR48" s="94"/>
      <c r="BS48" s="94"/>
      <c r="BT48" s="94"/>
      <c r="BU48" s="94"/>
      <c r="BV48" s="94"/>
      <c r="BW48" s="94"/>
      <c r="BX48" s="94"/>
    </row>
    <row r="49" spans="1:76" x14ac:dyDescent="0.5">
      <c r="A49" s="94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77"/>
      <c r="V49" s="94"/>
      <c r="W49" s="94"/>
      <c r="X49" s="94"/>
      <c r="Y49" s="94"/>
      <c r="Z49" s="94"/>
      <c r="AA49" s="94"/>
      <c r="AB49" s="77"/>
      <c r="AC49" s="94"/>
      <c r="AD49" s="94"/>
      <c r="AE49" s="94"/>
      <c r="AF49" s="94"/>
      <c r="AG49" s="94"/>
      <c r="AH49" s="94"/>
      <c r="AI49" s="94"/>
      <c r="AJ49" s="94"/>
      <c r="AK49" s="77"/>
      <c r="AL49" s="94"/>
      <c r="AM49" s="94"/>
      <c r="AN49" s="94"/>
      <c r="AO49" s="94"/>
      <c r="AP49" s="94"/>
      <c r="AQ49" s="94"/>
      <c r="AR49" s="94"/>
      <c r="AS49" s="94"/>
      <c r="AT49" s="77"/>
      <c r="AU49" s="94"/>
      <c r="AV49" s="94"/>
      <c r="AW49" s="94"/>
      <c r="AX49" s="94"/>
      <c r="AY49" s="94"/>
      <c r="AZ49" s="94"/>
      <c r="BA49" s="94"/>
      <c r="BB49" s="94"/>
      <c r="BC49" s="94"/>
      <c r="BD49" s="94"/>
      <c r="BE49" s="94"/>
      <c r="BF49" s="94"/>
      <c r="BG49" s="94"/>
      <c r="BH49" s="94"/>
      <c r="BI49" s="94"/>
      <c r="BJ49" s="94"/>
      <c r="BK49" s="94"/>
      <c r="BL49" s="94"/>
      <c r="BM49" s="94"/>
      <c r="BN49" s="94"/>
      <c r="BO49" s="94"/>
      <c r="BP49" s="94"/>
      <c r="BQ49" s="94"/>
      <c r="BR49" s="94"/>
      <c r="BS49" s="94"/>
      <c r="BT49" s="94"/>
      <c r="BU49" s="94"/>
      <c r="BV49" s="94"/>
      <c r="BW49" s="94"/>
      <c r="BX49" s="94"/>
    </row>
    <row r="50" spans="1:76" x14ac:dyDescent="0.5">
      <c r="A50" s="94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77"/>
      <c r="V50" s="94"/>
      <c r="W50" s="94"/>
      <c r="X50" s="94"/>
      <c r="Y50" s="94"/>
      <c r="Z50" s="94"/>
      <c r="AA50" s="94"/>
      <c r="AB50" s="77"/>
      <c r="AC50" s="94"/>
      <c r="AD50" s="94"/>
      <c r="AE50" s="94"/>
      <c r="AF50" s="94"/>
      <c r="AG50" s="94"/>
      <c r="AH50" s="94"/>
      <c r="AI50" s="94"/>
      <c r="AJ50" s="94"/>
      <c r="AK50" s="77"/>
      <c r="AL50" s="94"/>
      <c r="AM50" s="94"/>
      <c r="AN50" s="94"/>
      <c r="AO50" s="94"/>
      <c r="AP50" s="94"/>
      <c r="AQ50" s="94"/>
      <c r="AR50" s="94"/>
      <c r="AS50" s="94"/>
      <c r="AT50" s="77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94"/>
      <c r="BG50" s="94"/>
      <c r="BH50" s="94"/>
      <c r="BI50" s="94"/>
      <c r="BJ50" s="94"/>
      <c r="BK50" s="94"/>
      <c r="BL50" s="94"/>
      <c r="BM50" s="94"/>
      <c r="BN50" s="94"/>
      <c r="BO50" s="94"/>
      <c r="BP50" s="94"/>
      <c r="BQ50" s="94"/>
      <c r="BR50" s="94"/>
      <c r="BS50" s="94"/>
      <c r="BT50" s="94"/>
      <c r="BU50" s="94"/>
      <c r="BV50" s="94"/>
      <c r="BW50" s="94"/>
      <c r="BX50" s="94"/>
    </row>
    <row r="51" spans="1:76" x14ac:dyDescent="0.5">
      <c r="A51" s="94"/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77"/>
      <c r="V51" s="94"/>
      <c r="W51" s="94"/>
      <c r="X51" s="94"/>
      <c r="Y51" s="94"/>
      <c r="Z51" s="94"/>
      <c r="AA51" s="94"/>
      <c r="AB51" s="77"/>
      <c r="AC51" s="94"/>
      <c r="AD51" s="94"/>
      <c r="AE51" s="94"/>
      <c r="AF51" s="94"/>
      <c r="AG51" s="94"/>
      <c r="AH51" s="94"/>
      <c r="AI51" s="94"/>
      <c r="AJ51" s="94"/>
      <c r="AK51" s="77"/>
      <c r="AL51" s="94"/>
      <c r="AM51" s="94"/>
      <c r="AN51" s="94"/>
      <c r="AO51" s="94"/>
      <c r="AP51" s="94"/>
      <c r="AQ51" s="94"/>
      <c r="AR51" s="94"/>
      <c r="AS51" s="94"/>
      <c r="AT51" s="77"/>
      <c r="AU51" s="94"/>
      <c r="AV51" s="94"/>
      <c r="AW51" s="94"/>
      <c r="AX51" s="94"/>
      <c r="AY51" s="94"/>
      <c r="AZ51" s="94"/>
      <c r="BA51" s="94"/>
      <c r="BB51" s="94"/>
      <c r="BC51" s="94"/>
      <c r="BD51" s="94"/>
      <c r="BE51" s="94"/>
      <c r="BF51" s="94"/>
      <c r="BG51" s="94"/>
      <c r="BH51" s="94"/>
      <c r="BI51" s="94"/>
      <c r="BJ51" s="94"/>
      <c r="BK51" s="94"/>
      <c r="BL51" s="94"/>
      <c r="BM51" s="94"/>
      <c r="BN51" s="94"/>
      <c r="BO51" s="94"/>
      <c r="BP51" s="94"/>
      <c r="BQ51" s="94"/>
      <c r="BR51" s="94"/>
      <c r="BS51" s="94"/>
      <c r="BT51" s="94"/>
      <c r="BU51" s="94"/>
      <c r="BV51" s="94"/>
      <c r="BW51" s="94"/>
      <c r="BX51" s="94"/>
    </row>
    <row r="52" spans="1:76" x14ac:dyDescent="0.5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77"/>
      <c r="V52" s="94"/>
      <c r="W52" s="94"/>
      <c r="X52" s="94"/>
      <c r="Y52" s="94"/>
      <c r="Z52" s="94"/>
      <c r="AA52" s="94"/>
      <c r="AB52" s="77"/>
      <c r="AC52" s="94"/>
      <c r="AD52" s="94"/>
      <c r="AE52" s="94"/>
      <c r="AF52" s="94"/>
      <c r="AG52" s="94"/>
      <c r="AH52" s="94"/>
      <c r="AI52" s="94"/>
      <c r="AJ52" s="94"/>
      <c r="AK52" s="77"/>
      <c r="AL52" s="94"/>
      <c r="AM52" s="94"/>
      <c r="AN52" s="94"/>
      <c r="AO52" s="94"/>
      <c r="AP52" s="94"/>
      <c r="AQ52" s="94"/>
      <c r="AR52" s="94"/>
      <c r="AS52" s="94"/>
      <c r="AT52" s="77"/>
      <c r="AU52" s="94"/>
      <c r="AV52" s="94"/>
      <c r="AW52" s="94"/>
      <c r="AX52" s="94"/>
      <c r="AY52" s="94"/>
      <c r="AZ52" s="94"/>
      <c r="BA52" s="94"/>
      <c r="BB52" s="94"/>
      <c r="BC52" s="94"/>
      <c r="BD52" s="94"/>
      <c r="BE52" s="94"/>
      <c r="BF52" s="94"/>
      <c r="BG52" s="94"/>
      <c r="BH52" s="94"/>
      <c r="BI52" s="94"/>
      <c r="BJ52" s="94"/>
      <c r="BK52" s="94"/>
      <c r="BL52" s="94"/>
      <c r="BM52" s="94"/>
      <c r="BN52" s="94"/>
      <c r="BO52" s="94"/>
      <c r="BP52" s="94"/>
      <c r="BQ52" s="94"/>
      <c r="BR52" s="94"/>
      <c r="BS52" s="94"/>
      <c r="BT52" s="94"/>
      <c r="BU52" s="94"/>
      <c r="BV52" s="94"/>
      <c r="BW52" s="94"/>
      <c r="BX52" s="94"/>
    </row>
    <row r="53" spans="1:76" x14ac:dyDescent="0.5">
      <c r="A53" s="94"/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77"/>
      <c r="V53" s="94"/>
      <c r="W53" s="94"/>
      <c r="X53" s="94"/>
      <c r="Y53" s="94"/>
      <c r="Z53" s="94"/>
      <c r="AA53" s="94"/>
      <c r="AB53" s="77"/>
      <c r="AC53" s="94"/>
      <c r="AD53" s="94"/>
      <c r="AE53" s="94"/>
      <c r="AF53" s="94"/>
      <c r="AG53" s="94"/>
      <c r="AH53" s="94"/>
      <c r="AI53" s="94"/>
      <c r="AJ53" s="94"/>
      <c r="AK53" s="77"/>
      <c r="AL53" s="94"/>
      <c r="AM53" s="94"/>
      <c r="AN53" s="94"/>
      <c r="AO53" s="94"/>
      <c r="AP53" s="94"/>
      <c r="AQ53" s="94"/>
      <c r="AR53" s="94"/>
      <c r="AS53" s="94"/>
      <c r="AT53" s="77"/>
      <c r="AU53" s="94"/>
      <c r="AV53" s="94"/>
      <c r="AW53" s="94"/>
      <c r="AX53" s="94"/>
      <c r="AY53" s="94"/>
      <c r="AZ53" s="94"/>
      <c r="BA53" s="94"/>
      <c r="BB53" s="94"/>
      <c r="BC53" s="94"/>
      <c r="BD53" s="94"/>
      <c r="BE53" s="94"/>
      <c r="BF53" s="94"/>
      <c r="BG53" s="94"/>
      <c r="BH53" s="94"/>
      <c r="BI53" s="94"/>
      <c r="BJ53" s="94"/>
      <c r="BK53" s="94"/>
      <c r="BL53" s="94"/>
      <c r="BM53" s="94"/>
      <c r="BN53" s="94"/>
      <c r="BO53" s="94"/>
      <c r="BP53" s="94"/>
      <c r="BQ53" s="94"/>
      <c r="BR53" s="94"/>
      <c r="BS53" s="94"/>
      <c r="BT53" s="94"/>
      <c r="BU53" s="94"/>
      <c r="BV53" s="94"/>
      <c r="BW53" s="94"/>
      <c r="BX53" s="94"/>
    </row>
    <row r="54" spans="1:76" x14ac:dyDescent="0.5">
      <c r="A54" s="94"/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77"/>
      <c r="V54" s="94"/>
      <c r="W54" s="94"/>
      <c r="X54" s="94"/>
      <c r="Y54" s="94"/>
      <c r="Z54" s="94"/>
      <c r="AA54" s="94"/>
      <c r="AB54" s="77"/>
      <c r="AC54" s="94"/>
      <c r="AD54" s="94"/>
      <c r="AE54" s="94"/>
      <c r="AF54" s="94"/>
      <c r="AG54" s="94"/>
      <c r="AH54" s="94"/>
      <c r="AI54" s="94"/>
      <c r="AJ54" s="94"/>
      <c r="AK54" s="77"/>
      <c r="AL54" s="94"/>
      <c r="AM54" s="94"/>
      <c r="AN54" s="94"/>
      <c r="AO54" s="94"/>
      <c r="AP54" s="94"/>
      <c r="AQ54" s="94"/>
      <c r="AR54" s="94"/>
      <c r="AS54" s="94"/>
      <c r="AT54" s="77"/>
      <c r="AU54" s="94"/>
      <c r="AV54" s="94"/>
      <c r="AW54" s="94"/>
      <c r="AX54" s="94"/>
      <c r="AY54" s="94"/>
      <c r="AZ54" s="94"/>
      <c r="BA54" s="94"/>
      <c r="BB54" s="94"/>
      <c r="BC54" s="94"/>
      <c r="BD54" s="94"/>
      <c r="BE54" s="94"/>
      <c r="BF54" s="94"/>
      <c r="BG54" s="94"/>
      <c r="BH54" s="94"/>
      <c r="BI54" s="94"/>
      <c r="BJ54" s="94"/>
      <c r="BK54" s="94"/>
      <c r="BL54" s="94"/>
      <c r="BM54" s="94"/>
      <c r="BN54" s="94"/>
      <c r="BO54" s="94"/>
      <c r="BP54" s="94"/>
      <c r="BQ54" s="94"/>
      <c r="BR54" s="94"/>
      <c r="BS54" s="94"/>
      <c r="BT54" s="94"/>
      <c r="BU54" s="94"/>
      <c r="BV54" s="94"/>
      <c r="BW54" s="94"/>
      <c r="BX54" s="94"/>
    </row>
    <row r="55" spans="1:76" x14ac:dyDescent="0.5">
      <c r="A55" s="94"/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77"/>
      <c r="V55" s="94"/>
      <c r="W55" s="94"/>
      <c r="X55" s="94"/>
      <c r="Y55" s="94"/>
      <c r="Z55" s="94"/>
      <c r="AA55" s="94"/>
      <c r="AB55" s="77"/>
      <c r="AC55" s="94"/>
      <c r="AD55" s="94"/>
      <c r="AE55" s="94"/>
      <c r="AF55" s="94"/>
      <c r="AG55" s="94"/>
      <c r="AH55" s="94"/>
      <c r="AI55" s="94"/>
      <c r="AJ55" s="94"/>
      <c r="AK55" s="77"/>
      <c r="AL55" s="94"/>
      <c r="AM55" s="94"/>
      <c r="AN55" s="94"/>
      <c r="AO55" s="94"/>
      <c r="AP55" s="94"/>
      <c r="AQ55" s="94"/>
      <c r="AR55" s="94"/>
      <c r="AS55" s="94"/>
      <c r="AT55" s="77"/>
      <c r="AU55" s="94"/>
      <c r="AV55" s="94"/>
      <c r="AW55" s="94"/>
      <c r="AX55" s="94"/>
      <c r="AY55" s="94"/>
      <c r="AZ55" s="94"/>
      <c r="BA55" s="94"/>
      <c r="BB55" s="94"/>
      <c r="BC55" s="94"/>
      <c r="BD55" s="94"/>
      <c r="BE55" s="94"/>
      <c r="BF55" s="94"/>
      <c r="BG55" s="94"/>
      <c r="BH55" s="94"/>
      <c r="BI55" s="94"/>
      <c r="BJ55" s="94"/>
      <c r="BK55" s="94"/>
      <c r="BL55" s="94"/>
      <c r="BM55" s="94"/>
      <c r="BN55" s="94"/>
      <c r="BO55" s="94"/>
      <c r="BP55" s="94"/>
      <c r="BQ55" s="94"/>
      <c r="BR55" s="94"/>
      <c r="BS55" s="94"/>
      <c r="BT55" s="94"/>
      <c r="BU55" s="94"/>
      <c r="BV55" s="94"/>
      <c r="BW55" s="94"/>
      <c r="BX55" s="94"/>
    </row>
    <row r="56" spans="1:76" x14ac:dyDescent="0.5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77"/>
      <c r="V56" s="94"/>
      <c r="W56" s="94"/>
      <c r="X56" s="94"/>
      <c r="Y56" s="94"/>
      <c r="Z56" s="94"/>
      <c r="AA56" s="94"/>
      <c r="AB56" s="77"/>
      <c r="AC56" s="94"/>
      <c r="AD56" s="94"/>
      <c r="AE56" s="94"/>
      <c r="AF56" s="94"/>
      <c r="AG56" s="94"/>
      <c r="AH56" s="94"/>
      <c r="AI56" s="94"/>
      <c r="AJ56" s="94"/>
      <c r="AK56" s="77"/>
      <c r="AL56" s="94"/>
      <c r="AM56" s="94"/>
      <c r="AN56" s="94"/>
      <c r="AO56" s="94"/>
      <c r="AP56" s="94"/>
      <c r="AQ56" s="94"/>
      <c r="AR56" s="94"/>
      <c r="AS56" s="94"/>
      <c r="AT56" s="77"/>
      <c r="AU56" s="94"/>
      <c r="AV56" s="94"/>
      <c r="AW56" s="94"/>
      <c r="AX56" s="94"/>
      <c r="AY56" s="94"/>
      <c r="AZ56" s="94"/>
      <c r="BA56" s="94"/>
      <c r="BB56" s="94"/>
      <c r="BC56" s="94"/>
      <c r="BD56" s="94"/>
      <c r="BE56" s="94"/>
      <c r="BF56" s="94"/>
      <c r="BG56" s="94"/>
      <c r="BH56" s="94"/>
      <c r="BI56" s="94"/>
      <c r="BJ56" s="94"/>
      <c r="BK56" s="94"/>
      <c r="BL56" s="94"/>
      <c r="BM56" s="94"/>
      <c r="BN56" s="94"/>
      <c r="BO56" s="94"/>
      <c r="BP56" s="94"/>
      <c r="BQ56" s="94"/>
      <c r="BR56" s="94"/>
      <c r="BS56" s="94"/>
      <c r="BT56" s="94"/>
      <c r="BU56" s="94"/>
      <c r="BV56" s="94"/>
      <c r="BW56" s="94"/>
      <c r="BX56" s="94"/>
    </row>
    <row r="57" spans="1:76" x14ac:dyDescent="0.5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77"/>
      <c r="V57" s="94"/>
      <c r="W57" s="94"/>
      <c r="X57" s="94"/>
      <c r="Y57" s="94"/>
      <c r="Z57" s="94"/>
      <c r="AA57" s="94"/>
      <c r="AB57" s="77"/>
      <c r="AC57" s="94"/>
      <c r="AD57" s="94"/>
      <c r="AE57" s="94"/>
      <c r="AF57" s="94"/>
      <c r="AG57" s="94"/>
      <c r="AH57" s="94"/>
      <c r="AI57" s="94"/>
      <c r="AJ57" s="94"/>
      <c r="AK57" s="77"/>
      <c r="AL57" s="94"/>
      <c r="AM57" s="94"/>
      <c r="AN57" s="94"/>
      <c r="AO57" s="94"/>
      <c r="AP57" s="94"/>
      <c r="AQ57" s="94"/>
      <c r="AR57" s="94"/>
      <c r="AS57" s="94"/>
      <c r="AT57" s="77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  <c r="BW57" s="94"/>
      <c r="BX57" s="94"/>
    </row>
    <row r="58" spans="1:76" x14ac:dyDescent="0.5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77"/>
      <c r="V58" s="94"/>
      <c r="W58" s="94"/>
      <c r="X58" s="94"/>
      <c r="Y58" s="94"/>
      <c r="Z58" s="94"/>
      <c r="AA58" s="94"/>
      <c r="AB58" s="77"/>
      <c r="AC58" s="94"/>
      <c r="AD58" s="94"/>
      <c r="AE58" s="94"/>
      <c r="AF58" s="94"/>
      <c r="AG58" s="94"/>
      <c r="AH58" s="94"/>
      <c r="AI58" s="94"/>
      <c r="AJ58" s="94"/>
      <c r="AK58" s="77"/>
      <c r="AL58" s="94"/>
      <c r="AM58" s="94"/>
      <c r="AN58" s="94"/>
      <c r="AO58" s="94"/>
      <c r="AP58" s="94"/>
      <c r="AQ58" s="94"/>
      <c r="AR58" s="94"/>
      <c r="AS58" s="94"/>
      <c r="AT58" s="77"/>
      <c r="AU58" s="94"/>
      <c r="AV58" s="94"/>
      <c r="AW58" s="94"/>
      <c r="AX58" s="94"/>
      <c r="AY58" s="94"/>
      <c r="AZ58" s="94"/>
      <c r="BA58" s="94"/>
      <c r="BB58" s="94"/>
      <c r="BC58" s="94"/>
      <c r="BD58" s="94"/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  <c r="BV58" s="94"/>
      <c r="BW58" s="94"/>
      <c r="BX58" s="94"/>
    </row>
    <row r="59" spans="1:76" x14ac:dyDescent="0.5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77"/>
      <c r="V59" s="94"/>
      <c r="W59" s="94"/>
      <c r="X59" s="94"/>
      <c r="Y59" s="94"/>
      <c r="Z59" s="94"/>
      <c r="AA59" s="94"/>
      <c r="AB59" s="77"/>
      <c r="AC59" s="94"/>
      <c r="AD59" s="94"/>
      <c r="AE59" s="94"/>
      <c r="AF59" s="94"/>
      <c r="AG59" s="94"/>
      <c r="AH59" s="94"/>
      <c r="AI59" s="94"/>
      <c r="AJ59" s="94"/>
      <c r="AK59" s="77"/>
      <c r="AL59" s="94"/>
      <c r="AM59" s="94"/>
      <c r="AN59" s="94"/>
      <c r="AO59" s="94"/>
      <c r="AP59" s="94"/>
      <c r="AQ59" s="94"/>
      <c r="AR59" s="94"/>
      <c r="AS59" s="94"/>
      <c r="AT59" s="77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  <c r="BW59" s="94"/>
      <c r="BX59" s="94"/>
    </row>
    <row r="60" spans="1:76" x14ac:dyDescent="0.5">
      <c r="A60" s="94"/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77"/>
      <c r="V60" s="94"/>
      <c r="W60" s="94"/>
      <c r="X60" s="94"/>
      <c r="Y60" s="94"/>
      <c r="Z60" s="94"/>
      <c r="AA60" s="94"/>
      <c r="AB60" s="77"/>
      <c r="AC60" s="94"/>
      <c r="AD60" s="94"/>
      <c r="AE60" s="94"/>
      <c r="AF60" s="94"/>
      <c r="AG60" s="94"/>
      <c r="AH60" s="94"/>
      <c r="AI60" s="94"/>
      <c r="AJ60" s="94"/>
      <c r="AK60" s="77"/>
      <c r="AL60" s="94"/>
      <c r="AM60" s="94"/>
      <c r="AN60" s="94"/>
      <c r="AO60" s="94"/>
      <c r="AP60" s="94"/>
      <c r="AQ60" s="94"/>
      <c r="AR60" s="94"/>
      <c r="AS60" s="94"/>
      <c r="AT60" s="77"/>
      <c r="AU60" s="94"/>
      <c r="AV60" s="94"/>
      <c r="AW60" s="94"/>
      <c r="AX60" s="94"/>
      <c r="AY60" s="94"/>
      <c r="AZ60" s="94"/>
      <c r="BA60" s="94"/>
      <c r="BB60" s="94"/>
      <c r="BC60" s="94"/>
      <c r="BD60" s="94"/>
      <c r="BE60" s="94"/>
      <c r="BF60" s="94"/>
      <c r="BG60" s="94"/>
      <c r="BH60" s="94"/>
      <c r="BI60" s="94"/>
      <c r="BJ60" s="94"/>
      <c r="BK60" s="94"/>
      <c r="BL60" s="94"/>
      <c r="BM60" s="94"/>
      <c r="BN60" s="94"/>
      <c r="BO60" s="94"/>
      <c r="BP60" s="94"/>
      <c r="BQ60" s="94"/>
      <c r="BR60" s="94"/>
      <c r="BS60" s="94"/>
      <c r="BT60" s="94"/>
      <c r="BU60" s="94"/>
      <c r="BV60" s="94"/>
      <c r="BW60" s="94"/>
      <c r="BX60" s="94"/>
    </row>
    <row r="61" spans="1:76" x14ac:dyDescent="0.5">
      <c r="A61" s="94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77"/>
      <c r="V61" s="94"/>
      <c r="W61" s="94"/>
      <c r="X61" s="94"/>
      <c r="Y61" s="94"/>
      <c r="Z61" s="94"/>
      <c r="AA61" s="94"/>
      <c r="AB61" s="77"/>
      <c r="AC61" s="94"/>
      <c r="AD61" s="94"/>
      <c r="AE61" s="94"/>
      <c r="AF61" s="94"/>
      <c r="AG61" s="94"/>
      <c r="AH61" s="94"/>
      <c r="AI61" s="94"/>
      <c r="AJ61" s="94"/>
      <c r="AK61" s="77"/>
      <c r="AL61" s="94"/>
      <c r="AM61" s="94"/>
      <c r="AN61" s="94"/>
      <c r="AO61" s="94"/>
      <c r="AP61" s="94"/>
      <c r="AQ61" s="94"/>
      <c r="AR61" s="94"/>
      <c r="AS61" s="94"/>
      <c r="AT61" s="77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  <c r="BW61" s="94"/>
      <c r="BX61" s="94"/>
    </row>
    <row r="62" spans="1:76" x14ac:dyDescent="0.5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77"/>
      <c r="V62" s="94"/>
      <c r="W62" s="94"/>
      <c r="X62" s="94"/>
      <c r="Y62" s="94"/>
      <c r="Z62" s="94"/>
      <c r="AA62" s="94"/>
      <c r="AB62" s="77"/>
      <c r="AC62" s="94"/>
      <c r="AD62" s="94"/>
      <c r="AE62" s="94"/>
      <c r="AF62" s="94"/>
      <c r="AG62" s="94"/>
      <c r="AH62" s="94"/>
      <c r="AI62" s="94"/>
      <c r="AJ62" s="94"/>
      <c r="AK62" s="77"/>
      <c r="AL62" s="94"/>
      <c r="AM62" s="94"/>
      <c r="AN62" s="94"/>
      <c r="AO62" s="94"/>
      <c r="AP62" s="94"/>
      <c r="AQ62" s="94"/>
      <c r="AR62" s="94"/>
      <c r="AS62" s="94"/>
      <c r="AT62" s="77"/>
      <c r="AU62" s="94"/>
      <c r="AV62" s="94"/>
      <c r="AW62" s="94"/>
      <c r="AX62" s="94"/>
      <c r="AY62" s="94"/>
      <c r="AZ62" s="94"/>
      <c r="BA62" s="94"/>
      <c r="BB62" s="94"/>
      <c r="BC62" s="94"/>
      <c r="BD62" s="94"/>
      <c r="BE62" s="94"/>
      <c r="BF62" s="94"/>
      <c r="BG62" s="94"/>
      <c r="BH62" s="94"/>
      <c r="BI62" s="94"/>
      <c r="BJ62" s="94"/>
      <c r="BK62" s="94"/>
      <c r="BL62" s="94"/>
      <c r="BM62" s="94"/>
      <c r="BN62" s="94"/>
      <c r="BO62" s="94"/>
      <c r="BP62" s="94"/>
      <c r="BQ62" s="94"/>
      <c r="BR62" s="94"/>
      <c r="BS62" s="94"/>
      <c r="BT62" s="94"/>
      <c r="BU62" s="94"/>
      <c r="BV62" s="94"/>
      <c r="BW62" s="94"/>
      <c r="BX62" s="94"/>
    </row>
    <row r="63" spans="1:76" x14ac:dyDescent="0.5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77"/>
      <c r="V63" s="94"/>
      <c r="W63" s="94"/>
      <c r="X63" s="94"/>
      <c r="Y63" s="94"/>
      <c r="Z63" s="94"/>
      <c r="AA63" s="94"/>
      <c r="AB63" s="77"/>
      <c r="AC63" s="94"/>
      <c r="AD63" s="94"/>
      <c r="AE63" s="94"/>
      <c r="AF63" s="94"/>
      <c r="AG63" s="94"/>
      <c r="AH63" s="94"/>
      <c r="AI63" s="94"/>
      <c r="AJ63" s="94"/>
      <c r="AK63" s="77"/>
      <c r="AL63" s="94"/>
      <c r="AM63" s="94"/>
      <c r="AN63" s="94"/>
      <c r="AO63" s="94"/>
      <c r="AP63" s="94"/>
      <c r="AQ63" s="94"/>
      <c r="AR63" s="94"/>
      <c r="AS63" s="94"/>
      <c r="AT63" s="77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  <c r="BW63" s="94"/>
      <c r="BX63" s="94"/>
    </row>
    <row r="64" spans="1:76" x14ac:dyDescent="0.5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77"/>
      <c r="V64" s="94"/>
      <c r="W64" s="94"/>
      <c r="X64" s="94"/>
      <c r="Y64" s="94"/>
      <c r="Z64" s="94"/>
      <c r="AA64" s="94"/>
      <c r="AB64" s="77"/>
      <c r="AC64" s="94"/>
      <c r="AD64" s="94"/>
      <c r="AE64" s="94"/>
      <c r="AF64" s="94"/>
      <c r="AG64" s="94"/>
      <c r="AH64" s="94"/>
      <c r="AI64" s="94"/>
      <c r="AJ64" s="94"/>
      <c r="AK64" s="77"/>
      <c r="AL64" s="94"/>
      <c r="AM64" s="94"/>
      <c r="AN64" s="94"/>
      <c r="AO64" s="94"/>
      <c r="AP64" s="94"/>
      <c r="AQ64" s="94"/>
      <c r="AR64" s="94"/>
      <c r="AS64" s="94"/>
      <c r="AT64" s="77"/>
      <c r="AU64" s="94"/>
      <c r="AV64" s="94"/>
      <c r="AW64" s="94"/>
      <c r="AX64" s="94"/>
      <c r="AY64" s="94"/>
      <c r="AZ64" s="94"/>
      <c r="BA64" s="94"/>
      <c r="BB64" s="94"/>
      <c r="BC64" s="94"/>
      <c r="BD64" s="94"/>
      <c r="BE64" s="94"/>
      <c r="BF64" s="94"/>
      <c r="BG64" s="94"/>
      <c r="BH64" s="94"/>
      <c r="BI64" s="94"/>
      <c r="BJ64" s="94"/>
      <c r="BK64" s="94"/>
      <c r="BL64" s="94"/>
      <c r="BM64" s="94"/>
      <c r="BN64" s="94"/>
      <c r="BO64" s="94"/>
      <c r="BP64" s="94"/>
      <c r="BQ64" s="94"/>
      <c r="BR64" s="94"/>
      <c r="BS64" s="94"/>
      <c r="BT64" s="94"/>
      <c r="BU64" s="94"/>
      <c r="BV64" s="94"/>
      <c r="BW64" s="94"/>
      <c r="BX64" s="94"/>
    </row>
    <row r="65" spans="1:76" x14ac:dyDescent="0.5">
      <c r="A65" s="94"/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77"/>
      <c r="V65" s="94"/>
      <c r="W65" s="94"/>
      <c r="X65" s="94"/>
      <c r="Y65" s="94"/>
      <c r="Z65" s="94"/>
      <c r="AA65" s="94"/>
      <c r="AB65" s="77"/>
      <c r="AC65" s="94"/>
      <c r="AD65" s="94"/>
      <c r="AE65" s="94"/>
      <c r="AF65" s="94"/>
      <c r="AG65" s="94"/>
      <c r="AH65" s="94"/>
      <c r="AI65" s="94"/>
      <c r="AJ65" s="94"/>
      <c r="AK65" s="77"/>
      <c r="AL65" s="94"/>
      <c r="AM65" s="94"/>
      <c r="AN65" s="94"/>
      <c r="AO65" s="94"/>
      <c r="AP65" s="94"/>
      <c r="AQ65" s="94"/>
      <c r="AR65" s="94"/>
      <c r="AS65" s="94"/>
      <c r="AT65" s="77"/>
      <c r="AU65" s="94"/>
      <c r="AV65" s="94"/>
      <c r="AW65" s="94"/>
      <c r="AX65" s="94"/>
      <c r="AY65" s="94"/>
      <c r="AZ65" s="94"/>
      <c r="BA65" s="94"/>
      <c r="BB65" s="94"/>
      <c r="BC65" s="94"/>
      <c r="BD65" s="94"/>
      <c r="BE65" s="94"/>
      <c r="BF65" s="94"/>
      <c r="BG65" s="94"/>
      <c r="BH65" s="94"/>
      <c r="BI65" s="94"/>
      <c r="BJ65" s="94"/>
      <c r="BK65" s="94"/>
      <c r="BL65" s="94"/>
      <c r="BM65" s="94"/>
      <c r="BN65" s="94"/>
      <c r="BO65" s="94"/>
      <c r="BP65" s="94"/>
      <c r="BQ65" s="94"/>
      <c r="BR65" s="94"/>
      <c r="BS65" s="94"/>
      <c r="BT65" s="94"/>
      <c r="BU65" s="94"/>
      <c r="BV65" s="94"/>
      <c r="BW65" s="94"/>
      <c r="BX65" s="94"/>
    </row>
    <row r="66" spans="1:76" x14ac:dyDescent="0.5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77"/>
      <c r="V66" s="94"/>
      <c r="W66" s="94"/>
      <c r="X66" s="94"/>
      <c r="Y66" s="94"/>
      <c r="Z66" s="94"/>
      <c r="AA66" s="94"/>
      <c r="AB66" s="77"/>
      <c r="AC66" s="94"/>
      <c r="AD66" s="94"/>
      <c r="AE66" s="94"/>
      <c r="AF66" s="94"/>
      <c r="AG66" s="94"/>
      <c r="AH66" s="94"/>
      <c r="AI66" s="94"/>
      <c r="AJ66" s="94"/>
      <c r="AK66" s="77"/>
      <c r="AL66" s="94"/>
      <c r="AM66" s="94"/>
      <c r="AN66" s="94"/>
      <c r="AO66" s="94"/>
      <c r="AP66" s="94"/>
      <c r="AQ66" s="94"/>
      <c r="AR66" s="94"/>
      <c r="AS66" s="94"/>
      <c r="AT66" s="77"/>
      <c r="AU66" s="94"/>
      <c r="AV66" s="94"/>
      <c r="AW66" s="94"/>
      <c r="AX66" s="94"/>
      <c r="AY66" s="94"/>
      <c r="AZ66" s="94"/>
      <c r="BA66" s="94"/>
      <c r="BB66" s="94"/>
      <c r="BC66" s="94"/>
      <c r="BD66" s="94"/>
      <c r="BE66" s="94"/>
      <c r="BF66" s="94"/>
      <c r="BG66" s="94"/>
      <c r="BH66" s="94"/>
      <c r="BI66" s="94"/>
      <c r="BJ66" s="94"/>
      <c r="BK66" s="94"/>
      <c r="BL66" s="94"/>
      <c r="BM66" s="94"/>
      <c r="BN66" s="94"/>
      <c r="BO66" s="94"/>
      <c r="BP66" s="94"/>
      <c r="BQ66" s="94"/>
      <c r="BR66" s="94"/>
      <c r="BS66" s="94"/>
      <c r="BT66" s="94"/>
      <c r="BU66" s="94"/>
      <c r="BV66" s="94"/>
      <c r="BW66" s="94"/>
      <c r="BX66" s="94"/>
    </row>
    <row r="67" spans="1:76" x14ac:dyDescent="0.5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77"/>
      <c r="V67" s="94"/>
      <c r="W67" s="94"/>
      <c r="X67" s="94"/>
      <c r="Y67" s="94"/>
      <c r="Z67" s="94"/>
      <c r="AA67" s="94"/>
      <c r="AB67" s="77"/>
      <c r="AC67" s="94"/>
      <c r="AD67" s="94"/>
      <c r="AE67" s="94"/>
      <c r="AF67" s="94"/>
      <c r="AG67" s="94"/>
      <c r="AH67" s="94"/>
      <c r="AI67" s="94"/>
      <c r="AJ67" s="94"/>
      <c r="AK67" s="77"/>
      <c r="AL67" s="94"/>
      <c r="AM67" s="94"/>
      <c r="AN67" s="94"/>
      <c r="AO67" s="94"/>
      <c r="AP67" s="94"/>
      <c r="AQ67" s="94"/>
      <c r="AR67" s="94"/>
      <c r="AS67" s="94"/>
      <c r="AT67" s="77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  <c r="BW67" s="94"/>
      <c r="BX67" s="94"/>
    </row>
    <row r="68" spans="1:76" x14ac:dyDescent="0.5">
      <c r="A68" s="94"/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77"/>
      <c r="V68" s="94"/>
      <c r="W68" s="94"/>
      <c r="X68" s="94"/>
      <c r="Y68" s="94"/>
      <c r="Z68" s="94"/>
      <c r="AA68" s="94"/>
      <c r="AB68" s="77"/>
      <c r="AC68" s="94"/>
      <c r="AD68" s="94"/>
      <c r="AE68" s="94"/>
      <c r="AF68" s="94"/>
      <c r="AG68" s="94"/>
      <c r="AH68" s="94"/>
      <c r="AI68" s="94"/>
      <c r="AJ68" s="94"/>
      <c r="AK68" s="77"/>
      <c r="AL68" s="94"/>
      <c r="AM68" s="94"/>
      <c r="AN68" s="94"/>
      <c r="AO68" s="94"/>
      <c r="AP68" s="94"/>
      <c r="AQ68" s="94"/>
      <c r="AR68" s="94"/>
      <c r="AS68" s="94"/>
      <c r="AT68" s="77"/>
      <c r="AU68" s="94"/>
      <c r="AV68" s="94"/>
      <c r="AW68" s="94"/>
      <c r="AX68" s="94"/>
      <c r="AY68" s="94"/>
      <c r="AZ68" s="94"/>
      <c r="BA68" s="94"/>
      <c r="BB68" s="94"/>
      <c r="BC68" s="94"/>
      <c r="BD68" s="94"/>
      <c r="BE68" s="94"/>
      <c r="BF68" s="94"/>
      <c r="BG68" s="94"/>
      <c r="BH68" s="94"/>
      <c r="BI68" s="94"/>
      <c r="BJ68" s="94"/>
      <c r="BK68" s="94"/>
      <c r="BL68" s="94"/>
      <c r="BM68" s="94"/>
      <c r="BN68" s="94"/>
      <c r="BO68" s="94"/>
      <c r="BP68" s="94"/>
      <c r="BQ68" s="94"/>
      <c r="BR68" s="94"/>
      <c r="BS68" s="94"/>
      <c r="BT68" s="94"/>
      <c r="BU68" s="94"/>
      <c r="BV68" s="94"/>
      <c r="BW68" s="94"/>
      <c r="BX68" s="94"/>
    </row>
    <row r="69" spans="1:76" x14ac:dyDescent="0.5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77"/>
      <c r="V69" s="94"/>
      <c r="W69" s="94"/>
      <c r="X69" s="94"/>
      <c r="Y69" s="94"/>
      <c r="Z69" s="94"/>
      <c r="AA69" s="94"/>
      <c r="AB69" s="77"/>
      <c r="AC69" s="94"/>
      <c r="AD69" s="94"/>
      <c r="AE69" s="94"/>
      <c r="AF69" s="94"/>
      <c r="AG69" s="94"/>
      <c r="AH69" s="94"/>
      <c r="AI69" s="94"/>
      <c r="AJ69" s="94"/>
      <c r="AK69" s="77"/>
      <c r="AL69" s="94"/>
      <c r="AM69" s="94"/>
      <c r="AN69" s="94"/>
      <c r="AO69" s="94"/>
      <c r="AP69" s="94"/>
      <c r="AQ69" s="94"/>
      <c r="AR69" s="94"/>
      <c r="AS69" s="94"/>
      <c r="AT69" s="77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  <c r="BW69" s="94"/>
      <c r="BX69" s="94"/>
    </row>
    <row r="70" spans="1:76" x14ac:dyDescent="0.5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77"/>
      <c r="V70" s="94"/>
      <c r="W70" s="94"/>
      <c r="X70" s="94"/>
      <c r="Y70" s="94"/>
      <c r="Z70" s="94"/>
      <c r="AA70" s="94"/>
      <c r="AB70" s="77"/>
      <c r="AC70" s="94"/>
      <c r="AD70" s="94"/>
      <c r="AE70" s="94"/>
      <c r="AF70" s="94"/>
      <c r="AG70" s="94"/>
      <c r="AH70" s="94"/>
      <c r="AI70" s="94"/>
      <c r="AJ70" s="94"/>
      <c r="AK70" s="77"/>
      <c r="AL70" s="94"/>
      <c r="AM70" s="94"/>
      <c r="AN70" s="94"/>
      <c r="AO70" s="94"/>
      <c r="AP70" s="94"/>
      <c r="AQ70" s="94"/>
      <c r="AR70" s="94"/>
      <c r="AS70" s="94"/>
      <c r="AT70" s="77"/>
      <c r="AU70" s="94"/>
      <c r="AV70" s="94"/>
      <c r="AW70" s="94"/>
      <c r="AX70" s="94"/>
      <c r="AY70" s="94"/>
      <c r="AZ70" s="94"/>
      <c r="BA70" s="94"/>
      <c r="BB70" s="94"/>
      <c r="BC70" s="94"/>
      <c r="BD70" s="94"/>
      <c r="BE70" s="94"/>
      <c r="BF70" s="94"/>
      <c r="BG70" s="94"/>
      <c r="BH70" s="94"/>
      <c r="BI70" s="94"/>
      <c r="BJ70" s="94"/>
      <c r="BK70" s="94"/>
      <c r="BL70" s="94"/>
      <c r="BM70" s="94"/>
      <c r="BN70" s="94"/>
      <c r="BO70" s="94"/>
      <c r="BP70" s="94"/>
      <c r="BQ70" s="94"/>
      <c r="BR70" s="94"/>
      <c r="BS70" s="94"/>
      <c r="BT70" s="94"/>
      <c r="BU70" s="94"/>
      <c r="BV70" s="94"/>
      <c r="BW70" s="94"/>
      <c r="BX70" s="94"/>
    </row>
    <row r="71" spans="1:76" x14ac:dyDescent="0.5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77"/>
      <c r="V71" s="94"/>
      <c r="W71" s="94"/>
      <c r="X71" s="94"/>
      <c r="Y71" s="94"/>
      <c r="Z71" s="94"/>
      <c r="AA71" s="94"/>
      <c r="AB71" s="77"/>
      <c r="AC71" s="94"/>
      <c r="AD71" s="94"/>
      <c r="AE71" s="94"/>
      <c r="AF71" s="94"/>
      <c r="AG71" s="94"/>
      <c r="AH71" s="94"/>
      <c r="AI71" s="94"/>
      <c r="AJ71" s="94"/>
      <c r="AK71" s="77"/>
      <c r="AL71" s="94"/>
      <c r="AM71" s="94"/>
      <c r="AN71" s="94"/>
      <c r="AO71" s="94"/>
      <c r="AP71" s="94"/>
      <c r="AQ71" s="94"/>
      <c r="AR71" s="94"/>
      <c r="AS71" s="94"/>
      <c r="AT71" s="77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  <c r="BW71" s="94"/>
      <c r="BX71" s="94"/>
    </row>
    <row r="72" spans="1:76" x14ac:dyDescent="0.5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77"/>
      <c r="V72" s="94"/>
      <c r="W72" s="94"/>
      <c r="X72" s="94"/>
      <c r="Y72" s="94"/>
      <c r="Z72" s="94"/>
      <c r="AA72" s="94"/>
      <c r="AB72" s="77"/>
      <c r="AC72" s="94"/>
      <c r="AD72" s="94"/>
      <c r="AE72" s="94"/>
      <c r="AF72" s="94"/>
      <c r="AG72" s="94"/>
      <c r="AH72" s="94"/>
      <c r="AI72" s="94"/>
      <c r="AJ72" s="94"/>
      <c r="AK72" s="77"/>
      <c r="AL72" s="94"/>
      <c r="AM72" s="94"/>
      <c r="AN72" s="94"/>
      <c r="AO72" s="94"/>
      <c r="AP72" s="94"/>
      <c r="AQ72" s="94"/>
      <c r="AR72" s="94"/>
      <c r="AS72" s="94"/>
      <c r="AT72" s="77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4"/>
      <c r="BL72" s="94"/>
      <c r="BM72" s="94"/>
      <c r="BN72" s="94"/>
      <c r="BO72" s="94"/>
      <c r="BP72" s="94"/>
      <c r="BQ72" s="94"/>
      <c r="BR72" s="94"/>
      <c r="BS72" s="94"/>
      <c r="BT72" s="94"/>
      <c r="BU72" s="94"/>
      <c r="BV72" s="94"/>
      <c r="BW72" s="94"/>
      <c r="BX72" s="94"/>
    </row>
    <row r="73" spans="1:76" x14ac:dyDescent="0.5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77"/>
      <c r="V73" s="94"/>
      <c r="W73" s="94"/>
      <c r="X73" s="94"/>
      <c r="Y73" s="94"/>
      <c r="Z73" s="94"/>
      <c r="AA73" s="94"/>
      <c r="AB73" s="77"/>
      <c r="AC73" s="94"/>
      <c r="AD73" s="94"/>
      <c r="AE73" s="94"/>
      <c r="AF73" s="94"/>
      <c r="AG73" s="94"/>
      <c r="AH73" s="94"/>
      <c r="AI73" s="94"/>
      <c r="AJ73" s="94"/>
      <c r="AK73" s="77"/>
      <c r="AL73" s="94"/>
      <c r="AM73" s="94"/>
      <c r="AN73" s="94"/>
      <c r="AO73" s="94"/>
      <c r="AP73" s="94"/>
      <c r="AQ73" s="94"/>
      <c r="AR73" s="94"/>
      <c r="AS73" s="94"/>
      <c r="AT73" s="77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  <c r="BW73" s="94"/>
      <c r="BX73" s="94"/>
    </row>
    <row r="74" spans="1:76" x14ac:dyDescent="0.5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77"/>
      <c r="V74" s="94"/>
      <c r="W74" s="94"/>
      <c r="X74" s="94"/>
      <c r="Y74" s="94"/>
      <c r="Z74" s="94"/>
      <c r="AA74" s="94"/>
      <c r="AB74" s="77"/>
      <c r="AC74" s="94"/>
      <c r="AD74" s="94"/>
      <c r="AE74" s="94"/>
      <c r="AF74" s="94"/>
      <c r="AG74" s="94"/>
      <c r="AH74" s="94"/>
      <c r="AI74" s="94"/>
      <c r="AJ74" s="94"/>
      <c r="AK74" s="77"/>
      <c r="AL74" s="94"/>
      <c r="AM74" s="94"/>
      <c r="AN74" s="94"/>
      <c r="AO74" s="94"/>
      <c r="AP74" s="94"/>
      <c r="AQ74" s="94"/>
      <c r="AR74" s="94"/>
      <c r="AS74" s="94"/>
      <c r="AT74" s="77"/>
      <c r="AU74" s="94"/>
      <c r="AV74" s="94"/>
      <c r="AW74" s="94"/>
      <c r="AX74" s="94"/>
      <c r="AY74" s="94"/>
      <c r="AZ74" s="94"/>
      <c r="BA74" s="94"/>
      <c r="BB74" s="94"/>
      <c r="BC74" s="94"/>
      <c r="BD74" s="94"/>
      <c r="BE74" s="94"/>
      <c r="BF74" s="94"/>
      <c r="BG74" s="94"/>
      <c r="BH74" s="94"/>
      <c r="BI74" s="94"/>
      <c r="BJ74" s="94"/>
      <c r="BK74" s="94"/>
      <c r="BL74" s="94"/>
      <c r="BM74" s="94"/>
      <c r="BN74" s="94"/>
      <c r="BO74" s="94"/>
      <c r="BP74" s="94"/>
      <c r="BQ74" s="94"/>
      <c r="BR74" s="94"/>
      <c r="BS74" s="94"/>
      <c r="BT74" s="94"/>
      <c r="BU74" s="94"/>
      <c r="BV74" s="94"/>
      <c r="BW74" s="94"/>
      <c r="BX74" s="94"/>
    </row>
    <row r="75" spans="1:76" x14ac:dyDescent="0.5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77"/>
      <c r="V75" s="94"/>
      <c r="W75" s="94"/>
      <c r="X75" s="94"/>
      <c r="Y75" s="94"/>
      <c r="Z75" s="94"/>
      <c r="AA75" s="94"/>
      <c r="AB75" s="77"/>
      <c r="AC75" s="94"/>
      <c r="AD75" s="94"/>
      <c r="AE75" s="94"/>
      <c r="AF75" s="94"/>
      <c r="AG75" s="94"/>
      <c r="AH75" s="94"/>
      <c r="AI75" s="94"/>
      <c r="AJ75" s="94"/>
      <c r="AK75" s="77"/>
      <c r="AL75" s="94"/>
      <c r="AM75" s="94"/>
      <c r="AN75" s="94"/>
      <c r="AO75" s="94"/>
      <c r="AP75" s="94"/>
      <c r="AQ75" s="94"/>
      <c r="AR75" s="94"/>
      <c r="AS75" s="94"/>
      <c r="AT75" s="77"/>
      <c r="AU75" s="94"/>
      <c r="AV75" s="94"/>
      <c r="AW75" s="94"/>
      <c r="AX75" s="94"/>
      <c r="AY75" s="94"/>
      <c r="AZ75" s="94"/>
      <c r="BA75" s="94"/>
      <c r="BB75" s="94"/>
      <c r="BC75" s="94"/>
      <c r="BD75" s="94"/>
      <c r="BE75" s="94"/>
      <c r="BF75" s="94"/>
      <c r="BG75" s="94"/>
      <c r="BH75" s="94"/>
      <c r="BI75" s="94"/>
      <c r="BJ75" s="94"/>
      <c r="BK75" s="94"/>
      <c r="BL75" s="94"/>
      <c r="BM75" s="94"/>
      <c r="BN75" s="94"/>
      <c r="BO75" s="94"/>
      <c r="BP75" s="94"/>
      <c r="BQ75" s="94"/>
      <c r="BR75" s="94"/>
      <c r="BS75" s="94"/>
      <c r="BT75" s="94"/>
      <c r="BU75" s="94"/>
      <c r="BV75" s="94"/>
      <c r="BW75" s="94"/>
      <c r="BX75" s="94"/>
    </row>
    <row r="76" spans="1:76" x14ac:dyDescent="0.5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77"/>
      <c r="V76" s="94"/>
      <c r="W76" s="94"/>
      <c r="X76" s="94"/>
      <c r="Y76" s="94"/>
      <c r="Z76" s="94"/>
      <c r="AA76" s="94"/>
      <c r="AB76" s="77"/>
      <c r="AC76" s="94"/>
      <c r="AD76" s="94"/>
      <c r="AE76" s="94"/>
      <c r="AF76" s="94"/>
      <c r="AG76" s="94"/>
      <c r="AH76" s="94"/>
      <c r="AI76" s="94"/>
      <c r="AJ76" s="94"/>
      <c r="AK76" s="77"/>
      <c r="AL76" s="94"/>
      <c r="AM76" s="94"/>
      <c r="AN76" s="94"/>
      <c r="AO76" s="94"/>
      <c r="AP76" s="94"/>
      <c r="AQ76" s="94"/>
      <c r="AR76" s="94"/>
      <c r="AS76" s="94"/>
      <c r="AT76" s="77"/>
      <c r="AU76" s="94"/>
      <c r="AV76" s="94"/>
      <c r="AW76" s="94"/>
      <c r="AX76" s="94"/>
      <c r="AY76" s="94"/>
      <c r="AZ76" s="94"/>
      <c r="BA76" s="94"/>
      <c r="BB76" s="94"/>
      <c r="BC76" s="94"/>
      <c r="BD76" s="94"/>
      <c r="BE76" s="94"/>
      <c r="BF76" s="94"/>
      <c r="BG76" s="94"/>
      <c r="BH76" s="94"/>
      <c r="BI76" s="94"/>
      <c r="BJ76" s="94"/>
      <c r="BK76" s="94"/>
      <c r="BL76" s="94"/>
      <c r="BM76" s="94"/>
      <c r="BN76" s="94"/>
      <c r="BO76" s="94"/>
      <c r="BP76" s="94"/>
      <c r="BQ76" s="94"/>
      <c r="BR76" s="94"/>
      <c r="BS76" s="94"/>
      <c r="BT76" s="94"/>
      <c r="BU76" s="94"/>
      <c r="BV76" s="94"/>
      <c r="BW76" s="94"/>
      <c r="BX76" s="94"/>
    </row>
    <row r="77" spans="1:76" x14ac:dyDescent="0.5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77"/>
      <c r="V77" s="94"/>
      <c r="W77" s="94"/>
      <c r="X77" s="94"/>
      <c r="Y77" s="94"/>
      <c r="Z77" s="94"/>
      <c r="AA77" s="94"/>
      <c r="AB77" s="77"/>
      <c r="AC77" s="94"/>
      <c r="AD77" s="94"/>
      <c r="AE77" s="94"/>
      <c r="AF77" s="94"/>
      <c r="AG77" s="94"/>
      <c r="AH77" s="94"/>
      <c r="AI77" s="94"/>
      <c r="AJ77" s="94"/>
      <c r="AK77" s="77"/>
      <c r="AL77" s="94"/>
      <c r="AM77" s="94"/>
      <c r="AN77" s="94"/>
      <c r="AO77" s="94"/>
      <c r="AP77" s="94"/>
      <c r="AQ77" s="94"/>
      <c r="AR77" s="94"/>
      <c r="AS77" s="94"/>
      <c r="AT77" s="77"/>
      <c r="AU77" s="94"/>
      <c r="AV77" s="94"/>
      <c r="AW77" s="94"/>
      <c r="AX77" s="94"/>
      <c r="AY77" s="94"/>
      <c r="AZ77" s="94"/>
      <c r="BA77" s="94"/>
      <c r="BB77" s="94"/>
      <c r="BC77" s="94"/>
      <c r="BD77" s="94"/>
      <c r="BE77" s="94"/>
      <c r="BF77" s="94"/>
      <c r="BG77" s="94"/>
      <c r="BH77" s="94"/>
      <c r="BI77" s="94"/>
      <c r="BJ77" s="94"/>
      <c r="BK77" s="94"/>
      <c r="BL77" s="94"/>
      <c r="BM77" s="94"/>
      <c r="BN77" s="94"/>
      <c r="BO77" s="94"/>
      <c r="BP77" s="94"/>
      <c r="BQ77" s="94"/>
      <c r="BR77" s="94"/>
      <c r="BS77" s="94"/>
      <c r="BT77" s="94"/>
      <c r="BU77" s="94"/>
      <c r="BV77" s="94"/>
      <c r="BW77" s="94"/>
      <c r="BX77" s="94"/>
    </row>
    <row r="78" spans="1:76" x14ac:dyDescent="0.5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77"/>
      <c r="V78" s="94"/>
      <c r="W78" s="94"/>
      <c r="X78" s="94"/>
      <c r="Y78" s="94"/>
      <c r="Z78" s="94"/>
      <c r="AA78" s="94"/>
      <c r="AB78" s="77"/>
      <c r="AC78" s="94"/>
      <c r="AD78" s="94"/>
      <c r="AE78" s="94"/>
      <c r="AF78" s="94"/>
      <c r="AG78" s="94"/>
      <c r="AH78" s="94"/>
      <c r="AI78" s="94"/>
      <c r="AJ78" s="94"/>
      <c r="AK78" s="77"/>
      <c r="AL78" s="94"/>
      <c r="AM78" s="94"/>
      <c r="AN78" s="94"/>
      <c r="AO78" s="94"/>
      <c r="AP78" s="94"/>
      <c r="AQ78" s="94"/>
      <c r="AR78" s="94"/>
      <c r="AS78" s="94"/>
      <c r="AT78" s="77"/>
      <c r="AU78" s="94"/>
      <c r="AV78" s="94"/>
      <c r="AW78" s="94"/>
      <c r="AX78" s="94"/>
      <c r="AY78" s="94"/>
      <c r="AZ78" s="94"/>
      <c r="BA78" s="94"/>
      <c r="BB78" s="94"/>
      <c r="BC78" s="94"/>
      <c r="BD78" s="94"/>
      <c r="BE78" s="94"/>
      <c r="BF78" s="94"/>
      <c r="BG78" s="94"/>
      <c r="BH78" s="94"/>
      <c r="BI78" s="94"/>
      <c r="BJ78" s="94"/>
      <c r="BK78" s="94"/>
      <c r="BL78" s="94"/>
      <c r="BM78" s="94"/>
      <c r="BN78" s="94"/>
      <c r="BO78" s="94"/>
      <c r="BP78" s="94"/>
      <c r="BQ78" s="94"/>
      <c r="BR78" s="94"/>
      <c r="BS78" s="94"/>
      <c r="BT78" s="94"/>
      <c r="BU78" s="94"/>
      <c r="BV78" s="94"/>
      <c r="BW78" s="94"/>
      <c r="BX78" s="94"/>
    </row>
    <row r="79" spans="1:76" x14ac:dyDescent="0.5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77"/>
      <c r="V79" s="94"/>
      <c r="W79" s="94"/>
      <c r="X79" s="94"/>
      <c r="Y79" s="94"/>
      <c r="Z79" s="94"/>
      <c r="AA79" s="94"/>
      <c r="AB79" s="77"/>
      <c r="AC79" s="94"/>
      <c r="AD79" s="94"/>
      <c r="AE79" s="94"/>
      <c r="AF79" s="94"/>
      <c r="AG79" s="94"/>
      <c r="AH79" s="94"/>
      <c r="AI79" s="94"/>
      <c r="AJ79" s="94"/>
      <c r="AK79" s="77"/>
      <c r="AL79" s="94"/>
      <c r="AM79" s="94"/>
      <c r="AN79" s="94"/>
      <c r="AO79" s="94"/>
      <c r="AP79" s="94"/>
      <c r="AQ79" s="94"/>
      <c r="AR79" s="94"/>
      <c r="AS79" s="94"/>
      <c r="AT79" s="77"/>
      <c r="AU79" s="94"/>
      <c r="AV79" s="94"/>
      <c r="AW79" s="94"/>
      <c r="AX79" s="94"/>
      <c r="AY79" s="94"/>
      <c r="AZ79" s="94"/>
      <c r="BA79" s="94"/>
      <c r="BB79" s="94"/>
      <c r="BC79" s="94"/>
      <c r="BD79" s="94"/>
      <c r="BE79" s="94"/>
      <c r="BF79" s="94"/>
      <c r="BG79" s="94"/>
      <c r="BH79" s="94"/>
      <c r="BI79" s="94"/>
      <c r="BJ79" s="94"/>
      <c r="BK79" s="94"/>
      <c r="BL79" s="94"/>
      <c r="BM79" s="94"/>
      <c r="BN79" s="94"/>
      <c r="BO79" s="94"/>
      <c r="BP79" s="94"/>
      <c r="BQ79" s="94"/>
      <c r="BR79" s="94"/>
      <c r="BS79" s="94"/>
      <c r="BT79" s="94"/>
      <c r="BU79" s="94"/>
      <c r="BV79" s="94"/>
      <c r="BW79" s="94"/>
      <c r="BX79" s="94"/>
    </row>
    <row r="80" spans="1:76" x14ac:dyDescent="0.5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77"/>
      <c r="V80" s="94"/>
      <c r="W80" s="94"/>
      <c r="X80" s="94"/>
      <c r="Y80" s="94"/>
      <c r="Z80" s="94"/>
      <c r="AA80" s="94"/>
      <c r="AB80" s="77"/>
      <c r="AC80" s="94"/>
      <c r="AD80" s="94"/>
      <c r="AE80" s="94"/>
      <c r="AF80" s="94"/>
      <c r="AG80" s="94"/>
      <c r="AH80" s="94"/>
      <c r="AI80" s="94"/>
      <c r="AJ80" s="94"/>
      <c r="AK80" s="77"/>
      <c r="AL80" s="94"/>
      <c r="AM80" s="94"/>
      <c r="AN80" s="94"/>
      <c r="AO80" s="94"/>
      <c r="AP80" s="94"/>
      <c r="AQ80" s="94"/>
      <c r="AR80" s="94"/>
      <c r="AS80" s="94"/>
      <c r="AT80" s="77"/>
      <c r="AU80" s="94"/>
      <c r="AV80" s="94"/>
      <c r="AW80" s="94"/>
      <c r="AX80" s="94"/>
      <c r="AY80" s="94"/>
      <c r="AZ80" s="94"/>
      <c r="BA80" s="94"/>
      <c r="BB80" s="94"/>
      <c r="BC80" s="94"/>
      <c r="BD80" s="94"/>
      <c r="BE80" s="94"/>
      <c r="BF80" s="94"/>
      <c r="BG80" s="94"/>
      <c r="BH80" s="94"/>
      <c r="BI80" s="94"/>
      <c r="BJ80" s="94"/>
      <c r="BK80" s="94"/>
      <c r="BL80" s="94"/>
      <c r="BM80" s="94"/>
      <c r="BN80" s="94"/>
      <c r="BO80" s="94"/>
      <c r="BP80" s="94"/>
      <c r="BQ80" s="94"/>
      <c r="BR80" s="94"/>
      <c r="BS80" s="94"/>
      <c r="BT80" s="94"/>
      <c r="BU80" s="94"/>
      <c r="BV80" s="94"/>
      <c r="BW80" s="94"/>
      <c r="BX80" s="94"/>
    </row>
    <row r="81" spans="1:76" x14ac:dyDescent="0.5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77"/>
      <c r="V81" s="94"/>
      <c r="W81" s="94"/>
      <c r="X81" s="94"/>
      <c r="Y81" s="94"/>
      <c r="Z81" s="94"/>
      <c r="AA81" s="94"/>
      <c r="AB81" s="77"/>
      <c r="AC81" s="94"/>
      <c r="AD81" s="94"/>
      <c r="AE81" s="94"/>
      <c r="AF81" s="94"/>
      <c r="AG81" s="94"/>
      <c r="AH81" s="94"/>
      <c r="AI81" s="94"/>
      <c r="AJ81" s="94"/>
      <c r="AK81" s="77"/>
      <c r="AL81" s="94"/>
      <c r="AM81" s="94"/>
      <c r="AN81" s="94"/>
      <c r="AO81" s="94"/>
      <c r="AP81" s="94"/>
      <c r="AQ81" s="94"/>
      <c r="AR81" s="94"/>
      <c r="AS81" s="94"/>
      <c r="AT81" s="77"/>
      <c r="AU81" s="94"/>
      <c r="AV81" s="94"/>
      <c r="AW81" s="94"/>
      <c r="AX81" s="94"/>
      <c r="AY81" s="94"/>
      <c r="AZ81" s="94"/>
      <c r="BA81" s="94"/>
      <c r="BB81" s="94"/>
      <c r="BC81" s="94"/>
      <c r="BD81" s="94"/>
      <c r="BE81" s="94"/>
      <c r="BF81" s="94"/>
      <c r="BG81" s="94"/>
      <c r="BH81" s="94"/>
      <c r="BI81" s="94"/>
      <c r="BJ81" s="94"/>
      <c r="BK81" s="94"/>
      <c r="BL81" s="94"/>
      <c r="BM81" s="94"/>
      <c r="BN81" s="94"/>
      <c r="BO81" s="94"/>
      <c r="BP81" s="94"/>
      <c r="BQ81" s="94"/>
      <c r="BR81" s="94"/>
      <c r="BS81" s="94"/>
      <c r="BT81" s="94"/>
      <c r="BU81" s="94"/>
      <c r="BV81" s="94"/>
      <c r="BW81" s="94"/>
      <c r="BX81" s="94"/>
    </row>
    <row r="82" spans="1:76" x14ac:dyDescent="0.5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77"/>
      <c r="V82" s="94"/>
      <c r="W82" s="94"/>
      <c r="X82" s="94"/>
      <c r="Y82" s="94"/>
      <c r="Z82" s="94"/>
      <c r="AA82" s="94"/>
      <c r="AB82" s="77"/>
      <c r="AC82" s="94"/>
      <c r="AD82" s="94"/>
      <c r="AE82" s="94"/>
      <c r="AF82" s="94"/>
      <c r="AG82" s="94"/>
      <c r="AH82" s="94"/>
      <c r="AI82" s="94"/>
      <c r="AJ82" s="94"/>
      <c r="AK82" s="77"/>
      <c r="AL82" s="94"/>
      <c r="AM82" s="94"/>
      <c r="AN82" s="94"/>
      <c r="AO82" s="94"/>
      <c r="AP82" s="94"/>
      <c r="AQ82" s="94"/>
      <c r="AR82" s="94"/>
      <c r="AS82" s="94"/>
      <c r="AT82" s="77"/>
      <c r="AU82" s="94"/>
      <c r="AV82" s="94"/>
      <c r="AW82" s="94"/>
      <c r="AX82" s="94"/>
      <c r="AY82" s="94"/>
      <c r="AZ82" s="94"/>
      <c r="BA82" s="94"/>
      <c r="BB82" s="94"/>
      <c r="BC82" s="94"/>
      <c r="BD82" s="94"/>
      <c r="BE82" s="94"/>
      <c r="BF82" s="94"/>
      <c r="BG82" s="94"/>
      <c r="BH82" s="94"/>
      <c r="BI82" s="94"/>
      <c r="BJ82" s="94"/>
      <c r="BK82" s="94"/>
      <c r="BL82" s="94"/>
      <c r="BM82" s="94"/>
      <c r="BN82" s="94"/>
      <c r="BO82" s="94"/>
      <c r="BP82" s="94"/>
      <c r="BQ82" s="94"/>
      <c r="BR82" s="94"/>
      <c r="BS82" s="94"/>
      <c r="BT82" s="94"/>
      <c r="BU82" s="94"/>
      <c r="BV82" s="94"/>
      <c r="BW82" s="94"/>
      <c r="BX82" s="94"/>
    </row>
    <row r="83" spans="1:76" x14ac:dyDescent="0.5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77"/>
      <c r="V83" s="94"/>
      <c r="W83" s="94"/>
      <c r="X83" s="94"/>
      <c r="Y83" s="94"/>
      <c r="Z83" s="94"/>
      <c r="AA83" s="94"/>
      <c r="AB83" s="77"/>
      <c r="AC83" s="94"/>
      <c r="AD83" s="94"/>
      <c r="AE83" s="94"/>
      <c r="AF83" s="94"/>
      <c r="AG83" s="94"/>
      <c r="AH83" s="94"/>
      <c r="AI83" s="94"/>
      <c r="AJ83" s="94"/>
      <c r="AK83" s="77"/>
      <c r="AL83" s="94"/>
      <c r="AM83" s="94"/>
      <c r="AN83" s="94"/>
      <c r="AO83" s="94"/>
      <c r="AP83" s="94"/>
      <c r="AQ83" s="94"/>
      <c r="AR83" s="94"/>
      <c r="AS83" s="94"/>
      <c r="AT83" s="77"/>
      <c r="AU83" s="94"/>
      <c r="AV83" s="94"/>
      <c r="AW83" s="94"/>
      <c r="AX83" s="94"/>
      <c r="AY83" s="94"/>
      <c r="AZ83" s="94"/>
      <c r="BA83" s="94"/>
      <c r="BB83" s="94"/>
      <c r="BC83" s="94"/>
      <c r="BD83" s="94"/>
      <c r="BE83" s="94"/>
      <c r="BF83" s="94"/>
      <c r="BG83" s="94"/>
      <c r="BH83" s="94"/>
      <c r="BI83" s="94"/>
      <c r="BJ83" s="94"/>
      <c r="BK83" s="94"/>
      <c r="BL83" s="94"/>
      <c r="BM83" s="94"/>
      <c r="BN83" s="94"/>
      <c r="BO83" s="94"/>
      <c r="BP83" s="94"/>
      <c r="BQ83" s="94"/>
      <c r="BR83" s="94"/>
      <c r="BS83" s="94"/>
      <c r="BT83" s="94"/>
      <c r="BU83" s="94"/>
      <c r="BV83" s="94"/>
      <c r="BW83" s="94"/>
      <c r="BX83" s="94"/>
    </row>
    <row r="84" spans="1:76" x14ac:dyDescent="0.5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77"/>
      <c r="V84" s="94"/>
      <c r="W84" s="94"/>
      <c r="X84" s="94"/>
      <c r="Y84" s="94"/>
      <c r="Z84" s="94"/>
      <c r="AA84" s="94"/>
      <c r="AB84" s="77"/>
      <c r="AC84" s="94"/>
      <c r="AD84" s="94"/>
      <c r="AE84" s="94"/>
      <c r="AF84" s="94"/>
      <c r="AG84" s="94"/>
      <c r="AH84" s="94"/>
      <c r="AI84" s="94"/>
      <c r="AJ84" s="94"/>
      <c r="AK84" s="77"/>
      <c r="AL84" s="94"/>
      <c r="AM84" s="94"/>
      <c r="AN84" s="94"/>
      <c r="AO84" s="94"/>
      <c r="AP84" s="94"/>
      <c r="AQ84" s="94"/>
      <c r="AR84" s="94"/>
      <c r="AS84" s="94"/>
      <c r="AT84" s="77"/>
      <c r="AU84" s="94"/>
      <c r="AV84" s="94"/>
      <c r="AW84" s="94"/>
      <c r="AX84" s="94"/>
      <c r="AY84" s="94"/>
      <c r="AZ84" s="94"/>
      <c r="BA84" s="94"/>
      <c r="BB84" s="94"/>
      <c r="BC84" s="94"/>
      <c r="BD84" s="94"/>
      <c r="BE84" s="94"/>
      <c r="BF84" s="94"/>
      <c r="BG84" s="94"/>
      <c r="BH84" s="94"/>
      <c r="BI84" s="94"/>
      <c r="BJ84" s="94"/>
      <c r="BK84" s="94"/>
      <c r="BL84" s="94"/>
      <c r="BM84" s="94"/>
      <c r="BN84" s="94"/>
      <c r="BO84" s="94"/>
      <c r="BP84" s="94"/>
      <c r="BQ84" s="94"/>
      <c r="BR84" s="94"/>
      <c r="BS84" s="94"/>
      <c r="BT84" s="94"/>
      <c r="BU84" s="94"/>
      <c r="BV84" s="94"/>
      <c r="BW84" s="94"/>
      <c r="BX84" s="94"/>
    </row>
    <row r="85" spans="1:76" x14ac:dyDescent="0.5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77"/>
      <c r="V85" s="94"/>
      <c r="W85" s="94"/>
      <c r="X85" s="94"/>
      <c r="Y85" s="94"/>
      <c r="Z85" s="94"/>
      <c r="AA85" s="94"/>
      <c r="AB85" s="77"/>
      <c r="AC85" s="94"/>
      <c r="AD85" s="94"/>
      <c r="AE85" s="94"/>
      <c r="AF85" s="94"/>
      <c r="AG85" s="94"/>
      <c r="AH85" s="94"/>
      <c r="AI85" s="94"/>
      <c r="AJ85" s="94"/>
      <c r="AK85" s="77"/>
      <c r="AL85" s="94"/>
      <c r="AM85" s="94"/>
      <c r="AN85" s="94"/>
      <c r="AO85" s="94"/>
      <c r="AP85" s="94"/>
      <c r="AQ85" s="94"/>
      <c r="AR85" s="94"/>
      <c r="AS85" s="94"/>
      <c r="AT85" s="77"/>
      <c r="AU85" s="94"/>
      <c r="AV85" s="94"/>
      <c r="AW85" s="94"/>
      <c r="AX85" s="94"/>
      <c r="AY85" s="94"/>
      <c r="AZ85" s="94"/>
      <c r="BA85" s="94"/>
      <c r="BB85" s="94"/>
      <c r="BC85" s="94"/>
      <c r="BD85" s="94"/>
      <c r="BE85" s="94"/>
      <c r="BF85" s="94"/>
      <c r="BG85" s="94"/>
      <c r="BH85" s="94"/>
      <c r="BI85" s="94"/>
      <c r="BJ85" s="94"/>
      <c r="BK85" s="94"/>
      <c r="BL85" s="94"/>
      <c r="BM85" s="94"/>
      <c r="BN85" s="94"/>
      <c r="BO85" s="94"/>
      <c r="BP85" s="94"/>
      <c r="BQ85" s="94"/>
      <c r="BR85" s="94"/>
      <c r="BS85" s="94"/>
      <c r="BT85" s="94"/>
      <c r="BU85" s="94"/>
      <c r="BV85" s="94"/>
      <c r="BW85" s="94"/>
      <c r="BX85" s="94"/>
    </row>
    <row r="86" spans="1:76" x14ac:dyDescent="0.5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77"/>
      <c r="V86" s="94"/>
      <c r="W86" s="94"/>
      <c r="X86" s="94"/>
      <c r="Y86" s="94"/>
      <c r="Z86" s="94"/>
      <c r="AA86" s="94"/>
      <c r="AB86" s="77"/>
      <c r="AC86" s="94"/>
      <c r="AD86" s="94"/>
      <c r="AE86" s="94"/>
      <c r="AF86" s="94"/>
      <c r="AG86" s="94"/>
      <c r="AH86" s="94"/>
      <c r="AI86" s="94"/>
      <c r="AJ86" s="94"/>
      <c r="AK86" s="77"/>
      <c r="AL86" s="94"/>
      <c r="AM86" s="94"/>
      <c r="AN86" s="94"/>
      <c r="AO86" s="94"/>
      <c r="AP86" s="94"/>
      <c r="AQ86" s="94"/>
      <c r="AR86" s="94"/>
      <c r="AS86" s="94"/>
      <c r="AT86" s="77"/>
      <c r="AU86" s="94"/>
      <c r="AV86" s="94"/>
      <c r="AW86" s="94"/>
      <c r="AX86" s="94"/>
      <c r="AY86" s="94"/>
      <c r="AZ86" s="94"/>
      <c r="BA86" s="94"/>
      <c r="BB86" s="94"/>
      <c r="BC86" s="94"/>
      <c r="BD86" s="94"/>
      <c r="BE86" s="94"/>
      <c r="BF86" s="94"/>
      <c r="BG86" s="94"/>
      <c r="BH86" s="94"/>
      <c r="BI86" s="94"/>
      <c r="BJ86" s="94"/>
      <c r="BK86" s="94"/>
      <c r="BL86" s="94"/>
      <c r="BM86" s="94"/>
      <c r="BN86" s="94"/>
      <c r="BO86" s="94"/>
      <c r="BP86" s="94"/>
      <c r="BQ86" s="94"/>
      <c r="BR86" s="94"/>
      <c r="BS86" s="94"/>
      <c r="BT86" s="94"/>
      <c r="BU86" s="94"/>
      <c r="BV86" s="94"/>
      <c r="BW86" s="94"/>
      <c r="BX86" s="94"/>
    </row>
    <row r="87" spans="1:76" x14ac:dyDescent="0.5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77"/>
      <c r="V87" s="94"/>
      <c r="W87" s="94"/>
      <c r="X87" s="94"/>
      <c r="Y87" s="94"/>
      <c r="Z87" s="94"/>
      <c r="AA87" s="94"/>
      <c r="AB87" s="77"/>
      <c r="AC87" s="94"/>
      <c r="AD87" s="94"/>
      <c r="AE87" s="94"/>
      <c r="AF87" s="94"/>
      <c r="AG87" s="94"/>
      <c r="AH87" s="94"/>
      <c r="AI87" s="94"/>
      <c r="AJ87" s="94"/>
      <c r="AK87" s="77"/>
      <c r="AL87" s="94"/>
      <c r="AM87" s="94"/>
      <c r="AN87" s="94"/>
      <c r="AO87" s="94"/>
      <c r="AP87" s="94"/>
      <c r="AQ87" s="94"/>
      <c r="AR87" s="94"/>
      <c r="AS87" s="94"/>
      <c r="AT87" s="77"/>
      <c r="AU87" s="94"/>
      <c r="AV87" s="94"/>
      <c r="AW87" s="94"/>
      <c r="AX87" s="94"/>
      <c r="AY87" s="94"/>
      <c r="AZ87" s="94"/>
      <c r="BA87" s="94"/>
      <c r="BB87" s="94"/>
      <c r="BC87" s="94"/>
      <c r="BD87" s="94"/>
      <c r="BE87" s="94"/>
      <c r="BF87" s="94"/>
      <c r="BG87" s="94"/>
      <c r="BH87" s="94"/>
      <c r="BI87" s="94"/>
      <c r="BJ87" s="94"/>
      <c r="BK87" s="94"/>
      <c r="BL87" s="94"/>
      <c r="BM87" s="94"/>
      <c r="BN87" s="94"/>
      <c r="BO87" s="94"/>
      <c r="BP87" s="94"/>
      <c r="BQ87" s="94"/>
      <c r="BR87" s="94"/>
      <c r="BS87" s="94"/>
      <c r="BT87" s="94"/>
      <c r="BU87" s="94"/>
      <c r="BV87" s="94"/>
      <c r="BW87" s="94"/>
      <c r="BX87" s="94"/>
    </row>
    <row r="88" spans="1:76" x14ac:dyDescent="0.5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77"/>
      <c r="V88" s="94"/>
      <c r="W88" s="94"/>
      <c r="X88" s="94"/>
      <c r="Y88" s="94"/>
      <c r="Z88" s="94"/>
      <c r="AA88" s="94"/>
      <c r="AB88" s="77"/>
      <c r="AC88" s="94"/>
      <c r="AD88" s="94"/>
      <c r="AE88" s="94"/>
      <c r="AF88" s="94"/>
      <c r="AG88" s="94"/>
      <c r="AH88" s="94"/>
      <c r="AI88" s="94"/>
      <c r="AJ88" s="94"/>
      <c r="AK88" s="77"/>
      <c r="AL88" s="94"/>
      <c r="AM88" s="94"/>
      <c r="AN88" s="94"/>
      <c r="AO88" s="94"/>
      <c r="AP88" s="94"/>
      <c r="AQ88" s="94"/>
      <c r="AR88" s="94"/>
      <c r="AS88" s="94"/>
      <c r="AT88" s="77"/>
      <c r="AU88" s="94"/>
      <c r="AV88" s="94"/>
      <c r="AW88" s="94"/>
      <c r="AX88" s="94"/>
      <c r="AY88" s="94"/>
      <c r="AZ88" s="94"/>
      <c r="BA88" s="94"/>
      <c r="BB88" s="94"/>
      <c r="BC88" s="94"/>
      <c r="BD88" s="94"/>
      <c r="BE88" s="94"/>
      <c r="BF88" s="94"/>
      <c r="BG88" s="94"/>
      <c r="BH88" s="94"/>
      <c r="BI88" s="94"/>
      <c r="BJ88" s="94"/>
      <c r="BK88" s="94"/>
      <c r="BL88" s="94"/>
      <c r="BM88" s="94"/>
      <c r="BN88" s="94"/>
      <c r="BO88" s="94"/>
      <c r="BP88" s="94"/>
      <c r="BQ88" s="94"/>
      <c r="BR88" s="94"/>
      <c r="BS88" s="94"/>
      <c r="BT88" s="94"/>
      <c r="BU88" s="94"/>
      <c r="BV88" s="94"/>
      <c r="BW88" s="94"/>
      <c r="BX88" s="94"/>
    </row>
    <row r="89" spans="1:76" x14ac:dyDescent="0.5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77"/>
      <c r="V89" s="94"/>
      <c r="W89" s="94"/>
      <c r="X89" s="94"/>
      <c r="Y89" s="94"/>
      <c r="Z89" s="94"/>
      <c r="AA89" s="94"/>
      <c r="AB89" s="77"/>
      <c r="AC89" s="94"/>
      <c r="AD89" s="94"/>
      <c r="AE89" s="94"/>
      <c r="AF89" s="94"/>
      <c r="AG89" s="94"/>
      <c r="AH89" s="94"/>
      <c r="AI89" s="94"/>
      <c r="AJ89" s="94"/>
      <c r="AK89" s="77"/>
      <c r="AL89" s="94"/>
      <c r="AM89" s="94"/>
      <c r="AN89" s="94"/>
      <c r="AO89" s="94"/>
      <c r="AP89" s="94"/>
      <c r="AQ89" s="94"/>
      <c r="AR89" s="94"/>
      <c r="AS89" s="94"/>
      <c r="AT89" s="77"/>
      <c r="AU89" s="94"/>
      <c r="AV89" s="94"/>
      <c r="AW89" s="94"/>
      <c r="AX89" s="94"/>
      <c r="AY89" s="94"/>
      <c r="AZ89" s="94"/>
      <c r="BA89" s="94"/>
      <c r="BB89" s="94"/>
      <c r="BC89" s="94"/>
      <c r="BD89" s="94"/>
      <c r="BE89" s="94"/>
      <c r="BF89" s="94"/>
      <c r="BG89" s="94"/>
      <c r="BH89" s="94"/>
      <c r="BI89" s="94"/>
      <c r="BJ89" s="94"/>
      <c r="BK89" s="94"/>
      <c r="BL89" s="94"/>
      <c r="BM89" s="94"/>
      <c r="BN89" s="94"/>
      <c r="BO89" s="94"/>
      <c r="BP89" s="94"/>
      <c r="BQ89" s="94"/>
      <c r="BR89" s="94"/>
      <c r="BS89" s="94"/>
      <c r="BT89" s="94"/>
      <c r="BU89" s="94"/>
      <c r="BV89" s="94"/>
      <c r="BW89" s="94"/>
      <c r="BX89" s="94"/>
    </row>
    <row r="90" spans="1:76" x14ac:dyDescent="0.5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77"/>
      <c r="V90" s="94"/>
      <c r="W90" s="94"/>
      <c r="X90" s="94"/>
      <c r="Y90" s="94"/>
      <c r="Z90" s="94"/>
      <c r="AA90" s="94"/>
      <c r="AB90" s="77"/>
      <c r="AC90" s="94"/>
      <c r="AD90" s="94"/>
      <c r="AE90" s="94"/>
      <c r="AF90" s="94"/>
      <c r="AG90" s="94"/>
      <c r="AH90" s="94"/>
      <c r="AI90" s="94"/>
      <c r="AJ90" s="94"/>
      <c r="AK90" s="77"/>
      <c r="AL90" s="94"/>
      <c r="AM90" s="94"/>
      <c r="AN90" s="94"/>
      <c r="AO90" s="94"/>
      <c r="AP90" s="94"/>
      <c r="AQ90" s="94"/>
      <c r="AR90" s="94"/>
      <c r="AS90" s="94"/>
      <c r="AT90" s="77"/>
      <c r="AU90" s="94"/>
      <c r="AV90" s="94"/>
      <c r="AW90" s="94"/>
      <c r="AX90" s="94"/>
      <c r="AY90" s="94"/>
      <c r="AZ90" s="94"/>
      <c r="BA90" s="94"/>
      <c r="BB90" s="94"/>
      <c r="BC90" s="94"/>
      <c r="BD90" s="94"/>
      <c r="BE90" s="94"/>
      <c r="BF90" s="94"/>
      <c r="BG90" s="94"/>
      <c r="BH90" s="94"/>
      <c r="BI90" s="94"/>
      <c r="BJ90" s="94"/>
      <c r="BK90" s="94"/>
      <c r="BL90" s="94"/>
      <c r="BM90" s="94"/>
      <c r="BN90" s="94"/>
      <c r="BO90" s="94"/>
      <c r="BP90" s="94"/>
      <c r="BQ90" s="94"/>
      <c r="BR90" s="94"/>
      <c r="BS90" s="94"/>
      <c r="BT90" s="94"/>
      <c r="BU90" s="94"/>
      <c r="BV90" s="94"/>
      <c r="BW90" s="94"/>
      <c r="BX90" s="94"/>
    </row>
    <row r="91" spans="1:76" x14ac:dyDescent="0.5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77"/>
      <c r="V91" s="94"/>
      <c r="W91" s="94"/>
      <c r="X91" s="94"/>
      <c r="Y91" s="94"/>
      <c r="Z91" s="94"/>
      <c r="AA91" s="94"/>
      <c r="AB91" s="77"/>
      <c r="AC91" s="94"/>
      <c r="AD91" s="94"/>
      <c r="AE91" s="94"/>
      <c r="AF91" s="94"/>
      <c r="AG91" s="94"/>
      <c r="AH91" s="94"/>
      <c r="AI91" s="94"/>
      <c r="AJ91" s="94"/>
      <c r="AK91" s="77"/>
      <c r="AL91" s="94"/>
      <c r="AM91" s="94"/>
      <c r="AN91" s="94"/>
      <c r="AO91" s="94"/>
      <c r="AP91" s="94"/>
      <c r="AQ91" s="94"/>
      <c r="AR91" s="94"/>
      <c r="AS91" s="94"/>
      <c r="AT91" s="77"/>
      <c r="AU91" s="94"/>
      <c r="AV91" s="94"/>
      <c r="AW91" s="94"/>
      <c r="AX91" s="94"/>
      <c r="AY91" s="94"/>
      <c r="AZ91" s="94"/>
      <c r="BA91" s="94"/>
      <c r="BB91" s="94"/>
      <c r="BC91" s="94"/>
      <c r="BD91" s="94"/>
      <c r="BE91" s="94"/>
      <c r="BF91" s="94"/>
      <c r="BG91" s="94"/>
      <c r="BH91" s="94"/>
      <c r="BI91" s="94"/>
      <c r="BJ91" s="94"/>
      <c r="BK91" s="94"/>
      <c r="BL91" s="94"/>
      <c r="BM91" s="94"/>
      <c r="BN91" s="94"/>
      <c r="BO91" s="94"/>
      <c r="BP91" s="94"/>
      <c r="BQ91" s="94"/>
      <c r="BR91" s="94"/>
      <c r="BS91" s="94"/>
      <c r="BT91" s="94"/>
      <c r="BU91" s="94"/>
      <c r="BV91" s="94"/>
      <c r="BW91" s="94"/>
      <c r="BX91" s="94"/>
    </row>
    <row r="92" spans="1:76" x14ac:dyDescent="0.5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77"/>
      <c r="V92" s="94"/>
      <c r="W92" s="94"/>
      <c r="X92" s="94"/>
      <c r="Y92" s="94"/>
      <c r="Z92" s="94"/>
      <c r="AA92" s="94"/>
      <c r="AB92" s="77"/>
      <c r="AC92" s="94"/>
      <c r="AD92" s="94"/>
      <c r="AE92" s="94"/>
      <c r="AF92" s="94"/>
      <c r="AG92" s="94"/>
      <c r="AH92" s="94"/>
      <c r="AI92" s="94"/>
      <c r="AJ92" s="94"/>
      <c r="AK92" s="77"/>
      <c r="AL92" s="94"/>
      <c r="AM92" s="94"/>
      <c r="AN92" s="94"/>
      <c r="AO92" s="94"/>
      <c r="AP92" s="94"/>
      <c r="AQ92" s="94"/>
      <c r="AR92" s="94"/>
      <c r="AS92" s="94"/>
      <c r="AT92" s="77"/>
      <c r="AU92" s="94"/>
      <c r="AV92" s="94"/>
      <c r="AW92" s="94"/>
      <c r="AX92" s="94"/>
      <c r="AY92" s="94"/>
      <c r="AZ92" s="94"/>
      <c r="BA92" s="94"/>
      <c r="BB92" s="94"/>
      <c r="BC92" s="94"/>
      <c r="BD92" s="94"/>
      <c r="BE92" s="94"/>
      <c r="BF92" s="94"/>
      <c r="BG92" s="94"/>
      <c r="BH92" s="94"/>
      <c r="BI92" s="94"/>
      <c r="BJ92" s="94"/>
      <c r="BK92" s="94"/>
      <c r="BL92" s="94"/>
      <c r="BM92" s="94"/>
      <c r="BN92" s="94"/>
      <c r="BO92" s="94"/>
      <c r="BP92" s="94"/>
      <c r="BQ92" s="94"/>
      <c r="BR92" s="94"/>
      <c r="BS92" s="94"/>
      <c r="BT92" s="94"/>
      <c r="BU92" s="94"/>
      <c r="BV92" s="94"/>
      <c r="BW92" s="94"/>
      <c r="BX92" s="94"/>
    </row>
    <row r="93" spans="1:76" x14ac:dyDescent="0.5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77"/>
      <c r="V93" s="94"/>
      <c r="W93" s="94"/>
      <c r="X93" s="94"/>
      <c r="Y93" s="94"/>
      <c r="Z93" s="94"/>
      <c r="AA93" s="94"/>
      <c r="AB93" s="77"/>
      <c r="AC93" s="94"/>
      <c r="AD93" s="94"/>
      <c r="AE93" s="94"/>
      <c r="AF93" s="94"/>
      <c r="AG93" s="94"/>
      <c r="AH93" s="94"/>
      <c r="AI93" s="94"/>
      <c r="AJ93" s="94"/>
      <c r="AK93" s="77"/>
      <c r="AL93" s="94"/>
      <c r="AM93" s="94"/>
      <c r="AN93" s="94"/>
      <c r="AO93" s="94"/>
      <c r="AP93" s="94"/>
      <c r="AQ93" s="94"/>
      <c r="AR93" s="94"/>
      <c r="AS93" s="94"/>
      <c r="AT93" s="77"/>
      <c r="AU93" s="94"/>
      <c r="AV93" s="94"/>
      <c r="AW93" s="94"/>
      <c r="AX93" s="94"/>
      <c r="AY93" s="94"/>
      <c r="AZ93" s="94"/>
      <c r="BA93" s="94"/>
      <c r="BB93" s="94"/>
      <c r="BC93" s="94"/>
      <c r="BD93" s="94"/>
      <c r="BE93" s="94"/>
      <c r="BF93" s="94"/>
      <c r="BG93" s="94"/>
      <c r="BH93" s="94"/>
      <c r="BI93" s="94"/>
      <c r="BJ93" s="94"/>
      <c r="BK93" s="94"/>
      <c r="BL93" s="94"/>
      <c r="BM93" s="94"/>
      <c r="BN93" s="94"/>
      <c r="BO93" s="94"/>
      <c r="BP93" s="94"/>
      <c r="BQ93" s="94"/>
      <c r="BR93" s="94"/>
      <c r="BS93" s="94"/>
      <c r="BT93" s="94"/>
      <c r="BU93" s="94"/>
      <c r="BV93" s="94"/>
      <c r="BW93" s="94"/>
      <c r="BX93" s="94"/>
    </row>
    <row r="94" spans="1:76" x14ac:dyDescent="0.5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77"/>
      <c r="V94" s="94"/>
      <c r="W94" s="94"/>
      <c r="X94" s="94"/>
      <c r="Y94" s="94"/>
      <c r="Z94" s="94"/>
      <c r="AA94" s="94"/>
      <c r="AB94" s="77"/>
      <c r="AC94" s="94"/>
      <c r="AD94" s="94"/>
      <c r="AE94" s="94"/>
      <c r="AF94" s="94"/>
      <c r="AG94" s="94"/>
      <c r="AH94" s="94"/>
      <c r="AI94" s="94"/>
      <c r="AJ94" s="94"/>
      <c r="AK94" s="77"/>
      <c r="AL94" s="94"/>
      <c r="AM94" s="94"/>
      <c r="AN94" s="94"/>
      <c r="AO94" s="94"/>
      <c r="AP94" s="94"/>
      <c r="AQ94" s="94"/>
      <c r="AR94" s="94"/>
      <c r="AS94" s="94"/>
      <c r="AT94" s="77"/>
      <c r="AU94" s="94"/>
      <c r="AV94" s="94"/>
      <c r="AW94" s="94"/>
      <c r="AX94" s="94"/>
      <c r="AY94" s="94"/>
      <c r="AZ94" s="94"/>
      <c r="BA94" s="94"/>
      <c r="BB94" s="94"/>
      <c r="BC94" s="94"/>
      <c r="BD94" s="94"/>
      <c r="BE94" s="94"/>
      <c r="BF94" s="94"/>
      <c r="BG94" s="94"/>
      <c r="BH94" s="94"/>
      <c r="BI94" s="94"/>
      <c r="BJ94" s="94"/>
      <c r="BK94" s="94"/>
      <c r="BL94" s="94"/>
      <c r="BM94" s="94"/>
      <c r="BN94" s="94"/>
      <c r="BO94" s="94"/>
      <c r="BP94" s="94"/>
      <c r="BQ94" s="94"/>
      <c r="BR94" s="94"/>
      <c r="BS94" s="94"/>
      <c r="BT94" s="94"/>
      <c r="BU94" s="94"/>
      <c r="BV94" s="94"/>
      <c r="BW94" s="94"/>
      <c r="BX94" s="94"/>
    </row>
    <row r="95" spans="1:76" x14ac:dyDescent="0.5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77"/>
      <c r="V95" s="94"/>
      <c r="W95" s="94"/>
      <c r="X95" s="94"/>
      <c r="Y95" s="94"/>
      <c r="Z95" s="94"/>
      <c r="AA95" s="94"/>
      <c r="AB95" s="77"/>
      <c r="AC95" s="94"/>
      <c r="AD95" s="94"/>
      <c r="AE95" s="94"/>
      <c r="AF95" s="94"/>
      <c r="AG95" s="94"/>
      <c r="AH95" s="94"/>
      <c r="AI95" s="94"/>
      <c r="AJ95" s="94"/>
      <c r="AK95" s="77"/>
      <c r="AL95" s="94"/>
      <c r="AM95" s="94"/>
      <c r="AN95" s="94"/>
      <c r="AO95" s="94"/>
      <c r="AP95" s="94"/>
      <c r="AQ95" s="94"/>
      <c r="AR95" s="94"/>
      <c r="AS95" s="94"/>
      <c r="AT95" s="77"/>
      <c r="AU95" s="94"/>
      <c r="AV95" s="94"/>
      <c r="AW95" s="94"/>
      <c r="AX95" s="94"/>
      <c r="AY95" s="94"/>
      <c r="AZ95" s="94"/>
      <c r="BA95" s="94"/>
      <c r="BB95" s="94"/>
      <c r="BC95" s="94"/>
      <c r="BD95" s="94"/>
      <c r="BE95" s="94"/>
      <c r="BF95" s="94"/>
      <c r="BG95" s="94"/>
      <c r="BH95" s="94"/>
      <c r="BI95" s="94"/>
      <c r="BJ95" s="94"/>
      <c r="BK95" s="94"/>
      <c r="BL95" s="94"/>
      <c r="BM95" s="94"/>
      <c r="BN95" s="94"/>
      <c r="BO95" s="94"/>
      <c r="BP95" s="94"/>
      <c r="BQ95" s="94"/>
      <c r="BR95" s="94"/>
      <c r="BS95" s="94"/>
      <c r="BT95" s="94"/>
      <c r="BU95" s="94"/>
      <c r="BV95" s="94"/>
      <c r="BW95" s="94"/>
      <c r="BX95" s="94"/>
    </row>
    <row r="96" spans="1:76" x14ac:dyDescent="0.5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77"/>
      <c r="V96" s="94"/>
      <c r="W96" s="94"/>
      <c r="X96" s="94"/>
      <c r="Y96" s="94"/>
      <c r="Z96" s="94"/>
      <c r="AA96" s="94"/>
      <c r="AB96" s="77"/>
      <c r="AC96" s="94"/>
      <c r="AD96" s="94"/>
      <c r="AE96" s="94"/>
      <c r="AF96" s="94"/>
      <c r="AG96" s="94"/>
      <c r="AH96" s="94"/>
      <c r="AI96" s="94"/>
      <c r="AJ96" s="94"/>
      <c r="AK96" s="77"/>
      <c r="AL96" s="94"/>
      <c r="AM96" s="94"/>
      <c r="AN96" s="94"/>
      <c r="AO96" s="94"/>
      <c r="AP96" s="94"/>
      <c r="AQ96" s="94"/>
      <c r="AR96" s="94"/>
      <c r="AS96" s="94"/>
      <c r="AT96" s="77"/>
      <c r="AU96" s="94"/>
      <c r="AV96" s="94"/>
      <c r="AW96" s="94"/>
      <c r="AX96" s="94"/>
      <c r="AY96" s="94"/>
      <c r="AZ96" s="94"/>
      <c r="BA96" s="94"/>
      <c r="BB96" s="94"/>
      <c r="BC96" s="94"/>
      <c r="BD96" s="94"/>
      <c r="BE96" s="94"/>
      <c r="BF96" s="94"/>
      <c r="BG96" s="94"/>
      <c r="BH96" s="94"/>
      <c r="BI96" s="94"/>
      <c r="BJ96" s="94"/>
      <c r="BK96" s="94"/>
      <c r="BL96" s="94"/>
      <c r="BM96" s="94"/>
      <c r="BN96" s="94"/>
      <c r="BO96" s="94"/>
      <c r="BP96" s="94"/>
      <c r="BQ96" s="94"/>
      <c r="BR96" s="94"/>
      <c r="BS96" s="94"/>
      <c r="BT96" s="94"/>
      <c r="BU96" s="94"/>
      <c r="BV96" s="94"/>
      <c r="BW96" s="94"/>
      <c r="BX96" s="94"/>
    </row>
    <row r="97" spans="1:76" x14ac:dyDescent="0.5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77"/>
      <c r="V97" s="94"/>
      <c r="W97" s="94"/>
      <c r="X97" s="94"/>
      <c r="Y97" s="94"/>
      <c r="Z97" s="94"/>
      <c r="AA97" s="94"/>
      <c r="AB97" s="77"/>
      <c r="AC97" s="94"/>
      <c r="AD97" s="94"/>
      <c r="AE97" s="94"/>
      <c r="AF97" s="94"/>
      <c r="AG97" s="94"/>
      <c r="AH97" s="94"/>
      <c r="AI97" s="94"/>
      <c r="AJ97" s="94"/>
      <c r="AK97" s="77"/>
      <c r="AL97" s="94"/>
      <c r="AM97" s="94"/>
      <c r="AN97" s="94"/>
      <c r="AO97" s="94"/>
      <c r="AP97" s="94"/>
      <c r="AQ97" s="94"/>
      <c r="AR97" s="94"/>
      <c r="AS97" s="94"/>
      <c r="AT97" s="77"/>
      <c r="AU97" s="94"/>
      <c r="AV97" s="94"/>
      <c r="AW97" s="94"/>
      <c r="AX97" s="94"/>
      <c r="AY97" s="94"/>
      <c r="AZ97" s="94"/>
      <c r="BA97" s="94"/>
      <c r="BB97" s="94"/>
      <c r="BC97" s="94"/>
      <c r="BD97" s="94"/>
      <c r="BE97" s="94"/>
      <c r="BF97" s="94"/>
      <c r="BG97" s="94"/>
      <c r="BH97" s="94"/>
      <c r="BI97" s="94"/>
      <c r="BJ97" s="94"/>
      <c r="BK97" s="94"/>
      <c r="BL97" s="94"/>
      <c r="BM97" s="94"/>
      <c r="BN97" s="94"/>
      <c r="BO97" s="94"/>
      <c r="BP97" s="94"/>
      <c r="BQ97" s="94"/>
      <c r="BR97" s="94"/>
      <c r="BS97" s="94"/>
      <c r="BT97" s="94"/>
      <c r="BU97" s="94"/>
      <c r="BV97" s="94"/>
      <c r="BW97" s="94"/>
      <c r="BX97" s="94"/>
    </row>
    <row r="98" spans="1:76" x14ac:dyDescent="0.5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77"/>
      <c r="V98" s="94"/>
      <c r="W98" s="94"/>
      <c r="X98" s="94"/>
      <c r="Y98" s="94"/>
      <c r="Z98" s="94"/>
      <c r="AA98" s="94"/>
      <c r="AB98" s="77"/>
      <c r="AC98" s="94"/>
      <c r="AD98" s="94"/>
      <c r="AE98" s="94"/>
      <c r="AF98" s="94"/>
      <c r="AG98" s="94"/>
      <c r="AH98" s="94"/>
      <c r="AI98" s="94"/>
      <c r="AJ98" s="94"/>
      <c r="AK98" s="77"/>
      <c r="AL98" s="94"/>
      <c r="AM98" s="94"/>
      <c r="AN98" s="94"/>
      <c r="AO98" s="94"/>
      <c r="AP98" s="94"/>
      <c r="AQ98" s="94"/>
      <c r="AR98" s="94"/>
      <c r="AS98" s="94"/>
      <c r="AT98" s="77"/>
      <c r="AU98" s="94"/>
      <c r="AV98" s="94"/>
      <c r="AW98" s="94"/>
      <c r="AX98" s="94"/>
      <c r="AY98" s="94"/>
      <c r="AZ98" s="94"/>
      <c r="BA98" s="94"/>
      <c r="BB98" s="94"/>
      <c r="BC98" s="94"/>
      <c r="BD98" s="94"/>
      <c r="BE98" s="94"/>
      <c r="BF98" s="94"/>
      <c r="BG98" s="94"/>
      <c r="BH98" s="94"/>
      <c r="BI98" s="94"/>
      <c r="BJ98" s="94"/>
      <c r="BK98" s="94"/>
      <c r="BL98" s="94"/>
      <c r="BM98" s="94"/>
      <c r="BN98" s="94"/>
      <c r="BO98" s="94"/>
      <c r="BP98" s="94"/>
      <c r="BQ98" s="94"/>
      <c r="BR98" s="94"/>
      <c r="BS98" s="94"/>
      <c r="BT98" s="94"/>
      <c r="BU98" s="94"/>
      <c r="BV98" s="94"/>
      <c r="BW98" s="94"/>
      <c r="BX98" s="94"/>
    </row>
    <row r="99" spans="1:76" x14ac:dyDescent="0.5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77"/>
      <c r="V99" s="94"/>
      <c r="W99" s="94"/>
      <c r="X99" s="94"/>
      <c r="Y99" s="94"/>
      <c r="Z99" s="94"/>
      <c r="AA99" s="94"/>
      <c r="AB99" s="77"/>
      <c r="AC99" s="94"/>
      <c r="AD99" s="94"/>
      <c r="AE99" s="94"/>
      <c r="AF99" s="94"/>
      <c r="AG99" s="94"/>
      <c r="AH99" s="94"/>
      <c r="AI99" s="94"/>
      <c r="AJ99" s="94"/>
      <c r="AK99" s="77"/>
      <c r="AL99" s="94"/>
      <c r="AM99" s="94"/>
      <c r="AN99" s="94"/>
      <c r="AO99" s="94"/>
      <c r="AP99" s="94"/>
      <c r="AQ99" s="94"/>
      <c r="AR99" s="94"/>
      <c r="AS99" s="94"/>
      <c r="AT99" s="77"/>
      <c r="AU99" s="94"/>
      <c r="AV99" s="94"/>
      <c r="AW99" s="94"/>
      <c r="AX99" s="94"/>
      <c r="AY99" s="94"/>
      <c r="AZ99" s="94"/>
      <c r="BA99" s="94"/>
      <c r="BB99" s="94"/>
      <c r="BC99" s="94"/>
      <c r="BD99" s="94"/>
      <c r="BE99" s="94"/>
      <c r="BF99" s="94"/>
      <c r="BG99" s="94"/>
      <c r="BH99" s="94"/>
      <c r="BI99" s="94"/>
      <c r="BJ99" s="94"/>
      <c r="BK99" s="94"/>
      <c r="BL99" s="94"/>
      <c r="BM99" s="94"/>
      <c r="BN99" s="94"/>
      <c r="BO99" s="94"/>
      <c r="BP99" s="94"/>
      <c r="BQ99" s="94"/>
      <c r="BR99" s="94"/>
      <c r="BS99" s="94"/>
      <c r="BT99" s="94"/>
      <c r="BU99" s="94"/>
      <c r="BV99" s="94"/>
      <c r="BW99" s="94"/>
      <c r="BX99" s="94"/>
    </row>
    <row r="100" spans="1:76" x14ac:dyDescent="0.5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77"/>
      <c r="V100" s="94"/>
      <c r="W100" s="94"/>
      <c r="X100" s="94"/>
      <c r="Y100" s="94"/>
      <c r="Z100" s="94"/>
      <c r="AA100" s="94"/>
      <c r="AB100" s="77"/>
      <c r="AC100" s="94"/>
      <c r="AD100" s="94"/>
      <c r="AE100" s="94"/>
      <c r="AF100" s="94"/>
      <c r="AG100" s="94"/>
      <c r="AH100" s="94"/>
      <c r="AI100" s="94"/>
      <c r="AJ100" s="94"/>
      <c r="AK100" s="77"/>
      <c r="AL100" s="94"/>
      <c r="AM100" s="94"/>
      <c r="AN100" s="94"/>
      <c r="AO100" s="94"/>
      <c r="AP100" s="94"/>
      <c r="AQ100" s="94"/>
      <c r="AR100" s="94"/>
      <c r="AS100" s="94"/>
      <c r="AT100" s="77"/>
      <c r="AU100" s="94"/>
      <c r="AV100" s="94"/>
      <c r="AW100" s="94"/>
      <c r="AX100" s="94"/>
      <c r="AY100" s="94"/>
      <c r="AZ100" s="94"/>
      <c r="BA100" s="94"/>
      <c r="BB100" s="94"/>
      <c r="BC100" s="94"/>
      <c r="BD100" s="94"/>
      <c r="BE100" s="94"/>
      <c r="BF100" s="94"/>
      <c r="BG100" s="94"/>
      <c r="BH100" s="94"/>
      <c r="BI100" s="94"/>
      <c r="BJ100" s="94"/>
      <c r="BK100" s="94"/>
      <c r="BL100" s="94"/>
      <c r="BM100" s="94"/>
      <c r="BN100" s="94"/>
      <c r="BO100" s="94"/>
      <c r="BP100" s="94"/>
      <c r="BQ100" s="94"/>
      <c r="BR100" s="94"/>
      <c r="BS100" s="94"/>
      <c r="BT100" s="94"/>
      <c r="BU100" s="94"/>
      <c r="BV100" s="94"/>
      <c r="BW100" s="94"/>
      <c r="BX100" s="94"/>
    </row>
    <row r="101" spans="1:76" x14ac:dyDescent="0.5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77"/>
      <c r="V101" s="94"/>
      <c r="W101" s="94"/>
      <c r="X101" s="94"/>
      <c r="Y101" s="94"/>
      <c r="Z101" s="94"/>
      <c r="AA101" s="94"/>
      <c r="AB101" s="77"/>
      <c r="AC101" s="94"/>
      <c r="AD101" s="94"/>
      <c r="AE101" s="94"/>
      <c r="AF101" s="94"/>
      <c r="AG101" s="94"/>
      <c r="AH101" s="94"/>
      <c r="AI101" s="94"/>
      <c r="AJ101" s="94"/>
      <c r="AK101" s="77"/>
      <c r="AL101" s="94"/>
      <c r="AM101" s="94"/>
      <c r="AN101" s="94"/>
      <c r="AO101" s="94"/>
      <c r="AP101" s="94"/>
      <c r="AQ101" s="94"/>
      <c r="AR101" s="94"/>
      <c r="AS101" s="94"/>
      <c r="AT101" s="77"/>
      <c r="AU101" s="94"/>
      <c r="AV101" s="94"/>
      <c r="AW101" s="94"/>
      <c r="AX101" s="94"/>
      <c r="AY101" s="94"/>
      <c r="AZ101" s="94"/>
      <c r="BA101" s="94"/>
      <c r="BB101" s="94"/>
      <c r="BC101" s="94"/>
      <c r="BD101" s="94"/>
      <c r="BE101" s="94"/>
      <c r="BF101" s="94"/>
      <c r="BG101" s="94"/>
      <c r="BH101" s="94"/>
      <c r="BI101" s="94"/>
      <c r="BJ101" s="94"/>
      <c r="BK101" s="94"/>
      <c r="BL101" s="94"/>
      <c r="BM101" s="94"/>
      <c r="BN101" s="94"/>
      <c r="BO101" s="94"/>
      <c r="BP101" s="94"/>
      <c r="BQ101" s="94"/>
      <c r="BR101" s="94"/>
      <c r="BS101" s="94"/>
      <c r="BT101" s="94"/>
      <c r="BU101" s="94"/>
      <c r="BV101" s="94"/>
      <c r="BW101" s="94"/>
      <c r="BX101" s="94"/>
    </row>
    <row r="102" spans="1:76" x14ac:dyDescent="0.5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77"/>
      <c r="V102" s="94"/>
      <c r="W102" s="94"/>
      <c r="X102" s="94"/>
      <c r="Y102" s="94"/>
      <c r="Z102" s="94"/>
      <c r="AA102" s="94"/>
      <c r="AB102" s="77"/>
      <c r="AC102" s="94"/>
      <c r="AD102" s="94"/>
      <c r="AE102" s="94"/>
      <c r="AF102" s="94"/>
      <c r="AG102" s="94"/>
      <c r="AH102" s="94"/>
      <c r="AI102" s="94"/>
      <c r="AJ102" s="94"/>
      <c r="AK102" s="77"/>
      <c r="AL102" s="94"/>
      <c r="AM102" s="94"/>
      <c r="AN102" s="94"/>
      <c r="AO102" s="94"/>
      <c r="AP102" s="94"/>
      <c r="AQ102" s="94"/>
      <c r="AR102" s="94"/>
      <c r="AS102" s="94"/>
      <c r="AT102" s="77"/>
      <c r="AU102" s="94"/>
      <c r="AV102" s="94"/>
      <c r="AW102" s="94"/>
      <c r="AX102" s="94"/>
      <c r="AY102" s="94"/>
      <c r="AZ102" s="94"/>
      <c r="BA102" s="94"/>
      <c r="BB102" s="94"/>
      <c r="BC102" s="94"/>
      <c r="BD102" s="94"/>
      <c r="BE102" s="94"/>
      <c r="BF102" s="94"/>
      <c r="BG102" s="94"/>
      <c r="BH102" s="94"/>
      <c r="BI102" s="94"/>
      <c r="BJ102" s="94"/>
      <c r="BK102" s="94"/>
      <c r="BL102" s="94"/>
      <c r="BM102" s="94"/>
      <c r="BN102" s="94"/>
      <c r="BO102" s="94"/>
      <c r="BP102" s="94"/>
      <c r="BQ102" s="94"/>
      <c r="BR102" s="94"/>
      <c r="BS102" s="94"/>
      <c r="BT102" s="94"/>
      <c r="BU102" s="94"/>
      <c r="BV102" s="94"/>
      <c r="BW102" s="94"/>
      <c r="BX102" s="94"/>
    </row>
    <row r="103" spans="1:76" x14ac:dyDescent="0.5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77"/>
      <c r="V103" s="94"/>
      <c r="W103" s="94"/>
      <c r="X103" s="94"/>
      <c r="Y103" s="94"/>
      <c r="Z103" s="94"/>
      <c r="AA103" s="94"/>
      <c r="AB103" s="77"/>
      <c r="AC103" s="94"/>
      <c r="AD103" s="94"/>
      <c r="AE103" s="94"/>
      <c r="AF103" s="94"/>
      <c r="AG103" s="94"/>
      <c r="AH103" s="94"/>
      <c r="AI103" s="94"/>
      <c r="AJ103" s="94"/>
      <c r="AK103" s="77"/>
      <c r="AL103" s="94"/>
      <c r="AM103" s="94"/>
      <c r="AN103" s="94"/>
      <c r="AO103" s="94"/>
      <c r="AP103" s="94"/>
      <c r="AQ103" s="94"/>
      <c r="AR103" s="94"/>
      <c r="AS103" s="94"/>
      <c r="AT103" s="77"/>
      <c r="AU103" s="94"/>
      <c r="AV103" s="94"/>
      <c r="AW103" s="94"/>
      <c r="AX103" s="94"/>
      <c r="AY103" s="94"/>
      <c r="AZ103" s="94"/>
      <c r="BA103" s="94"/>
      <c r="BB103" s="94"/>
      <c r="BC103" s="94"/>
      <c r="BD103" s="94"/>
      <c r="BE103" s="94"/>
      <c r="BF103" s="94"/>
      <c r="BG103" s="94"/>
      <c r="BH103" s="94"/>
      <c r="BI103" s="94"/>
      <c r="BJ103" s="94"/>
      <c r="BK103" s="94"/>
      <c r="BL103" s="94"/>
      <c r="BM103" s="94"/>
      <c r="BN103" s="94"/>
      <c r="BO103" s="94"/>
      <c r="BP103" s="94"/>
      <c r="BQ103" s="94"/>
      <c r="BR103" s="94"/>
      <c r="BS103" s="94"/>
      <c r="BT103" s="94"/>
      <c r="BU103" s="94"/>
      <c r="BV103" s="94"/>
      <c r="BW103" s="94"/>
      <c r="BX103" s="94"/>
    </row>
    <row r="104" spans="1:76" x14ac:dyDescent="0.5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77"/>
      <c r="V104" s="94"/>
      <c r="W104" s="94"/>
      <c r="X104" s="94"/>
      <c r="Y104" s="94"/>
      <c r="Z104" s="94"/>
      <c r="AA104" s="94"/>
      <c r="AB104" s="77"/>
      <c r="AC104" s="94"/>
      <c r="AD104" s="94"/>
      <c r="AE104" s="94"/>
      <c r="AF104" s="94"/>
      <c r="AG104" s="94"/>
      <c r="AH104" s="94"/>
      <c r="AI104" s="94"/>
      <c r="AJ104" s="94"/>
      <c r="AK104" s="77"/>
      <c r="AL104" s="94"/>
      <c r="AM104" s="94"/>
      <c r="AN104" s="94"/>
      <c r="AO104" s="94"/>
      <c r="AP104" s="94"/>
      <c r="AQ104" s="94"/>
      <c r="AR104" s="94"/>
      <c r="AS104" s="94"/>
      <c r="AT104" s="77"/>
      <c r="AU104" s="94"/>
      <c r="AV104" s="94"/>
      <c r="AW104" s="94"/>
      <c r="AX104" s="94"/>
      <c r="AY104" s="94"/>
      <c r="AZ104" s="94"/>
      <c r="BA104" s="94"/>
      <c r="BB104" s="94"/>
      <c r="BC104" s="94"/>
      <c r="BD104" s="94"/>
      <c r="BE104" s="94"/>
      <c r="BF104" s="94"/>
      <c r="BG104" s="94"/>
      <c r="BH104" s="94"/>
      <c r="BI104" s="94"/>
      <c r="BJ104" s="94"/>
      <c r="BK104" s="94"/>
      <c r="BL104" s="94"/>
      <c r="BM104" s="94"/>
      <c r="BN104" s="94"/>
      <c r="BO104" s="94"/>
      <c r="BP104" s="94"/>
      <c r="BQ104" s="94"/>
      <c r="BR104" s="94"/>
      <c r="BS104" s="94"/>
      <c r="BT104" s="94"/>
      <c r="BU104" s="94"/>
      <c r="BV104" s="94"/>
      <c r="BW104" s="94"/>
      <c r="BX104" s="94"/>
    </row>
    <row r="105" spans="1:76" x14ac:dyDescent="0.5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77"/>
      <c r="V105" s="94"/>
      <c r="W105" s="94"/>
      <c r="X105" s="94"/>
      <c r="Y105" s="94"/>
      <c r="Z105" s="94"/>
      <c r="AA105" s="94"/>
      <c r="AB105" s="77"/>
      <c r="AC105" s="94"/>
      <c r="AD105" s="94"/>
      <c r="AE105" s="94"/>
      <c r="AF105" s="94"/>
      <c r="AG105" s="94"/>
      <c r="AH105" s="94"/>
      <c r="AI105" s="94"/>
      <c r="AJ105" s="94"/>
      <c r="AK105" s="77"/>
      <c r="AL105" s="94"/>
      <c r="AM105" s="94"/>
      <c r="AN105" s="94"/>
      <c r="AO105" s="94"/>
      <c r="AP105" s="94"/>
      <c r="AQ105" s="94"/>
      <c r="AR105" s="94"/>
      <c r="AS105" s="94"/>
      <c r="AT105" s="77"/>
      <c r="AU105" s="94"/>
      <c r="AV105" s="94"/>
      <c r="AW105" s="94"/>
      <c r="AX105" s="94"/>
      <c r="AY105" s="94"/>
      <c r="AZ105" s="94"/>
      <c r="BA105" s="94"/>
      <c r="BB105" s="94"/>
      <c r="BC105" s="94"/>
      <c r="BD105" s="94"/>
      <c r="BE105" s="94"/>
      <c r="BF105" s="94"/>
      <c r="BG105" s="94"/>
      <c r="BH105" s="94"/>
      <c r="BI105" s="94"/>
      <c r="BJ105" s="94"/>
      <c r="BK105" s="94"/>
      <c r="BL105" s="94"/>
      <c r="BM105" s="94"/>
      <c r="BN105" s="94"/>
      <c r="BO105" s="94"/>
      <c r="BP105" s="94"/>
      <c r="BQ105" s="94"/>
      <c r="BR105" s="94"/>
      <c r="BS105" s="94"/>
      <c r="BT105" s="94"/>
      <c r="BU105" s="94"/>
      <c r="BV105" s="94"/>
      <c r="BW105" s="94"/>
      <c r="BX105" s="94"/>
    </row>
    <row r="106" spans="1:76" x14ac:dyDescent="0.5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77"/>
      <c r="V106" s="94"/>
      <c r="W106" s="94"/>
      <c r="X106" s="94"/>
      <c r="Y106" s="94"/>
      <c r="Z106" s="94"/>
      <c r="AA106" s="94"/>
      <c r="AB106" s="77"/>
      <c r="AC106" s="94"/>
      <c r="AD106" s="94"/>
      <c r="AE106" s="94"/>
      <c r="AF106" s="94"/>
      <c r="AG106" s="94"/>
      <c r="AH106" s="94"/>
      <c r="AI106" s="94"/>
      <c r="AJ106" s="94"/>
      <c r="AK106" s="77"/>
      <c r="AL106" s="94"/>
      <c r="AM106" s="94"/>
      <c r="AN106" s="94"/>
      <c r="AO106" s="94"/>
      <c r="AP106" s="94"/>
      <c r="AQ106" s="94"/>
      <c r="AR106" s="94"/>
      <c r="AS106" s="94"/>
      <c r="AT106" s="77"/>
      <c r="AU106" s="94"/>
      <c r="AV106" s="94"/>
      <c r="AW106" s="94"/>
      <c r="AX106" s="94"/>
      <c r="AY106" s="94"/>
      <c r="AZ106" s="94"/>
      <c r="BA106" s="94"/>
      <c r="BB106" s="94"/>
      <c r="BC106" s="94"/>
      <c r="BD106" s="94"/>
      <c r="BE106" s="94"/>
      <c r="BF106" s="94"/>
      <c r="BG106" s="94"/>
      <c r="BH106" s="94"/>
      <c r="BI106" s="94"/>
      <c r="BJ106" s="94"/>
      <c r="BK106" s="94"/>
      <c r="BL106" s="94"/>
      <c r="BM106" s="94"/>
      <c r="BN106" s="94"/>
      <c r="BO106" s="94"/>
      <c r="BP106" s="94"/>
      <c r="BQ106" s="94"/>
      <c r="BR106" s="94"/>
      <c r="BS106" s="94"/>
      <c r="BT106" s="94"/>
      <c r="BU106" s="94"/>
      <c r="BV106" s="94"/>
      <c r="BW106" s="94"/>
      <c r="BX106" s="94"/>
    </row>
    <row r="107" spans="1:76" x14ac:dyDescent="0.5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77"/>
      <c r="V107" s="94"/>
      <c r="W107" s="94"/>
      <c r="X107" s="94"/>
      <c r="Y107" s="94"/>
      <c r="Z107" s="94"/>
      <c r="AA107" s="94"/>
      <c r="AB107" s="77"/>
      <c r="AC107" s="94"/>
      <c r="AD107" s="94"/>
      <c r="AE107" s="94"/>
      <c r="AF107" s="94"/>
      <c r="AG107" s="94"/>
      <c r="AH107" s="94"/>
      <c r="AI107" s="94"/>
      <c r="AJ107" s="94"/>
      <c r="AK107" s="77"/>
      <c r="AL107" s="94"/>
      <c r="AM107" s="94"/>
      <c r="AN107" s="94"/>
      <c r="AO107" s="94"/>
      <c r="AP107" s="94"/>
      <c r="AQ107" s="94"/>
      <c r="AR107" s="94"/>
      <c r="AS107" s="94"/>
      <c r="AT107" s="77"/>
      <c r="AU107" s="94"/>
      <c r="AV107" s="94"/>
      <c r="AW107" s="94"/>
      <c r="AX107" s="94"/>
      <c r="AY107" s="94"/>
      <c r="AZ107" s="94"/>
      <c r="BA107" s="94"/>
      <c r="BB107" s="94"/>
      <c r="BC107" s="94"/>
      <c r="BD107" s="94"/>
      <c r="BE107" s="94"/>
      <c r="BF107" s="94"/>
      <c r="BG107" s="94"/>
      <c r="BH107" s="94"/>
      <c r="BI107" s="94"/>
      <c r="BJ107" s="94"/>
      <c r="BK107" s="94"/>
      <c r="BL107" s="94"/>
      <c r="BM107" s="94"/>
      <c r="BN107" s="94"/>
      <c r="BO107" s="94"/>
      <c r="BP107" s="94"/>
      <c r="BQ107" s="94"/>
      <c r="BR107" s="94"/>
      <c r="BS107" s="94"/>
      <c r="BT107" s="94"/>
      <c r="BU107" s="94"/>
      <c r="BV107" s="94"/>
      <c r="BW107" s="94"/>
      <c r="BX107" s="94"/>
    </row>
    <row r="108" spans="1:76" x14ac:dyDescent="0.5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77"/>
      <c r="V108" s="94"/>
      <c r="W108" s="94"/>
      <c r="X108" s="94"/>
      <c r="Y108" s="94"/>
      <c r="Z108" s="94"/>
      <c r="AA108" s="94"/>
      <c r="AB108" s="77"/>
      <c r="AC108" s="94"/>
      <c r="AD108" s="94"/>
      <c r="AE108" s="94"/>
      <c r="AF108" s="94"/>
      <c r="AG108" s="94"/>
      <c r="AH108" s="94"/>
      <c r="AI108" s="94"/>
      <c r="AJ108" s="94"/>
      <c r="AK108" s="77"/>
      <c r="AL108" s="94"/>
      <c r="AM108" s="94"/>
      <c r="AN108" s="94"/>
      <c r="AO108" s="94"/>
      <c r="AP108" s="94"/>
      <c r="AQ108" s="94"/>
      <c r="AR108" s="94"/>
      <c r="AS108" s="94"/>
      <c r="AT108" s="77"/>
      <c r="AU108" s="94"/>
      <c r="AV108" s="94"/>
      <c r="AW108" s="94"/>
      <c r="AX108" s="94"/>
      <c r="AY108" s="94"/>
      <c r="AZ108" s="94"/>
      <c r="BA108" s="94"/>
      <c r="BB108" s="94"/>
      <c r="BC108" s="94"/>
      <c r="BD108" s="94"/>
      <c r="BE108" s="94"/>
      <c r="BF108" s="94"/>
      <c r="BG108" s="94"/>
      <c r="BH108" s="94"/>
      <c r="BI108" s="94"/>
      <c r="BJ108" s="94"/>
      <c r="BK108" s="94"/>
      <c r="BL108" s="94"/>
      <c r="BM108" s="94"/>
      <c r="BN108" s="94"/>
      <c r="BO108" s="94"/>
      <c r="BP108" s="94"/>
      <c r="BQ108" s="94"/>
      <c r="BR108" s="94"/>
      <c r="BS108" s="94"/>
      <c r="BT108" s="94"/>
      <c r="BU108" s="94"/>
      <c r="BV108" s="94"/>
      <c r="BW108" s="94"/>
      <c r="BX108" s="94"/>
    </row>
    <row r="109" spans="1:76" x14ac:dyDescent="0.5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77"/>
      <c r="V109" s="94"/>
      <c r="W109" s="94"/>
      <c r="X109" s="94"/>
      <c r="Y109" s="94"/>
      <c r="Z109" s="94"/>
      <c r="AA109" s="94"/>
      <c r="AB109" s="77"/>
      <c r="AC109" s="94"/>
      <c r="AD109" s="94"/>
      <c r="AE109" s="94"/>
      <c r="AF109" s="94"/>
      <c r="AG109" s="94"/>
      <c r="AH109" s="94"/>
      <c r="AI109" s="94"/>
      <c r="AJ109" s="94"/>
      <c r="AK109" s="77"/>
      <c r="AL109" s="94"/>
      <c r="AM109" s="94"/>
      <c r="AN109" s="94"/>
      <c r="AO109" s="94"/>
      <c r="AP109" s="94"/>
      <c r="AQ109" s="94"/>
      <c r="AR109" s="94"/>
      <c r="AS109" s="94"/>
      <c r="AT109" s="77"/>
      <c r="AU109" s="94"/>
      <c r="AV109" s="94"/>
      <c r="AW109" s="94"/>
      <c r="AX109" s="94"/>
      <c r="AY109" s="94"/>
      <c r="AZ109" s="94"/>
      <c r="BA109" s="94"/>
      <c r="BB109" s="94"/>
      <c r="BC109" s="94"/>
      <c r="BD109" s="94"/>
      <c r="BE109" s="94"/>
      <c r="BF109" s="94"/>
      <c r="BG109" s="94"/>
      <c r="BH109" s="94"/>
      <c r="BI109" s="94"/>
      <c r="BJ109" s="94"/>
      <c r="BK109" s="94"/>
      <c r="BL109" s="94"/>
      <c r="BM109" s="94"/>
      <c r="BN109" s="94"/>
      <c r="BO109" s="94"/>
      <c r="BP109" s="94"/>
      <c r="BQ109" s="94"/>
      <c r="BR109" s="94"/>
      <c r="BS109" s="94"/>
      <c r="BT109" s="94"/>
      <c r="BU109" s="94"/>
      <c r="BV109" s="94"/>
      <c r="BW109" s="94"/>
      <c r="BX109" s="94"/>
    </row>
    <row r="110" spans="1:76" x14ac:dyDescent="0.5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77"/>
      <c r="V110" s="94"/>
      <c r="W110" s="94"/>
      <c r="X110" s="94"/>
      <c r="Y110" s="94"/>
      <c r="Z110" s="94"/>
      <c r="AA110" s="94"/>
      <c r="AB110" s="77"/>
      <c r="AC110" s="94"/>
      <c r="AD110" s="94"/>
      <c r="AE110" s="94"/>
      <c r="AF110" s="94"/>
      <c r="AG110" s="94"/>
      <c r="AH110" s="94"/>
      <c r="AI110" s="94"/>
      <c r="AJ110" s="94"/>
      <c r="AK110" s="77"/>
      <c r="AL110" s="94"/>
      <c r="AM110" s="94"/>
      <c r="AN110" s="94"/>
      <c r="AO110" s="94"/>
      <c r="AP110" s="94"/>
      <c r="AQ110" s="94"/>
      <c r="AR110" s="94"/>
      <c r="AS110" s="94"/>
      <c r="AT110" s="77"/>
      <c r="AU110" s="94"/>
      <c r="AV110" s="94"/>
      <c r="AW110" s="94"/>
      <c r="AX110" s="94"/>
      <c r="AY110" s="94"/>
      <c r="AZ110" s="94"/>
      <c r="BA110" s="94"/>
      <c r="BB110" s="94"/>
      <c r="BC110" s="94"/>
      <c r="BD110" s="94"/>
      <c r="BE110" s="94"/>
      <c r="BF110" s="94"/>
      <c r="BG110" s="94"/>
      <c r="BH110" s="94"/>
      <c r="BI110" s="94"/>
      <c r="BJ110" s="94"/>
      <c r="BK110" s="94"/>
      <c r="BL110" s="94"/>
      <c r="BM110" s="94"/>
      <c r="BN110" s="94"/>
      <c r="BO110" s="94"/>
      <c r="BP110" s="94"/>
      <c r="BQ110" s="94"/>
      <c r="BR110" s="94"/>
      <c r="BS110" s="94"/>
      <c r="BT110" s="94"/>
      <c r="BU110" s="94"/>
      <c r="BV110" s="94"/>
      <c r="BW110" s="94"/>
      <c r="BX110" s="94"/>
    </row>
    <row r="111" spans="1:76" x14ac:dyDescent="0.5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77"/>
      <c r="V111" s="94"/>
      <c r="W111" s="94"/>
      <c r="X111" s="94"/>
      <c r="Y111" s="94"/>
      <c r="Z111" s="94"/>
      <c r="AA111" s="94"/>
      <c r="AB111" s="77"/>
      <c r="AC111" s="94"/>
      <c r="AD111" s="94"/>
      <c r="AE111" s="94"/>
      <c r="AF111" s="94"/>
      <c r="AG111" s="94"/>
      <c r="AH111" s="94"/>
      <c r="AI111" s="94"/>
      <c r="AJ111" s="94"/>
      <c r="AK111" s="77"/>
      <c r="AL111" s="94"/>
      <c r="AM111" s="94"/>
      <c r="AN111" s="94"/>
      <c r="AO111" s="94"/>
      <c r="AP111" s="94"/>
      <c r="AQ111" s="94"/>
      <c r="AR111" s="94"/>
      <c r="AS111" s="94"/>
      <c r="AT111" s="77"/>
      <c r="AU111" s="94"/>
      <c r="AV111" s="94"/>
      <c r="AW111" s="94"/>
      <c r="AX111" s="94"/>
      <c r="AY111" s="94"/>
      <c r="AZ111" s="94"/>
      <c r="BA111" s="94"/>
      <c r="BB111" s="94"/>
      <c r="BC111" s="94"/>
      <c r="BD111" s="94"/>
      <c r="BE111" s="94"/>
      <c r="BF111" s="94"/>
      <c r="BG111" s="94"/>
      <c r="BH111" s="94"/>
      <c r="BI111" s="94"/>
      <c r="BJ111" s="94"/>
      <c r="BK111" s="94"/>
      <c r="BL111" s="94"/>
      <c r="BM111" s="94"/>
      <c r="BN111" s="94"/>
      <c r="BO111" s="94"/>
      <c r="BP111" s="94"/>
      <c r="BQ111" s="94"/>
      <c r="BR111" s="94"/>
      <c r="BS111" s="94"/>
      <c r="BT111" s="94"/>
      <c r="BU111" s="94"/>
      <c r="BV111" s="94"/>
      <c r="BW111" s="94"/>
      <c r="BX111" s="94"/>
    </row>
    <row r="112" spans="1:76" x14ac:dyDescent="0.5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77"/>
      <c r="V112" s="94"/>
      <c r="W112" s="94"/>
      <c r="X112" s="94"/>
      <c r="Y112" s="94"/>
      <c r="Z112" s="94"/>
      <c r="AA112" s="94"/>
      <c r="AB112" s="77"/>
      <c r="AC112" s="94"/>
      <c r="AD112" s="94"/>
      <c r="AE112" s="94"/>
      <c r="AF112" s="94"/>
      <c r="AG112" s="94"/>
      <c r="AH112" s="94"/>
      <c r="AI112" s="94"/>
      <c r="AJ112" s="94"/>
      <c r="AK112" s="77"/>
      <c r="AL112" s="94"/>
      <c r="AM112" s="94"/>
      <c r="AN112" s="94"/>
      <c r="AO112" s="94"/>
      <c r="AP112" s="94"/>
      <c r="AQ112" s="94"/>
      <c r="AR112" s="94"/>
      <c r="AS112" s="94"/>
      <c r="AT112" s="77"/>
      <c r="AU112" s="94"/>
      <c r="AV112" s="94"/>
      <c r="AW112" s="94"/>
      <c r="AX112" s="94"/>
      <c r="AY112" s="94"/>
      <c r="AZ112" s="94"/>
      <c r="BA112" s="94"/>
      <c r="BB112" s="94"/>
      <c r="BC112" s="94"/>
      <c r="BD112" s="94"/>
      <c r="BE112" s="94"/>
      <c r="BF112" s="94"/>
      <c r="BG112" s="94"/>
      <c r="BH112" s="94"/>
      <c r="BI112" s="94"/>
      <c r="BJ112" s="94"/>
      <c r="BK112" s="94"/>
      <c r="BL112" s="94"/>
      <c r="BM112" s="94"/>
      <c r="BN112" s="94"/>
      <c r="BO112" s="94"/>
      <c r="BP112" s="94"/>
      <c r="BQ112" s="94"/>
      <c r="BR112" s="94"/>
      <c r="BS112" s="94"/>
      <c r="BT112" s="94"/>
      <c r="BU112" s="94"/>
      <c r="BV112" s="94"/>
      <c r="BW112" s="94"/>
      <c r="BX112" s="94"/>
    </row>
    <row r="113" spans="1:76" x14ac:dyDescent="0.5">
      <c r="A113" s="94"/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77"/>
      <c r="V113" s="94"/>
      <c r="W113" s="94"/>
      <c r="X113" s="94"/>
      <c r="Y113" s="94"/>
      <c r="Z113" s="94"/>
      <c r="AA113" s="94"/>
      <c r="AB113" s="77"/>
      <c r="AC113" s="94"/>
      <c r="AD113" s="94"/>
      <c r="AE113" s="94"/>
      <c r="AF113" s="94"/>
      <c r="AG113" s="94"/>
      <c r="AH113" s="94"/>
      <c r="AI113" s="94"/>
      <c r="AJ113" s="94"/>
      <c r="AK113" s="77"/>
      <c r="AL113" s="94"/>
      <c r="AM113" s="94"/>
      <c r="AN113" s="94"/>
      <c r="AO113" s="94"/>
      <c r="AP113" s="94"/>
      <c r="AQ113" s="94"/>
      <c r="AR113" s="94"/>
      <c r="AS113" s="94"/>
      <c r="AT113" s="77"/>
      <c r="AU113" s="94"/>
      <c r="AV113" s="94"/>
      <c r="AW113" s="94"/>
      <c r="AX113" s="94"/>
      <c r="AY113" s="94"/>
      <c r="AZ113" s="94"/>
      <c r="BA113" s="94"/>
      <c r="BB113" s="94"/>
      <c r="BC113" s="94"/>
      <c r="BD113" s="94"/>
      <c r="BE113" s="94"/>
      <c r="BF113" s="94"/>
      <c r="BG113" s="94"/>
      <c r="BH113" s="94"/>
      <c r="BI113" s="94"/>
      <c r="BJ113" s="94"/>
      <c r="BK113" s="94"/>
      <c r="BL113" s="94"/>
      <c r="BM113" s="94"/>
      <c r="BN113" s="94"/>
      <c r="BO113" s="94"/>
      <c r="BP113" s="94"/>
      <c r="BQ113" s="94"/>
      <c r="BR113" s="94"/>
      <c r="BS113" s="94"/>
      <c r="BT113" s="94"/>
      <c r="BU113" s="94"/>
      <c r="BV113" s="94"/>
      <c r="BW113" s="94"/>
      <c r="BX113" s="94"/>
    </row>
    <row r="114" spans="1:76" x14ac:dyDescent="0.5">
      <c r="A114" s="94"/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77"/>
      <c r="V114" s="94"/>
      <c r="W114" s="94"/>
      <c r="X114" s="94"/>
      <c r="Y114" s="94"/>
      <c r="Z114" s="94"/>
      <c r="AA114" s="94"/>
      <c r="AB114" s="77"/>
      <c r="AC114" s="94"/>
      <c r="AD114" s="94"/>
      <c r="AE114" s="94"/>
      <c r="AF114" s="94"/>
      <c r="AG114" s="94"/>
      <c r="AH114" s="94"/>
      <c r="AI114" s="94"/>
      <c r="AJ114" s="94"/>
      <c r="AK114" s="77"/>
      <c r="AL114" s="94"/>
      <c r="AM114" s="94"/>
      <c r="AN114" s="94"/>
      <c r="AO114" s="94"/>
      <c r="AP114" s="94"/>
      <c r="AQ114" s="94"/>
      <c r="AR114" s="94"/>
      <c r="AS114" s="94"/>
      <c r="AT114" s="77"/>
      <c r="AU114" s="94"/>
      <c r="AV114" s="94"/>
      <c r="AW114" s="94"/>
      <c r="AX114" s="94"/>
      <c r="AY114" s="94"/>
      <c r="AZ114" s="94"/>
      <c r="BA114" s="94"/>
      <c r="BB114" s="94"/>
      <c r="BC114" s="94"/>
      <c r="BD114" s="94"/>
      <c r="BE114" s="94"/>
      <c r="BF114" s="94"/>
      <c r="BG114" s="94"/>
      <c r="BH114" s="94"/>
      <c r="BI114" s="94"/>
      <c r="BJ114" s="94"/>
      <c r="BK114" s="94"/>
      <c r="BL114" s="94"/>
      <c r="BM114" s="94"/>
      <c r="BN114" s="94"/>
      <c r="BO114" s="94"/>
      <c r="BP114" s="94"/>
      <c r="BQ114" s="94"/>
      <c r="BR114" s="94"/>
      <c r="BS114" s="94"/>
      <c r="BT114" s="94"/>
      <c r="BU114" s="94"/>
      <c r="BV114" s="94"/>
      <c r="BW114" s="94"/>
      <c r="BX114" s="94"/>
    </row>
    <row r="115" spans="1:76" x14ac:dyDescent="0.5">
      <c r="A115" s="94"/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77"/>
      <c r="V115" s="94"/>
      <c r="W115" s="94"/>
      <c r="X115" s="94"/>
      <c r="Y115" s="94"/>
      <c r="Z115" s="94"/>
      <c r="AA115" s="94"/>
      <c r="AB115" s="77"/>
      <c r="AC115" s="94"/>
      <c r="AD115" s="94"/>
      <c r="AE115" s="94"/>
      <c r="AF115" s="94"/>
      <c r="AG115" s="94"/>
      <c r="AH115" s="94"/>
      <c r="AI115" s="94"/>
      <c r="AJ115" s="94"/>
      <c r="AK115" s="77"/>
      <c r="AL115" s="94"/>
      <c r="AM115" s="94"/>
      <c r="AN115" s="94"/>
      <c r="AO115" s="94"/>
      <c r="AP115" s="94"/>
      <c r="AQ115" s="94"/>
      <c r="AR115" s="94"/>
      <c r="AS115" s="94"/>
      <c r="AT115" s="77"/>
      <c r="AU115" s="94"/>
      <c r="AV115" s="94"/>
      <c r="AW115" s="94"/>
      <c r="AX115" s="94"/>
      <c r="AY115" s="94"/>
      <c r="AZ115" s="94"/>
      <c r="BA115" s="94"/>
      <c r="BB115" s="94"/>
      <c r="BC115" s="94"/>
      <c r="BD115" s="94"/>
      <c r="BE115" s="94"/>
      <c r="BF115" s="94"/>
      <c r="BG115" s="94"/>
      <c r="BH115" s="94"/>
      <c r="BI115" s="94"/>
      <c r="BJ115" s="94"/>
      <c r="BK115" s="94"/>
      <c r="BL115" s="94"/>
      <c r="BM115" s="94"/>
      <c r="BN115" s="94"/>
      <c r="BO115" s="94"/>
      <c r="BP115" s="94"/>
      <c r="BQ115" s="94"/>
      <c r="BR115" s="94"/>
      <c r="BS115" s="94"/>
      <c r="BT115" s="94"/>
      <c r="BU115" s="94"/>
      <c r="BV115" s="94"/>
      <c r="BW115" s="94"/>
      <c r="BX115" s="94"/>
    </row>
    <row r="116" spans="1:76" x14ac:dyDescent="0.5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77"/>
      <c r="V116" s="94"/>
      <c r="W116" s="94"/>
      <c r="X116" s="94"/>
      <c r="Y116" s="94"/>
      <c r="Z116" s="94"/>
      <c r="AA116" s="94"/>
      <c r="AB116" s="77"/>
      <c r="AC116" s="94"/>
      <c r="AD116" s="94"/>
      <c r="AE116" s="94"/>
      <c r="AF116" s="94"/>
      <c r="AG116" s="94"/>
      <c r="AH116" s="94"/>
      <c r="AI116" s="94"/>
      <c r="AJ116" s="94"/>
      <c r="AK116" s="77"/>
      <c r="AL116" s="94"/>
      <c r="AM116" s="94"/>
      <c r="AN116" s="94"/>
      <c r="AO116" s="94"/>
      <c r="AP116" s="94"/>
      <c r="AQ116" s="94"/>
      <c r="AR116" s="94"/>
      <c r="AS116" s="94"/>
      <c r="AT116" s="77"/>
      <c r="AU116" s="94"/>
      <c r="AV116" s="94"/>
      <c r="AW116" s="94"/>
      <c r="AX116" s="94"/>
      <c r="AY116" s="94"/>
      <c r="AZ116" s="94"/>
      <c r="BA116" s="94"/>
      <c r="BB116" s="94"/>
      <c r="BC116" s="94"/>
      <c r="BD116" s="94"/>
      <c r="BE116" s="94"/>
      <c r="BF116" s="94"/>
      <c r="BG116" s="94"/>
      <c r="BH116" s="94"/>
      <c r="BI116" s="94"/>
      <c r="BJ116" s="94"/>
      <c r="BK116" s="94"/>
      <c r="BL116" s="94"/>
      <c r="BM116" s="94"/>
      <c r="BN116" s="94"/>
      <c r="BO116" s="94"/>
      <c r="BP116" s="94"/>
      <c r="BQ116" s="94"/>
      <c r="BR116" s="94"/>
      <c r="BS116" s="94"/>
      <c r="BT116" s="94"/>
      <c r="BU116" s="94"/>
      <c r="BV116" s="94"/>
      <c r="BW116" s="94"/>
      <c r="BX116" s="94"/>
    </row>
    <row r="117" spans="1:76" x14ac:dyDescent="0.5">
      <c r="A117" s="94"/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77"/>
      <c r="V117" s="94"/>
      <c r="W117" s="94"/>
      <c r="X117" s="94"/>
      <c r="Y117" s="94"/>
      <c r="Z117" s="94"/>
      <c r="AA117" s="94"/>
      <c r="AB117" s="77"/>
      <c r="AC117" s="94"/>
      <c r="AD117" s="94"/>
      <c r="AE117" s="94"/>
      <c r="AF117" s="94"/>
      <c r="AG117" s="94"/>
      <c r="AH117" s="94"/>
      <c r="AI117" s="94"/>
      <c r="AJ117" s="94"/>
      <c r="AK117" s="77"/>
      <c r="AL117" s="94"/>
      <c r="AM117" s="94"/>
      <c r="AN117" s="94"/>
      <c r="AO117" s="94"/>
      <c r="AP117" s="94"/>
      <c r="AQ117" s="94"/>
      <c r="AR117" s="94"/>
      <c r="AS117" s="94"/>
      <c r="AT117" s="77"/>
      <c r="AU117" s="94"/>
      <c r="AV117" s="94"/>
      <c r="AW117" s="94"/>
      <c r="AX117" s="94"/>
      <c r="AY117" s="94"/>
      <c r="AZ117" s="94"/>
      <c r="BA117" s="94"/>
      <c r="BB117" s="94"/>
      <c r="BC117" s="94"/>
      <c r="BD117" s="94"/>
      <c r="BE117" s="94"/>
      <c r="BF117" s="94"/>
      <c r="BG117" s="94"/>
      <c r="BH117" s="94"/>
      <c r="BI117" s="94"/>
      <c r="BJ117" s="94"/>
      <c r="BK117" s="94"/>
      <c r="BL117" s="94"/>
      <c r="BM117" s="94"/>
      <c r="BN117" s="94"/>
      <c r="BO117" s="94"/>
      <c r="BP117" s="94"/>
      <c r="BQ117" s="94"/>
      <c r="BR117" s="94"/>
      <c r="BS117" s="94"/>
      <c r="BT117" s="94"/>
      <c r="BU117" s="94"/>
      <c r="BV117" s="94"/>
      <c r="BW117" s="94"/>
      <c r="BX117" s="94"/>
    </row>
    <row r="118" spans="1:76" x14ac:dyDescent="0.5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77"/>
      <c r="V118" s="94"/>
      <c r="W118" s="94"/>
      <c r="X118" s="94"/>
      <c r="Y118" s="94"/>
      <c r="Z118" s="94"/>
      <c r="AA118" s="94"/>
      <c r="AB118" s="77"/>
      <c r="AC118" s="94"/>
      <c r="AD118" s="94"/>
      <c r="AE118" s="94"/>
      <c r="AF118" s="94"/>
      <c r="AG118" s="94"/>
      <c r="AH118" s="94"/>
      <c r="AI118" s="94"/>
      <c r="AJ118" s="94"/>
      <c r="AK118" s="77"/>
      <c r="AL118" s="94"/>
      <c r="AM118" s="94"/>
      <c r="AN118" s="94"/>
      <c r="AO118" s="94"/>
      <c r="AP118" s="94"/>
      <c r="AQ118" s="94"/>
      <c r="AR118" s="94"/>
      <c r="AS118" s="94"/>
      <c r="AT118" s="77"/>
      <c r="AU118" s="94"/>
      <c r="AV118" s="94"/>
      <c r="AW118" s="94"/>
      <c r="AX118" s="94"/>
      <c r="AY118" s="94"/>
      <c r="AZ118" s="94"/>
      <c r="BA118" s="94"/>
      <c r="BB118" s="94"/>
      <c r="BC118" s="94"/>
      <c r="BD118" s="94"/>
      <c r="BE118" s="94"/>
      <c r="BF118" s="94"/>
      <c r="BG118" s="94"/>
      <c r="BH118" s="94"/>
      <c r="BI118" s="94"/>
      <c r="BJ118" s="94"/>
      <c r="BK118" s="94"/>
      <c r="BL118" s="94"/>
      <c r="BM118" s="94"/>
      <c r="BN118" s="94"/>
      <c r="BO118" s="94"/>
      <c r="BP118" s="94"/>
      <c r="BQ118" s="94"/>
      <c r="BR118" s="94"/>
      <c r="BS118" s="94"/>
      <c r="BT118" s="94"/>
      <c r="BU118" s="94"/>
      <c r="BV118" s="94"/>
      <c r="BW118" s="94"/>
      <c r="BX118" s="94"/>
    </row>
    <row r="119" spans="1:76" x14ac:dyDescent="0.5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77"/>
      <c r="V119" s="94"/>
      <c r="W119" s="94"/>
      <c r="X119" s="94"/>
      <c r="Y119" s="94"/>
      <c r="Z119" s="94"/>
      <c r="AA119" s="94"/>
      <c r="AB119" s="77"/>
      <c r="AC119" s="94"/>
      <c r="AD119" s="94"/>
      <c r="AE119" s="94"/>
      <c r="AF119" s="94"/>
      <c r="AG119" s="94"/>
      <c r="AH119" s="94"/>
      <c r="AI119" s="94"/>
      <c r="AJ119" s="94"/>
      <c r="AK119" s="77"/>
      <c r="AL119" s="94"/>
      <c r="AM119" s="94"/>
      <c r="AN119" s="94"/>
      <c r="AO119" s="94"/>
      <c r="AP119" s="94"/>
      <c r="AQ119" s="94"/>
      <c r="AR119" s="94"/>
      <c r="AS119" s="94"/>
      <c r="AT119" s="77"/>
      <c r="AU119" s="94"/>
      <c r="AV119" s="94"/>
      <c r="AW119" s="94"/>
      <c r="AX119" s="94"/>
      <c r="AY119" s="94"/>
      <c r="AZ119" s="94"/>
      <c r="BA119" s="94"/>
      <c r="BB119" s="94"/>
      <c r="BC119" s="94"/>
      <c r="BD119" s="94"/>
      <c r="BE119" s="94"/>
      <c r="BF119" s="94"/>
      <c r="BG119" s="94"/>
      <c r="BH119" s="94"/>
      <c r="BI119" s="94"/>
      <c r="BJ119" s="94"/>
      <c r="BK119" s="94"/>
      <c r="BL119" s="94"/>
      <c r="BM119" s="94"/>
      <c r="BN119" s="94"/>
      <c r="BO119" s="94"/>
      <c r="BP119" s="94"/>
      <c r="BQ119" s="94"/>
      <c r="BR119" s="94"/>
      <c r="BS119" s="94"/>
      <c r="BT119" s="94"/>
      <c r="BU119" s="94"/>
      <c r="BV119" s="94"/>
      <c r="BW119" s="94"/>
      <c r="BX119" s="94"/>
    </row>
    <row r="120" spans="1:76" x14ac:dyDescent="0.5">
      <c r="A120" s="94"/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77"/>
      <c r="V120" s="94"/>
      <c r="W120" s="94"/>
      <c r="X120" s="94"/>
      <c r="Y120" s="94"/>
      <c r="Z120" s="94"/>
      <c r="AA120" s="94"/>
      <c r="AB120" s="77"/>
      <c r="AC120" s="94"/>
      <c r="AD120" s="94"/>
      <c r="AE120" s="94"/>
      <c r="AF120" s="94"/>
      <c r="AG120" s="94"/>
      <c r="AH120" s="94"/>
      <c r="AI120" s="94"/>
      <c r="AJ120" s="94"/>
      <c r="AK120" s="77"/>
      <c r="AL120" s="94"/>
      <c r="AM120" s="94"/>
      <c r="AN120" s="94"/>
      <c r="AO120" s="94"/>
      <c r="AP120" s="94"/>
      <c r="AQ120" s="94"/>
      <c r="AR120" s="94"/>
      <c r="AS120" s="94"/>
      <c r="AT120" s="77"/>
      <c r="AU120" s="94"/>
      <c r="AV120" s="94"/>
      <c r="AW120" s="94"/>
      <c r="AX120" s="94"/>
      <c r="AY120" s="94"/>
      <c r="AZ120" s="94"/>
      <c r="BA120" s="94"/>
      <c r="BB120" s="94"/>
      <c r="BC120" s="94"/>
      <c r="BD120" s="94"/>
      <c r="BE120" s="94"/>
      <c r="BF120" s="94"/>
      <c r="BG120" s="94"/>
      <c r="BH120" s="94"/>
      <c r="BI120" s="94"/>
      <c r="BJ120" s="94"/>
      <c r="BK120" s="94"/>
      <c r="BL120" s="94"/>
      <c r="BM120" s="94"/>
      <c r="BN120" s="94"/>
      <c r="BO120" s="94"/>
      <c r="BP120" s="94"/>
      <c r="BQ120" s="94"/>
      <c r="BR120" s="94"/>
      <c r="BS120" s="94"/>
      <c r="BT120" s="94"/>
      <c r="BU120" s="94"/>
      <c r="BV120" s="94"/>
      <c r="BW120" s="94"/>
      <c r="BX120" s="94"/>
    </row>
    <row r="121" spans="1:76" x14ac:dyDescent="0.5">
      <c r="A121" s="94"/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77"/>
      <c r="V121" s="94"/>
      <c r="W121" s="94"/>
      <c r="X121" s="94"/>
      <c r="Y121" s="94"/>
      <c r="Z121" s="94"/>
      <c r="AA121" s="94"/>
      <c r="AB121" s="77"/>
      <c r="AC121" s="94"/>
      <c r="AD121" s="94"/>
      <c r="AE121" s="94"/>
      <c r="AF121" s="94"/>
      <c r="AG121" s="94"/>
      <c r="AH121" s="94"/>
      <c r="AI121" s="94"/>
      <c r="AJ121" s="94"/>
      <c r="AK121" s="77"/>
      <c r="AL121" s="94"/>
      <c r="AM121" s="94"/>
      <c r="AN121" s="94"/>
      <c r="AO121" s="94"/>
      <c r="AP121" s="94"/>
      <c r="AQ121" s="94"/>
      <c r="AR121" s="94"/>
      <c r="AS121" s="94"/>
      <c r="AT121" s="77"/>
      <c r="AU121" s="94"/>
      <c r="AV121" s="94"/>
      <c r="AW121" s="94"/>
      <c r="AX121" s="94"/>
      <c r="AY121" s="94"/>
      <c r="AZ121" s="94"/>
      <c r="BA121" s="94"/>
      <c r="BB121" s="94"/>
      <c r="BC121" s="94"/>
      <c r="BD121" s="94"/>
      <c r="BE121" s="94"/>
      <c r="BF121" s="94"/>
      <c r="BG121" s="94"/>
      <c r="BH121" s="94"/>
      <c r="BI121" s="94"/>
      <c r="BJ121" s="94"/>
      <c r="BK121" s="94"/>
      <c r="BL121" s="94"/>
      <c r="BM121" s="94"/>
      <c r="BN121" s="94"/>
      <c r="BO121" s="94"/>
      <c r="BP121" s="94"/>
      <c r="BQ121" s="94"/>
      <c r="BR121" s="94"/>
      <c r="BS121" s="94"/>
      <c r="BT121" s="94"/>
      <c r="BU121" s="94"/>
      <c r="BV121" s="94"/>
      <c r="BW121" s="94"/>
      <c r="BX121" s="94"/>
    </row>
    <row r="122" spans="1:76" x14ac:dyDescent="0.5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77"/>
      <c r="V122" s="94"/>
      <c r="W122" s="94"/>
      <c r="X122" s="94"/>
      <c r="Y122" s="94"/>
      <c r="Z122" s="94"/>
      <c r="AA122" s="94"/>
      <c r="AB122" s="77"/>
      <c r="AC122" s="94"/>
      <c r="AD122" s="94"/>
      <c r="AE122" s="94"/>
      <c r="AF122" s="94"/>
      <c r="AG122" s="94"/>
      <c r="AH122" s="94"/>
      <c r="AI122" s="94"/>
      <c r="AJ122" s="94"/>
      <c r="AK122" s="77"/>
      <c r="AL122" s="94"/>
      <c r="AM122" s="94"/>
      <c r="AN122" s="94"/>
      <c r="AO122" s="94"/>
      <c r="AP122" s="94"/>
      <c r="AQ122" s="94"/>
      <c r="AR122" s="94"/>
      <c r="AS122" s="94"/>
      <c r="AT122" s="77"/>
      <c r="AU122" s="94"/>
      <c r="AV122" s="94"/>
      <c r="AW122" s="94"/>
      <c r="AX122" s="94"/>
      <c r="AY122" s="94"/>
      <c r="AZ122" s="94"/>
      <c r="BA122" s="94"/>
      <c r="BB122" s="94"/>
      <c r="BC122" s="94"/>
      <c r="BD122" s="94"/>
      <c r="BE122" s="94"/>
      <c r="BF122" s="94"/>
      <c r="BG122" s="94"/>
      <c r="BH122" s="94"/>
      <c r="BI122" s="94"/>
      <c r="BJ122" s="94"/>
      <c r="BK122" s="94"/>
      <c r="BL122" s="94"/>
      <c r="BM122" s="94"/>
      <c r="BN122" s="94"/>
      <c r="BO122" s="94"/>
      <c r="BP122" s="94"/>
      <c r="BQ122" s="94"/>
      <c r="BR122" s="94"/>
      <c r="BS122" s="94"/>
      <c r="BT122" s="94"/>
      <c r="BU122" s="94"/>
      <c r="BV122" s="94"/>
      <c r="BW122" s="94"/>
      <c r="BX122" s="94"/>
    </row>
    <row r="123" spans="1:76" x14ac:dyDescent="0.5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77"/>
      <c r="V123" s="94"/>
      <c r="W123" s="94"/>
      <c r="X123" s="94"/>
      <c r="Y123" s="94"/>
      <c r="Z123" s="94"/>
      <c r="AA123" s="94"/>
      <c r="AB123" s="77"/>
      <c r="AC123" s="94"/>
      <c r="AD123" s="94"/>
      <c r="AE123" s="94"/>
      <c r="AF123" s="94"/>
      <c r="AG123" s="94"/>
      <c r="AH123" s="94"/>
      <c r="AI123" s="94"/>
      <c r="AJ123" s="94"/>
      <c r="AK123" s="77"/>
      <c r="AL123" s="94"/>
      <c r="AM123" s="94"/>
      <c r="AN123" s="94"/>
      <c r="AO123" s="94"/>
      <c r="AP123" s="94"/>
      <c r="AQ123" s="94"/>
      <c r="AR123" s="94"/>
      <c r="AS123" s="94"/>
      <c r="AT123" s="77"/>
      <c r="AU123" s="94"/>
      <c r="AV123" s="94"/>
      <c r="AW123" s="94"/>
      <c r="AX123" s="94"/>
      <c r="AY123" s="94"/>
      <c r="AZ123" s="94"/>
      <c r="BA123" s="94"/>
      <c r="BB123" s="94"/>
      <c r="BC123" s="94"/>
      <c r="BD123" s="94"/>
      <c r="BE123" s="94"/>
      <c r="BF123" s="94"/>
      <c r="BG123" s="94"/>
      <c r="BH123" s="94"/>
      <c r="BI123" s="94"/>
      <c r="BJ123" s="94"/>
      <c r="BK123" s="94"/>
      <c r="BL123" s="94"/>
      <c r="BM123" s="94"/>
      <c r="BN123" s="94"/>
      <c r="BO123" s="94"/>
      <c r="BP123" s="94"/>
      <c r="BQ123" s="94"/>
      <c r="BR123" s="94"/>
      <c r="BS123" s="94"/>
      <c r="BT123" s="94"/>
      <c r="BU123" s="94"/>
      <c r="BV123" s="94"/>
      <c r="BW123" s="94"/>
      <c r="BX123" s="94"/>
    </row>
    <row r="124" spans="1:76" x14ac:dyDescent="0.5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77"/>
      <c r="V124" s="94"/>
      <c r="W124" s="94"/>
      <c r="X124" s="94"/>
      <c r="Y124" s="94"/>
      <c r="Z124" s="94"/>
      <c r="AA124" s="94"/>
      <c r="AB124" s="77"/>
      <c r="AC124" s="94"/>
      <c r="AD124" s="94"/>
      <c r="AE124" s="94"/>
      <c r="AF124" s="94"/>
      <c r="AG124" s="94"/>
      <c r="AH124" s="94"/>
      <c r="AI124" s="94"/>
      <c r="AJ124" s="94"/>
      <c r="AK124" s="77"/>
      <c r="AL124" s="94"/>
      <c r="AM124" s="94"/>
      <c r="AN124" s="94"/>
      <c r="AO124" s="94"/>
      <c r="AP124" s="94"/>
      <c r="AQ124" s="94"/>
      <c r="AR124" s="94"/>
      <c r="AS124" s="94"/>
      <c r="AT124" s="77"/>
      <c r="AU124" s="94"/>
      <c r="AV124" s="94"/>
      <c r="AW124" s="94"/>
      <c r="AX124" s="94"/>
      <c r="AY124" s="94"/>
      <c r="AZ124" s="94"/>
      <c r="BA124" s="94"/>
      <c r="BB124" s="94"/>
      <c r="BC124" s="94"/>
      <c r="BD124" s="94"/>
      <c r="BE124" s="94"/>
      <c r="BF124" s="94"/>
      <c r="BG124" s="94"/>
      <c r="BH124" s="94"/>
      <c r="BI124" s="94"/>
      <c r="BJ124" s="94"/>
      <c r="BK124" s="94"/>
      <c r="BL124" s="94"/>
      <c r="BM124" s="94"/>
      <c r="BN124" s="94"/>
      <c r="BO124" s="94"/>
      <c r="BP124" s="94"/>
      <c r="BQ124" s="94"/>
      <c r="BR124" s="94"/>
      <c r="BS124" s="94"/>
      <c r="BT124" s="94"/>
      <c r="BU124" s="94"/>
      <c r="BV124" s="94"/>
      <c r="BW124" s="94"/>
      <c r="BX124" s="94"/>
    </row>
    <row r="125" spans="1:76" x14ac:dyDescent="0.5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77"/>
      <c r="V125" s="94"/>
      <c r="W125" s="94"/>
      <c r="X125" s="94"/>
      <c r="Y125" s="94"/>
      <c r="Z125" s="94"/>
      <c r="AA125" s="94"/>
      <c r="AB125" s="77"/>
      <c r="AC125" s="94"/>
      <c r="AD125" s="94"/>
      <c r="AE125" s="94"/>
      <c r="AF125" s="94"/>
      <c r="AG125" s="94"/>
      <c r="AH125" s="94"/>
      <c r="AI125" s="94"/>
      <c r="AJ125" s="94"/>
      <c r="AK125" s="77"/>
      <c r="AL125" s="94"/>
      <c r="AM125" s="94"/>
      <c r="AN125" s="94"/>
      <c r="AO125" s="94"/>
      <c r="AP125" s="94"/>
      <c r="AQ125" s="94"/>
      <c r="AR125" s="94"/>
      <c r="AS125" s="94"/>
      <c r="AT125" s="77"/>
      <c r="AU125" s="94"/>
      <c r="AV125" s="94"/>
      <c r="AW125" s="94"/>
      <c r="AX125" s="94"/>
      <c r="AY125" s="94"/>
      <c r="AZ125" s="94"/>
      <c r="BA125" s="94"/>
      <c r="BB125" s="94"/>
      <c r="BC125" s="94"/>
      <c r="BD125" s="94"/>
      <c r="BE125" s="94"/>
      <c r="BF125" s="94"/>
      <c r="BG125" s="94"/>
      <c r="BH125" s="94"/>
      <c r="BI125" s="94"/>
      <c r="BJ125" s="94"/>
      <c r="BK125" s="94"/>
      <c r="BL125" s="94"/>
      <c r="BM125" s="94"/>
      <c r="BN125" s="94"/>
      <c r="BO125" s="94"/>
      <c r="BP125" s="94"/>
      <c r="BQ125" s="94"/>
      <c r="BR125" s="94"/>
      <c r="BS125" s="94"/>
      <c r="BT125" s="94"/>
      <c r="BU125" s="94"/>
      <c r="BV125" s="94"/>
      <c r="BW125" s="94"/>
      <c r="BX125" s="94"/>
    </row>
    <row r="126" spans="1:76" x14ac:dyDescent="0.5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77"/>
      <c r="V126" s="94"/>
      <c r="W126" s="94"/>
      <c r="X126" s="94"/>
      <c r="Y126" s="94"/>
      <c r="Z126" s="94"/>
      <c r="AA126" s="94"/>
      <c r="AB126" s="77"/>
      <c r="AC126" s="94"/>
      <c r="AD126" s="94"/>
      <c r="AE126" s="94"/>
      <c r="AF126" s="94"/>
      <c r="AG126" s="94"/>
      <c r="AH126" s="94"/>
      <c r="AI126" s="94"/>
      <c r="AJ126" s="94"/>
      <c r="AK126" s="77"/>
      <c r="AL126" s="94"/>
      <c r="AM126" s="94"/>
      <c r="AN126" s="94"/>
      <c r="AO126" s="94"/>
      <c r="AP126" s="94"/>
      <c r="AQ126" s="94"/>
      <c r="AR126" s="94"/>
      <c r="AS126" s="94"/>
      <c r="AT126" s="77"/>
      <c r="AU126" s="94"/>
      <c r="AV126" s="94"/>
      <c r="AW126" s="94"/>
      <c r="AX126" s="94"/>
      <c r="AY126" s="94"/>
      <c r="AZ126" s="94"/>
      <c r="BA126" s="94"/>
      <c r="BB126" s="94"/>
      <c r="BC126" s="94"/>
      <c r="BD126" s="94"/>
      <c r="BE126" s="94"/>
      <c r="BF126" s="94"/>
      <c r="BG126" s="94"/>
      <c r="BH126" s="94"/>
      <c r="BI126" s="94"/>
      <c r="BJ126" s="94"/>
      <c r="BK126" s="94"/>
      <c r="BL126" s="94"/>
      <c r="BM126" s="94"/>
      <c r="BN126" s="94"/>
      <c r="BO126" s="94"/>
      <c r="BP126" s="94"/>
      <c r="BQ126" s="94"/>
      <c r="BR126" s="94"/>
      <c r="BS126" s="94"/>
      <c r="BT126" s="94"/>
      <c r="BU126" s="94"/>
      <c r="BV126" s="94"/>
      <c r="BW126" s="94"/>
      <c r="BX126" s="94"/>
    </row>
    <row r="127" spans="1:76" x14ac:dyDescent="0.5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77"/>
      <c r="V127" s="94"/>
      <c r="W127" s="94"/>
      <c r="X127" s="94"/>
      <c r="Y127" s="94"/>
      <c r="Z127" s="94"/>
      <c r="AA127" s="94"/>
      <c r="AB127" s="77"/>
      <c r="AC127" s="94"/>
      <c r="AD127" s="94"/>
      <c r="AE127" s="94"/>
      <c r="AF127" s="94"/>
      <c r="AG127" s="94"/>
      <c r="AH127" s="94"/>
      <c r="AI127" s="94"/>
      <c r="AJ127" s="94"/>
      <c r="AK127" s="77"/>
      <c r="AL127" s="94"/>
      <c r="AM127" s="94"/>
      <c r="AN127" s="94"/>
      <c r="AO127" s="94"/>
      <c r="AP127" s="94"/>
      <c r="AQ127" s="94"/>
      <c r="AR127" s="94"/>
      <c r="AS127" s="94"/>
      <c r="AT127" s="77"/>
      <c r="AU127" s="94"/>
      <c r="AV127" s="94"/>
      <c r="AW127" s="94"/>
      <c r="AX127" s="94"/>
      <c r="AY127" s="94"/>
      <c r="AZ127" s="94"/>
      <c r="BA127" s="94"/>
      <c r="BB127" s="94"/>
      <c r="BC127" s="94"/>
      <c r="BD127" s="94"/>
      <c r="BE127" s="94"/>
      <c r="BF127" s="94"/>
      <c r="BG127" s="94"/>
      <c r="BH127" s="94"/>
      <c r="BI127" s="94"/>
      <c r="BJ127" s="94"/>
      <c r="BK127" s="94"/>
      <c r="BL127" s="94"/>
      <c r="BM127" s="94"/>
      <c r="BN127" s="94"/>
      <c r="BO127" s="94"/>
      <c r="BP127" s="94"/>
      <c r="BQ127" s="94"/>
      <c r="BR127" s="94"/>
      <c r="BS127" s="94"/>
      <c r="BT127" s="94"/>
      <c r="BU127" s="94"/>
      <c r="BV127" s="94"/>
      <c r="BW127" s="94"/>
      <c r="BX127" s="94"/>
    </row>
    <row r="128" spans="1:76" x14ac:dyDescent="0.5">
      <c r="A128" s="94"/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77"/>
      <c r="V128" s="94"/>
      <c r="W128" s="94"/>
      <c r="X128" s="94"/>
      <c r="Y128" s="94"/>
      <c r="Z128" s="94"/>
      <c r="AA128" s="94"/>
      <c r="AB128" s="77"/>
      <c r="AC128" s="94"/>
      <c r="AD128" s="94"/>
      <c r="AE128" s="94"/>
      <c r="AF128" s="94"/>
      <c r="AG128" s="94"/>
      <c r="AH128" s="94"/>
      <c r="AI128" s="94"/>
      <c r="AJ128" s="94"/>
      <c r="AK128" s="77"/>
      <c r="AL128" s="94"/>
      <c r="AM128" s="94"/>
      <c r="AN128" s="94"/>
      <c r="AO128" s="94"/>
      <c r="AP128" s="94"/>
      <c r="AQ128" s="94"/>
      <c r="AR128" s="94"/>
      <c r="AS128" s="94"/>
      <c r="AT128" s="77"/>
      <c r="AU128" s="94"/>
      <c r="AV128" s="94"/>
      <c r="AW128" s="94"/>
      <c r="AX128" s="94"/>
      <c r="AY128" s="94"/>
      <c r="AZ128" s="94"/>
      <c r="BA128" s="94"/>
      <c r="BB128" s="94"/>
      <c r="BC128" s="94"/>
      <c r="BD128" s="94"/>
      <c r="BE128" s="94"/>
      <c r="BF128" s="94"/>
      <c r="BG128" s="94"/>
      <c r="BH128" s="94"/>
      <c r="BI128" s="94"/>
      <c r="BJ128" s="94"/>
      <c r="BK128" s="94"/>
      <c r="BL128" s="94"/>
      <c r="BM128" s="94"/>
      <c r="BN128" s="94"/>
      <c r="BO128" s="94"/>
      <c r="BP128" s="94"/>
      <c r="BQ128" s="94"/>
      <c r="BR128" s="94"/>
      <c r="BS128" s="94"/>
      <c r="BT128" s="94"/>
      <c r="BU128" s="94"/>
      <c r="BV128" s="94"/>
      <c r="BW128" s="94"/>
      <c r="BX128" s="94"/>
    </row>
    <row r="129" spans="1:76" x14ac:dyDescent="0.5">
      <c r="A129" s="94"/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77"/>
      <c r="V129" s="94"/>
      <c r="W129" s="94"/>
      <c r="X129" s="94"/>
      <c r="Y129" s="94"/>
      <c r="Z129" s="94"/>
      <c r="AA129" s="94"/>
      <c r="AB129" s="77"/>
      <c r="AC129" s="94"/>
      <c r="AD129" s="94"/>
      <c r="AE129" s="94"/>
      <c r="AF129" s="94"/>
      <c r="AG129" s="94"/>
      <c r="AH129" s="94"/>
      <c r="AI129" s="94"/>
      <c r="AJ129" s="94"/>
      <c r="AK129" s="77"/>
      <c r="AL129" s="94"/>
      <c r="AM129" s="94"/>
      <c r="AN129" s="94"/>
      <c r="AO129" s="94"/>
      <c r="AP129" s="94"/>
      <c r="AQ129" s="94"/>
      <c r="AR129" s="94"/>
      <c r="AS129" s="94"/>
      <c r="AT129" s="77"/>
      <c r="AU129" s="94"/>
      <c r="AV129" s="94"/>
      <c r="AW129" s="94"/>
      <c r="AX129" s="94"/>
      <c r="AY129" s="94"/>
      <c r="AZ129" s="94"/>
      <c r="BA129" s="94"/>
      <c r="BB129" s="94"/>
      <c r="BC129" s="94"/>
      <c r="BD129" s="94"/>
      <c r="BE129" s="94"/>
      <c r="BF129" s="94"/>
      <c r="BG129" s="94"/>
      <c r="BH129" s="94"/>
      <c r="BI129" s="94"/>
      <c r="BJ129" s="94"/>
      <c r="BK129" s="94"/>
      <c r="BL129" s="94"/>
      <c r="BM129" s="94"/>
      <c r="BN129" s="94"/>
      <c r="BO129" s="94"/>
      <c r="BP129" s="94"/>
      <c r="BQ129" s="94"/>
      <c r="BR129" s="94"/>
      <c r="BS129" s="94"/>
      <c r="BT129" s="94"/>
      <c r="BU129" s="94"/>
      <c r="BV129" s="94"/>
      <c r="BW129" s="94"/>
      <c r="BX129" s="94"/>
    </row>
    <row r="130" spans="1:76" x14ac:dyDescent="0.5">
      <c r="A130" s="94"/>
      <c r="B130" s="94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77"/>
      <c r="V130" s="94"/>
      <c r="W130" s="94"/>
      <c r="X130" s="94"/>
      <c r="Y130" s="94"/>
      <c r="Z130" s="94"/>
      <c r="AA130" s="94"/>
      <c r="AB130" s="77"/>
      <c r="AC130" s="94"/>
      <c r="AD130" s="94"/>
      <c r="AE130" s="94"/>
      <c r="AF130" s="94"/>
      <c r="AG130" s="94"/>
      <c r="AH130" s="94"/>
      <c r="AI130" s="94"/>
      <c r="AJ130" s="94"/>
      <c r="AK130" s="77"/>
      <c r="AL130" s="94"/>
      <c r="AM130" s="94"/>
      <c r="AN130" s="94"/>
      <c r="AO130" s="94"/>
      <c r="AP130" s="94"/>
      <c r="AQ130" s="94"/>
      <c r="AR130" s="94"/>
      <c r="AS130" s="94"/>
      <c r="AT130" s="77"/>
      <c r="AU130" s="94"/>
      <c r="AV130" s="94"/>
      <c r="AW130" s="94"/>
      <c r="AX130" s="94"/>
      <c r="AY130" s="94"/>
      <c r="AZ130" s="94"/>
      <c r="BA130" s="94"/>
      <c r="BB130" s="94"/>
      <c r="BC130" s="94"/>
      <c r="BD130" s="94"/>
      <c r="BE130" s="94"/>
      <c r="BF130" s="94"/>
      <c r="BG130" s="94"/>
      <c r="BH130" s="94"/>
      <c r="BI130" s="94"/>
      <c r="BJ130" s="94"/>
      <c r="BK130" s="94"/>
      <c r="BL130" s="94"/>
      <c r="BM130" s="94"/>
      <c r="BN130" s="94"/>
      <c r="BO130" s="94"/>
      <c r="BP130" s="94"/>
      <c r="BQ130" s="94"/>
      <c r="BR130" s="94"/>
      <c r="BS130" s="94"/>
      <c r="BT130" s="94"/>
      <c r="BU130" s="94"/>
      <c r="BV130" s="94"/>
      <c r="BW130" s="94"/>
      <c r="BX130" s="94"/>
    </row>
    <row r="131" spans="1:76" x14ac:dyDescent="0.5">
      <c r="A131" s="94"/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77"/>
      <c r="V131" s="94"/>
      <c r="W131" s="94"/>
      <c r="X131" s="94"/>
      <c r="Y131" s="94"/>
      <c r="Z131" s="94"/>
      <c r="AA131" s="94"/>
      <c r="AB131" s="77"/>
      <c r="AC131" s="94"/>
      <c r="AD131" s="94"/>
      <c r="AE131" s="94"/>
      <c r="AF131" s="94"/>
      <c r="AG131" s="94"/>
      <c r="AH131" s="94"/>
      <c r="AI131" s="94"/>
      <c r="AJ131" s="94"/>
      <c r="AK131" s="77"/>
      <c r="AL131" s="94"/>
      <c r="AM131" s="94"/>
      <c r="AN131" s="94"/>
      <c r="AO131" s="94"/>
      <c r="AP131" s="94"/>
      <c r="AQ131" s="94"/>
      <c r="AR131" s="94"/>
      <c r="AS131" s="94"/>
      <c r="AT131" s="77"/>
      <c r="AU131" s="94"/>
      <c r="AV131" s="94"/>
      <c r="AW131" s="94"/>
      <c r="AX131" s="94"/>
      <c r="AY131" s="94"/>
      <c r="AZ131" s="94"/>
      <c r="BA131" s="94"/>
      <c r="BB131" s="94"/>
      <c r="BC131" s="94"/>
      <c r="BD131" s="94"/>
      <c r="BE131" s="94"/>
      <c r="BF131" s="94"/>
      <c r="BG131" s="94"/>
      <c r="BH131" s="94"/>
      <c r="BI131" s="94"/>
      <c r="BJ131" s="94"/>
      <c r="BK131" s="94"/>
      <c r="BL131" s="94"/>
      <c r="BM131" s="94"/>
      <c r="BN131" s="94"/>
      <c r="BO131" s="94"/>
      <c r="BP131" s="94"/>
      <c r="BQ131" s="94"/>
      <c r="BR131" s="94"/>
      <c r="BS131" s="94"/>
      <c r="BT131" s="94"/>
      <c r="BU131" s="94"/>
      <c r="BV131" s="94"/>
      <c r="BW131" s="94"/>
      <c r="BX131" s="94"/>
    </row>
    <row r="132" spans="1:76" x14ac:dyDescent="0.5">
      <c r="A132" s="94"/>
      <c r="B132" s="9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77"/>
      <c r="V132" s="94"/>
      <c r="W132" s="94"/>
      <c r="X132" s="94"/>
      <c r="Y132" s="94"/>
      <c r="Z132" s="94"/>
      <c r="AA132" s="94"/>
      <c r="AB132" s="77"/>
      <c r="AC132" s="94"/>
      <c r="AD132" s="94"/>
      <c r="AE132" s="94"/>
      <c r="AF132" s="94"/>
      <c r="AG132" s="94"/>
      <c r="AH132" s="94"/>
      <c r="AI132" s="94"/>
      <c r="AJ132" s="94"/>
      <c r="AK132" s="77"/>
      <c r="AL132" s="94"/>
      <c r="AM132" s="94"/>
      <c r="AN132" s="94"/>
      <c r="AO132" s="94"/>
      <c r="AP132" s="94"/>
      <c r="AQ132" s="94"/>
      <c r="AR132" s="94"/>
      <c r="AS132" s="94"/>
      <c r="AT132" s="77"/>
      <c r="AU132" s="94"/>
      <c r="AV132" s="94"/>
      <c r="AW132" s="94"/>
      <c r="AX132" s="94"/>
      <c r="AY132" s="94"/>
      <c r="AZ132" s="94"/>
      <c r="BA132" s="94"/>
      <c r="BB132" s="94"/>
      <c r="BC132" s="94"/>
      <c r="BD132" s="94"/>
      <c r="BE132" s="94"/>
      <c r="BF132" s="94"/>
      <c r="BG132" s="94"/>
      <c r="BH132" s="94"/>
      <c r="BI132" s="94"/>
      <c r="BJ132" s="94"/>
      <c r="BK132" s="94"/>
      <c r="BL132" s="94"/>
      <c r="BM132" s="94"/>
      <c r="BN132" s="94"/>
      <c r="BO132" s="94"/>
      <c r="BP132" s="94"/>
      <c r="BQ132" s="94"/>
      <c r="BR132" s="94"/>
      <c r="BS132" s="94"/>
      <c r="BT132" s="94"/>
      <c r="BU132" s="94"/>
      <c r="BV132" s="94"/>
      <c r="BW132" s="94"/>
      <c r="BX132" s="94"/>
    </row>
    <row r="133" spans="1:76" x14ac:dyDescent="0.5">
      <c r="A133" s="94"/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77"/>
      <c r="V133" s="94"/>
      <c r="W133" s="94"/>
      <c r="X133" s="94"/>
      <c r="Y133" s="94"/>
      <c r="Z133" s="94"/>
      <c r="AA133" s="94"/>
      <c r="AB133" s="77"/>
      <c r="AC133" s="94"/>
      <c r="AD133" s="94"/>
      <c r="AE133" s="94"/>
      <c r="AF133" s="94"/>
      <c r="AG133" s="94"/>
      <c r="AH133" s="94"/>
      <c r="AI133" s="94"/>
      <c r="AJ133" s="94"/>
      <c r="AK133" s="77"/>
      <c r="AL133" s="94"/>
      <c r="AM133" s="94"/>
      <c r="AN133" s="94"/>
      <c r="AO133" s="94"/>
      <c r="AP133" s="94"/>
      <c r="AQ133" s="94"/>
      <c r="AR133" s="94"/>
      <c r="AS133" s="94"/>
      <c r="AT133" s="77"/>
      <c r="AU133" s="94"/>
      <c r="AV133" s="94"/>
      <c r="AW133" s="94"/>
      <c r="AX133" s="94"/>
      <c r="AY133" s="94"/>
      <c r="AZ133" s="94"/>
      <c r="BA133" s="94"/>
      <c r="BB133" s="94"/>
      <c r="BC133" s="94"/>
      <c r="BD133" s="94"/>
      <c r="BE133" s="94"/>
      <c r="BF133" s="94"/>
      <c r="BG133" s="94"/>
      <c r="BH133" s="94"/>
      <c r="BI133" s="94"/>
      <c r="BJ133" s="94"/>
      <c r="BK133" s="94"/>
      <c r="BL133" s="94"/>
      <c r="BM133" s="94"/>
      <c r="BN133" s="94"/>
      <c r="BO133" s="94"/>
      <c r="BP133" s="94"/>
      <c r="BQ133" s="94"/>
      <c r="BR133" s="94"/>
      <c r="BS133" s="94"/>
      <c r="BT133" s="94"/>
      <c r="BU133" s="94"/>
      <c r="BV133" s="94"/>
      <c r="BW133" s="94"/>
      <c r="BX133" s="94"/>
    </row>
    <row r="134" spans="1:76" x14ac:dyDescent="0.5">
      <c r="A134" s="94"/>
      <c r="B134" s="94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77"/>
      <c r="V134" s="94"/>
      <c r="W134" s="94"/>
      <c r="X134" s="94"/>
      <c r="Y134" s="94"/>
      <c r="Z134" s="94"/>
      <c r="AA134" s="94"/>
      <c r="AB134" s="77"/>
      <c r="AC134" s="94"/>
      <c r="AD134" s="94"/>
      <c r="AE134" s="94"/>
      <c r="AF134" s="94"/>
      <c r="AG134" s="94"/>
      <c r="AH134" s="94"/>
      <c r="AI134" s="94"/>
      <c r="AJ134" s="94"/>
      <c r="AK134" s="77"/>
      <c r="AL134" s="94"/>
      <c r="AM134" s="94"/>
      <c r="AN134" s="94"/>
      <c r="AO134" s="94"/>
      <c r="AP134" s="94"/>
      <c r="AQ134" s="94"/>
      <c r="AR134" s="94"/>
      <c r="AS134" s="94"/>
      <c r="AT134" s="77"/>
      <c r="AU134" s="94"/>
      <c r="AV134" s="94"/>
      <c r="AW134" s="94"/>
      <c r="AX134" s="94"/>
      <c r="AY134" s="94"/>
      <c r="AZ134" s="94"/>
      <c r="BA134" s="94"/>
      <c r="BB134" s="94"/>
      <c r="BC134" s="94"/>
      <c r="BD134" s="94"/>
      <c r="BE134" s="94"/>
      <c r="BF134" s="94"/>
      <c r="BG134" s="94"/>
      <c r="BH134" s="94"/>
      <c r="BI134" s="94"/>
      <c r="BJ134" s="94"/>
      <c r="BK134" s="94"/>
      <c r="BL134" s="94"/>
      <c r="BM134" s="94"/>
      <c r="BN134" s="94"/>
      <c r="BO134" s="94"/>
      <c r="BP134" s="94"/>
      <c r="BQ134" s="94"/>
      <c r="BR134" s="94"/>
      <c r="BS134" s="94"/>
      <c r="BT134" s="94"/>
      <c r="BU134" s="94"/>
      <c r="BV134" s="94"/>
      <c r="BW134" s="94"/>
      <c r="BX134" s="94"/>
    </row>
    <row r="135" spans="1:76" x14ac:dyDescent="0.5">
      <c r="A135" s="94"/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77"/>
      <c r="V135" s="94"/>
      <c r="W135" s="94"/>
      <c r="X135" s="94"/>
      <c r="Y135" s="94"/>
      <c r="Z135" s="94"/>
      <c r="AA135" s="94"/>
      <c r="AB135" s="77"/>
      <c r="AC135" s="94"/>
      <c r="AD135" s="94"/>
      <c r="AE135" s="94"/>
      <c r="AF135" s="94"/>
      <c r="AG135" s="94"/>
      <c r="AH135" s="94"/>
      <c r="AI135" s="94"/>
      <c r="AJ135" s="94"/>
      <c r="AK135" s="77"/>
      <c r="AL135" s="94"/>
      <c r="AM135" s="94"/>
      <c r="AN135" s="94"/>
      <c r="AO135" s="94"/>
      <c r="AP135" s="94"/>
      <c r="AQ135" s="94"/>
      <c r="AR135" s="94"/>
      <c r="AS135" s="94"/>
      <c r="AT135" s="77"/>
      <c r="AU135" s="94"/>
      <c r="AV135" s="94"/>
      <c r="AW135" s="94"/>
      <c r="AX135" s="94"/>
      <c r="AY135" s="94"/>
      <c r="AZ135" s="94"/>
      <c r="BA135" s="94"/>
      <c r="BB135" s="94"/>
      <c r="BC135" s="94"/>
      <c r="BD135" s="94"/>
      <c r="BE135" s="94"/>
      <c r="BF135" s="94"/>
      <c r="BG135" s="94"/>
      <c r="BH135" s="94"/>
      <c r="BI135" s="94"/>
      <c r="BJ135" s="94"/>
      <c r="BK135" s="94"/>
      <c r="BL135" s="94"/>
      <c r="BM135" s="94"/>
      <c r="BN135" s="94"/>
      <c r="BO135" s="94"/>
      <c r="BP135" s="94"/>
      <c r="BQ135" s="94"/>
      <c r="BR135" s="94"/>
      <c r="BS135" s="94"/>
      <c r="BT135" s="94"/>
      <c r="BU135" s="94"/>
      <c r="BV135" s="94"/>
      <c r="BW135" s="94"/>
      <c r="BX135" s="94"/>
    </row>
    <row r="136" spans="1:76" x14ac:dyDescent="0.5">
      <c r="A136" s="94"/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77"/>
      <c r="V136" s="94"/>
      <c r="W136" s="94"/>
      <c r="X136" s="94"/>
      <c r="Y136" s="94"/>
      <c r="Z136" s="94"/>
      <c r="AA136" s="94"/>
      <c r="AB136" s="77"/>
      <c r="AC136" s="94"/>
      <c r="AD136" s="94"/>
      <c r="AE136" s="94"/>
      <c r="AF136" s="94"/>
      <c r="AG136" s="94"/>
      <c r="AH136" s="94"/>
      <c r="AI136" s="94"/>
      <c r="AJ136" s="94"/>
      <c r="AK136" s="77"/>
      <c r="AL136" s="94"/>
      <c r="AM136" s="94"/>
      <c r="AN136" s="94"/>
      <c r="AO136" s="94"/>
      <c r="AP136" s="94"/>
      <c r="AQ136" s="94"/>
      <c r="AR136" s="94"/>
      <c r="AS136" s="94"/>
      <c r="AT136" s="77"/>
      <c r="AU136" s="94"/>
      <c r="AV136" s="94"/>
      <c r="AW136" s="94"/>
      <c r="AX136" s="94"/>
      <c r="AY136" s="94"/>
      <c r="AZ136" s="94"/>
      <c r="BA136" s="94"/>
      <c r="BB136" s="94"/>
      <c r="BC136" s="94"/>
      <c r="BD136" s="94"/>
      <c r="BE136" s="94"/>
      <c r="BF136" s="94"/>
      <c r="BG136" s="94"/>
      <c r="BH136" s="94"/>
      <c r="BI136" s="94"/>
      <c r="BJ136" s="94"/>
      <c r="BK136" s="94"/>
      <c r="BL136" s="94"/>
      <c r="BM136" s="94"/>
      <c r="BN136" s="94"/>
      <c r="BO136" s="94"/>
      <c r="BP136" s="94"/>
      <c r="BQ136" s="94"/>
      <c r="BR136" s="94"/>
      <c r="BS136" s="94"/>
      <c r="BT136" s="94"/>
      <c r="BU136" s="94"/>
      <c r="BV136" s="94"/>
      <c r="BW136" s="94"/>
      <c r="BX136" s="94"/>
    </row>
    <row r="137" spans="1:76" x14ac:dyDescent="0.5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77"/>
      <c r="V137" s="94"/>
      <c r="W137" s="94"/>
      <c r="X137" s="94"/>
      <c r="Y137" s="94"/>
      <c r="Z137" s="94"/>
      <c r="AA137" s="94"/>
      <c r="AB137" s="77"/>
      <c r="AC137" s="94"/>
      <c r="AD137" s="94"/>
      <c r="AE137" s="94"/>
      <c r="AF137" s="94"/>
      <c r="AG137" s="94"/>
      <c r="AH137" s="94"/>
      <c r="AI137" s="94"/>
      <c r="AJ137" s="94"/>
      <c r="AK137" s="77"/>
      <c r="AL137" s="94"/>
      <c r="AM137" s="94"/>
      <c r="AN137" s="94"/>
      <c r="AO137" s="94"/>
      <c r="AP137" s="94"/>
      <c r="AQ137" s="94"/>
      <c r="AR137" s="94"/>
      <c r="AS137" s="94"/>
      <c r="AT137" s="77"/>
      <c r="AU137" s="94"/>
      <c r="AV137" s="94"/>
      <c r="AW137" s="94"/>
      <c r="AX137" s="94"/>
      <c r="AY137" s="94"/>
      <c r="AZ137" s="94"/>
      <c r="BA137" s="94"/>
      <c r="BB137" s="94"/>
      <c r="BC137" s="94"/>
      <c r="BD137" s="94"/>
      <c r="BE137" s="94"/>
      <c r="BF137" s="94"/>
      <c r="BG137" s="94"/>
      <c r="BH137" s="94"/>
      <c r="BI137" s="94"/>
      <c r="BJ137" s="94"/>
      <c r="BK137" s="94"/>
      <c r="BL137" s="94"/>
      <c r="BM137" s="94"/>
      <c r="BN137" s="94"/>
      <c r="BO137" s="94"/>
      <c r="BP137" s="94"/>
      <c r="BQ137" s="94"/>
      <c r="BR137" s="94"/>
      <c r="BS137" s="94"/>
      <c r="BT137" s="94"/>
      <c r="BU137" s="94"/>
      <c r="BV137" s="94"/>
      <c r="BW137" s="94"/>
      <c r="BX137" s="94"/>
    </row>
    <row r="138" spans="1:76" x14ac:dyDescent="0.5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77"/>
      <c r="V138" s="94"/>
      <c r="W138" s="94"/>
      <c r="X138" s="94"/>
      <c r="Y138" s="94"/>
      <c r="Z138" s="94"/>
      <c r="AA138" s="94"/>
      <c r="AB138" s="77"/>
      <c r="AC138" s="94"/>
      <c r="AD138" s="94"/>
      <c r="AE138" s="94"/>
      <c r="AF138" s="94"/>
      <c r="AG138" s="94"/>
      <c r="AH138" s="94"/>
      <c r="AI138" s="94"/>
      <c r="AJ138" s="94"/>
      <c r="AK138" s="77"/>
      <c r="AL138" s="94"/>
      <c r="AM138" s="94"/>
      <c r="AN138" s="94"/>
      <c r="AO138" s="94"/>
      <c r="AP138" s="94"/>
      <c r="AQ138" s="94"/>
      <c r="AR138" s="94"/>
      <c r="AS138" s="94"/>
      <c r="AT138" s="77"/>
      <c r="AU138" s="94"/>
      <c r="AV138" s="94"/>
      <c r="AW138" s="94"/>
      <c r="AX138" s="94"/>
      <c r="AY138" s="94"/>
      <c r="AZ138" s="94"/>
      <c r="BA138" s="94"/>
      <c r="BB138" s="94"/>
      <c r="BC138" s="94"/>
      <c r="BD138" s="94"/>
      <c r="BE138" s="94"/>
      <c r="BF138" s="94"/>
      <c r="BG138" s="94"/>
      <c r="BH138" s="94"/>
      <c r="BI138" s="94"/>
      <c r="BJ138" s="94"/>
      <c r="BK138" s="94"/>
      <c r="BL138" s="94"/>
      <c r="BM138" s="94"/>
      <c r="BN138" s="94"/>
      <c r="BO138" s="94"/>
      <c r="BP138" s="94"/>
      <c r="BQ138" s="94"/>
      <c r="BR138" s="94"/>
      <c r="BS138" s="94"/>
      <c r="BT138" s="94"/>
      <c r="BU138" s="94"/>
      <c r="BV138" s="94"/>
      <c r="BW138" s="94"/>
      <c r="BX138" s="94"/>
    </row>
    <row r="139" spans="1:76" x14ac:dyDescent="0.5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77"/>
      <c r="V139" s="94"/>
      <c r="W139" s="94"/>
      <c r="X139" s="94"/>
      <c r="Y139" s="94"/>
      <c r="Z139" s="94"/>
      <c r="AA139" s="94"/>
      <c r="AB139" s="77"/>
      <c r="AC139" s="94"/>
      <c r="AD139" s="94"/>
      <c r="AE139" s="94"/>
      <c r="AF139" s="94"/>
      <c r="AG139" s="94"/>
      <c r="AH139" s="94"/>
      <c r="AI139" s="94"/>
      <c r="AJ139" s="94"/>
      <c r="AK139" s="77"/>
      <c r="AL139" s="94"/>
      <c r="AM139" s="94"/>
      <c r="AN139" s="94"/>
      <c r="AO139" s="94"/>
      <c r="AP139" s="94"/>
      <c r="AQ139" s="94"/>
      <c r="AR139" s="94"/>
      <c r="AS139" s="94"/>
      <c r="AT139" s="77"/>
      <c r="AU139" s="94"/>
      <c r="AV139" s="94"/>
      <c r="AW139" s="94"/>
      <c r="AX139" s="94"/>
      <c r="AY139" s="94"/>
      <c r="AZ139" s="94"/>
      <c r="BA139" s="94"/>
      <c r="BB139" s="94"/>
      <c r="BC139" s="94"/>
      <c r="BD139" s="94"/>
      <c r="BE139" s="94"/>
      <c r="BF139" s="94"/>
      <c r="BG139" s="94"/>
      <c r="BH139" s="94"/>
      <c r="BI139" s="94"/>
      <c r="BJ139" s="94"/>
      <c r="BK139" s="94"/>
      <c r="BL139" s="94"/>
      <c r="BM139" s="94"/>
      <c r="BN139" s="94"/>
      <c r="BO139" s="94"/>
      <c r="BP139" s="94"/>
      <c r="BQ139" s="94"/>
      <c r="BR139" s="94"/>
      <c r="BS139" s="94"/>
      <c r="BT139" s="94"/>
      <c r="BU139" s="94"/>
      <c r="BV139" s="94"/>
      <c r="BW139" s="94"/>
      <c r="BX139" s="94"/>
    </row>
    <row r="140" spans="1:76" x14ac:dyDescent="0.5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77"/>
      <c r="V140" s="94"/>
      <c r="W140" s="94"/>
      <c r="X140" s="94"/>
      <c r="Y140" s="94"/>
      <c r="Z140" s="94"/>
      <c r="AA140" s="94"/>
      <c r="AB140" s="77"/>
      <c r="AC140" s="94"/>
      <c r="AD140" s="94"/>
      <c r="AE140" s="94"/>
      <c r="AF140" s="94"/>
      <c r="AG140" s="94"/>
      <c r="AH140" s="94"/>
      <c r="AI140" s="94"/>
      <c r="AJ140" s="94"/>
      <c r="AK140" s="77"/>
      <c r="AL140" s="94"/>
      <c r="AM140" s="94"/>
      <c r="AN140" s="94"/>
      <c r="AO140" s="94"/>
      <c r="AP140" s="94"/>
      <c r="AQ140" s="94"/>
      <c r="AR140" s="94"/>
      <c r="AS140" s="94"/>
      <c r="AT140" s="77"/>
      <c r="AU140" s="94"/>
      <c r="AV140" s="94"/>
      <c r="AW140" s="94"/>
      <c r="AX140" s="94"/>
      <c r="AY140" s="94"/>
      <c r="AZ140" s="94"/>
      <c r="BA140" s="94"/>
      <c r="BB140" s="94"/>
      <c r="BC140" s="94"/>
      <c r="BD140" s="94"/>
      <c r="BE140" s="94"/>
      <c r="BF140" s="94"/>
      <c r="BG140" s="94"/>
      <c r="BH140" s="94"/>
      <c r="BI140" s="94"/>
      <c r="BJ140" s="94"/>
      <c r="BK140" s="94"/>
      <c r="BL140" s="94"/>
      <c r="BM140" s="94"/>
      <c r="BN140" s="94"/>
      <c r="BO140" s="94"/>
      <c r="BP140" s="94"/>
      <c r="BQ140" s="94"/>
      <c r="BR140" s="94"/>
      <c r="BS140" s="94"/>
      <c r="BT140" s="94"/>
      <c r="BU140" s="94"/>
      <c r="BV140" s="94"/>
      <c r="BW140" s="94"/>
      <c r="BX140" s="94"/>
    </row>
    <row r="141" spans="1:76" x14ac:dyDescent="0.5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77"/>
      <c r="V141" s="94"/>
      <c r="W141" s="94"/>
      <c r="X141" s="94"/>
      <c r="Y141" s="94"/>
      <c r="Z141" s="94"/>
      <c r="AA141" s="94"/>
      <c r="AB141" s="77"/>
      <c r="AC141" s="94"/>
      <c r="AD141" s="94"/>
      <c r="AE141" s="94"/>
      <c r="AF141" s="94"/>
      <c r="AG141" s="94"/>
      <c r="AH141" s="94"/>
      <c r="AI141" s="94"/>
      <c r="AJ141" s="94"/>
      <c r="AK141" s="77"/>
      <c r="AL141" s="94"/>
      <c r="AM141" s="94"/>
      <c r="AN141" s="94"/>
      <c r="AO141" s="94"/>
      <c r="AP141" s="94"/>
      <c r="AQ141" s="94"/>
      <c r="AR141" s="94"/>
      <c r="AS141" s="94"/>
      <c r="AT141" s="77"/>
      <c r="AU141" s="94"/>
      <c r="AV141" s="94"/>
      <c r="AW141" s="94"/>
      <c r="AX141" s="94"/>
      <c r="AY141" s="94"/>
      <c r="AZ141" s="94"/>
      <c r="BA141" s="94"/>
      <c r="BB141" s="94"/>
      <c r="BC141" s="94"/>
      <c r="BD141" s="94"/>
      <c r="BE141" s="94"/>
      <c r="BF141" s="94"/>
      <c r="BG141" s="94"/>
      <c r="BH141" s="94"/>
      <c r="BI141" s="94"/>
      <c r="BJ141" s="94"/>
      <c r="BK141" s="94"/>
      <c r="BL141" s="94"/>
      <c r="BM141" s="94"/>
      <c r="BN141" s="94"/>
      <c r="BO141" s="94"/>
      <c r="BP141" s="94"/>
      <c r="BQ141" s="94"/>
      <c r="BR141" s="94"/>
      <c r="BS141" s="94"/>
      <c r="BT141" s="94"/>
      <c r="BU141" s="94"/>
      <c r="BV141" s="94"/>
      <c r="BW141" s="94"/>
      <c r="BX141" s="94"/>
    </row>
    <row r="142" spans="1:76" x14ac:dyDescent="0.5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77"/>
      <c r="V142" s="94"/>
      <c r="W142" s="94"/>
      <c r="X142" s="94"/>
      <c r="Y142" s="94"/>
      <c r="Z142" s="94"/>
      <c r="AA142" s="94"/>
      <c r="AB142" s="77"/>
      <c r="AC142" s="94"/>
      <c r="AD142" s="94"/>
      <c r="AE142" s="94"/>
      <c r="AF142" s="94"/>
      <c r="AG142" s="94"/>
      <c r="AH142" s="94"/>
      <c r="AI142" s="94"/>
      <c r="AJ142" s="94"/>
      <c r="AK142" s="77"/>
      <c r="AL142" s="94"/>
      <c r="AM142" s="94"/>
      <c r="AN142" s="94"/>
      <c r="AO142" s="94"/>
      <c r="AP142" s="94"/>
      <c r="AQ142" s="94"/>
      <c r="AR142" s="94"/>
      <c r="AS142" s="94"/>
      <c r="AT142" s="77"/>
      <c r="AU142" s="94"/>
      <c r="AV142" s="94"/>
      <c r="AW142" s="94"/>
      <c r="AX142" s="94"/>
      <c r="AY142" s="94"/>
      <c r="AZ142" s="94"/>
      <c r="BA142" s="94"/>
      <c r="BB142" s="94"/>
      <c r="BC142" s="94"/>
      <c r="BD142" s="94"/>
      <c r="BE142" s="94"/>
      <c r="BF142" s="94"/>
      <c r="BG142" s="94"/>
      <c r="BH142" s="94"/>
      <c r="BI142" s="94"/>
      <c r="BJ142" s="94"/>
      <c r="BK142" s="94"/>
      <c r="BL142" s="94"/>
      <c r="BM142" s="94"/>
      <c r="BN142" s="94"/>
      <c r="BO142" s="94"/>
      <c r="BP142" s="94"/>
      <c r="BQ142" s="94"/>
      <c r="BR142" s="94"/>
      <c r="BS142" s="94"/>
      <c r="BT142" s="94"/>
      <c r="BU142" s="94"/>
      <c r="BV142" s="94"/>
      <c r="BW142" s="94"/>
      <c r="BX142" s="94"/>
    </row>
    <row r="143" spans="1:76" x14ac:dyDescent="0.5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77"/>
      <c r="V143" s="94"/>
      <c r="W143" s="94"/>
      <c r="X143" s="94"/>
      <c r="Y143" s="94"/>
      <c r="Z143" s="94"/>
      <c r="AA143" s="94"/>
      <c r="AB143" s="77"/>
      <c r="AC143" s="94"/>
      <c r="AD143" s="94"/>
      <c r="AE143" s="94"/>
      <c r="AF143" s="94"/>
      <c r="AG143" s="94"/>
      <c r="AH143" s="94"/>
      <c r="AI143" s="94"/>
      <c r="AJ143" s="94"/>
      <c r="AK143" s="77"/>
      <c r="AL143" s="94"/>
      <c r="AM143" s="94"/>
      <c r="AN143" s="94"/>
      <c r="AO143" s="94"/>
      <c r="AP143" s="94"/>
      <c r="AQ143" s="94"/>
      <c r="AR143" s="94"/>
      <c r="AS143" s="94"/>
      <c r="AT143" s="77"/>
      <c r="AU143" s="94"/>
      <c r="AV143" s="94"/>
      <c r="AW143" s="94"/>
      <c r="AX143" s="94"/>
      <c r="AY143" s="94"/>
      <c r="AZ143" s="94"/>
      <c r="BA143" s="94"/>
      <c r="BB143" s="94"/>
      <c r="BC143" s="94"/>
      <c r="BD143" s="94"/>
      <c r="BE143" s="94"/>
      <c r="BF143" s="94"/>
      <c r="BG143" s="94"/>
      <c r="BH143" s="94"/>
      <c r="BI143" s="94"/>
      <c r="BJ143" s="94"/>
      <c r="BK143" s="94"/>
      <c r="BL143" s="94"/>
      <c r="BM143" s="94"/>
      <c r="BN143" s="94"/>
      <c r="BO143" s="94"/>
      <c r="BP143" s="94"/>
      <c r="BQ143" s="94"/>
      <c r="BR143" s="94"/>
      <c r="BS143" s="94"/>
      <c r="BT143" s="94"/>
      <c r="BU143" s="94"/>
      <c r="BV143" s="94"/>
      <c r="BW143" s="94"/>
      <c r="BX143" s="94"/>
    </row>
    <row r="144" spans="1:76" x14ac:dyDescent="0.5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77"/>
      <c r="V144" s="94"/>
      <c r="W144" s="94"/>
      <c r="X144" s="94"/>
      <c r="Y144" s="94"/>
      <c r="Z144" s="94"/>
      <c r="AA144" s="94"/>
      <c r="AB144" s="77"/>
      <c r="AC144" s="94"/>
      <c r="AD144" s="94"/>
      <c r="AE144" s="94"/>
      <c r="AF144" s="94"/>
      <c r="AG144" s="94"/>
      <c r="AH144" s="94"/>
      <c r="AI144" s="94"/>
      <c r="AJ144" s="94"/>
      <c r="AK144" s="77"/>
      <c r="AL144" s="94"/>
      <c r="AM144" s="94"/>
      <c r="AN144" s="94"/>
      <c r="AO144" s="94"/>
      <c r="AP144" s="94"/>
      <c r="AQ144" s="94"/>
      <c r="AR144" s="94"/>
      <c r="AS144" s="94"/>
      <c r="AT144" s="77"/>
      <c r="AU144" s="94"/>
      <c r="AV144" s="94"/>
      <c r="AW144" s="94"/>
      <c r="AX144" s="94"/>
      <c r="AY144" s="94"/>
      <c r="AZ144" s="94"/>
      <c r="BA144" s="94"/>
      <c r="BB144" s="94"/>
      <c r="BC144" s="94"/>
      <c r="BD144" s="94"/>
      <c r="BE144" s="94"/>
      <c r="BF144" s="94"/>
      <c r="BG144" s="94"/>
      <c r="BH144" s="94"/>
      <c r="BI144" s="94"/>
      <c r="BJ144" s="94"/>
      <c r="BK144" s="94"/>
      <c r="BL144" s="94"/>
      <c r="BM144" s="94"/>
      <c r="BN144" s="94"/>
      <c r="BO144" s="94"/>
      <c r="BP144" s="94"/>
      <c r="BQ144" s="94"/>
      <c r="BR144" s="94"/>
      <c r="BS144" s="94"/>
      <c r="BT144" s="94"/>
      <c r="BU144" s="94"/>
      <c r="BV144" s="94"/>
      <c r="BW144" s="94"/>
      <c r="BX144" s="94"/>
    </row>
    <row r="145" spans="1:76" x14ac:dyDescent="0.5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77"/>
      <c r="V145" s="94"/>
      <c r="W145" s="94"/>
      <c r="X145" s="94"/>
      <c r="Y145" s="94"/>
      <c r="Z145" s="94"/>
      <c r="AA145" s="94"/>
      <c r="AB145" s="77"/>
      <c r="AC145" s="94"/>
      <c r="AD145" s="94"/>
      <c r="AE145" s="94"/>
      <c r="AF145" s="94"/>
      <c r="AG145" s="94"/>
      <c r="AH145" s="94"/>
      <c r="AI145" s="94"/>
      <c r="AJ145" s="94"/>
      <c r="AK145" s="77"/>
      <c r="AL145" s="94"/>
      <c r="AM145" s="94"/>
      <c r="AN145" s="94"/>
      <c r="AO145" s="94"/>
      <c r="AP145" s="94"/>
      <c r="AQ145" s="94"/>
      <c r="AR145" s="94"/>
      <c r="AS145" s="94"/>
      <c r="AT145" s="77"/>
      <c r="AU145" s="94"/>
      <c r="AV145" s="94"/>
      <c r="AW145" s="94"/>
      <c r="AX145" s="94"/>
      <c r="AY145" s="94"/>
      <c r="AZ145" s="94"/>
      <c r="BA145" s="94"/>
      <c r="BB145" s="94"/>
      <c r="BC145" s="94"/>
      <c r="BD145" s="94"/>
      <c r="BE145" s="94"/>
      <c r="BF145" s="94"/>
      <c r="BG145" s="94"/>
      <c r="BH145" s="94"/>
      <c r="BI145" s="94"/>
      <c r="BJ145" s="94"/>
      <c r="BK145" s="94"/>
      <c r="BL145" s="94"/>
      <c r="BM145" s="94"/>
      <c r="BN145" s="94"/>
      <c r="BO145" s="94"/>
      <c r="BP145" s="94"/>
      <c r="BQ145" s="94"/>
      <c r="BR145" s="94"/>
      <c r="BS145" s="94"/>
      <c r="BT145" s="94"/>
      <c r="BU145" s="94"/>
      <c r="BV145" s="94"/>
      <c r="BW145" s="94"/>
      <c r="BX145" s="94"/>
    </row>
    <row r="146" spans="1:76" x14ac:dyDescent="0.5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77"/>
      <c r="V146" s="94"/>
      <c r="W146" s="94"/>
      <c r="X146" s="94"/>
      <c r="Y146" s="94"/>
      <c r="Z146" s="94"/>
      <c r="AA146" s="94"/>
      <c r="AB146" s="77"/>
      <c r="AC146" s="94"/>
      <c r="AD146" s="94"/>
      <c r="AE146" s="94"/>
      <c r="AF146" s="94"/>
      <c r="AG146" s="94"/>
      <c r="AH146" s="94"/>
      <c r="AI146" s="94"/>
      <c r="AJ146" s="94"/>
      <c r="AK146" s="77"/>
      <c r="AL146" s="94"/>
      <c r="AM146" s="94"/>
      <c r="AN146" s="94"/>
      <c r="AO146" s="94"/>
      <c r="AP146" s="94"/>
      <c r="AQ146" s="94"/>
      <c r="AR146" s="94"/>
      <c r="AS146" s="94"/>
      <c r="AT146" s="77"/>
      <c r="AU146" s="94"/>
      <c r="AV146" s="94"/>
      <c r="AW146" s="94"/>
      <c r="AX146" s="94"/>
      <c r="AY146" s="94"/>
      <c r="AZ146" s="94"/>
      <c r="BA146" s="94"/>
      <c r="BB146" s="94"/>
      <c r="BC146" s="94"/>
      <c r="BD146" s="94"/>
      <c r="BE146" s="94"/>
      <c r="BF146" s="94"/>
      <c r="BG146" s="94"/>
      <c r="BH146" s="94"/>
      <c r="BI146" s="94"/>
      <c r="BJ146" s="94"/>
      <c r="BK146" s="94"/>
      <c r="BL146" s="94"/>
      <c r="BM146" s="94"/>
      <c r="BN146" s="94"/>
      <c r="BO146" s="94"/>
      <c r="BP146" s="94"/>
      <c r="BQ146" s="94"/>
      <c r="BR146" s="94"/>
      <c r="BS146" s="94"/>
      <c r="BT146" s="94"/>
      <c r="BU146" s="94"/>
      <c r="BV146" s="94"/>
      <c r="BW146" s="94"/>
      <c r="BX146" s="94"/>
    </row>
    <row r="147" spans="1:76" x14ac:dyDescent="0.5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77"/>
      <c r="V147" s="94"/>
      <c r="W147" s="94"/>
      <c r="X147" s="94"/>
      <c r="Y147" s="94"/>
      <c r="Z147" s="94"/>
      <c r="AA147" s="94"/>
      <c r="AB147" s="77"/>
      <c r="AC147" s="94"/>
      <c r="AD147" s="94"/>
      <c r="AE147" s="94"/>
      <c r="AF147" s="94"/>
      <c r="AG147" s="94"/>
      <c r="AH147" s="94"/>
      <c r="AI147" s="94"/>
      <c r="AJ147" s="94"/>
      <c r="AK147" s="77"/>
      <c r="AL147" s="94"/>
      <c r="AM147" s="94"/>
      <c r="AN147" s="94"/>
      <c r="AO147" s="94"/>
      <c r="AP147" s="94"/>
      <c r="AQ147" s="94"/>
      <c r="AR147" s="94"/>
      <c r="AS147" s="94"/>
      <c r="AT147" s="77"/>
      <c r="AU147" s="94"/>
      <c r="AV147" s="94"/>
      <c r="AW147" s="94"/>
      <c r="AX147" s="94"/>
      <c r="AY147" s="94"/>
      <c r="AZ147" s="94"/>
      <c r="BA147" s="94"/>
      <c r="BB147" s="94"/>
      <c r="BC147" s="94"/>
      <c r="BD147" s="94"/>
      <c r="BE147" s="94"/>
      <c r="BF147" s="94"/>
      <c r="BG147" s="94"/>
      <c r="BH147" s="94"/>
      <c r="BI147" s="94"/>
      <c r="BJ147" s="94"/>
      <c r="BK147" s="94"/>
      <c r="BL147" s="94"/>
      <c r="BM147" s="94"/>
      <c r="BN147" s="94"/>
      <c r="BO147" s="94"/>
      <c r="BP147" s="94"/>
      <c r="BQ147" s="94"/>
      <c r="BR147" s="94"/>
      <c r="BS147" s="94"/>
      <c r="BT147" s="94"/>
      <c r="BU147" s="94"/>
      <c r="BV147" s="94"/>
      <c r="BW147" s="94"/>
      <c r="BX147" s="94"/>
    </row>
    <row r="148" spans="1:76" x14ac:dyDescent="0.5">
      <c r="A148" s="94"/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77"/>
      <c r="V148" s="94"/>
      <c r="W148" s="94"/>
      <c r="X148" s="94"/>
      <c r="Y148" s="94"/>
      <c r="Z148" s="94"/>
      <c r="AA148" s="94"/>
      <c r="AB148" s="77"/>
      <c r="AC148" s="94"/>
      <c r="AD148" s="94"/>
      <c r="AE148" s="94"/>
      <c r="AF148" s="94"/>
      <c r="AG148" s="94"/>
      <c r="AH148" s="94"/>
      <c r="AI148" s="94"/>
      <c r="AJ148" s="94"/>
      <c r="AK148" s="77"/>
      <c r="AL148" s="94"/>
      <c r="AM148" s="94"/>
      <c r="AN148" s="94"/>
      <c r="AO148" s="94"/>
      <c r="AP148" s="94"/>
      <c r="AQ148" s="94"/>
      <c r="AR148" s="94"/>
      <c r="AS148" s="94"/>
      <c r="AT148" s="77"/>
      <c r="AU148" s="94"/>
      <c r="AV148" s="94"/>
      <c r="AW148" s="94"/>
      <c r="AX148" s="94"/>
      <c r="AY148" s="94"/>
      <c r="AZ148" s="94"/>
      <c r="BA148" s="94"/>
      <c r="BB148" s="94"/>
      <c r="BC148" s="94"/>
      <c r="BD148" s="94"/>
      <c r="BE148" s="94"/>
      <c r="BF148" s="94"/>
      <c r="BG148" s="94"/>
      <c r="BH148" s="94"/>
      <c r="BI148" s="94"/>
      <c r="BJ148" s="94"/>
      <c r="BK148" s="94"/>
      <c r="BL148" s="94"/>
      <c r="BM148" s="94"/>
      <c r="BN148" s="94"/>
      <c r="BO148" s="94"/>
      <c r="BP148" s="94"/>
      <c r="BQ148" s="94"/>
      <c r="BR148" s="94"/>
      <c r="BS148" s="94"/>
      <c r="BT148" s="94"/>
      <c r="BU148" s="94"/>
      <c r="BV148" s="94"/>
      <c r="BW148" s="94"/>
      <c r="BX148" s="94"/>
    </row>
    <row r="149" spans="1:76" x14ac:dyDescent="0.5">
      <c r="A149" s="94"/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77"/>
      <c r="V149" s="94"/>
      <c r="W149" s="94"/>
      <c r="X149" s="94"/>
      <c r="Y149" s="94"/>
      <c r="Z149" s="94"/>
      <c r="AA149" s="94"/>
      <c r="AB149" s="77"/>
      <c r="AC149" s="94"/>
      <c r="AD149" s="94"/>
      <c r="AE149" s="94"/>
      <c r="AF149" s="94"/>
      <c r="AG149" s="94"/>
      <c r="AH149" s="94"/>
      <c r="AI149" s="94"/>
      <c r="AJ149" s="94"/>
      <c r="AK149" s="77"/>
      <c r="AL149" s="94"/>
      <c r="AM149" s="94"/>
      <c r="AN149" s="94"/>
      <c r="AO149" s="94"/>
      <c r="AP149" s="94"/>
      <c r="AQ149" s="94"/>
      <c r="AR149" s="94"/>
      <c r="AS149" s="94"/>
      <c r="AT149" s="77"/>
      <c r="AU149" s="94"/>
      <c r="AV149" s="94"/>
      <c r="AW149" s="94"/>
      <c r="AX149" s="94"/>
      <c r="AY149" s="94"/>
      <c r="AZ149" s="94"/>
      <c r="BA149" s="94"/>
      <c r="BB149" s="94"/>
      <c r="BC149" s="94"/>
      <c r="BD149" s="94"/>
      <c r="BE149" s="94"/>
      <c r="BF149" s="94"/>
      <c r="BG149" s="94"/>
      <c r="BH149" s="94"/>
      <c r="BI149" s="94"/>
      <c r="BJ149" s="94"/>
      <c r="BK149" s="94"/>
      <c r="BL149" s="94"/>
      <c r="BM149" s="94"/>
      <c r="BN149" s="94"/>
      <c r="BO149" s="94"/>
      <c r="BP149" s="94"/>
      <c r="BQ149" s="94"/>
      <c r="BR149" s="94"/>
      <c r="BS149" s="94"/>
      <c r="BT149" s="94"/>
      <c r="BU149" s="94"/>
      <c r="BV149" s="94"/>
      <c r="BW149" s="94"/>
      <c r="BX149" s="94"/>
    </row>
    <row r="150" spans="1:76" x14ac:dyDescent="0.5">
      <c r="A150" s="94"/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77"/>
      <c r="V150" s="94"/>
      <c r="W150" s="94"/>
      <c r="X150" s="94"/>
      <c r="Y150" s="94"/>
      <c r="Z150" s="94"/>
      <c r="AA150" s="94"/>
      <c r="AB150" s="77"/>
      <c r="AC150" s="94"/>
      <c r="AD150" s="94"/>
      <c r="AE150" s="94"/>
      <c r="AF150" s="94"/>
      <c r="AG150" s="94"/>
      <c r="AH150" s="94"/>
      <c r="AI150" s="94"/>
      <c r="AJ150" s="94"/>
      <c r="AK150" s="77"/>
      <c r="AL150" s="94"/>
      <c r="AM150" s="94"/>
      <c r="AN150" s="94"/>
      <c r="AO150" s="94"/>
      <c r="AP150" s="94"/>
      <c r="AQ150" s="94"/>
      <c r="AR150" s="94"/>
      <c r="AS150" s="94"/>
      <c r="AT150" s="77"/>
      <c r="AU150" s="94"/>
      <c r="AV150" s="94"/>
      <c r="AW150" s="94"/>
      <c r="AX150" s="94"/>
      <c r="AY150" s="94"/>
      <c r="AZ150" s="94"/>
      <c r="BA150" s="94"/>
      <c r="BB150" s="94"/>
      <c r="BC150" s="94"/>
      <c r="BD150" s="94"/>
      <c r="BE150" s="94"/>
      <c r="BF150" s="94"/>
      <c r="BG150" s="94"/>
      <c r="BH150" s="94"/>
      <c r="BI150" s="94"/>
      <c r="BJ150" s="94"/>
      <c r="BK150" s="94"/>
      <c r="BL150" s="94"/>
      <c r="BM150" s="94"/>
      <c r="BN150" s="94"/>
      <c r="BO150" s="94"/>
      <c r="BP150" s="94"/>
      <c r="BQ150" s="94"/>
      <c r="BR150" s="94"/>
      <c r="BS150" s="94"/>
      <c r="BT150" s="94"/>
      <c r="BU150" s="94"/>
      <c r="BV150" s="94"/>
      <c r="BW150" s="94"/>
      <c r="BX150" s="94"/>
    </row>
    <row r="151" spans="1:76" x14ac:dyDescent="0.5">
      <c r="A151" s="94"/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77"/>
      <c r="V151" s="94"/>
      <c r="W151" s="94"/>
      <c r="X151" s="94"/>
      <c r="Y151" s="94"/>
      <c r="Z151" s="94"/>
      <c r="AA151" s="94"/>
      <c r="AB151" s="77"/>
      <c r="AC151" s="94"/>
      <c r="AD151" s="94"/>
      <c r="AE151" s="94"/>
      <c r="AF151" s="94"/>
      <c r="AG151" s="94"/>
      <c r="AH151" s="94"/>
      <c r="AI151" s="94"/>
      <c r="AJ151" s="94"/>
      <c r="AK151" s="77"/>
      <c r="AL151" s="94"/>
      <c r="AM151" s="94"/>
      <c r="AN151" s="94"/>
      <c r="AO151" s="94"/>
      <c r="AP151" s="94"/>
      <c r="AQ151" s="94"/>
      <c r="AR151" s="94"/>
      <c r="AS151" s="94"/>
      <c r="AT151" s="77"/>
      <c r="AU151" s="94"/>
      <c r="AV151" s="94"/>
      <c r="AW151" s="94"/>
      <c r="AX151" s="94"/>
      <c r="AY151" s="94"/>
      <c r="AZ151" s="94"/>
      <c r="BA151" s="94"/>
      <c r="BB151" s="94"/>
      <c r="BC151" s="94"/>
      <c r="BD151" s="94"/>
      <c r="BE151" s="94"/>
      <c r="BF151" s="94"/>
      <c r="BG151" s="94"/>
      <c r="BH151" s="94"/>
      <c r="BI151" s="94"/>
      <c r="BJ151" s="94"/>
      <c r="BK151" s="94"/>
      <c r="BL151" s="94"/>
      <c r="BM151" s="94"/>
      <c r="BN151" s="94"/>
      <c r="BO151" s="94"/>
      <c r="BP151" s="94"/>
      <c r="BQ151" s="94"/>
      <c r="BR151" s="94"/>
      <c r="BS151" s="94"/>
      <c r="BT151" s="94"/>
      <c r="BU151" s="94"/>
      <c r="BV151" s="94"/>
      <c r="BW151" s="94"/>
      <c r="BX151" s="94"/>
    </row>
    <row r="152" spans="1:76" x14ac:dyDescent="0.5">
      <c r="A152" s="94"/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77"/>
      <c r="V152" s="94"/>
      <c r="W152" s="94"/>
      <c r="X152" s="94"/>
      <c r="Y152" s="94"/>
      <c r="Z152" s="94"/>
      <c r="AA152" s="94"/>
      <c r="AB152" s="77"/>
      <c r="AC152" s="94"/>
      <c r="AD152" s="94"/>
      <c r="AE152" s="94"/>
      <c r="AF152" s="94"/>
      <c r="AG152" s="94"/>
      <c r="AH152" s="94"/>
      <c r="AI152" s="94"/>
      <c r="AJ152" s="94"/>
      <c r="AK152" s="77"/>
      <c r="AL152" s="94"/>
      <c r="AM152" s="94"/>
      <c r="AN152" s="94"/>
      <c r="AO152" s="94"/>
      <c r="AP152" s="94"/>
      <c r="AQ152" s="94"/>
      <c r="AR152" s="94"/>
      <c r="AS152" s="94"/>
      <c r="AT152" s="77"/>
      <c r="AU152" s="94"/>
      <c r="AV152" s="94"/>
      <c r="AW152" s="94"/>
      <c r="AX152" s="94"/>
      <c r="AY152" s="94"/>
      <c r="AZ152" s="94"/>
      <c r="BA152" s="94"/>
      <c r="BB152" s="94"/>
      <c r="BC152" s="94"/>
      <c r="BD152" s="94"/>
      <c r="BE152" s="94"/>
      <c r="BF152" s="94"/>
      <c r="BG152" s="94"/>
      <c r="BH152" s="94"/>
      <c r="BI152" s="94"/>
      <c r="BJ152" s="94"/>
      <c r="BK152" s="94"/>
      <c r="BL152" s="94"/>
      <c r="BM152" s="94"/>
      <c r="BN152" s="94"/>
      <c r="BO152" s="94"/>
      <c r="BP152" s="94"/>
      <c r="BQ152" s="94"/>
      <c r="BR152" s="94"/>
      <c r="BS152" s="94"/>
      <c r="BT152" s="94"/>
      <c r="BU152" s="94"/>
      <c r="BV152" s="94"/>
      <c r="BW152" s="94"/>
      <c r="BX152" s="94"/>
    </row>
    <row r="153" spans="1:76" x14ac:dyDescent="0.5">
      <c r="A153" s="94"/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77"/>
      <c r="V153" s="94"/>
      <c r="W153" s="94"/>
      <c r="X153" s="94"/>
      <c r="Y153" s="94"/>
      <c r="Z153" s="94"/>
      <c r="AA153" s="94"/>
      <c r="AB153" s="77"/>
      <c r="AC153" s="94"/>
      <c r="AD153" s="94"/>
      <c r="AE153" s="94"/>
      <c r="AF153" s="94"/>
      <c r="AG153" s="94"/>
      <c r="AH153" s="94"/>
      <c r="AI153" s="94"/>
      <c r="AJ153" s="94"/>
      <c r="AK153" s="77"/>
      <c r="AL153" s="94"/>
      <c r="AM153" s="94"/>
      <c r="AN153" s="94"/>
      <c r="AO153" s="94"/>
      <c r="AP153" s="94"/>
      <c r="AQ153" s="94"/>
      <c r="AR153" s="94"/>
      <c r="AS153" s="94"/>
      <c r="AT153" s="77"/>
      <c r="AU153" s="94"/>
      <c r="AV153" s="94"/>
      <c r="AW153" s="94"/>
      <c r="AX153" s="94"/>
      <c r="AY153" s="94"/>
      <c r="AZ153" s="94"/>
      <c r="BA153" s="94"/>
      <c r="BB153" s="94"/>
      <c r="BC153" s="94"/>
      <c r="BD153" s="94"/>
      <c r="BE153" s="94"/>
      <c r="BF153" s="94"/>
      <c r="BG153" s="94"/>
      <c r="BH153" s="94"/>
      <c r="BI153" s="94"/>
      <c r="BJ153" s="94"/>
      <c r="BK153" s="94"/>
      <c r="BL153" s="94"/>
      <c r="BM153" s="94"/>
      <c r="BN153" s="94"/>
      <c r="BO153" s="94"/>
      <c r="BP153" s="94"/>
      <c r="BQ153" s="94"/>
      <c r="BR153" s="94"/>
      <c r="BS153" s="94"/>
      <c r="BT153" s="94"/>
      <c r="BU153" s="94"/>
      <c r="BV153" s="94"/>
      <c r="BW153" s="94"/>
      <c r="BX153" s="94"/>
    </row>
    <row r="154" spans="1:76" x14ac:dyDescent="0.5">
      <c r="A154" s="94"/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77"/>
      <c r="V154" s="94"/>
      <c r="W154" s="94"/>
      <c r="X154" s="94"/>
      <c r="Y154" s="94"/>
      <c r="Z154" s="94"/>
      <c r="AA154" s="94"/>
      <c r="AB154" s="77"/>
      <c r="AC154" s="94"/>
      <c r="AD154" s="94"/>
      <c r="AE154" s="94"/>
      <c r="AF154" s="94"/>
      <c r="AG154" s="94"/>
      <c r="AH154" s="94"/>
      <c r="AI154" s="94"/>
      <c r="AJ154" s="94"/>
      <c r="AK154" s="77"/>
      <c r="AL154" s="94"/>
      <c r="AM154" s="94"/>
      <c r="AN154" s="94"/>
      <c r="AO154" s="94"/>
      <c r="AP154" s="94"/>
      <c r="AQ154" s="94"/>
      <c r="AR154" s="94"/>
      <c r="AS154" s="94"/>
      <c r="AT154" s="77"/>
      <c r="AU154" s="94"/>
      <c r="AV154" s="94"/>
      <c r="AW154" s="94"/>
      <c r="AX154" s="94"/>
      <c r="AY154" s="94"/>
      <c r="AZ154" s="94"/>
      <c r="BA154" s="94"/>
      <c r="BB154" s="94"/>
      <c r="BC154" s="94"/>
      <c r="BD154" s="94"/>
      <c r="BE154" s="94"/>
      <c r="BF154" s="94"/>
      <c r="BG154" s="94"/>
      <c r="BH154" s="94"/>
      <c r="BI154" s="94"/>
      <c r="BJ154" s="94"/>
      <c r="BK154" s="94"/>
      <c r="BL154" s="94"/>
      <c r="BM154" s="94"/>
      <c r="BN154" s="94"/>
      <c r="BO154" s="94"/>
      <c r="BP154" s="94"/>
      <c r="BQ154" s="94"/>
      <c r="BR154" s="94"/>
      <c r="BS154" s="94"/>
      <c r="BT154" s="94"/>
      <c r="BU154" s="94"/>
      <c r="BV154" s="94"/>
      <c r="BW154" s="94"/>
      <c r="BX154" s="94"/>
    </row>
    <row r="155" spans="1:76" x14ac:dyDescent="0.5">
      <c r="A155" s="94"/>
      <c r="B155" s="94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77"/>
      <c r="V155" s="94"/>
      <c r="W155" s="94"/>
      <c r="X155" s="94"/>
      <c r="Y155" s="94"/>
      <c r="Z155" s="94"/>
      <c r="AA155" s="94"/>
      <c r="AB155" s="77"/>
      <c r="AC155" s="94"/>
      <c r="AD155" s="94"/>
      <c r="AE155" s="94"/>
      <c r="AF155" s="94"/>
      <c r="AG155" s="94"/>
      <c r="AH155" s="94"/>
      <c r="AI155" s="94"/>
      <c r="AJ155" s="94"/>
      <c r="AK155" s="77"/>
      <c r="AL155" s="94"/>
      <c r="AM155" s="94"/>
      <c r="AN155" s="94"/>
      <c r="AO155" s="94"/>
      <c r="AP155" s="94"/>
      <c r="AQ155" s="94"/>
      <c r="AR155" s="94"/>
      <c r="AS155" s="94"/>
      <c r="AT155" s="77"/>
      <c r="AU155" s="94"/>
      <c r="AV155" s="94"/>
      <c r="AW155" s="94"/>
      <c r="AX155" s="94"/>
      <c r="AY155" s="94"/>
      <c r="AZ155" s="94"/>
      <c r="BA155" s="94"/>
      <c r="BB155" s="94"/>
      <c r="BC155" s="94"/>
      <c r="BD155" s="94"/>
      <c r="BE155" s="94"/>
      <c r="BF155" s="94"/>
      <c r="BG155" s="94"/>
      <c r="BH155" s="94"/>
      <c r="BI155" s="94"/>
      <c r="BJ155" s="94"/>
      <c r="BK155" s="94"/>
      <c r="BL155" s="94"/>
      <c r="BM155" s="94"/>
      <c r="BN155" s="94"/>
      <c r="BO155" s="94"/>
      <c r="BP155" s="94"/>
      <c r="BQ155" s="94"/>
      <c r="BR155" s="94"/>
      <c r="BS155" s="94"/>
      <c r="BT155" s="94"/>
      <c r="BU155" s="94"/>
      <c r="BV155" s="94"/>
      <c r="BW155" s="94"/>
      <c r="BX155" s="94"/>
    </row>
  </sheetData>
  <hyperlinks>
    <hyperlink ref="E11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Coal</vt:lpstr>
      <vt:lpstr>Gas</vt:lpstr>
      <vt:lpstr>Biomass &amp; waste</vt:lpstr>
      <vt:lpstr>Nuclear</vt:lpstr>
      <vt:lpstr>Hydrogen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2021-08-22T17:23:44Z</dcterms:modified>
</cp:coreProperties>
</file>