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oorschotjvan_vuw_leidenuniv_nl/Documents/Files/PhD/Paper 2/SI_paper_II/Solar/"/>
    </mc:Choice>
  </mc:AlternateContent>
  <xr:revisionPtr revIDLastSave="427" documentId="8_{BC4B3B00-CCEF-46D4-A11D-5C49979123D7}" xr6:coauthVersionLast="47" xr6:coauthVersionMax="47" xr10:uidLastSave="{880ACEFE-893E-4389-8306-86E33F0C5BFF}"/>
  <bookViews>
    <workbookView xWindow="-96" yWindow="-96" windowWidth="23232" windowHeight="13992" activeTab="1" xr2:uid="{00000000-000D-0000-FFFF-FFFF00000000}"/>
  </bookViews>
  <sheets>
    <sheet name="H" sheetId="1" r:id="rId1"/>
    <sheet name="M" sheetId="10" r:id="rId2"/>
    <sheet name="L" sheetId="11" r:id="rId3"/>
    <sheet name="MS" sheetId="12" r:id="rId4"/>
    <sheet name="MI" sheetId="13" r:id="rId5"/>
    <sheet name="MI_overview" sheetId="2" r:id="rId6"/>
    <sheet name="c-Si" sheetId="6" r:id="rId7"/>
    <sheet name="a-Si" sheetId="7" r:id="rId8"/>
    <sheet name="CdTe" sheetId="8" r:id="rId9"/>
    <sheet name="CIGS" sheetId="9" r:id="rId10"/>
    <sheet name="Not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1" l="1"/>
  <c r="G29" i="11"/>
  <c r="G30" i="11"/>
  <c r="G31" i="11"/>
  <c r="G32" i="11"/>
  <c r="G33" i="11"/>
  <c r="G34" i="11"/>
  <c r="G35" i="11"/>
  <c r="G36" i="11"/>
  <c r="F36" i="11" s="1"/>
  <c r="G61" i="11" s="1"/>
  <c r="F61" i="11" s="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4" i="11"/>
  <c r="G56" i="11"/>
  <c r="G60" i="11"/>
  <c r="F60" i="11" s="1"/>
  <c r="G62" i="11"/>
  <c r="G27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G53" i="11" s="1"/>
  <c r="F53" i="11" s="1"/>
  <c r="F29" i="11"/>
  <c r="F30" i="11"/>
  <c r="G55" i="11" s="1"/>
  <c r="F55" i="11" s="1"/>
  <c r="F31" i="11"/>
  <c r="F32" i="11"/>
  <c r="G57" i="11" s="1"/>
  <c r="F57" i="11" s="1"/>
  <c r="F33" i="11"/>
  <c r="G58" i="11" s="1"/>
  <c r="F58" i="11" s="1"/>
  <c r="F34" i="11"/>
  <c r="G59" i="11" s="1"/>
  <c r="F59" i="11" s="1"/>
  <c r="F35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4" i="11"/>
  <c r="F56" i="11"/>
  <c r="F62" i="11"/>
  <c r="F3" i="11"/>
  <c r="F2" i="11"/>
  <c r="H6" i="13"/>
  <c r="M15" i="10"/>
  <c r="L2" i="10"/>
  <c r="L17" i="10"/>
  <c r="L18" i="10"/>
  <c r="L19" i="10"/>
  <c r="S19" i="10" s="1"/>
  <c r="L20" i="10"/>
  <c r="L21" i="10"/>
  <c r="L22" i="10"/>
  <c r="L23" i="10"/>
  <c r="L24" i="10"/>
  <c r="S24" i="10" s="1"/>
  <c r="L25" i="10"/>
  <c r="S25" i="10" s="1"/>
  <c r="L26" i="10"/>
  <c r="L27" i="10"/>
  <c r="S27" i="10" s="1"/>
  <c r="L28" i="10"/>
  <c r="L29" i="10"/>
  <c r="L30" i="10"/>
  <c r="L31" i="10"/>
  <c r="S31" i="10" s="1"/>
  <c r="L32" i="10"/>
  <c r="L33" i="10"/>
  <c r="L34" i="10"/>
  <c r="L35" i="10"/>
  <c r="L36" i="10"/>
  <c r="S36" i="10" s="1"/>
  <c r="L37" i="10"/>
  <c r="S37" i="10" s="1"/>
  <c r="L38" i="10"/>
  <c r="S38" i="10" s="1"/>
  <c r="L39" i="10"/>
  <c r="S39" i="10" s="1"/>
  <c r="L40" i="10"/>
  <c r="L41" i="10"/>
  <c r="L42" i="10"/>
  <c r="L43" i="10"/>
  <c r="S43" i="10" s="1"/>
  <c r="L44" i="10"/>
  <c r="L45" i="10"/>
  <c r="L46" i="10"/>
  <c r="L47" i="10"/>
  <c r="L48" i="10"/>
  <c r="S48" i="10" s="1"/>
  <c r="L49" i="10"/>
  <c r="S49" i="10" s="1"/>
  <c r="L50" i="10"/>
  <c r="S50" i="10" s="1"/>
  <c r="L51" i="10"/>
  <c r="S51" i="10" s="1"/>
  <c r="L52" i="10"/>
  <c r="L53" i="10"/>
  <c r="L54" i="10"/>
  <c r="L55" i="10"/>
  <c r="S55" i="10" s="1"/>
  <c r="L56" i="10"/>
  <c r="L57" i="10"/>
  <c r="L58" i="10"/>
  <c r="L59" i="10"/>
  <c r="L60" i="10"/>
  <c r="S60" i="10" s="1"/>
  <c r="L61" i="10"/>
  <c r="S61" i="10" s="1"/>
  <c r="L62" i="10"/>
  <c r="S62" i="10" s="1"/>
  <c r="L3" i="10"/>
  <c r="L4" i="10"/>
  <c r="S4" i="10" s="1"/>
  <c r="L5" i="10"/>
  <c r="L6" i="10"/>
  <c r="L7" i="10"/>
  <c r="L8" i="10"/>
  <c r="L9" i="10"/>
  <c r="L10" i="10"/>
  <c r="L11" i="10"/>
  <c r="L12" i="10"/>
  <c r="S12" i="10" s="1"/>
  <c r="L13" i="10"/>
  <c r="S13" i="10" s="1"/>
  <c r="L14" i="10"/>
  <c r="S14" i="10" s="1"/>
  <c r="L15" i="10"/>
  <c r="L16" i="10"/>
  <c r="S16" i="10" s="1"/>
  <c r="S3" i="10"/>
  <c r="S5" i="10"/>
  <c r="S6" i="10"/>
  <c r="S7" i="10"/>
  <c r="S8" i="10"/>
  <c r="S9" i="10"/>
  <c r="S10" i="10"/>
  <c r="S11" i="10"/>
  <c r="S15" i="10"/>
  <c r="S17" i="10"/>
  <c r="S18" i="10"/>
  <c r="S20" i="10"/>
  <c r="S21" i="10"/>
  <c r="S22" i="10"/>
  <c r="S23" i="10"/>
  <c r="S26" i="10"/>
  <c r="S28" i="10"/>
  <c r="S29" i="10"/>
  <c r="S30" i="10"/>
  <c r="S32" i="10"/>
  <c r="S33" i="10"/>
  <c r="S34" i="10"/>
  <c r="S35" i="10"/>
  <c r="S40" i="10"/>
  <c r="S41" i="10"/>
  <c r="S42" i="10"/>
  <c r="S44" i="10"/>
  <c r="S45" i="10"/>
  <c r="S46" i="10"/>
  <c r="S47" i="10"/>
  <c r="S52" i="10"/>
  <c r="S53" i="10"/>
  <c r="S54" i="10"/>
  <c r="S56" i="10"/>
  <c r="S57" i="10"/>
  <c r="S58" i="10"/>
  <c r="S59" i="10"/>
  <c r="S2" i="10"/>
  <c r="M3" i="10"/>
  <c r="N3" i="10"/>
  <c r="O3" i="10"/>
  <c r="M4" i="10"/>
  <c r="N4" i="10"/>
  <c r="O4" i="10"/>
  <c r="M5" i="10"/>
  <c r="N5" i="10"/>
  <c r="O5" i="10"/>
  <c r="M6" i="10"/>
  <c r="N6" i="10"/>
  <c r="O6" i="10"/>
  <c r="M7" i="10"/>
  <c r="N7" i="10"/>
  <c r="O7" i="10"/>
  <c r="M8" i="10"/>
  <c r="N8" i="10"/>
  <c r="O8" i="10"/>
  <c r="M9" i="10"/>
  <c r="N9" i="10"/>
  <c r="O9" i="10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N20" i="10"/>
  <c r="O20" i="10"/>
  <c r="M21" i="10"/>
  <c r="N21" i="10"/>
  <c r="O21" i="10"/>
  <c r="M22" i="10"/>
  <c r="N22" i="10"/>
  <c r="O22" i="10"/>
  <c r="M23" i="10"/>
  <c r="N23" i="10"/>
  <c r="O23" i="10"/>
  <c r="M24" i="10"/>
  <c r="N24" i="10"/>
  <c r="O24" i="10"/>
  <c r="M25" i="10"/>
  <c r="N25" i="10"/>
  <c r="O25" i="10"/>
  <c r="M26" i="10"/>
  <c r="N26" i="10"/>
  <c r="O26" i="10"/>
  <c r="M27" i="10"/>
  <c r="N27" i="10"/>
  <c r="O27" i="10"/>
  <c r="M28" i="10"/>
  <c r="N28" i="10"/>
  <c r="O28" i="10"/>
  <c r="M29" i="10"/>
  <c r="N29" i="10"/>
  <c r="O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N2" i="10"/>
  <c r="O2" i="10"/>
  <c r="M2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26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F51" i="10" s="1"/>
  <c r="E51" i="10" s="1"/>
  <c r="E28" i="10"/>
  <c r="F52" i="10" s="1"/>
  <c r="E52" i="10" s="1"/>
  <c r="E29" i="10"/>
  <c r="F53" i="10" s="1"/>
  <c r="E53" i="10" s="1"/>
  <c r="E30" i="10"/>
  <c r="F54" i="10" s="1"/>
  <c r="E54" i="10" s="1"/>
  <c r="E31" i="10"/>
  <c r="F55" i="10" s="1"/>
  <c r="E55" i="10" s="1"/>
  <c r="E32" i="10"/>
  <c r="F56" i="10" s="1"/>
  <c r="E56" i="10" s="1"/>
  <c r="E33" i="10"/>
  <c r="F57" i="10" s="1"/>
  <c r="E57" i="10" s="1"/>
  <c r="E34" i="10"/>
  <c r="F58" i="10" s="1"/>
  <c r="E58" i="10" s="1"/>
  <c r="E35" i="10"/>
  <c r="F59" i="10" s="1"/>
  <c r="E59" i="10" s="1"/>
  <c r="E36" i="10"/>
  <c r="F60" i="10" s="1"/>
  <c r="E60" i="10" s="1"/>
  <c r="E37" i="10"/>
  <c r="F61" i="10" s="1"/>
  <c r="E61" i="10" s="1"/>
  <c r="E38" i="10"/>
  <c r="F62" i="10" s="1"/>
  <c r="E62" i="10" s="1"/>
  <c r="E39" i="10"/>
  <c r="E40" i="10"/>
  <c r="E41" i="10"/>
  <c r="E42" i="10"/>
  <c r="E43" i="10"/>
  <c r="E44" i="10"/>
  <c r="E45" i="10"/>
  <c r="E46" i="10"/>
  <c r="E47" i="10"/>
  <c r="E48" i="10"/>
  <c r="E49" i="10"/>
  <c r="E50" i="10"/>
  <c r="E3" i="10"/>
  <c r="B31" i="1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3" i="11"/>
  <c r="B43" i="10" l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31" i="10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H2" i="9" l="1"/>
  <c r="H3" i="9" s="1"/>
  <c r="H4" i="9" s="1"/>
  <c r="H5" i="9" s="1"/>
  <c r="H6" i="9" s="1"/>
  <c r="H7" i="9" s="1"/>
  <c r="H8" i="9" s="1"/>
  <c r="H9" i="9" s="1"/>
  <c r="H10" i="9" s="1"/>
  <c r="H11" i="9" s="1"/>
  <c r="K13" i="9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J13" i="9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I13" i="9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H13" i="9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G13" i="9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F13" i="9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E13" i="9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D13" i="9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C13" i="9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B13" i="9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K3" i="9"/>
  <c r="K4" i="9" s="1"/>
  <c r="K5" i="9" s="1"/>
  <c r="K6" i="9" s="1"/>
  <c r="K7" i="9" s="1"/>
  <c r="K8" i="9" s="1"/>
  <c r="K9" i="9" s="1"/>
  <c r="K10" i="9" s="1"/>
  <c r="K11" i="9" s="1"/>
  <c r="J3" i="9"/>
  <c r="J4" i="9" s="1"/>
  <c r="J5" i="9" s="1"/>
  <c r="J6" i="9" s="1"/>
  <c r="J7" i="9" s="1"/>
  <c r="J8" i="9" s="1"/>
  <c r="J9" i="9" s="1"/>
  <c r="J10" i="9" s="1"/>
  <c r="J11" i="9" s="1"/>
  <c r="I3" i="9"/>
  <c r="I4" i="9" s="1"/>
  <c r="I5" i="9" s="1"/>
  <c r="I6" i="9" s="1"/>
  <c r="I7" i="9" s="1"/>
  <c r="I8" i="9" s="1"/>
  <c r="I9" i="9" s="1"/>
  <c r="I10" i="9" s="1"/>
  <c r="I11" i="9" s="1"/>
  <c r="G3" i="9"/>
  <c r="G4" i="9" s="1"/>
  <c r="G5" i="9" s="1"/>
  <c r="G6" i="9" s="1"/>
  <c r="G7" i="9" s="1"/>
  <c r="G8" i="9" s="1"/>
  <c r="G9" i="9" s="1"/>
  <c r="G10" i="9" s="1"/>
  <c r="G11" i="9" s="1"/>
  <c r="F3" i="9"/>
  <c r="F4" i="9" s="1"/>
  <c r="F5" i="9" s="1"/>
  <c r="F6" i="9" s="1"/>
  <c r="F7" i="9" s="1"/>
  <c r="F8" i="9" s="1"/>
  <c r="F9" i="9" s="1"/>
  <c r="F10" i="9" s="1"/>
  <c r="F11" i="9" s="1"/>
  <c r="E3" i="9"/>
  <c r="E4" i="9" s="1"/>
  <c r="E5" i="9" s="1"/>
  <c r="E6" i="9" s="1"/>
  <c r="E7" i="9" s="1"/>
  <c r="E8" i="9" s="1"/>
  <c r="E9" i="9" s="1"/>
  <c r="E10" i="9" s="1"/>
  <c r="E11" i="9" s="1"/>
  <c r="D3" i="9"/>
  <c r="D4" i="9" s="1"/>
  <c r="D5" i="9" s="1"/>
  <c r="D6" i="9" s="1"/>
  <c r="D7" i="9" s="1"/>
  <c r="D8" i="9" s="1"/>
  <c r="D9" i="9" s="1"/>
  <c r="D10" i="9" s="1"/>
  <c r="D11" i="9" s="1"/>
  <c r="C3" i="9"/>
  <c r="C4" i="9" s="1"/>
  <c r="C5" i="9" s="1"/>
  <c r="C6" i="9" s="1"/>
  <c r="C7" i="9" s="1"/>
  <c r="C8" i="9" s="1"/>
  <c r="C9" i="9" s="1"/>
  <c r="C10" i="9" s="1"/>
  <c r="C11" i="9" s="1"/>
  <c r="B3" i="9"/>
  <c r="B4" i="9" s="1"/>
  <c r="B5" i="9" s="1"/>
  <c r="B6" i="9" s="1"/>
  <c r="B7" i="9" s="1"/>
  <c r="B8" i="9" s="1"/>
  <c r="B9" i="9" s="1"/>
  <c r="B10" i="9" s="1"/>
  <c r="B1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K13" i="8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J13" i="8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I13" i="8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H13" i="8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G13" i="8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F13" i="8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E13" i="8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D13" i="8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C13" i="8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K3" i="8"/>
  <c r="K4" i="8" s="1"/>
  <c r="K5" i="8" s="1"/>
  <c r="K6" i="8" s="1"/>
  <c r="K7" i="8" s="1"/>
  <c r="K8" i="8" s="1"/>
  <c r="K9" i="8" s="1"/>
  <c r="K10" i="8" s="1"/>
  <c r="K11" i="8" s="1"/>
  <c r="J3" i="8"/>
  <c r="J4" i="8" s="1"/>
  <c r="J5" i="8" s="1"/>
  <c r="J6" i="8" s="1"/>
  <c r="J7" i="8" s="1"/>
  <c r="J8" i="8" s="1"/>
  <c r="J9" i="8" s="1"/>
  <c r="J10" i="8" s="1"/>
  <c r="J11" i="8" s="1"/>
  <c r="I3" i="8"/>
  <c r="I4" i="8" s="1"/>
  <c r="I5" i="8" s="1"/>
  <c r="I6" i="8" s="1"/>
  <c r="I7" i="8" s="1"/>
  <c r="I8" i="8" s="1"/>
  <c r="I9" i="8" s="1"/>
  <c r="I10" i="8" s="1"/>
  <c r="I11" i="8" s="1"/>
  <c r="H3" i="8"/>
  <c r="H4" i="8" s="1"/>
  <c r="H5" i="8" s="1"/>
  <c r="H6" i="8" s="1"/>
  <c r="H7" i="8" s="1"/>
  <c r="H8" i="8" s="1"/>
  <c r="H9" i="8" s="1"/>
  <c r="H10" i="8" s="1"/>
  <c r="H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E3" i="8"/>
  <c r="E4" i="8" s="1"/>
  <c r="E5" i="8" s="1"/>
  <c r="E6" i="8" s="1"/>
  <c r="E7" i="8" s="1"/>
  <c r="E8" i="8" s="1"/>
  <c r="E9" i="8" s="1"/>
  <c r="E10" i="8" s="1"/>
  <c r="E11" i="8" s="1"/>
  <c r="D3" i="8"/>
  <c r="D4" i="8" s="1"/>
  <c r="D5" i="8" s="1"/>
  <c r="D6" i="8" s="1"/>
  <c r="D7" i="8" s="1"/>
  <c r="D8" i="8" s="1"/>
  <c r="D9" i="8" s="1"/>
  <c r="D10" i="8" s="1"/>
  <c r="D11" i="8" s="1"/>
  <c r="C3" i="8"/>
  <c r="C4" i="8" s="1"/>
  <c r="C5" i="8" s="1"/>
  <c r="C6" i="8" s="1"/>
  <c r="C7" i="8" s="1"/>
  <c r="C8" i="8" s="1"/>
  <c r="C9" i="8" s="1"/>
  <c r="C10" i="8" s="1"/>
  <c r="C11" i="8" s="1"/>
  <c r="B3" i="8"/>
  <c r="B4" i="8" s="1"/>
  <c r="B5" i="8" s="1"/>
  <c r="B6" i="8" s="1"/>
  <c r="B7" i="8" s="1"/>
  <c r="B8" i="8" s="1"/>
  <c r="B9" i="8" s="1"/>
  <c r="B10" i="8" s="1"/>
  <c r="B11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J13" i="7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I13" i="7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H13" i="7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G13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F13" i="7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D13" i="7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C13" i="7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K3" i="7"/>
  <c r="K4" i="7" s="1"/>
  <c r="K5" i="7" s="1"/>
  <c r="K6" i="7" s="1"/>
  <c r="K7" i="7" s="1"/>
  <c r="K8" i="7" s="1"/>
  <c r="K9" i="7" s="1"/>
  <c r="K10" i="7" s="1"/>
  <c r="K11" i="7" s="1"/>
  <c r="J3" i="7"/>
  <c r="J4" i="7" s="1"/>
  <c r="J5" i="7" s="1"/>
  <c r="J6" i="7" s="1"/>
  <c r="J7" i="7" s="1"/>
  <c r="J8" i="7" s="1"/>
  <c r="J9" i="7" s="1"/>
  <c r="J10" i="7" s="1"/>
  <c r="J11" i="7" s="1"/>
  <c r="I3" i="7"/>
  <c r="I4" i="7" s="1"/>
  <c r="I5" i="7" s="1"/>
  <c r="I6" i="7" s="1"/>
  <c r="I7" i="7" s="1"/>
  <c r="I8" i="7" s="1"/>
  <c r="I9" i="7" s="1"/>
  <c r="I10" i="7" s="1"/>
  <c r="I11" i="7" s="1"/>
  <c r="H3" i="7"/>
  <c r="H4" i="7" s="1"/>
  <c r="H5" i="7" s="1"/>
  <c r="H6" i="7" s="1"/>
  <c r="H7" i="7" s="1"/>
  <c r="H8" i="7" s="1"/>
  <c r="H9" i="7" s="1"/>
  <c r="H10" i="7" s="1"/>
  <c r="H11" i="7" s="1"/>
  <c r="G3" i="7"/>
  <c r="G4" i="7" s="1"/>
  <c r="G5" i="7" s="1"/>
  <c r="G6" i="7" s="1"/>
  <c r="G7" i="7" s="1"/>
  <c r="G8" i="7" s="1"/>
  <c r="G9" i="7" s="1"/>
  <c r="G10" i="7" s="1"/>
  <c r="G11" i="7" s="1"/>
  <c r="F3" i="7"/>
  <c r="F4" i="7" s="1"/>
  <c r="F5" i="7" s="1"/>
  <c r="F6" i="7" s="1"/>
  <c r="F7" i="7" s="1"/>
  <c r="F8" i="7" s="1"/>
  <c r="F9" i="7" s="1"/>
  <c r="F10" i="7" s="1"/>
  <c r="F11" i="7" s="1"/>
  <c r="E3" i="7"/>
  <c r="E4" i="7" s="1"/>
  <c r="E5" i="7" s="1"/>
  <c r="E6" i="7" s="1"/>
  <c r="E7" i="7" s="1"/>
  <c r="E8" i="7" s="1"/>
  <c r="E9" i="7" s="1"/>
  <c r="E10" i="7" s="1"/>
  <c r="E11" i="7" s="1"/>
  <c r="D3" i="7"/>
  <c r="D4" i="7" s="1"/>
  <c r="D5" i="7" s="1"/>
  <c r="D6" i="7" s="1"/>
  <c r="D7" i="7" s="1"/>
  <c r="D8" i="7" s="1"/>
  <c r="D9" i="7" s="1"/>
  <c r="D10" i="7" s="1"/>
  <c r="D11" i="7" s="1"/>
  <c r="C3" i="7"/>
  <c r="C4" i="7" s="1"/>
  <c r="C5" i="7" s="1"/>
  <c r="C6" i="7" s="1"/>
  <c r="C7" i="7" s="1"/>
  <c r="C8" i="7" s="1"/>
  <c r="C9" i="7" s="1"/>
  <c r="C10" i="7" s="1"/>
  <c r="C11" i="7" s="1"/>
  <c r="B3" i="7"/>
  <c r="B4" i="7" s="1"/>
  <c r="B5" i="7" s="1"/>
  <c r="B6" i="7" s="1"/>
  <c r="B7" i="7" s="1"/>
  <c r="B8" i="7" s="1"/>
  <c r="B9" i="7" s="1"/>
  <c r="B10" i="7" s="1"/>
  <c r="B1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E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F13" i="6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G13" i="6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H13" i="6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I13" i="6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J13" i="6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K3" i="6"/>
  <c r="K4" i="6" s="1"/>
  <c r="K5" i="6" s="1"/>
  <c r="K6" i="6" s="1"/>
  <c r="K7" i="6" s="1"/>
  <c r="K8" i="6" s="1"/>
  <c r="K9" i="6" s="1"/>
  <c r="K10" i="6" s="1"/>
  <c r="K11" i="6" s="1"/>
  <c r="B3" i="6"/>
  <c r="B4" i="6" s="1"/>
  <c r="B5" i="6" s="1"/>
  <c r="B6" i="6" s="1"/>
  <c r="B7" i="6" s="1"/>
  <c r="B8" i="6" s="1"/>
  <c r="B9" i="6" s="1"/>
  <c r="B10" i="6" s="1"/>
  <c r="B11" i="6" s="1"/>
  <c r="C3" i="6"/>
  <c r="C4" i="6" s="1"/>
  <c r="C5" i="6" s="1"/>
  <c r="C6" i="6" s="1"/>
  <c r="C7" i="6" s="1"/>
  <c r="C8" i="6" s="1"/>
  <c r="C9" i="6" s="1"/>
  <c r="C10" i="6" s="1"/>
  <c r="C11" i="6" s="1"/>
  <c r="D3" i="6"/>
  <c r="D4" i="6" s="1"/>
  <c r="D5" i="6" s="1"/>
  <c r="D6" i="6" s="1"/>
  <c r="D7" i="6" s="1"/>
  <c r="D8" i="6" s="1"/>
  <c r="D9" i="6" s="1"/>
  <c r="D10" i="6" s="1"/>
  <c r="D11" i="6" s="1"/>
  <c r="E3" i="6"/>
  <c r="E4" i="6" s="1"/>
  <c r="E5" i="6" s="1"/>
  <c r="E6" i="6" s="1"/>
  <c r="E7" i="6" s="1"/>
  <c r="E8" i="6" s="1"/>
  <c r="E9" i="6" s="1"/>
  <c r="E10" i="6" s="1"/>
  <c r="E11" i="6" s="1"/>
  <c r="F3" i="6"/>
  <c r="F4" i="6" s="1"/>
  <c r="F5" i="6" s="1"/>
  <c r="F6" i="6" s="1"/>
  <c r="F7" i="6" s="1"/>
  <c r="F8" i="6" s="1"/>
  <c r="F9" i="6" s="1"/>
  <c r="F10" i="6" s="1"/>
  <c r="F11" i="6" s="1"/>
  <c r="G3" i="6"/>
  <c r="G4" i="6" s="1"/>
  <c r="G5" i="6" s="1"/>
  <c r="G6" i="6" s="1"/>
  <c r="G7" i="6" s="1"/>
  <c r="G8" i="6" s="1"/>
  <c r="G9" i="6" s="1"/>
  <c r="G10" i="6" s="1"/>
  <c r="G11" i="6" s="1"/>
  <c r="H3" i="6"/>
  <c r="H4" i="6" s="1"/>
  <c r="H5" i="6" s="1"/>
  <c r="H6" i="6" s="1"/>
  <c r="H7" i="6" s="1"/>
  <c r="H8" i="6" s="1"/>
  <c r="H9" i="6" s="1"/>
  <c r="H10" i="6" s="1"/>
  <c r="H11" i="6" s="1"/>
  <c r="I3" i="6"/>
  <c r="I4" i="6" s="1"/>
  <c r="I5" i="6" s="1"/>
  <c r="I6" i="6" s="1"/>
  <c r="I7" i="6" s="1"/>
  <c r="I8" i="6" s="1"/>
  <c r="I9" i="6" s="1"/>
  <c r="I10" i="6" s="1"/>
  <c r="I11" i="6" s="1"/>
  <c r="J3" i="6"/>
  <c r="J4" i="6" s="1"/>
  <c r="J5" i="6" s="1"/>
  <c r="J6" i="6" s="1"/>
  <c r="J7" i="6" s="1"/>
  <c r="J8" i="6" s="1"/>
  <c r="J9" i="6" s="1"/>
  <c r="J10" i="6" s="1"/>
  <c r="J11" i="6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I6" i="2" l="1"/>
  <c r="H6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Oorschot, J. van</author>
  </authors>
  <commentList>
    <comment ref="B42" authorId="0" shapeId="0" xr:uid="{8336C798-6D05-4F23-87C5-0E4EAB9EE421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Based upon klimaatakkoord PBL (2019), 
 achtergrondrapportage
</t>
        </r>
      </text>
    </comment>
    <comment ref="B62" authorId="0" shapeId="0" xr:uid="{C1233183-0B95-49B0-B801-64081E95500E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Climate agreement, as calculated in Exter et al., 2019
</t>
        </r>
      </text>
    </comment>
  </commentList>
</comments>
</file>

<file path=xl/sharedStrings.xml><?xml version="1.0" encoding="utf-8"?>
<sst xmlns="http://schemas.openxmlformats.org/spreadsheetml/2006/main" count="138" uniqueCount="39">
  <si>
    <t>Year</t>
  </si>
  <si>
    <t>MW</t>
  </si>
  <si>
    <t>CdTe</t>
  </si>
  <si>
    <t>CIGS</t>
  </si>
  <si>
    <t>Ag</t>
  </si>
  <si>
    <t>Cd</t>
  </si>
  <si>
    <t>Te</t>
  </si>
  <si>
    <t>Se</t>
  </si>
  <si>
    <t>Ga</t>
  </si>
  <si>
    <t>In</t>
  </si>
  <si>
    <t>C-Si</t>
  </si>
  <si>
    <t>A-Si</t>
  </si>
  <si>
    <t>lt</t>
  </si>
  <si>
    <t>ton/MW</t>
  </si>
  <si>
    <t>m% c-Si</t>
  </si>
  <si>
    <t>m% a-Si</t>
  </si>
  <si>
    <t>m% CdTe</t>
  </si>
  <si>
    <t>m% CIGS</t>
  </si>
  <si>
    <t>Viebahn et al., 2015</t>
  </si>
  <si>
    <t>Si</t>
  </si>
  <si>
    <t>Ge</t>
  </si>
  <si>
    <t>until 2020</t>
  </si>
  <si>
    <t>until 2030</t>
  </si>
  <si>
    <t>until 2050</t>
  </si>
  <si>
    <t>ton/mw</t>
  </si>
  <si>
    <t>row 5-8</t>
  </si>
  <si>
    <t>row 9-12</t>
  </si>
  <si>
    <t>Carrara et al. (2020): medium demand sceanrio</t>
  </si>
  <si>
    <t>row 1-4</t>
  </si>
  <si>
    <t>Cohorts in MI_overview:</t>
  </si>
  <si>
    <t>Identical to main sheet</t>
  </si>
  <si>
    <t>Si inflow</t>
  </si>
  <si>
    <t>ton/mw Si:  c-Si</t>
  </si>
  <si>
    <t>ton/mw Si: a-Si</t>
  </si>
  <si>
    <t>I</t>
  </si>
  <si>
    <t>O</t>
  </si>
  <si>
    <t>Steel</t>
  </si>
  <si>
    <t>Aluminum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</si>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</sst>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3" borderId="0" xfId="0" applyFont="1" applyFill="1" applyBorder="1"/>
    <xf numFmtId="11" fontId="3" fillId="0" borderId="0" xfId="1" applyNumberFormat="1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4" fillId="4" borderId="0" xfId="0" applyFont="1" applyFill="1" applyBorder="1"/>
    <xf numFmtId="11" fontId="3" fillId="2" borderId="0" xfId="1" applyNumberFormat="1" applyFont="1" applyFill="1" applyBorder="1"/>
    <xf numFmtId="165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6" borderId="2" xfId="0" applyFill="1" applyBorder="1" applyAlignment="1">
      <alignment horizontal="center" vertical="center"/>
    </xf>
    <xf numFmtId="0" fontId="0" fillId="0" borderId="2" xfId="0" applyBorder="1"/>
    <xf numFmtId="11" fontId="3" fillId="2" borderId="0" xfId="0" applyNumberFormat="1" applyFont="1" applyFill="1" applyBorder="1"/>
    <xf numFmtId="11" fontId="3" fillId="8" borderId="0" xfId="0" applyNumberFormat="1" applyFont="1" applyFill="1" applyBorder="1"/>
    <xf numFmtId="11" fontId="5" fillId="8" borderId="0" xfId="1" applyNumberFormat="1" applyFont="1" applyFill="1" applyBorder="1"/>
    <xf numFmtId="11" fontId="3" fillId="8" borderId="0" xfId="1" applyNumberFormat="1" applyFont="1" applyFill="1" applyBorder="1"/>
    <xf numFmtId="0" fontId="0" fillId="7" borderId="0" xfId="0" applyFill="1"/>
    <xf numFmtId="0" fontId="0" fillId="2" borderId="0" xfId="0" applyFill="1"/>
    <xf numFmtId="0" fontId="0" fillId="8" borderId="0" xfId="0" applyFill="1"/>
    <xf numFmtId="0" fontId="3" fillId="3" borderId="3" xfId="0" applyFont="1" applyFill="1" applyBorder="1"/>
    <xf numFmtId="0" fontId="4" fillId="4" borderId="3" xfId="0" applyFont="1" applyFill="1" applyBorder="1"/>
    <xf numFmtId="11" fontId="3" fillId="0" borderId="3" xfId="1" applyNumberFormat="1" applyFont="1" applyFill="1" applyBorder="1"/>
    <xf numFmtId="11" fontId="3" fillId="7" borderId="3" xfId="1" applyNumberFormat="1" applyFont="1" applyFill="1" applyBorder="1"/>
    <xf numFmtId="0" fontId="2" fillId="5" borderId="4" xfId="0" applyFont="1" applyFill="1" applyBorder="1"/>
    <xf numFmtId="11" fontId="3" fillId="2" borderId="5" xfId="1" applyNumberFormat="1" applyFont="1" applyFill="1" applyBorder="1"/>
    <xf numFmtId="11" fontId="3" fillId="2" borderId="5" xfId="0" applyNumberFormat="1" applyFont="1" applyFill="1" applyBorder="1"/>
    <xf numFmtId="11" fontId="3" fillId="0" borderId="5" xfId="1" applyNumberFormat="1" applyFont="1" applyFill="1" applyBorder="1"/>
    <xf numFmtId="11" fontId="3" fillId="0" borderId="4" xfId="1" applyNumberFormat="1" applyFont="1" applyFill="1" applyBorder="1"/>
    <xf numFmtId="11" fontId="3" fillId="7" borderId="6" xfId="1" applyNumberFormat="1" applyFont="1" applyFill="1" applyBorder="1"/>
    <xf numFmtId="0" fontId="2" fillId="5" borderId="3" xfId="0" applyFont="1" applyFill="1" applyBorder="1"/>
    <xf numFmtId="11" fontId="3" fillId="7" borderId="1" xfId="1" applyNumberFormat="1" applyFont="1" applyFill="1" applyBorder="1"/>
    <xf numFmtId="11" fontId="3" fillId="0" borderId="1" xfId="1" applyNumberFormat="1" applyFont="1" applyFill="1" applyBorder="1"/>
    <xf numFmtId="0" fontId="2" fillId="5" borderId="7" xfId="0" applyFont="1" applyFill="1" applyBorder="1"/>
    <xf numFmtId="11" fontId="3" fillId="2" borderId="8" xfId="1" applyNumberFormat="1" applyFont="1" applyFill="1" applyBorder="1"/>
    <xf numFmtId="11" fontId="3" fillId="0" borderId="8" xfId="1" applyNumberFormat="1" applyFont="1" applyFill="1" applyBorder="1"/>
    <xf numFmtId="11" fontId="3" fillId="7" borderId="8" xfId="0" applyNumberFormat="1" applyFont="1" applyFill="1" applyBorder="1"/>
    <xf numFmtId="11" fontId="3" fillId="8" borderId="8" xfId="0" applyNumberFormat="1" applyFont="1" applyFill="1" applyBorder="1"/>
    <xf numFmtId="11" fontId="3" fillId="2" borderId="8" xfId="0" applyNumberFormat="1" applyFont="1" applyFill="1" applyBorder="1"/>
    <xf numFmtId="11" fontId="3" fillId="0" borderId="7" xfId="1" applyNumberFormat="1" applyFont="1" applyFill="1" applyBorder="1"/>
    <xf numFmtId="11" fontId="3" fillId="0" borderId="9" xfId="1" applyNumberFormat="1" applyFont="1" applyFill="1" applyBorder="1"/>
    <xf numFmtId="11" fontId="3" fillId="0" borderId="0" xfId="0" applyNumberFormat="1" applyFont="1"/>
    <xf numFmtId="1" fontId="0" fillId="0" borderId="1" xfId="0" applyNumberFormat="1" applyBorder="1"/>
    <xf numFmtId="0" fontId="0" fillId="0" borderId="0" xfId="0" applyFill="1"/>
    <xf numFmtId="165" fontId="0" fillId="0" borderId="0" xfId="0" applyNumberForma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ont="1" applyFill="1"/>
    <xf numFmtId="1" fontId="0" fillId="0" borderId="1" xfId="0" applyNumberFormat="1" applyFont="1" applyFill="1" applyBorder="1"/>
    <xf numFmtId="165" fontId="0" fillId="0" borderId="0" xfId="0" applyNumberFormat="1" applyFont="1" applyFill="1"/>
    <xf numFmtId="1" fontId="0" fillId="0" borderId="0" xfId="0" applyNumberFormat="1" applyFont="1" applyFill="1"/>
    <xf numFmtId="0" fontId="0" fillId="6" borderId="0" xfId="0" applyFill="1" applyBorder="1" applyAlignment="1">
      <alignment horizontal="center" vertic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M!$S$2:$S$62</c:f>
              <c:numCache>
                <c:formatCode>General</c:formatCode>
                <c:ptCount val="6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  <c:pt idx="10">
                  <c:v>16</c:v>
                </c:pt>
                <c:pt idx="11">
                  <c:v>32</c:v>
                </c:pt>
                <c:pt idx="12">
                  <c:v>20</c:v>
                </c:pt>
                <c:pt idx="13">
                  <c:v>80</c:v>
                </c:pt>
                <c:pt idx="14">
                  <c:v>16</c:v>
                </c:pt>
                <c:pt idx="15">
                  <c:v>3.8878571427450002</c:v>
                </c:pt>
                <c:pt idx="16">
                  <c:v>7.5514285709800006</c:v>
                </c:pt>
                <c:pt idx="17">
                  <c:v>3.6635714282350005</c:v>
                </c:pt>
                <c:pt idx="18">
                  <c:v>17.757142854900007</c:v>
                </c:pt>
                <c:pt idx="19">
                  <c:v>34.392857137250004</c:v>
                </c:pt>
                <c:pt idx="20">
                  <c:v>69.869999985870024</c:v>
                </c:pt>
                <c:pt idx="21">
                  <c:v>189.685</c:v>
                </c:pt>
                <c:pt idx="22">
                  <c:v>449.028954</c:v>
                </c:pt>
                <c:pt idx="23">
                  <c:v>1195.2377580000002</c:v>
                </c:pt>
                <c:pt idx="24">
                  <c:v>1192.6766420000001</c:v>
                </c:pt>
                <c:pt idx="25">
                  <c:v>1749.2023080000001</c:v>
                </c:pt>
                <c:pt idx="26">
                  <c:v>2076.1814850000005</c:v>
                </c:pt>
                <c:pt idx="27">
                  <c:v>2679.0944460000001</c:v>
                </c:pt>
                <c:pt idx="28">
                  <c:v>5617.2847410000004</c:v>
                </c:pt>
                <c:pt idx="29">
                  <c:v>6016.5456160000012</c:v>
                </c:pt>
                <c:pt idx="30">
                  <c:v>6086.38375</c:v>
                </c:pt>
                <c:pt idx="31">
                  <c:v>5870.2788788750004</c:v>
                </c:pt>
                <c:pt idx="32">
                  <c:v>5659.1540753999998</c:v>
                </c:pt>
                <c:pt idx="33">
                  <c:v>5449.4477696750009</c:v>
                </c:pt>
                <c:pt idx="34">
                  <c:v>5241.1628917999997</c:v>
                </c:pt>
                <c:pt idx="35">
                  <c:v>5043.1267406250008</c:v>
                </c:pt>
                <c:pt idx="36">
                  <c:v>4826.0493624000001</c:v>
                </c:pt>
                <c:pt idx="37">
                  <c:v>4659.9541097249994</c:v>
                </c:pt>
                <c:pt idx="38">
                  <c:v>4411.9788591999995</c:v>
                </c:pt>
                <c:pt idx="39">
                  <c:v>4201.4776588749992</c:v>
                </c:pt>
                <c:pt idx="40">
                  <c:v>4002.7250549999994</c:v>
                </c:pt>
                <c:pt idx="41">
                  <c:v>2647.721053065</c:v>
                </c:pt>
                <c:pt idx="42">
                  <c:v>2608.2255737999999</c:v>
                </c:pt>
                <c:pt idx="43">
                  <c:v>2570.9595445999994</c:v>
                </c:pt>
                <c:pt idx="44">
                  <c:v>2546.6758580399992</c:v>
                </c:pt>
                <c:pt idx="45">
                  <c:v>2579.4406413749994</c:v>
                </c:pt>
                <c:pt idx="46">
                  <c:v>2695.2428339199992</c:v>
                </c:pt>
                <c:pt idx="47">
                  <c:v>3104.5695377549991</c:v>
                </c:pt>
                <c:pt idx="48">
                  <c:v>3033.4652940799988</c:v>
                </c:pt>
                <c:pt idx="49">
                  <c:v>3290.4939428349985</c:v>
                </c:pt>
                <c:pt idx="50">
                  <c:v>3398.0238869999985</c:v>
                </c:pt>
                <c:pt idx="51">
                  <c:v>3646.562525604998</c:v>
                </c:pt>
                <c:pt idx="52">
                  <c:v>5116.722639159997</c:v>
                </c:pt>
                <c:pt idx="53">
                  <c:v>5182.7688574274971</c:v>
                </c:pt>
                <c:pt idx="54">
                  <c:v>5074.4726297999969</c:v>
                </c:pt>
                <c:pt idx="55">
                  <c:v>4965.2259328124965</c:v>
                </c:pt>
                <c:pt idx="56">
                  <c:v>4858.542826439997</c:v>
                </c:pt>
                <c:pt idx="57">
                  <c:v>4752.6483742324963</c:v>
                </c:pt>
                <c:pt idx="58">
                  <c:v>4647.5434831799957</c:v>
                </c:pt>
                <c:pt idx="59">
                  <c:v>4547.9921870174949</c:v>
                </c:pt>
                <c:pt idx="60">
                  <c:v>4438.1864999999998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8-470F-9D6B-45E140DE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04719"/>
        <c:axId val="386998479"/>
      </c:lineChart>
      <c:catAx>
        <c:axId val="3870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998479"/>
        <c:crosses val="autoZero"/>
        <c:auto val="1"/>
        <c:lblAlgn val="ctr"/>
        <c:lblOffset val="100"/>
        <c:noMultiLvlLbl val="0"/>
      </c:catAx>
      <c:valAx>
        <c:axId val="3869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700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M!$B$2:$B$63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13</c:v>
                </c:pt>
                <c:pt idx="11">
                  <c:v>21</c:v>
                </c:pt>
                <c:pt idx="12">
                  <c:v>26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59</c:v>
                </c:pt>
                <c:pt idx="19">
                  <c:v>69</c:v>
                </c:pt>
                <c:pt idx="20">
                  <c:v>90</c:v>
                </c:pt>
                <c:pt idx="21">
                  <c:v>149</c:v>
                </c:pt>
                <c:pt idx="22">
                  <c:v>287</c:v>
                </c:pt>
                <c:pt idx="23">
                  <c:v>650</c:v>
                </c:pt>
                <c:pt idx="24">
                  <c:v>1007</c:v>
                </c:pt>
                <c:pt idx="25">
                  <c:v>1526</c:v>
                </c:pt>
                <c:pt idx="26">
                  <c:v>2135</c:v>
                </c:pt>
                <c:pt idx="27">
                  <c:v>2911</c:v>
                </c:pt>
                <c:pt idx="28">
                  <c:v>4522</c:v>
                </c:pt>
                <c:pt idx="29" formatCode="0">
                  <c:v>6228.5</c:v>
                </c:pt>
                <c:pt idx="30" formatCode="0">
                  <c:v>7935</c:v>
                </c:pt>
                <c:pt idx="31" formatCode="0">
                  <c:v>9641.5</c:v>
                </c:pt>
                <c:pt idx="32" formatCode="0">
                  <c:v>11348</c:v>
                </c:pt>
                <c:pt idx="33" formatCode="0">
                  <c:v>13054.5</c:v>
                </c:pt>
                <c:pt idx="34" formatCode="0">
                  <c:v>14761</c:v>
                </c:pt>
                <c:pt idx="35" formatCode="0">
                  <c:v>16467.5</c:v>
                </c:pt>
                <c:pt idx="36" formatCode="0">
                  <c:v>18174</c:v>
                </c:pt>
                <c:pt idx="37" formatCode="0">
                  <c:v>19880.5</c:v>
                </c:pt>
                <c:pt idx="38" formatCode="0">
                  <c:v>21587</c:v>
                </c:pt>
                <c:pt idx="39" formatCode="0">
                  <c:v>23293.5</c:v>
                </c:pt>
                <c:pt idx="40" formatCode="0">
                  <c:v>25000</c:v>
                </c:pt>
                <c:pt idx="41" formatCode="0">
                  <c:v>26150</c:v>
                </c:pt>
                <c:pt idx="42" formatCode="0">
                  <c:v>27300</c:v>
                </c:pt>
                <c:pt idx="43" formatCode="0">
                  <c:v>28450</c:v>
                </c:pt>
                <c:pt idx="44" formatCode="0">
                  <c:v>29600</c:v>
                </c:pt>
                <c:pt idx="45" formatCode="0">
                  <c:v>30750</c:v>
                </c:pt>
                <c:pt idx="46" formatCode="0">
                  <c:v>31900</c:v>
                </c:pt>
                <c:pt idx="47" formatCode="0">
                  <c:v>33050</c:v>
                </c:pt>
                <c:pt idx="48" formatCode="0">
                  <c:v>34200</c:v>
                </c:pt>
                <c:pt idx="49" formatCode="0">
                  <c:v>35350</c:v>
                </c:pt>
                <c:pt idx="50" formatCode="0">
                  <c:v>36500</c:v>
                </c:pt>
                <c:pt idx="51" formatCode="0">
                  <c:v>37650</c:v>
                </c:pt>
                <c:pt idx="52" formatCode="0">
                  <c:v>38800</c:v>
                </c:pt>
                <c:pt idx="53" formatCode="0">
                  <c:v>39950</c:v>
                </c:pt>
                <c:pt idx="54" formatCode="0">
                  <c:v>41100</c:v>
                </c:pt>
                <c:pt idx="55" formatCode="0">
                  <c:v>42250</c:v>
                </c:pt>
                <c:pt idx="56" formatCode="0">
                  <c:v>43400</c:v>
                </c:pt>
                <c:pt idx="57" formatCode="0">
                  <c:v>44550</c:v>
                </c:pt>
                <c:pt idx="58" formatCode="0">
                  <c:v>45700</c:v>
                </c:pt>
                <c:pt idx="59" formatCode="0">
                  <c:v>46850</c:v>
                </c:pt>
                <c:pt idx="60" formatCode="0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4-4ABA-B8BA-0F43D950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03632"/>
        <c:axId val="410703216"/>
      </c:lineChart>
      <c:catAx>
        <c:axId val="4107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0703216"/>
        <c:crosses val="autoZero"/>
        <c:auto val="1"/>
        <c:lblAlgn val="ctr"/>
        <c:lblOffset val="100"/>
        <c:noMultiLvlLbl val="0"/>
      </c:catAx>
      <c:valAx>
        <c:axId val="410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0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M!$E$2:$E$63</c:f>
              <c:numCache>
                <c:formatCode>General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20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21</c:v>
                </c:pt>
                <c:pt idx="21">
                  <c:v>59</c:v>
                </c:pt>
                <c:pt idx="22">
                  <c:v>138</c:v>
                </c:pt>
                <c:pt idx="23">
                  <c:v>363</c:v>
                </c:pt>
                <c:pt idx="24">
                  <c:v>358</c:v>
                </c:pt>
                <c:pt idx="25">
                  <c:v>519</c:v>
                </c:pt>
                <c:pt idx="26">
                  <c:v>609</c:v>
                </c:pt>
                <c:pt idx="27">
                  <c:v>777</c:v>
                </c:pt>
                <c:pt idx="28">
                  <c:v>1611</c:v>
                </c:pt>
                <c:pt idx="29">
                  <c:v>1706.5</c:v>
                </c:pt>
                <c:pt idx="30">
                  <c:v>1707.5</c:v>
                </c:pt>
                <c:pt idx="31">
                  <c:v>1707.5</c:v>
                </c:pt>
                <c:pt idx="32">
                  <c:v>1708.5</c:v>
                </c:pt>
                <c:pt idx="33">
                  <c:v>1709.5</c:v>
                </c:pt>
                <c:pt idx="34">
                  <c:v>1710.5</c:v>
                </c:pt>
                <c:pt idx="35">
                  <c:v>1714.5</c:v>
                </c:pt>
                <c:pt idx="36">
                  <c:v>1711.5</c:v>
                </c:pt>
                <c:pt idx="37">
                  <c:v>1726.5</c:v>
                </c:pt>
                <c:pt idx="38">
                  <c:v>1710.5</c:v>
                </c:pt>
                <c:pt idx="39">
                  <c:v>1707.5</c:v>
                </c:pt>
                <c:pt idx="40">
                  <c:v>1708.5</c:v>
                </c:pt>
                <c:pt idx="41">
                  <c:v>1151</c:v>
                </c:pt>
                <c:pt idx="42">
                  <c:v>1155</c:v>
                </c:pt>
                <c:pt idx="43">
                  <c:v>1160</c:v>
                </c:pt>
                <c:pt idx="44">
                  <c:v>1171</c:v>
                </c:pt>
                <c:pt idx="45">
                  <c:v>1209</c:v>
                </c:pt>
                <c:pt idx="46">
                  <c:v>1288</c:v>
                </c:pt>
                <c:pt idx="47">
                  <c:v>1513</c:v>
                </c:pt>
                <c:pt idx="48">
                  <c:v>1508</c:v>
                </c:pt>
                <c:pt idx="49">
                  <c:v>1669</c:v>
                </c:pt>
                <c:pt idx="50">
                  <c:v>1759</c:v>
                </c:pt>
                <c:pt idx="51">
                  <c:v>1927</c:v>
                </c:pt>
                <c:pt idx="52">
                  <c:v>2761</c:v>
                </c:pt>
                <c:pt idx="53">
                  <c:v>2856.5</c:v>
                </c:pt>
                <c:pt idx="54">
                  <c:v>2857.5</c:v>
                </c:pt>
                <c:pt idx="55">
                  <c:v>2857.5</c:v>
                </c:pt>
                <c:pt idx="56">
                  <c:v>2858.5</c:v>
                </c:pt>
                <c:pt idx="57">
                  <c:v>2859.5</c:v>
                </c:pt>
                <c:pt idx="58">
                  <c:v>2860.5</c:v>
                </c:pt>
                <c:pt idx="59">
                  <c:v>2864.5</c:v>
                </c:pt>
                <c:pt idx="60">
                  <c:v>2861.5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41B-A6F9-5F53D5C8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77392"/>
        <c:axId val="1234670320"/>
      </c:lineChart>
      <c:catAx>
        <c:axId val="123467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34670320"/>
        <c:crosses val="autoZero"/>
        <c:auto val="1"/>
        <c:lblAlgn val="ctr"/>
        <c:lblOffset val="100"/>
        <c:noMultiLvlLbl val="0"/>
      </c:catAx>
      <c:valAx>
        <c:axId val="12346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346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L!$F$1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L!$F$2:$F$64</c:f>
              <c:numCache>
                <c:formatCode>General</c:formatCode>
                <c:ptCount val="6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20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21</c:v>
                </c:pt>
                <c:pt idx="21">
                  <c:v>59</c:v>
                </c:pt>
                <c:pt idx="22">
                  <c:v>138</c:v>
                </c:pt>
                <c:pt idx="23">
                  <c:v>363</c:v>
                </c:pt>
                <c:pt idx="24">
                  <c:v>357</c:v>
                </c:pt>
                <c:pt idx="25">
                  <c:v>520</c:v>
                </c:pt>
                <c:pt idx="26">
                  <c:v>609</c:v>
                </c:pt>
                <c:pt idx="27">
                  <c:v>776</c:v>
                </c:pt>
                <c:pt idx="28">
                  <c:v>1612</c:v>
                </c:pt>
                <c:pt idx="29">
                  <c:v>1046.1999999999998</c:v>
                </c:pt>
                <c:pt idx="30">
                  <c:v>1046.1999999999998</c:v>
                </c:pt>
                <c:pt idx="31">
                  <c:v>1047.1999999999998</c:v>
                </c:pt>
                <c:pt idx="32">
                  <c:v>1047.1999999999998</c:v>
                </c:pt>
                <c:pt idx="33">
                  <c:v>1048.2000000000007</c:v>
                </c:pt>
                <c:pt idx="34">
                  <c:v>1049.2000000000007</c:v>
                </c:pt>
                <c:pt idx="35">
                  <c:v>1050.2000000000007</c:v>
                </c:pt>
                <c:pt idx="36">
                  <c:v>1054.2000000000007</c:v>
                </c:pt>
                <c:pt idx="37">
                  <c:v>1051.2000000000007</c:v>
                </c:pt>
                <c:pt idx="38">
                  <c:v>1066.2000000000007</c:v>
                </c:pt>
                <c:pt idx="39">
                  <c:v>1050.2000000000007</c:v>
                </c:pt>
                <c:pt idx="40">
                  <c:v>1047.2000000000007</c:v>
                </c:pt>
                <c:pt idx="41">
                  <c:v>1048.2000000000007</c:v>
                </c:pt>
                <c:pt idx="42">
                  <c:v>1047.2000000000007</c:v>
                </c:pt>
                <c:pt idx="43">
                  <c:v>1051.2000000000007</c:v>
                </c:pt>
                <c:pt idx="44">
                  <c:v>1056.2000000000007</c:v>
                </c:pt>
                <c:pt idx="45">
                  <c:v>1067.2000000000007</c:v>
                </c:pt>
                <c:pt idx="46">
                  <c:v>1105.2000000000007</c:v>
                </c:pt>
                <c:pt idx="47">
                  <c:v>1184.2000000000007</c:v>
                </c:pt>
                <c:pt idx="48">
                  <c:v>1409.2000000000007</c:v>
                </c:pt>
                <c:pt idx="49">
                  <c:v>1403.2000000000007</c:v>
                </c:pt>
                <c:pt idx="50">
                  <c:v>1566.2000000000007</c:v>
                </c:pt>
                <c:pt idx="51">
                  <c:v>1655.2000000000007</c:v>
                </c:pt>
                <c:pt idx="52">
                  <c:v>1822.2000000000007</c:v>
                </c:pt>
                <c:pt idx="53">
                  <c:v>2658.2000000000007</c:v>
                </c:pt>
                <c:pt idx="54">
                  <c:v>2092.4000000000005</c:v>
                </c:pt>
                <c:pt idx="55">
                  <c:v>2092.4000000000005</c:v>
                </c:pt>
                <c:pt idx="56">
                  <c:v>2093.3999999999969</c:v>
                </c:pt>
                <c:pt idx="57">
                  <c:v>2093.3999999999969</c:v>
                </c:pt>
                <c:pt idx="58">
                  <c:v>2094.3999999999978</c:v>
                </c:pt>
                <c:pt idx="59">
                  <c:v>2095.3999999999978</c:v>
                </c:pt>
                <c:pt idx="60">
                  <c:v>2095.9999999999964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4C0E-B4CB-7FAEDDF8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07248"/>
        <c:axId val="316907664"/>
      </c:lineChart>
      <c:catAx>
        <c:axId val="31690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16907664"/>
        <c:crosses val="autoZero"/>
        <c:auto val="1"/>
        <c:lblAlgn val="ctr"/>
        <c:lblOffset val="100"/>
        <c:noMultiLvlLbl val="0"/>
      </c:catAx>
      <c:valAx>
        <c:axId val="3169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169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L!$B$1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13</c:v>
                </c:pt>
                <c:pt idx="11">
                  <c:v>21</c:v>
                </c:pt>
                <c:pt idx="12">
                  <c:v>26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59</c:v>
                </c:pt>
                <c:pt idx="19">
                  <c:v>69</c:v>
                </c:pt>
                <c:pt idx="20">
                  <c:v>90</c:v>
                </c:pt>
                <c:pt idx="21">
                  <c:v>149</c:v>
                </c:pt>
                <c:pt idx="22">
                  <c:v>287</c:v>
                </c:pt>
                <c:pt idx="23">
                  <c:v>650</c:v>
                </c:pt>
                <c:pt idx="24">
                  <c:v>1007</c:v>
                </c:pt>
                <c:pt idx="25">
                  <c:v>1526</c:v>
                </c:pt>
                <c:pt idx="26">
                  <c:v>2135</c:v>
                </c:pt>
                <c:pt idx="27">
                  <c:v>2911</c:v>
                </c:pt>
                <c:pt idx="28">
                  <c:v>4522</c:v>
                </c:pt>
                <c:pt idx="29" formatCode="0">
                  <c:v>5568.2</c:v>
                </c:pt>
                <c:pt idx="30" formatCode="0">
                  <c:v>6614.4</c:v>
                </c:pt>
                <c:pt idx="31" formatCode="0">
                  <c:v>7660.5999999999995</c:v>
                </c:pt>
                <c:pt idx="32" formatCode="0">
                  <c:v>8706.7999999999993</c:v>
                </c:pt>
                <c:pt idx="33" formatCode="0">
                  <c:v>9753</c:v>
                </c:pt>
                <c:pt idx="34" formatCode="0">
                  <c:v>10799.2</c:v>
                </c:pt>
                <c:pt idx="35" formatCode="0">
                  <c:v>11845.400000000001</c:v>
                </c:pt>
                <c:pt idx="36" formatCode="0">
                  <c:v>12891.600000000002</c:v>
                </c:pt>
                <c:pt idx="37" formatCode="0">
                  <c:v>13937.800000000003</c:v>
                </c:pt>
                <c:pt idx="38" formatCode="0">
                  <c:v>14984.000000000004</c:v>
                </c:pt>
                <c:pt idx="39" formatCode="0">
                  <c:v>16030.200000000004</c:v>
                </c:pt>
                <c:pt idx="40" formatCode="0">
                  <c:v>17076.400000000005</c:v>
                </c:pt>
                <c:pt idx="41" formatCode="0">
                  <c:v>18122.600000000006</c:v>
                </c:pt>
                <c:pt idx="42" formatCode="0">
                  <c:v>19168.800000000007</c:v>
                </c:pt>
                <c:pt idx="43" formatCode="0">
                  <c:v>20215.000000000007</c:v>
                </c:pt>
                <c:pt idx="44" formatCode="0">
                  <c:v>21261.200000000008</c:v>
                </c:pt>
                <c:pt idx="45" formatCode="0">
                  <c:v>22307.400000000009</c:v>
                </c:pt>
                <c:pt idx="46" formatCode="0">
                  <c:v>23353.600000000009</c:v>
                </c:pt>
                <c:pt idx="47" formatCode="0">
                  <c:v>24399.80000000001</c:v>
                </c:pt>
                <c:pt idx="48" formatCode="0">
                  <c:v>25446.000000000011</c:v>
                </c:pt>
                <c:pt idx="49" formatCode="0">
                  <c:v>26492.200000000012</c:v>
                </c:pt>
                <c:pt idx="50" formatCode="0">
                  <c:v>27538.400000000012</c:v>
                </c:pt>
                <c:pt idx="51" formatCode="0">
                  <c:v>28584.600000000013</c:v>
                </c:pt>
                <c:pt idx="52" formatCode="0">
                  <c:v>29630.800000000014</c:v>
                </c:pt>
                <c:pt idx="53" formatCode="0">
                  <c:v>30677.000000000015</c:v>
                </c:pt>
                <c:pt idx="54" formatCode="0">
                  <c:v>31723.200000000015</c:v>
                </c:pt>
                <c:pt idx="55" formatCode="0">
                  <c:v>32769.400000000016</c:v>
                </c:pt>
                <c:pt idx="56" formatCode="0">
                  <c:v>33815.600000000013</c:v>
                </c:pt>
                <c:pt idx="57" formatCode="0">
                  <c:v>34861.80000000001</c:v>
                </c:pt>
                <c:pt idx="58" formatCode="0">
                  <c:v>35908.000000000007</c:v>
                </c:pt>
                <c:pt idx="59" formatCode="0">
                  <c:v>36954.200000000004</c:v>
                </c:pt>
                <c:pt idx="60" formatCode="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4-422A-9F4C-55560ECA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14160"/>
        <c:axId val="1234619152"/>
      </c:lineChart>
      <c:catAx>
        <c:axId val="123461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34619152"/>
        <c:crosses val="autoZero"/>
        <c:auto val="1"/>
        <c:lblAlgn val="ctr"/>
        <c:lblOffset val="100"/>
        <c:noMultiLvlLbl val="0"/>
      </c:catAx>
      <c:valAx>
        <c:axId val="1234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346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MS!$B$1</c:f>
              <c:strCache>
                <c:ptCount val="1"/>
                <c:pt idx="0">
                  <c:v>m% c-Si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MS!$A$2:$A$62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MS!$B$2:$B$62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.000">
                  <c:v>0.97142857140000005</c:v>
                </c:pt>
                <c:pt idx="16" formatCode="0.000">
                  <c:v>0.9428571428000001</c:v>
                </c:pt>
                <c:pt idx="17" formatCode="0.000">
                  <c:v>0.91428571420000015</c:v>
                </c:pt>
                <c:pt idx="18" formatCode="0.000">
                  <c:v>0.88571428560000021</c:v>
                </c:pt>
                <c:pt idx="19" formatCode="0.000">
                  <c:v>0.85714285700000026</c:v>
                </c:pt>
                <c:pt idx="20" formatCode="0.000">
                  <c:v>0.82857142840000031</c:v>
                </c:pt>
                <c:pt idx="21" formatCode="0.000">
                  <c:v>0.8</c:v>
                </c:pt>
                <c:pt idx="22" formatCode="0.000">
                  <c:v>0.81</c:v>
                </c:pt>
                <c:pt idx="23" formatCode="0.000">
                  <c:v>0.82000000000000006</c:v>
                </c:pt>
                <c:pt idx="24" formatCode="0.000">
                  <c:v>0.83000000000000007</c:v>
                </c:pt>
                <c:pt idx="25" formatCode="0.000">
                  <c:v>0.84000000000000008</c:v>
                </c:pt>
                <c:pt idx="26" formatCode="0.000">
                  <c:v>0.85000000000000009</c:v>
                </c:pt>
                <c:pt idx="27" formatCode="0.000">
                  <c:v>0.8600000000000001</c:v>
                </c:pt>
                <c:pt idx="28" formatCode="0.000">
                  <c:v>0.87000000000000011</c:v>
                </c:pt>
                <c:pt idx="29" formatCode="0.000">
                  <c:v>0.88000000000000012</c:v>
                </c:pt>
                <c:pt idx="30" formatCode="0.000">
                  <c:v>0.89</c:v>
                </c:pt>
                <c:pt idx="31" formatCode="0.000">
                  <c:v>0.88600000000000001</c:v>
                </c:pt>
                <c:pt idx="32" formatCode="0.000">
                  <c:v>0.88200000000000001</c:v>
                </c:pt>
                <c:pt idx="33" formatCode="0.000">
                  <c:v>0.878</c:v>
                </c:pt>
                <c:pt idx="34" formatCode="0.000">
                  <c:v>0.874</c:v>
                </c:pt>
                <c:pt idx="35" formatCode="0.000">
                  <c:v>0.87</c:v>
                </c:pt>
                <c:pt idx="36" formatCode="0.000">
                  <c:v>0.86599999999999999</c:v>
                </c:pt>
                <c:pt idx="37" formatCode="0.000">
                  <c:v>0.86199999999999999</c:v>
                </c:pt>
                <c:pt idx="38" formatCode="0.000">
                  <c:v>0.85799999999999998</c:v>
                </c:pt>
                <c:pt idx="39" formatCode="0.000">
                  <c:v>0.85399999999999998</c:v>
                </c:pt>
                <c:pt idx="40" formatCode="0.000">
                  <c:v>0.85</c:v>
                </c:pt>
                <c:pt idx="41" formatCode="0.000">
                  <c:v>0.84599999999999997</c:v>
                </c:pt>
                <c:pt idx="42" formatCode="0.000">
                  <c:v>0.84199999999999997</c:v>
                </c:pt>
                <c:pt idx="43" formatCode="0.000">
                  <c:v>0.83799999999999997</c:v>
                </c:pt>
                <c:pt idx="44" formatCode="0.000">
                  <c:v>0.83399999999999996</c:v>
                </c:pt>
                <c:pt idx="45" formatCode="0.000">
                  <c:v>0.83</c:v>
                </c:pt>
                <c:pt idx="46" formatCode="0.000">
                  <c:v>0.82599999999999996</c:v>
                </c:pt>
                <c:pt idx="47" formatCode="0.000">
                  <c:v>0.82199999999999995</c:v>
                </c:pt>
                <c:pt idx="48" formatCode="0.000">
                  <c:v>0.81799999999999995</c:v>
                </c:pt>
                <c:pt idx="49" formatCode="0.000">
                  <c:v>0.81399999999999995</c:v>
                </c:pt>
                <c:pt idx="50" formatCode="0.000">
                  <c:v>0.80999999999999994</c:v>
                </c:pt>
                <c:pt idx="51" formatCode="0.000">
                  <c:v>0.80599999999999994</c:v>
                </c:pt>
                <c:pt idx="52" formatCode="0.000">
                  <c:v>0.80199999999999994</c:v>
                </c:pt>
                <c:pt idx="53" formatCode="0.000">
                  <c:v>0.79799999999999993</c:v>
                </c:pt>
                <c:pt idx="54" formatCode="0.000">
                  <c:v>0.79399999999999993</c:v>
                </c:pt>
                <c:pt idx="55" formatCode="0.000">
                  <c:v>0.78999999999999992</c:v>
                </c:pt>
                <c:pt idx="56" formatCode="0.000">
                  <c:v>0.78599999999999992</c:v>
                </c:pt>
                <c:pt idx="57" formatCode="0.000">
                  <c:v>0.78199999999999992</c:v>
                </c:pt>
                <c:pt idx="58" formatCode="0.000">
                  <c:v>0.77799999999999991</c:v>
                </c:pt>
                <c:pt idx="59" formatCode="0.000">
                  <c:v>0.77399999999999991</c:v>
                </c:pt>
                <c:pt idx="6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5-419F-B769-171DCF7CA8B4}"/>
            </c:ext>
          </c:extLst>
        </c:ser>
        <c:ser>
          <c:idx val="1"/>
          <c:order val="1"/>
          <c:tx>
            <c:strRef>
              <c:f>MS!$C$1</c:f>
              <c:strCache>
                <c:ptCount val="1"/>
                <c:pt idx="0">
                  <c:v>m% a-Si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MS!$A$2:$A$62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MS!$C$2:$C$62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0">
                  <c:v>1.42857143E-2</c:v>
                </c:pt>
                <c:pt idx="16" formatCode="0.000">
                  <c:v>2.85714286E-2</c:v>
                </c:pt>
                <c:pt idx="17" formatCode="0.000">
                  <c:v>4.2857142899999999E-2</c:v>
                </c:pt>
                <c:pt idx="18" formatCode="0.000">
                  <c:v>5.7142857200000001E-2</c:v>
                </c:pt>
                <c:pt idx="19" formatCode="0.000">
                  <c:v>7.1428571499999996E-2</c:v>
                </c:pt>
                <c:pt idx="20" formatCode="0.000">
                  <c:v>8.5714285799999998E-2</c:v>
                </c:pt>
                <c:pt idx="21" formatCode="0.000">
                  <c:v>0.1</c:v>
                </c:pt>
                <c:pt idx="22" formatCode="0.000">
                  <c:v>9.222000000000001E-2</c:v>
                </c:pt>
                <c:pt idx="23" formatCode="0.000">
                  <c:v>8.4440000000000015E-2</c:v>
                </c:pt>
                <c:pt idx="24" formatCode="0.000">
                  <c:v>7.666000000000002E-2</c:v>
                </c:pt>
                <c:pt idx="25" formatCode="0.000">
                  <c:v>6.8880000000000025E-2</c:v>
                </c:pt>
                <c:pt idx="26" formatCode="0.000">
                  <c:v>6.1100000000000022E-2</c:v>
                </c:pt>
                <c:pt idx="27" formatCode="0.000">
                  <c:v>5.332000000000002E-2</c:v>
                </c:pt>
                <c:pt idx="28" formatCode="0.000">
                  <c:v>4.5540000000000018E-2</c:v>
                </c:pt>
                <c:pt idx="29" formatCode="0.000">
                  <c:v>3.7760000000000016E-2</c:v>
                </c:pt>
                <c:pt idx="30" formatCode="0.000">
                  <c:v>0.03</c:v>
                </c:pt>
                <c:pt idx="31" formatCode="0.000">
                  <c:v>3.2329999999999998E-2</c:v>
                </c:pt>
                <c:pt idx="32" formatCode="0.000">
                  <c:v>3.4659999999999996E-2</c:v>
                </c:pt>
                <c:pt idx="33" formatCode="0.000">
                  <c:v>3.6989999999999995E-2</c:v>
                </c:pt>
                <c:pt idx="34" formatCode="0.000">
                  <c:v>3.9319999999999994E-2</c:v>
                </c:pt>
                <c:pt idx="35" formatCode="0.000">
                  <c:v>4.1649999999999993E-2</c:v>
                </c:pt>
                <c:pt idx="36" formatCode="0.000">
                  <c:v>4.3979999999999991E-2</c:v>
                </c:pt>
                <c:pt idx="37" formatCode="0.000">
                  <c:v>4.630999999999999E-2</c:v>
                </c:pt>
                <c:pt idx="38" formatCode="0.000">
                  <c:v>4.8639999999999989E-2</c:v>
                </c:pt>
                <c:pt idx="39" formatCode="0.000">
                  <c:v>5.0969999999999988E-2</c:v>
                </c:pt>
                <c:pt idx="40" formatCode="0.000">
                  <c:v>5.3299999999999986E-2</c:v>
                </c:pt>
                <c:pt idx="41" formatCode="0.000">
                  <c:v>5.5629999999999985E-2</c:v>
                </c:pt>
                <c:pt idx="42" formatCode="0.000">
                  <c:v>5.7959999999999984E-2</c:v>
                </c:pt>
                <c:pt idx="43" formatCode="0.000">
                  <c:v>6.0289999999999982E-2</c:v>
                </c:pt>
                <c:pt idx="44" formatCode="0.000">
                  <c:v>6.2619999999999981E-2</c:v>
                </c:pt>
                <c:pt idx="45" formatCode="0.000">
                  <c:v>6.494999999999998E-2</c:v>
                </c:pt>
                <c:pt idx="46" formatCode="0.000">
                  <c:v>6.7279999999999979E-2</c:v>
                </c:pt>
                <c:pt idx="47" formatCode="0.000">
                  <c:v>6.9609999999999977E-2</c:v>
                </c:pt>
                <c:pt idx="48" formatCode="0.000">
                  <c:v>7.1939999999999976E-2</c:v>
                </c:pt>
                <c:pt idx="49" formatCode="0.000">
                  <c:v>7.4269999999999975E-2</c:v>
                </c:pt>
                <c:pt idx="50" formatCode="0.000">
                  <c:v>7.6599999999999974E-2</c:v>
                </c:pt>
                <c:pt idx="51" formatCode="0.000">
                  <c:v>7.8929999999999972E-2</c:v>
                </c:pt>
                <c:pt idx="52" formatCode="0.000">
                  <c:v>8.1259999999999971E-2</c:v>
                </c:pt>
                <c:pt idx="53" formatCode="0.000">
                  <c:v>8.358999999999997E-2</c:v>
                </c:pt>
                <c:pt idx="54" formatCode="0.000">
                  <c:v>8.5919999999999969E-2</c:v>
                </c:pt>
                <c:pt idx="55" formatCode="0.000">
                  <c:v>8.8249999999999967E-2</c:v>
                </c:pt>
                <c:pt idx="56" formatCode="0.000">
                  <c:v>9.0579999999999966E-2</c:v>
                </c:pt>
                <c:pt idx="57" formatCode="0.000">
                  <c:v>9.2909999999999965E-2</c:v>
                </c:pt>
                <c:pt idx="58" formatCode="0.000">
                  <c:v>9.5239999999999964E-2</c:v>
                </c:pt>
                <c:pt idx="59" formatCode="0.000">
                  <c:v>9.7569999999999962E-2</c:v>
                </c:pt>
                <c:pt idx="6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5-419F-B769-171DCF7CA8B4}"/>
            </c:ext>
          </c:extLst>
        </c:ser>
        <c:ser>
          <c:idx val="2"/>
          <c:order val="2"/>
          <c:tx>
            <c:strRef>
              <c:f>MS!$D$1</c:f>
              <c:strCache>
                <c:ptCount val="1"/>
                <c:pt idx="0">
                  <c:v>m% CdTe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MS!$A$2:$A$62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MS!$D$2:$D$62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0">
                  <c:v>7.1428571000000003E-3</c:v>
                </c:pt>
                <c:pt idx="16" formatCode="0.000">
                  <c:v>1.4285714200000001E-2</c:v>
                </c:pt>
                <c:pt idx="17" formatCode="0.000">
                  <c:v>2.1428571300000001E-2</c:v>
                </c:pt>
                <c:pt idx="18" formatCode="0.000">
                  <c:v>2.8571428400000001E-2</c:v>
                </c:pt>
                <c:pt idx="19" formatCode="0.000">
                  <c:v>3.5714285499999998E-2</c:v>
                </c:pt>
                <c:pt idx="20" formatCode="0.000">
                  <c:v>4.2857142599999995E-2</c:v>
                </c:pt>
                <c:pt idx="21" formatCode="0.000">
                  <c:v>0.05</c:v>
                </c:pt>
                <c:pt idx="22" formatCode="0.000">
                  <c:v>4.444E-2</c:v>
                </c:pt>
                <c:pt idx="23" formatCode="0.000">
                  <c:v>3.8879999999999998E-2</c:v>
                </c:pt>
                <c:pt idx="24" formatCode="0.000">
                  <c:v>3.3319999999999995E-2</c:v>
                </c:pt>
                <c:pt idx="25" formatCode="0.000">
                  <c:v>2.7759999999999996E-2</c:v>
                </c:pt>
                <c:pt idx="26" formatCode="0.000">
                  <c:v>2.2199999999999998E-2</c:v>
                </c:pt>
                <c:pt idx="27" formatCode="0.000">
                  <c:v>1.6639999999999999E-2</c:v>
                </c:pt>
                <c:pt idx="28" formatCode="0.000">
                  <c:v>1.108E-2</c:v>
                </c:pt>
                <c:pt idx="29" formatCode="0.000">
                  <c:v>5.5199999999999997E-3</c:v>
                </c:pt>
                <c:pt idx="30" formatCode="0.000">
                  <c:v>0</c:v>
                </c:pt>
                <c:pt idx="31" formatCode="0.000">
                  <c:v>1E-3</c:v>
                </c:pt>
                <c:pt idx="32" formatCode="0.000">
                  <c:v>2E-3</c:v>
                </c:pt>
                <c:pt idx="33" formatCode="0.000">
                  <c:v>3.0000000000000001E-3</c:v>
                </c:pt>
                <c:pt idx="34" formatCode="0.000">
                  <c:v>4.0000000000000001E-3</c:v>
                </c:pt>
                <c:pt idx="35" formatCode="0.000">
                  <c:v>5.0000000000000001E-3</c:v>
                </c:pt>
                <c:pt idx="36" formatCode="0.000">
                  <c:v>6.0000000000000001E-3</c:v>
                </c:pt>
                <c:pt idx="37" formatCode="0.000">
                  <c:v>7.0000000000000001E-3</c:v>
                </c:pt>
                <c:pt idx="38" formatCode="0.000">
                  <c:v>8.0000000000000002E-3</c:v>
                </c:pt>
                <c:pt idx="39" formatCode="0.000">
                  <c:v>9.0000000000000011E-3</c:v>
                </c:pt>
                <c:pt idx="40" formatCode="0.000">
                  <c:v>1.0000000000000002E-2</c:v>
                </c:pt>
                <c:pt idx="41" formatCode="0.000">
                  <c:v>1.1000000000000003E-2</c:v>
                </c:pt>
                <c:pt idx="42" formatCode="0.000">
                  <c:v>1.2000000000000004E-2</c:v>
                </c:pt>
                <c:pt idx="43" formatCode="0.000">
                  <c:v>1.3000000000000005E-2</c:v>
                </c:pt>
                <c:pt idx="44" formatCode="0.000">
                  <c:v>1.4000000000000005E-2</c:v>
                </c:pt>
                <c:pt idx="45" formatCode="0.000">
                  <c:v>1.5000000000000006E-2</c:v>
                </c:pt>
                <c:pt idx="46" formatCode="0.000">
                  <c:v>1.6000000000000007E-2</c:v>
                </c:pt>
                <c:pt idx="47" formatCode="0.000">
                  <c:v>1.7000000000000008E-2</c:v>
                </c:pt>
                <c:pt idx="48" formatCode="0.000">
                  <c:v>1.8000000000000009E-2</c:v>
                </c:pt>
                <c:pt idx="49" formatCode="0.000">
                  <c:v>1.900000000000001E-2</c:v>
                </c:pt>
                <c:pt idx="50" formatCode="0.000">
                  <c:v>2.0000000000000011E-2</c:v>
                </c:pt>
                <c:pt idx="51" formatCode="0.000">
                  <c:v>2.1000000000000012E-2</c:v>
                </c:pt>
                <c:pt idx="52" formatCode="0.000">
                  <c:v>2.2000000000000013E-2</c:v>
                </c:pt>
                <c:pt idx="53" formatCode="0.000">
                  <c:v>2.3000000000000013E-2</c:v>
                </c:pt>
                <c:pt idx="54" formatCode="0.000">
                  <c:v>2.4000000000000014E-2</c:v>
                </c:pt>
                <c:pt idx="55" formatCode="0.000">
                  <c:v>2.5000000000000015E-2</c:v>
                </c:pt>
                <c:pt idx="56" formatCode="0.000">
                  <c:v>2.6000000000000016E-2</c:v>
                </c:pt>
                <c:pt idx="57" formatCode="0.000">
                  <c:v>2.7000000000000017E-2</c:v>
                </c:pt>
                <c:pt idx="58" formatCode="0.000">
                  <c:v>2.8000000000000018E-2</c:v>
                </c:pt>
                <c:pt idx="59" formatCode="0.000">
                  <c:v>2.9000000000000019E-2</c:v>
                </c:pt>
                <c:pt idx="6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5-419F-B769-171DCF7CA8B4}"/>
            </c:ext>
          </c:extLst>
        </c:ser>
        <c:ser>
          <c:idx val="3"/>
          <c:order val="3"/>
          <c:tx>
            <c:strRef>
              <c:f>MS!$E$1</c:f>
              <c:strCache>
                <c:ptCount val="1"/>
                <c:pt idx="0">
                  <c:v>m% CIGS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MS!$A$2:$A$62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MS!$E$2:$E$62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0">
                  <c:v>7.1428571000000003E-3</c:v>
                </c:pt>
                <c:pt idx="16" formatCode="0.000">
                  <c:v>1.4285714200000001E-2</c:v>
                </c:pt>
                <c:pt idx="17" formatCode="0.000">
                  <c:v>2.1428571300000001E-2</c:v>
                </c:pt>
                <c:pt idx="18" formatCode="0.000">
                  <c:v>2.8571428400000001E-2</c:v>
                </c:pt>
                <c:pt idx="19" formatCode="0.000">
                  <c:v>3.5714285499999998E-2</c:v>
                </c:pt>
                <c:pt idx="20" formatCode="0.000">
                  <c:v>4.2857142599999995E-2</c:v>
                </c:pt>
                <c:pt idx="21" formatCode="0.000">
                  <c:v>0.05</c:v>
                </c:pt>
                <c:pt idx="22" formatCode="0.000">
                  <c:v>5.3330000000000002E-2</c:v>
                </c:pt>
                <c:pt idx="23" formatCode="0.000">
                  <c:v>5.6660000000000002E-2</c:v>
                </c:pt>
                <c:pt idx="24" formatCode="0.000">
                  <c:v>5.9990000000000002E-2</c:v>
                </c:pt>
                <c:pt idx="25" formatCode="0.000">
                  <c:v>6.3320000000000001E-2</c:v>
                </c:pt>
                <c:pt idx="26" formatCode="0.000">
                  <c:v>6.6650000000000001E-2</c:v>
                </c:pt>
                <c:pt idx="27" formatCode="0.000">
                  <c:v>6.9980000000000001E-2</c:v>
                </c:pt>
                <c:pt idx="28" formatCode="0.000">
                  <c:v>7.331E-2</c:v>
                </c:pt>
                <c:pt idx="29" formatCode="0.000">
                  <c:v>7.664E-2</c:v>
                </c:pt>
                <c:pt idx="30" formatCode="0.000">
                  <c:v>0.08</c:v>
                </c:pt>
                <c:pt idx="31" formatCode="0.000">
                  <c:v>8.0670000000000006E-2</c:v>
                </c:pt>
                <c:pt idx="32" formatCode="0.000">
                  <c:v>8.134000000000001E-2</c:v>
                </c:pt>
                <c:pt idx="33" formatCode="0.000">
                  <c:v>8.2010000000000013E-2</c:v>
                </c:pt>
                <c:pt idx="34" formatCode="0.000">
                  <c:v>8.2680000000000017E-2</c:v>
                </c:pt>
                <c:pt idx="35" formatCode="0.000">
                  <c:v>8.3350000000000021E-2</c:v>
                </c:pt>
                <c:pt idx="36" formatCode="0.000">
                  <c:v>8.4020000000000025E-2</c:v>
                </c:pt>
                <c:pt idx="37" formatCode="0.000">
                  <c:v>8.4690000000000029E-2</c:v>
                </c:pt>
                <c:pt idx="38" formatCode="0.000">
                  <c:v>8.5360000000000033E-2</c:v>
                </c:pt>
                <c:pt idx="39" formatCode="0.000">
                  <c:v>8.6030000000000037E-2</c:v>
                </c:pt>
                <c:pt idx="40" formatCode="0.000">
                  <c:v>8.6700000000000041E-2</c:v>
                </c:pt>
                <c:pt idx="41" formatCode="0.000">
                  <c:v>8.7370000000000045E-2</c:v>
                </c:pt>
                <c:pt idx="42" formatCode="0.000">
                  <c:v>8.8040000000000049E-2</c:v>
                </c:pt>
                <c:pt idx="43" formatCode="0.000">
                  <c:v>8.8710000000000053E-2</c:v>
                </c:pt>
                <c:pt idx="44" formatCode="0.000">
                  <c:v>8.9380000000000057E-2</c:v>
                </c:pt>
                <c:pt idx="45" formatCode="0.000">
                  <c:v>9.0050000000000061E-2</c:v>
                </c:pt>
                <c:pt idx="46" formatCode="0.000">
                  <c:v>9.0720000000000064E-2</c:v>
                </c:pt>
                <c:pt idx="47" formatCode="0.000">
                  <c:v>9.1390000000000068E-2</c:v>
                </c:pt>
                <c:pt idx="48" formatCode="0.000">
                  <c:v>9.2060000000000072E-2</c:v>
                </c:pt>
                <c:pt idx="49" formatCode="0.000">
                  <c:v>9.2730000000000076E-2</c:v>
                </c:pt>
                <c:pt idx="50" formatCode="0.000">
                  <c:v>9.340000000000008E-2</c:v>
                </c:pt>
                <c:pt idx="51" formatCode="0.000">
                  <c:v>9.4070000000000084E-2</c:v>
                </c:pt>
                <c:pt idx="52" formatCode="0.000">
                  <c:v>9.4740000000000088E-2</c:v>
                </c:pt>
                <c:pt idx="53" formatCode="0.000">
                  <c:v>9.5410000000000092E-2</c:v>
                </c:pt>
                <c:pt idx="54" formatCode="0.000">
                  <c:v>9.6080000000000096E-2</c:v>
                </c:pt>
                <c:pt idx="55" formatCode="0.000">
                  <c:v>9.67500000000001E-2</c:v>
                </c:pt>
                <c:pt idx="56" formatCode="0.000">
                  <c:v>9.7420000000000104E-2</c:v>
                </c:pt>
                <c:pt idx="57" formatCode="0.000">
                  <c:v>9.8090000000000108E-2</c:v>
                </c:pt>
                <c:pt idx="58" formatCode="0.000">
                  <c:v>9.8760000000000112E-2</c:v>
                </c:pt>
                <c:pt idx="59" formatCode="0.000">
                  <c:v>9.9430000000000116E-2</c:v>
                </c:pt>
                <c:pt idx="6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5-419F-B769-171DCF7C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93408"/>
        <c:axId val="1920888832"/>
      </c:areaChart>
      <c:catAx>
        <c:axId val="19208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20888832"/>
        <c:crosses val="autoZero"/>
        <c:auto val="1"/>
        <c:lblAlgn val="ctr"/>
        <c:lblOffset val="100"/>
        <c:noMultiLvlLbl val="0"/>
      </c:catAx>
      <c:valAx>
        <c:axId val="1920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2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99060</xdr:colOff>
      <xdr:row>30</xdr:row>
      <xdr:rowOff>173355</xdr:rowOff>
    </xdr:from>
    <xdr:to>
      <xdr:col>28</xdr:col>
      <xdr:colOff>190500</xdr:colOff>
      <xdr:row>45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6399D-3DEA-4CFD-891E-BA7F03214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26276</xdr:colOff>
      <xdr:row>14</xdr:row>
      <xdr:rowOff>109702</xdr:rowOff>
    </xdr:from>
    <xdr:to>
      <xdr:col>28</xdr:col>
      <xdr:colOff>137948</xdr:colOff>
      <xdr:row>29</xdr:row>
      <xdr:rowOff>93936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0F7DB-FA49-4174-9577-D9890C29F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193007</xdr:colOff>
      <xdr:row>0</xdr:row>
      <xdr:rowOff>0</xdr:rowOff>
    </xdr:from>
    <xdr:to>
      <xdr:col>27</xdr:col>
      <xdr:colOff>273218</xdr:colOff>
      <xdr:row>15</xdr:row>
      <xdr:rowOff>36095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584DE-FF5E-4FD9-830D-0366D0F1D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9</xdr:row>
      <xdr:rowOff>108585</xdr:rowOff>
    </xdr:from>
    <xdr:to>
      <xdr:col>14</xdr:col>
      <xdr:colOff>457200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B7F9A-36FC-43DC-9016-F005380B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445770</xdr:colOff>
      <xdr:row>10</xdr:row>
      <xdr:rowOff>9525</xdr:rowOff>
    </xdr:from>
    <xdr:to>
      <xdr:col>21</xdr:col>
      <xdr:colOff>537210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14FB5-81A0-4C19-B52E-56653CA8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28575</xdr:rowOff>
    </xdr:from>
    <xdr:to>
      <xdr:col>13</xdr:col>
      <xdr:colOff>426720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0E711-B2C8-4979-BDEE-65CA0DCB3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zoomScale="71" workbookViewId="0">
      <selection activeCell="H12" sqref="H12"/>
    </sheetView>
  </sheetViews>
  <sheetFormatPr defaultRowHeight="14.4" x14ac:dyDescent="0.55000000000000004"/>
  <cols>
    <col min="1" max="1" width="8.89453125" style="10"/>
    <col min="2" max="2" width="8.3125" style="10" customWidth="1"/>
    <col min="3" max="3" width="8.89453125" style="12"/>
  </cols>
  <sheetData>
    <row r="1" spans="1:3" ht="32.4" customHeight="1" x14ac:dyDescent="0.55000000000000004">
      <c r="A1" s="9" t="s">
        <v>0</v>
      </c>
      <c r="B1" s="9" t="s">
        <v>1</v>
      </c>
      <c r="C1" s="11" t="s">
        <v>12</v>
      </c>
    </row>
    <row r="2" spans="1:3" x14ac:dyDescent="0.55000000000000004">
      <c r="A2" s="10">
        <v>1990</v>
      </c>
      <c r="B2" s="10">
        <v>1</v>
      </c>
      <c r="C2" s="12">
        <v>25</v>
      </c>
    </row>
    <row r="3" spans="1:3" x14ac:dyDescent="0.55000000000000004">
      <c r="A3" s="10">
        <f>A2+1</f>
        <v>1991</v>
      </c>
      <c r="B3" s="10">
        <v>1</v>
      </c>
      <c r="C3" s="12">
        <v>25</v>
      </c>
    </row>
    <row r="4" spans="1:3" x14ac:dyDescent="0.55000000000000004">
      <c r="A4" s="10">
        <f t="shared" ref="A4:A62" si="0">A3+1</f>
        <v>1992</v>
      </c>
      <c r="B4" s="10">
        <v>1</v>
      </c>
      <c r="C4" s="12">
        <v>25</v>
      </c>
    </row>
    <row r="5" spans="1:3" x14ac:dyDescent="0.55000000000000004">
      <c r="A5" s="10">
        <f t="shared" si="0"/>
        <v>1993</v>
      </c>
      <c r="B5" s="10">
        <v>2</v>
      </c>
      <c r="C5" s="12">
        <v>25</v>
      </c>
    </row>
    <row r="6" spans="1:3" x14ac:dyDescent="0.55000000000000004">
      <c r="A6" s="10">
        <f t="shared" si="0"/>
        <v>1994</v>
      </c>
      <c r="B6" s="10">
        <v>2</v>
      </c>
      <c r="C6" s="12">
        <v>25</v>
      </c>
    </row>
    <row r="7" spans="1:3" x14ac:dyDescent="0.55000000000000004">
      <c r="A7" s="10">
        <f t="shared" si="0"/>
        <v>1995</v>
      </c>
      <c r="B7" s="10">
        <v>2</v>
      </c>
      <c r="C7" s="12">
        <v>25</v>
      </c>
    </row>
    <row r="8" spans="1:3" x14ac:dyDescent="0.55000000000000004">
      <c r="A8" s="10">
        <f t="shared" si="0"/>
        <v>1996</v>
      </c>
      <c r="B8" s="10">
        <v>3</v>
      </c>
      <c r="C8" s="12">
        <v>25</v>
      </c>
    </row>
    <row r="9" spans="1:3" x14ac:dyDescent="0.55000000000000004">
      <c r="A9" s="10">
        <f t="shared" si="0"/>
        <v>1997</v>
      </c>
      <c r="B9" s="10">
        <v>4</v>
      </c>
      <c r="C9" s="12">
        <v>25</v>
      </c>
    </row>
    <row r="10" spans="1:3" x14ac:dyDescent="0.55000000000000004">
      <c r="A10" s="10">
        <f t="shared" si="0"/>
        <v>1998</v>
      </c>
      <c r="B10" s="10">
        <v>6</v>
      </c>
      <c r="C10" s="12">
        <v>25</v>
      </c>
    </row>
    <row r="11" spans="1:3" x14ac:dyDescent="0.55000000000000004">
      <c r="A11" s="10">
        <f t="shared" si="0"/>
        <v>1999</v>
      </c>
      <c r="B11" s="10">
        <v>9</v>
      </c>
      <c r="C11" s="12">
        <v>25</v>
      </c>
    </row>
    <row r="12" spans="1:3" x14ac:dyDescent="0.55000000000000004">
      <c r="A12" s="10">
        <f t="shared" si="0"/>
        <v>2000</v>
      </c>
      <c r="B12" s="10">
        <v>13</v>
      </c>
      <c r="C12" s="12">
        <v>25</v>
      </c>
    </row>
    <row r="13" spans="1:3" x14ac:dyDescent="0.55000000000000004">
      <c r="A13" s="10">
        <f t="shared" si="0"/>
        <v>2001</v>
      </c>
      <c r="B13" s="10">
        <v>21</v>
      </c>
      <c r="C13" s="12">
        <v>25</v>
      </c>
    </row>
    <row r="14" spans="1:3" x14ac:dyDescent="0.55000000000000004">
      <c r="A14" s="10">
        <f t="shared" si="0"/>
        <v>2002</v>
      </c>
      <c r="B14" s="10">
        <v>26</v>
      </c>
      <c r="C14" s="12">
        <v>25</v>
      </c>
    </row>
    <row r="15" spans="1:3" x14ac:dyDescent="0.55000000000000004">
      <c r="A15" s="10">
        <f t="shared" si="0"/>
        <v>2003</v>
      </c>
      <c r="B15" s="10">
        <v>46</v>
      </c>
      <c r="C15" s="12">
        <v>25</v>
      </c>
    </row>
    <row r="16" spans="1:3" x14ac:dyDescent="0.55000000000000004">
      <c r="A16" s="10">
        <f t="shared" si="0"/>
        <v>2004</v>
      </c>
      <c r="B16" s="10">
        <v>50</v>
      </c>
      <c r="C16" s="12">
        <v>25</v>
      </c>
    </row>
    <row r="17" spans="1:4" x14ac:dyDescent="0.55000000000000004">
      <c r="A17" s="10">
        <f t="shared" si="0"/>
        <v>2005</v>
      </c>
      <c r="B17" s="10">
        <v>51</v>
      </c>
      <c r="C17" s="12">
        <v>25</v>
      </c>
      <c r="D17" s="7"/>
    </row>
    <row r="18" spans="1:4" x14ac:dyDescent="0.55000000000000004">
      <c r="A18" s="10">
        <f t="shared" si="0"/>
        <v>2006</v>
      </c>
      <c r="B18" s="10">
        <v>53</v>
      </c>
      <c r="C18" s="12">
        <v>25</v>
      </c>
      <c r="D18" s="7"/>
    </row>
    <row r="19" spans="1:4" x14ac:dyDescent="0.55000000000000004">
      <c r="A19" s="10">
        <f t="shared" si="0"/>
        <v>2007</v>
      </c>
      <c r="B19" s="10">
        <v>54</v>
      </c>
      <c r="C19" s="12">
        <v>25</v>
      </c>
      <c r="D19" s="7"/>
    </row>
    <row r="20" spans="1:4" x14ac:dyDescent="0.55000000000000004">
      <c r="A20" s="10">
        <f t="shared" si="0"/>
        <v>2008</v>
      </c>
      <c r="B20" s="10">
        <v>59</v>
      </c>
      <c r="C20" s="12">
        <v>25</v>
      </c>
      <c r="D20" s="7"/>
    </row>
    <row r="21" spans="1:4" x14ac:dyDescent="0.55000000000000004">
      <c r="A21" s="10">
        <f t="shared" si="0"/>
        <v>2009</v>
      </c>
      <c r="B21" s="10">
        <v>69</v>
      </c>
      <c r="C21" s="12">
        <v>25</v>
      </c>
      <c r="D21" s="7"/>
    </row>
    <row r="22" spans="1:4" x14ac:dyDescent="0.55000000000000004">
      <c r="A22" s="10">
        <f t="shared" si="0"/>
        <v>2010</v>
      </c>
      <c r="B22" s="10">
        <v>90</v>
      </c>
      <c r="C22" s="12">
        <v>25</v>
      </c>
      <c r="D22" s="7"/>
    </row>
    <row r="23" spans="1:4" x14ac:dyDescent="0.55000000000000004">
      <c r="A23" s="10">
        <f t="shared" si="0"/>
        <v>2011</v>
      </c>
      <c r="B23" s="10">
        <v>149</v>
      </c>
      <c r="C23" s="12">
        <v>25</v>
      </c>
    </row>
    <row r="24" spans="1:4" x14ac:dyDescent="0.55000000000000004">
      <c r="A24" s="10">
        <f t="shared" si="0"/>
        <v>2012</v>
      </c>
      <c r="B24" s="10">
        <v>287</v>
      </c>
      <c r="C24" s="12">
        <v>25</v>
      </c>
      <c r="D24" s="7"/>
    </row>
    <row r="25" spans="1:4" x14ac:dyDescent="0.55000000000000004">
      <c r="A25" s="10">
        <f t="shared" si="0"/>
        <v>2013</v>
      </c>
      <c r="B25" s="45">
        <v>650</v>
      </c>
      <c r="C25" s="46">
        <v>25</v>
      </c>
      <c r="D25" s="47"/>
    </row>
    <row r="26" spans="1:4" x14ac:dyDescent="0.55000000000000004">
      <c r="A26" s="10">
        <f t="shared" si="0"/>
        <v>2014</v>
      </c>
      <c r="B26" s="45">
        <v>1007</v>
      </c>
      <c r="C26" s="46">
        <v>25</v>
      </c>
      <c r="D26" s="47"/>
    </row>
    <row r="27" spans="1:4" x14ac:dyDescent="0.55000000000000004">
      <c r="A27" s="10">
        <f t="shared" si="0"/>
        <v>2015</v>
      </c>
      <c r="B27" s="45">
        <v>1526</v>
      </c>
      <c r="C27" s="46">
        <v>25</v>
      </c>
      <c r="D27" s="47"/>
    </row>
    <row r="28" spans="1:4" x14ac:dyDescent="0.55000000000000004">
      <c r="A28" s="10">
        <f t="shared" si="0"/>
        <v>2016</v>
      </c>
      <c r="B28" s="45">
        <v>2135</v>
      </c>
      <c r="C28" s="46">
        <v>25</v>
      </c>
      <c r="D28" s="47"/>
    </row>
    <row r="29" spans="1:4" x14ac:dyDescent="0.55000000000000004">
      <c r="A29" s="10">
        <f t="shared" si="0"/>
        <v>2017</v>
      </c>
      <c r="B29" s="45">
        <v>2911</v>
      </c>
      <c r="C29" s="46">
        <v>25</v>
      </c>
      <c r="D29" s="47"/>
    </row>
    <row r="30" spans="1:4" x14ac:dyDescent="0.55000000000000004">
      <c r="A30" s="10">
        <f t="shared" si="0"/>
        <v>2018</v>
      </c>
      <c r="B30" s="45">
        <v>4522</v>
      </c>
      <c r="C30" s="46">
        <v>25</v>
      </c>
      <c r="D30" s="47"/>
    </row>
    <row r="31" spans="1:4" x14ac:dyDescent="0.55000000000000004">
      <c r="A31" s="10">
        <f t="shared" si="0"/>
        <v>2019</v>
      </c>
      <c r="B31" s="48">
        <f>B30+2233.69</f>
        <v>6755.6900000000005</v>
      </c>
      <c r="C31" s="46">
        <v>25</v>
      </c>
      <c r="D31" s="47"/>
    </row>
    <row r="32" spans="1:4" x14ac:dyDescent="0.55000000000000004">
      <c r="A32" s="10">
        <f t="shared" si="0"/>
        <v>2020</v>
      </c>
      <c r="B32" s="48">
        <f t="shared" ref="B32:B61" si="1">B31+2233.69</f>
        <v>8989.380000000001</v>
      </c>
      <c r="C32" s="46">
        <v>25</v>
      </c>
      <c r="D32" s="47"/>
    </row>
    <row r="33" spans="1:4" x14ac:dyDescent="0.55000000000000004">
      <c r="A33" s="10">
        <f t="shared" si="0"/>
        <v>2021</v>
      </c>
      <c r="B33" s="48">
        <f t="shared" si="1"/>
        <v>11223.070000000002</v>
      </c>
      <c r="C33" s="46">
        <v>25</v>
      </c>
      <c r="D33" s="49"/>
    </row>
    <row r="34" spans="1:4" x14ac:dyDescent="0.55000000000000004">
      <c r="A34" s="10">
        <f t="shared" si="0"/>
        <v>2022</v>
      </c>
      <c r="B34" s="48">
        <f t="shared" si="1"/>
        <v>13456.760000000002</v>
      </c>
      <c r="C34" s="46">
        <v>25</v>
      </c>
      <c r="D34" s="47"/>
    </row>
    <row r="35" spans="1:4" x14ac:dyDescent="0.55000000000000004">
      <c r="A35" s="10">
        <f t="shared" si="0"/>
        <v>2023</v>
      </c>
      <c r="B35" s="48">
        <f t="shared" si="1"/>
        <v>15690.450000000003</v>
      </c>
      <c r="C35" s="46">
        <v>25</v>
      </c>
      <c r="D35" s="47"/>
    </row>
    <row r="36" spans="1:4" x14ac:dyDescent="0.55000000000000004">
      <c r="A36" s="10">
        <f t="shared" si="0"/>
        <v>2024</v>
      </c>
      <c r="B36" s="48">
        <f t="shared" si="1"/>
        <v>17924.140000000003</v>
      </c>
      <c r="C36" s="46">
        <v>25</v>
      </c>
      <c r="D36" s="47"/>
    </row>
    <row r="37" spans="1:4" x14ac:dyDescent="0.55000000000000004">
      <c r="A37" s="10">
        <f t="shared" si="0"/>
        <v>2025</v>
      </c>
      <c r="B37" s="48">
        <f t="shared" si="1"/>
        <v>20157.830000000002</v>
      </c>
      <c r="C37" s="46">
        <v>25</v>
      </c>
      <c r="D37" s="50"/>
    </row>
    <row r="38" spans="1:4" x14ac:dyDescent="0.55000000000000004">
      <c r="A38" s="10">
        <f t="shared" si="0"/>
        <v>2026</v>
      </c>
      <c r="B38" s="48">
        <f t="shared" si="1"/>
        <v>22391.52</v>
      </c>
      <c r="C38" s="46">
        <v>25</v>
      </c>
      <c r="D38" s="47"/>
    </row>
    <row r="39" spans="1:4" x14ac:dyDescent="0.55000000000000004">
      <c r="A39" s="10">
        <f t="shared" si="0"/>
        <v>2027</v>
      </c>
      <c r="B39" s="48">
        <f t="shared" si="1"/>
        <v>24625.21</v>
      </c>
      <c r="C39" s="46">
        <v>25</v>
      </c>
      <c r="D39" s="47"/>
    </row>
    <row r="40" spans="1:4" x14ac:dyDescent="0.55000000000000004">
      <c r="A40" s="10">
        <f t="shared" si="0"/>
        <v>2028</v>
      </c>
      <c r="B40" s="48">
        <f t="shared" si="1"/>
        <v>26858.899999999998</v>
      </c>
      <c r="C40" s="46">
        <v>25</v>
      </c>
      <c r="D40" s="47"/>
    </row>
    <row r="41" spans="1:4" x14ac:dyDescent="0.55000000000000004">
      <c r="A41" s="10">
        <f t="shared" si="0"/>
        <v>2029</v>
      </c>
      <c r="B41" s="48">
        <f t="shared" si="1"/>
        <v>29092.589999999997</v>
      </c>
      <c r="C41" s="46">
        <v>25</v>
      </c>
      <c r="D41" s="47"/>
    </row>
    <row r="42" spans="1:4" x14ac:dyDescent="0.55000000000000004">
      <c r="A42" s="10">
        <f t="shared" si="0"/>
        <v>2030</v>
      </c>
      <c r="B42" s="48">
        <f t="shared" si="1"/>
        <v>31326.279999999995</v>
      </c>
      <c r="C42" s="46">
        <v>25</v>
      </c>
      <c r="D42" s="47"/>
    </row>
    <row r="43" spans="1:4" x14ac:dyDescent="0.55000000000000004">
      <c r="A43" s="10">
        <f t="shared" si="0"/>
        <v>2031</v>
      </c>
      <c r="B43" s="48">
        <f t="shared" si="1"/>
        <v>33559.969999999994</v>
      </c>
      <c r="C43" s="46">
        <v>25</v>
      </c>
      <c r="D43" s="47"/>
    </row>
    <row r="44" spans="1:4" x14ac:dyDescent="0.55000000000000004">
      <c r="A44" s="10">
        <f t="shared" si="0"/>
        <v>2032</v>
      </c>
      <c r="B44" s="48">
        <f t="shared" si="1"/>
        <v>35793.659999999996</v>
      </c>
      <c r="C44" s="46">
        <v>25</v>
      </c>
      <c r="D44" s="47"/>
    </row>
    <row r="45" spans="1:4" x14ac:dyDescent="0.55000000000000004">
      <c r="A45" s="10">
        <f t="shared" si="0"/>
        <v>2033</v>
      </c>
      <c r="B45" s="48">
        <f t="shared" si="1"/>
        <v>38027.35</v>
      </c>
      <c r="C45" s="46">
        <v>25</v>
      </c>
      <c r="D45" s="47"/>
    </row>
    <row r="46" spans="1:4" x14ac:dyDescent="0.55000000000000004">
      <c r="A46" s="10">
        <f t="shared" si="0"/>
        <v>2034</v>
      </c>
      <c r="B46" s="48">
        <f t="shared" si="1"/>
        <v>40261.040000000001</v>
      </c>
      <c r="C46" s="46">
        <v>25</v>
      </c>
      <c r="D46" s="47"/>
    </row>
    <row r="47" spans="1:4" x14ac:dyDescent="0.55000000000000004">
      <c r="A47" s="10">
        <f t="shared" si="0"/>
        <v>2035</v>
      </c>
      <c r="B47" s="48">
        <f t="shared" si="1"/>
        <v>42494.73</v>
      </c>
      <c r="C47" s="46">
        <v>25</v>
      </c>
      <c r="D47" s="47"/>
    </row>
    <row r="48" spans="1:4" x14ac:dyDescent="0.55000000000000004">
      <c r="A48" s="10">
        <f t="shared" si="0"/>
        <v>2036</v>
      </c>
      <c r="B48" s="48">
        <f t="shared" si="1"/>
        <v>44728.420000000006</v>
      </c>
      <c r="C48" s="46">
        <v>25</v>
      </c>
      <c r="D48" s="47"/>
    </row>
    <row r="49" spans="1:4" x14ac:dyDescent="0.55000000000000004">
      <c r="A49" s="10">
        <f t="shared" si="0"/>
        <v>2037</v>
      </c>
      <c r="B49" s="48">
        <f t="shared" si="1"/>
        <v>46962.110000000008</v>
      </c>
      <c r="C49" s="46">
        <v>25</v>
      </c>
      <c r="D49" s="47"/>
    </row>
    <row r="50" spans="1:4" x14ac:dyDescent="0.55000000000000004">
      <c r="A50" s="10">
        <f t="shared" si="0"/>
        <v>2038</v>
      </c>
      <c r="B50" s="48">
        <f t="shared" si="1"/>
        <v>49195.80000000001</v>
      </c>
      <c r="C50" s="46">
        <v>25</v>
      </c>
      <c r="D50" s="47"/>
    </row>
    <row r="51" spans="1:4" x14ac:dyDescent="0.55000000000000004">
      <c r="A51" s="10">
        <f t="shared" si="0"/>
        <v>2039</v>
      </c>
      <c r="B51" s="48">
        <f t="shared" si="1"/>
        <v>51429.490000000013</v>
      </c>
      <c r="C51" s="46">
        <v>25</v>
      </c>
      <c r="D51" s="47"/>
    </row>
    <row r="52" spans="1:4" x14ac:dyDescent="0.55000000000000004">
      <c r="A52" s="10">
        <f t="shared" si="0"/>
        <v>2040</v>
      </c>
      <c r="B52" s="48">
        <f t="shared" si="1"/>
        <v>53663.180000000015</v>
      </c>
      <c r="C52" s="46">
        <v>25</v>
      </c>
      <c r="D52" s="47"/>
    </row>
    <row r="53" spans="1:4" x14ac:dyDescent="0.55000000000000004">
      <c r="A53" s="10">
        <f t="shared" si="0"/>
        <v>2041</v>
      </c>
      <c r="B53" s="48">
        <f t="shared" si="1"/>
        <v>55896.870000000017</v>
      </c>
      <c r="C53" s="46">
        <v>25</v>
      </c>
      <c r="D53" s="47"/>
    </row>
    <row r="54" spans="1:4" x14ac:dyDescent="0.55000000000000004">
      <c r="A54" s="10">
        <f t="shared" si="0"/>
        <v>2042</v>
      </c>
      <c r="B54" s="48">
        <f t="shared" si="1"/>
        <v>58130.560000000019</v>
      </c>
      <c r="C54" s="46">
        <v>25</v>
      </c>
      <c r="D54" s="47"/>
    </row>
    <row r="55" spans="1:4" x14ac:dyDescent="0.55000000000000004">
      <c r="A55" s="10">
        <f t="shared" si="0"/>
        <v>2043</v>
      </c>
      <c r="B55" s="48">
        <f t="shared" si="1"/>
        <v>60364.250000000022</v>
      </c>
      <c r="C55" s="46">
        <v>25</v>
      </c>
      <c r="D55" s="47"/>
    </row>
    <row r="56" spans="1:4" x14ac:dyDescent="0.55000000000000004">
      <c r="A56" s="10">
        <f t="shared" si="0"/>
        <v>2044</v>
      </c>
      <c r="B56" s="48">
        <f t="shared" si="1"/>
        <v>62597.940000000024</v>
      </c>
      <c r="C56" s="46">
        <v>25</v>
      </c>
      <c r="D56" s="47"/>
    </row>
    <row r="57" spans="1:4" x14ac:dyDescent="0.55000000000000004">
      <c r="A57" s="10">
        <f t="shared" si="0"/>
        <v>2045</v>
      </c>
      <c r="B57" s="48">
        <f t="shared" si="1"/>
        <v>64831.630000000026</v>
      </c>
      <c r="C57" s="46">
        <v>25</v>
      </c>
      <c r="D57" s="47"/>
    </row>
    <row r="58" spans="1:4" x14ac:dyDescent="0.55000000000000004">
      <c r="A58" s="10">
        <f t="shared" si="0"/>
        <v>2046</v>
      </c>
      <c r="B58" s="48">
        <f t="shared" si="1"/>
        <v>67065.320000000022</v>
      </c>
      <c r="C58" s="46">
        <v>25</v>
      </c>
      <c r="D58" s="47"/>
    </row>
    <row r="59" spans="1:4" x14ac:dyDescent="0.55000000000000004">
      <c r="A59" s="10">
        <f t="shared" si="0"/>
        <v>2047</v>
      </c>
      <c r="B59" s="48">
        <f t="shared" si="1"/>
        <v>69299.010000000024</v>
      </c>
      <c r="C59" s="46">
        <v>25</v>
      </c>
      <c r="D59" s="47"/>
    </row>
    <row r="60" spans="1:4" x14ac:dyDescent="0.55000000000000004">
      <c r="A60" s="10">
        <f t="shared" si="0"/>
        <v>2048</v>
      </c>
      <c r="B60" s="48">
        <f t="shared" si="1"/>
        <v>71532.700000000026</v>
      </c>
      <c r="C60" s="46">
        <v>25</v>
      </c>
      <c r="D60" s="47"/>
    </row>
    <row r="61" spans="1:4" x14ac:dyDescent="0.55000000000000004">
      <c r="A61" s="10">
        <f t="shared" si="0"/>
        <v>2049</v>
      </c>
      <c r="B61" s="48">
        <f t="shared" si="1"/>
        <v>73766.390000000029</v>
      </c>
      <c r="C61" s="46">
        <v>25</v>
      </c>
      <c r="D61" s="47"/>
    </row>
    <row r="62" spans="1:4" x14ac:dyDescent="0.55000000000000004">
      <c r="A62" s="10">
        <f t="shared" si="0"/>
        <v>2050</v>
      </c>
      <c r="B62" s="48">
        <v>76000</v>
      </c>
      <c r="C62" s="46">
        <v>25</v>
      </c>
      <c r="D62" s="50"/>
    </row>
    <row r="63" spans="1:4" x14ac:dyDescent="0.55000000000000004">
      <c r="B63" s="45"/>
      <c r="C63" s="46"/>
      <c r="D63" s="47"/>
    </row>
    <row r="64" spans="1:4" x14ac:dyDescent="0.55000000000000004">
      <c r="B64" s="45"/>
      <c r="C64" s="46"/>
      <c r="D64" s="47"/>
    </row>
    <row r="65" spans="2:4" x14ac:dyDescent="0.55000000000000004">
      <c r="B65" s="45"/>
      <c r="C65" s="46"/>
      <c r="D65" s="47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F03C-9363-4C03-8FDA-318AFA162D35}">
  <dimension ref="A1:K32"/>
  <sheetViews>
    <sheetView workbookViewId="0">
      <selection activeCell="N8" sqref="N8"/>
    </sheetView>
  </sheetViews>
  <sheetFormatPr defaultRowHeight="14.4" x14ac:dyDescent="0.55000000000000004"/>
  <sheetData>
    <row r="1" spans="1:11" x14ac:dyDescent="0.55000000000000004">
      <c r="B1" s="1" t="s">
        <v>36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20" t="s">
        <v>20</v>
      </c>
      <c r="K1" s="1" t="s">
        <v>19</v>
      </c>
    </row>
    <row r="2" spans="1:11" x14ac:dyDescent="0.55000000000000004">
      <c r="A2">
        <v>2020</v>
      </c>
      <c r="B2" s="34">
        <v>67.900000000000006</v>
      </c>
      <c r="C2" s="34">
        <v>7.5</v>
      </c>
      <c r="D2" s="34">
        <v>4.5999999999999996</v>
      </c>
      <c r="E2" s="35">
        <v>0</v>
      </c>
      <c r="F2" s="37">
        <v>1.2999999999999999E-3</v>
      </c>
      <c r="G2" s="36">
        <v>4.7000000000000002E-3</v>
      </c>
      <c r="H2" s="38">
        <f>0.004</f>
        <v>4.0000000000000001E-3</v>
      </c>
      <c r="I2" s="38">
        <v>1.4999999999999999E-2</v>
      </c>
      <c r="J2" s="39">
        <v>0</v>
      </c>
      <c r="K2" s="40">
        <v>0</v>
      </c>
    </row>
    <row r="3" spans="1:11" x14ac:dyDescent="0.55000000000000004">
      <c r="A3">
        <f>A2+1</f>
        <v>2021</v>
      </c>
      <c r="B3" s="41">
        <f t="shared" ref="B3:J11" si="0">B2+(B$12-B$2)/10</f>
        <v>67.64</v>
      </c>
      <c r="C3" s="41">
        <f t="shared" si="0"/>
        <v>7.47</v>
      </c>
      <c r="D3" s="41">
        <f t="shared" si="0"/>
        <v>4.59</v>
      </c>
      <c r="E3" s="41">
        <f t="shared" si="0"/>
        <v>0</v>
      </c>
      <c r="F3" s="41">
        <f t="shared" si="0"/>
        <v>1.2999999999999999E-3</v>
      </c>
      <c r="G3" s="41">
        <f t="shared" si="0"/>
        <v>4.7000000000000002E-3</v>
      </c>
      <c r="H3" s="41">
        <f t="shared" si="0"/>
        <v>3.8500000000000001E-3</v>
      </c>
      <c r="I3" s="41">
        <f t="shared" si="0"/>
        <v>1.4499999999999999E-2</v>
      </c>
      <c r="J3" s="41">
        <f t="shared" si="0"/>
        <v>0</v>
      </c>
      <c r="K3" s="41">
        <f>K2+(K$12-K$2)/10</f>
        <v>0</v>
      </c>
    </row>
    <row r="4" spans="1:11" x14ac:dyDescent="0.55000000000000004">
      <c r="A4">
        <f t="shared" ref="A4:A32" si="1">A3+1</f>
        <v>2022</v>
      </c>
      <c r="B4" s="41">
        <f t="shared" si="0"/>
        <v>67.38</v>
      </c>
      <c r="C4" s="41">
        <f t="shared" si="0"/>
        <v>7.4399999999999995</v>
      </c>
      <c r="D4" s="41">
        <f t="shared" si="0"/>
        <v>4.58</v>
      </c>
      <c r="E4" s="41">
        <f t="shared" si="0"/>
        <v>0</v>
      </c>
      <c r="F4" s="41">
        <f t="shared" si="0"/>
        <v>1.2999999999999999E-3</v>
      </c>
      <c r="G4" s="41">
        <f t="shared" si="0"/>
        <v>4.7000000000000002E-3</v>
      </c>
      <c r="H4" s="41">
        <f t="shared" si="0"/>
        <v>3.7000000000000002E-3</v>
      </c>
      <c r="I4" s="41">
        <f t="shared" si="0"/>
        <v>1.3999999999999999E-2</v>
      </c>
      <c r="J4" s="41">
        <f t="shared" si="0"/>
        <v>0</v>
      </c>
      <c r="K4" s="41">
        <f t="shared" ref="K4:K11" si="2">K3+(K$12-K$2)/10</f>
        <v>0</v>
      </c>
    </row>
    <row r="5" spans="1:11" x14ac:dyDescent="0.55000000000000004">
      <c r="A5">
        <f t="shared" si="1"/>
        <v>2023</v>
      </c>
      <c r="B5" s="41">
        <f t="shared" si="0"/>
        <v>67.11999999999999</v>
      </c>
      <c r="C5" s="41">
        <f t="shared" si="0"/>
        <v>7.4099999999999993</v>
      </c>
      <c r="D5" s="41">
        <f t="shared" si="0"/>
        <v>4.57</v>
      </c>
      <c r="E5" s="41">
        <f t="shared" si="0"/>
        <v>0</v>
      </c>
      <c r="F5" s="41">
        <f t="shared" si="0"/>
        <v>1.2999999999999999E-3</v>
      </c>
      <c r="G5" s="41">
        <f t="shared" si="0"/>
        <v>4.7000000000000002E-3</v>
      </c>
      <c r="H5" s="41">
        <f t="shared" si="0"/>
        <v>3.5500000000000002E-3</v>
      </c>
      <c r="I5" s="41">
        <f t="shared" si="0"/>
        <v>1.3499999999999998E-2</v>
      </c>
      <c r="J5" s="41">
        <f t="shared" si="0"/>
        <v>0</v>
      </c>
      <c r="K5" s="41">
        <f t="shared" si="2"/>
        <v>0</v>
      </c>
    </row>
    <row r="6" spans="1:11" x14ac:dyDescent="0.55000000000000004">
      <c r="A6">
        <f t="shared" si="1"/>
        <v>2024</v>
      </c>
      <c r="B6" s="41">
        <f t="shared" si="0"/>
        <v>66.859999999999985</v>
      </c>
      <c r="C6" s="41">
        <f t="shared" si="0"/>
        <v>7.379999999999999</v>
      </c>
      <c r="D6" s="41">
        <f t="shared" si="0"/>
        <v>4.5600000000000005</v>
      </c>
      <c r="E6" s="41">
        <f t="shared" si="0"/>
        <v>0</v>
      </c>
      <c r="F6" s="41">
        <f t="shared" si="0"/>
        <v>1.2999999999999999E-3</v>
      </c>
      <c r="G6" s="41">
        <f t="shared" si="0"/>
        <v>4.7000000000000002E-3</v>
      </c>
      <c r="H6" s="41">
        <f t="shared" si="0"/>
        <v>3.4000000000000002E-3</v>
      </c>
      <c r="I6" s="41">
        <f t="shared" si="0"/>
        <v>1.2999999999999998E-2</v>
      </c>
      <c r="J6" s="41">
        <f t="shared" si="0"/>
        <v>0</v>
      </c>
      <c r="K6" s="41">
        <f t="shared" si="2"/>
        <v>0</v>
      </c>
    </row>
    <row r="7" spans="1:11" x14ac:dyDescent="0.55000000000000004">
      <c r="A7">
        <f t="shared" si="1"/>
        <v>2025</v>
      </c>
      <c r="B7" s="41">
        <f t="shared" si="0"/>
        <v>66.59999999999998</v>
      </c>
      <c r="C7" s="41">
        <f t="shared" si="0"/>
        <v>7.3499999999999988</v>
      </c>
      <c r="D7" s="41">
        <f t="shared" si="0"/>
        <v>4.5500000000000007</v>
      </c>
      <c r="E7" s="41">
        <f t="shared" si="0"/>
        <v>0</v>
      </c>
      <c r="F7" s="41">
        <f t="shared" si="0"/>
        <v>1.2999999999999999E-3</v>
      </c>
      <c r="G7" s="41">
        <f t="shared" si="0"/>
        <v>4.7000000000000002E-3</v>
      </c>
      <c r="H7" s="41">
        <f t="shared" si="0"/>
        <v>3.2500000000000003E-3</v>
      </c>
      <c r="I7" s="41">
        <f t="shared" si="0"/>
        <v>1.2499999999999997E-2</v>
      </c>
      <c r="J7" s="41">
        <f t="shared" si="0"/>
        <v>0</v>
      </c>
      <c r="K7" s="41">
        <f t="shared" si="2"/>
        <v>0</v>
      </c>
    </row>
    <row r="8" spans="1:11" x14ac:dyDescent="0.55000000000000004">
      <c r="A8">
        <f t="shared" si="1"/>
        <v>2026</v>
      </c>
      <c r="B8" s="41">
        <f t="shared" si="0"/>
        <v>66.339999999999975</v>
      </c>
      <c r="C8" s="41">
        <f t="shared" si="0"/>
        <v>7.3199999999999985</v>
      </c>
      <c r="D8" s="41">
        <f t="shared" si="0"/>
        <v>4.5400000000000009</v>
      </c>
      <c r="E8" s="41">
        <f t="shared" si="0"/>
        <v>0</v>
      </c>
      <c r="F8" s="41">
        <f t="shared" si="0"/>
        <v>1.2999999999999999E-3</v>
      </c>
      <c r="G8" s="41">
        <f t="shared" si="0"/>
        <v>4.7000000000000002E-3</v>
      </c>
      <c r="H8" s="41">
        <f t="shared" si="0"/>
        <v>3.1000000000000003E-3</v>
      </c>
      <c r="I8" s="41">
        <f t="shared" si="0"/>
        <v>1.1999999999999997E-2</v>
      </c>
      <c r="J8" s="41">
        <f t="shared" si="0"/>
        <v>0</v>
      </c>
      <c r="K8" s="41">
        <f t="shared" si="2"/>
        <v>0</v>
      </c>
    </row>
    <row r="9" spans="1:11" x14ac:dyDescent="0.55000000000000004">
      <c r="A9">
        <f t="shared" si="1"/>
        <v>2027</v>
      </c>
      <c r="B9" s="41">
        <f t="shared" si="0"/>
        <v>66.07999999999997</v>
      </c>
      <c r="C9" s="41">
        <f t="shared" si="0"/>
        <v>7.2899999999999983</v>
      </c>
      <c r="D9" s="41">
        <f t="shared" si="0"/>
        <v>4.5300000000000011</v>
      </c>
      <c r="E9" s="41">
        <f t="shared" si="0"/>
        <v>0</v>
      </c>
      <c r="F9" s="41">
        <f t="shared" si="0"/>
        <v>1.2999999999999999E-3</v>
      </c>
      <c r="G9" s="41">
        <f t="shared" si="0"/>
        <v>4.7000000000000002E-3</v>
      </c>
      <c r="H9" s="41">
        <f t="shared" si="0"/>
        <v>2.9500000000000004E-3</v>
      </c>
      <c r="I9" s="41">
        <f t="shared" si="0"/>
        <v>1.1499999999999996E-2</v>
      </c>
      <c r="J9" s="41">
        <f t="shared" si="0"/>
        <v>0</v>
      </c>
      <c r="K9" s="41">
        <f t="shared" si="2"/>
        <v>0</v>
      </c>
    </row>
    <row r="10" spans="1:11" x14ac:dyDescent="0.55000000000000004">
      <c r="A10">
        <f t="shared" si="1"/>
        <v>2028</v>
      </c>
      <c r="B10" s="41">
        <f t="shared" si="0"/>
        <v>65.819999999999965</v>
      </c>
      <c r="C10" s="41">
        <f t="shared" si="0"/>
        <v>7.259999999999998</v>
      </c>
      <c r="D10" s="41">
        <f t="shared" si="0"/>
        <v>4.5200000000000014</v>
      </c>
      <c r="E10" s="41">
        <f t="shared" si="0"/>
        <v>0</v>
      </c>
      <c r="F10" s="41">
        <f t="shared" si="0"/>
        <v>1.2999999999999999E-3</v>
      </c>
      <c r="G10" s="41">
        <f t="shared" si="0"/>
        <v>4.7000000000000002E-3</v>
      </c>
      <c r="H10" s="41">
        <f t="shared" si="0"/>
        <v>2.8000000000000004E-3</v>
      </c>
      <c r="I10" s="41">
        <f t="shared" si="0"/>
        <v>1.0999999999999996E-2</v>
      </c>
      <c r="J10" s="41">
        <f t="shared" si="0"/>
        <v>0</v>
      </c>
      <c r="K10" s="41">
        <f t="shared" si="2"/>
        <v>0</v>
      </c>
    </row>
    <row r="11" spans="1:11" x14ac:dyDescent="0.55000000000000004">
      <c r="A11">
        <f t="shared" si="1"/>
        <v>2029</v>
      </c>
      <c r="B11" s="41">
        <f t="shared" si="0"/>
        <v>65.55999999999996</v>
      </c>
      <c r="C11" s="41">
        <f t="shared" si="0"/>
        <v>7.2299999999999978</v>
      </c>
      <c r="D11" s="41">
        <f t="shared" si="0"/>
        <v>4.5100000000000016</v>
      </c>
      <c r="E11" s="41">
        <f t="shared" si="0"/>
        <v>0</v>
      </c>
      <c r="F11" s="41">
        <f t="shared" si="0"/>
        <v>1.2999999999999999E-3</v>
      </c>
      <c r="G11" s="41">
        <f t="shared" si="0"/>
        <v>4.7000000000000002E-3</v>
      </c>
      <c r="H11" s="41">
        <f t="shared" si="0"/>
        <v>2.6500000000000004E-3</v>
      </c>
      <c r="I11" s="41">
        <f t="shared" si="0"/>
        <v>1.0499999999999995E-2</v>
      </c>
      <c r="J11" s="41">
        <f t="shared" si="0"/>
        <v>0</v>
      </c>
      <c r="K11" s="41">
        <f t="shared" si="2"/>
        <v>0</v>
      </c>
    </row>
    <row r="12" spans="1:11" x14ac:dyDescent="0.55000000000000004">
      <c r="A12">
        <f t="shared" si="1"/>
        <v>2030</v>
      </c>
      <c r="B12" s="34">
        <v>65.3</v>
      </c>
      <c r="C12" s="34">
        <v>7.2</v>
      </c>
      <c r="D12" s="34">
        <v>4.5</v>
      </c>
      <c r="E12" s="35">
        <v>0</v>
      </c>
      <c r="F12" s="37">
        <v>1.2999999999999999E-3</v>
      </c>
      <c r="G12" s="36">
        <v>4.7000000000000002E-3</v>
      </c>
      <c r="H12" s="38">
        <v>2.5000000000000001E-3</v>
      </c>
      <c r="I12" s="38">
        <v>0.01</v>
      </c>
      <c r="J12" s="39">
        <v>0</v>
      </c>
      <c r="K12" s="40">
        <v>0</v>
      </c>
    </row>
    <row r="13" spans="1:11" x14ac:dyDescent="0.55000000000000004">
      <c r="A13">
        <f t="shared" si="1"/>
        <v>2031</v>
      </c>
      <c r="B13" s="41">
        <f t="shared" ref="B13:J28" si="3">B12+(B$32-B$12)/20</f>
        <v>65.09</v>
      </c>
      <c r="C13" s="41">
        <f t="shared" si="3"/>
        <v>7.18</v>
      </c>
      <c r="D13" s="41">
        <f t="shared" si="3"/>
        <v>4.4850000000000003</v>
      </c>
      <c r="E13" s="41">
        <f t="shared" si="3"/>
        <v>0</v>
      </c>
      <c r="F13" s="41">
        <f t="shared" si="3"/>
        <v>1.235E-3</v>
      </c>
      <c r="G13" s="41">
        <f t="shared" si="3"/>
        <v>4.7000000000000002E-3</v>
      </c>
      <c r="H13" s="41">
        <f t="shared" si="3"/>
        <v>2.4499999999999999E-3</v>
      </c>
      <c r="I13" s="41">
        <f t="shared" si="3"/>
        <v>9.7999999999999997E-3</v>
      </c>
      <c r="J13" s="41">
        <f t="shared" si="3"/>
        <v>0</v>
      </c>
      <c r="K13" s="41">
        <f>K12+(K$32-K$12)/20</f>
        <v>0</v>
      </c>
    </row>
    <row r="14" spans="1:11" x14ac:dyDescent="0.55000000000000004">
      <c r="A14">
        <f t="shared" si="1"/>
        <v>2032</v>
      </c>
      <c r="B14" s="41">
        <f t="shared" si="3"/>
        <v>64.88000000000001</v>
      </c>
      <c r="C14" s="41">
        <f t="shared" si="3"/>
        <v>7.16</v>
      </c>
      <c r="D14" s="41">
        <f t="shared" si="3"/>
        <v>4.4700000000000006</v>
      </c>
      <c r="E14" s="41">
        <f t="shared" si="3"/>
        <v>0</v>
      </c>
      <c r="F14" s="41">
        <f t="shared" si="3"/>
        <v>1.17E-3</v>
      </c>
      <c r="G14" s="41">
        <f t="shared" si="3"/>
        <v>4.7000000000000002E-3</v>
      </c>
      <c r="H14" s="41">
        <f t="shared" si="3"/>
        <v>2.3999999999999998E-3</v>
      </c>
      <c r="I14" s="41">
        <f t="shared" si="3"/>
        <v>9.5999999999999992E-3</v>
      </c>
      <c r="J14" s="41">
        <f t="shared" si="3"/>
        <v>0</v>
      </c>
      <c r="K14" s="41">
        <f t="shared" ref="K14:K31" si="4">K13+(K$32-K$12)/20</f>
        <v>0</v>
      </c>
    </row>
    <row r="15" spans="1:11" x14ac:dyDescent="0.55000000000000004">
      <c r="A15">
        <f t="shared" si="1"/>
        <v>2033</v>
      </c>
      <c r="B15" s="41">
        <f t="shared" si="3"/>
        <v>64.670000000000016</v>
      </c>
      <c r="C15" s="41">
        <f t="shared" si="3"/>
        <v>7.1400000000000006</v>
      </c>
      <c r="D15" s="41">
        <f t="shared" si="3"/>
        <v>4.455000000000001</v>
      </c>
      <c r="E15" s="41">
        <f t="shared" si="3"/>
        <v>0</v>
      </c>
      <c r="F15" s="41">
        <f t="shared" si="3"/>
        <v>1.1050000000000001E-3</v>
      </c>
      <c r="G15" s="41">
        <f t="shared" si="3"/>
        <v>4.7000000000000002E-3</v>
      </c>
      <c r="H15" s="41">
        <f t="shared" si="3"/>
        <v>2.3499999999999997E-3</v>
      </c>
      <c r="I15" s="41">
        <f t="shared" si="3"/>
        <v>9.3999999999999986E-3</v>
      </c>
      <c r="J15" s="41">
        <f t="shared" si="3"/>
        <v>0</v>
      </c>
      <c r="K15" s="41">
        <f t="shared" si="4"/>
        <v>0</v>
      </c>
    </row>
    <row r="16" spans="1:11" x14ac:dyDescent="0.55000000000000004">
      <c r="A16">
        <f t="shared" si="1"/>
        <v>2034</v>
      </c>
      <c r="B16" s="41">
        <f t="shared" si="3"/>
        <v>64.460000000000022</v>
      </c>
      <c r="C16" s="41">
        <f t="shared" si="3"/>
        <v>7.120000000000001</v>
      </c>
      <c r="D16" s="41">
        <f t="shared" si="3"/>
        <v>4.4400000000000013</v>
      </c>
      <c r="E16" s="41">
        <f t="shared" si="3"/>
        <v>0</v>
      </c>
      <c r="F16" s="41">
        <f t="shared" si="3"/>
        <v>1.0400000000000001E-3</v>
      </c>
      <c r="G16" s="41">
        <f t="shared" si="3"/>
        <v>4.7000000000000002E-3</v>
      </c>
      <c r="H16" s="41">
        <f t="shared" si="3"/>
        <v>2.2999999999999995E-3</v>
      </c>
      <c r="I16" s="41">
        <f t="shared" si="3"/>
        <v>9.1999999999999981E-3</v>
      </c>
      <c r="J16" s="41">
        <f t="shared" si="3"/>
        <v>0</v>
      </c>
      <c r="K16" s="41">
        <f t="shared" si="4"/>
        <v>0</v>
      </c>
    </row>
    <row r="17" spans="1:11" x14ac:dyDescent="0.55000000000000004">
      <c r="A17">
        <f t="shared" si="1"/>
        <v>2035</v>
      </c>
      <c r="B17" s="41">
        <f t="shared" si="3"/>
        <v>64.250000000000028</v>
      </c>
      <c r="C17" s="41">
        <f t="shared" si="3"/>
        <v>7.1000000000000014</v>
      </c>
      <c r="D17" s="41">
        <f t="shared" si="3"/>
        <v>4.4250000000000016</v>
      </c>
      <c r="E17" s="41">
        <f t="shared" si="3"/>
        <v>0</v>
      </c>
      <c r="F17" s="41">
        <f t="shared" si="3"/>
        <v>9.7500000000000017E-4</v>
      </c>
      <c r="G17" s="41">
        <f t="shared" si="3"/>
        <v>4.7000000000000002E-3</v>
      </c>
      <c r="H17" s="41">
        <f t="shared" si="3"/>
        <v>2.2499999999999994E-3</v>
      </c>
      <c r="I17" s="41">
        <f t="shared" si="3"/>
        <v>8.9999999999999976E-3</v>
      </c>
      <c r="J17" s="41">
        <f t="shared" si="3"/>
        <v>0</v>
      </c>
      <c r="K17" s="41">
        <f t="shared" si="4"/>
        <v>0</v>
      </c>
    </row>
    <row r="18" spans="1:11" x14ac:dyDescent="0.55000000000000004">
      <c r="A18">
        <f t="shared" si="1"/>
        <v>2036</v>
      </c>
      <c r="B18" s="41">
        <f t="shared" si="3"/>
        <v>64.040000000000035</v>
      </c>
      <c r="C18" s="41">
        <f t="shared" si="3"/>
        <v>7.0800000000000018</v>
      </c>
      <c r="D18" s="41">
        <f t="shared" si="3"/>
        <v>4.4100000000000019</v>
      </c>
      <c r="E18" s="41">
        <f t="shared" si="3"/>
        <v>0</v>
      </c>
      <c r="F18" s="41">
        <f t="shared" si="3"/>
        <v>9.1000000000000022E-4</v>
      </c>
      <c r="G18" s="41">
        <f t="shared" si="3"/>
        <v>4.7000000000000002E-3</v>
      </c>
      <c r="H18" s="41">
        <f t="shared" si="3"/>
        <v>2.1999999999999993E-3</v>
      </c>
      <c r="I18" s="41">
        <f t="shared" si="3"/>
        <v>8.7999999999999971E-3</v>
      </c>
      <c r="J18" s="41">
        <f t="shared" si="3"/>
        <v>0</v>
      </c>
      <c r="K18" s="41">
        <f t="shared" si="4"/>
        <v>0</v>
      </c>
    </row>
    <row r="19" spans="1:11" x14ac:dyDescent="0.55000000000000004">
      <c r="A19">
        <f t="shared" si="1"/>
        <v>2037</v>
      </c>
      <c r="B19" s="41">
        <f t="shared" si="3"/>
        <v>63.830000000000034</v>
      </c>
      <c r="C19" s="41">
        <f t="shared" si="3"/>
        <v>7.0600000000000023</v>
      </c>
      <c r="D19" s="41">
        <f t="shared" si="3"/>
        <v>4.3950000000000022</v>
      </c>
      <c r="E19" s="41">
        <f t="shared" si="3"/>
        <v>0</v>
      </c>
      <c r="F19" s="41">
        <f t="shared" si="3"/>
        <v>8.4500000000000026E-4</v>
      </c>
      <c r="G19" s="41">
        <f t="shared" si="3"/>
        <v>4.7000000000000002E-3</v>
      </c>
      <c r="H19" s="41">
        <f t="shared" si="3"/>
        <v>2.1499999999999991E-3</v>
      </c>
      <c r="I19" s="41">
        <f t="shared" si="3"/>
        <v>8.5999999999999965E-3</v>
      </c>
      <c r="J19" s="41">
        <f t="shared" si="3"/>
        <v>0</v>
      </c>
      <c r="K19" s="41">
        <f t="shared" si="4"/>
        <v>0</v>
      </c>
    </row>
    <row r="20" spans="1:11" x14ac:dyDescent="0.55000000000000004">
      <c r="A20">
        <f t="shared" si="1"/>
        <v>2038</v>
      </c>
      <c r="B20" s="41">
        <f t="shared" si="3"/>
        <v>63.620000000000033</v>
      </c>
      <c r="C20" s="41">
        <f t="shared" si="3"/>
        <v>7.0400000000000027</v>
      </c>
      <c r="D20" s="41">
        <f t="shared" si="3"/>
        <v>4.3800000000000026</v>
      </c>
      <c r="E20" s="41">
        <f t="shared" si="3"/>
        <v>0</v>
      </c>
      <c r="F20" s="41">
        <f t="shared" si="3"/>
        <v>7.8000000000000031E-4</v>
      </c>
      <c r="G20" s="41">
        <f t="shared" si="3"/>
        <v>4.7000000000000002E-3</v>
      </c>
      <c r="H20" s="41">
        <f t="shared" si="3"/>
        <v>2.099999999999999E-3</v>
      </c>
      <c r="I20" s="41">
        <f t="shared" si="3"/>
        <v>8.399999999999996E-3</v>
      </c>
      <c r="J20" s="41">
        <f t="shared" si="3"/>
        <v>0</v>
      </c>
      <c r="K20" s="41">
        <f t="shared" si="4"/>
        <v>0</v>
      </c>
    </row>
    <row r="21" spans="1:11" x14ac:dyDescent="0.55000000000000004">
      <c r="A21">
        <f t="shared" si="1"/>
        <v>2039</v>
      </c>
      <c r="B21" s="41">
        <f t="shared" si="3"/>
        <v>63.410000000000032</v>
      </c>
      <c r="C21" s="41">
        <f t="shared" si="3"/>
        <v>7.0200000000000031</v>
      </c>
      <c r="D21" s="41">
        <f t="shared" si="3"/>
        <v>4.3650000000000029</v>
      </c>
      <c r="E21" s="41">
        <f t="shared" si="3"/>
        <v>0</v>
      </c>
      <c r="F21" s="41">
        <f t="shared" si="3"/>
        <v>7.1500000000000036E-4</v>
      </c>
      <c r="G21" s="41">
        <f t="shared" si="3"/>
        <v>4.7000000000000002E-3</v>
      </c>
      <c r="H21" s="41">
        <f t="shared" si="3"/>
        <v>2.0499999999999989E-3</v>
      </c>
      <c r="I21" s="41">
        <f t="shared" si="3"/>
        <v>8.1999999999999955E-3</v>
      </c>
      <c r="J21" s="41">
        <f t="shared" si="3"/>
        <v>0</v>
      </c>
      <c r="K21" s="41">
        <f t="shared" si="4"/>
        <v>0</v>
      </c>
    </row>
    <row r="22" spans="1:11" x14ac:dyDescent="0.55000000000000004">
      <c r="A22">
        <f t="shared" si="1"/>
        <v>2040</v>
      </c>
      <c r="B22" s="41">
        <f t="shared" si="3"/>
        <v>63.200000000000031</v>
      </c>
      <c r="C22" s="41">
        <f t="shared" si="3"/>
        <v>7.0000000000000036</v>
      </c>
      <c r="D22" s="41">
        <f t="shared" si="3"/>
        <v>4.3500000000000032</v>
      </c>
      <c r="E22" s="41">
        <f t="shared" si="3"/>
        <v>0</v>
      </c>
      <c r="F22" s="41">
        <f t="shared" si="3"/>
        <v>6.500000000000004E-4</v>
      </c>
      <c r="G22" s="41">
        <f t="shared" si="3"/>
        <v>4.7000000000000002E-3</v>
      </c>
      <c r="H22" s="41">
        <f t="shared" si="3"/>
        <v>1.9999999999999987E-3</v>
      </c>
      <c r="I22" s="41">
        <f t="shared" si="3"/>
        <v>7.999999999999995E-3</v>
      </c>
      <c r="J22" s="41">
        <f t="shared" si="3"/>
        <v>0</v>
      </c>
      <c r="K22" s="41">
        <f t="shared" si="4"/>
        <v>0</v>
      </c>
    </row>
    <row r="23" spans="1:11" x14ac:dyDescent="0.55000000000000004">
      <c r="A23">
        <f t="shared" si="1"/>
        <v>2041</v>
      </c>
      <c r="B23" s="41">
        <f t="shared" si="3"/>
        <v>62.99000000000003</v>
      </c>
      <c r="C23" s="41">
        <f t="shared" si="3"/>
        <v>6.980000000000004</v>
      </c>
      <c r="D23" s="41">
        <f t="shared" si="3"/>
        <v>4.3350000000000035</v>
      </c>
      <c r="E23" s="41">
        <f t="shared" si="3"/>
        <v>0</v>
      </c>
      <c r="F23" s="41">
        <f t="shared" si="3"/>
        <v>5.8500000000000045E-4</v>
      </c>
      <c r="G23" s="41">
        <f t="shared" si="3"/>
        <v>4.7000000000000002E-3</v>
      </c>
      <c r="H23" s="41">
        <f t="shared" si="3"/>
        <v>1.9499999999999988E-3</v>
      </c>
      <c r="I23" s="41">
        <f t="shared" si="3"/>
        <v>7.7999999999999953E-3</v>
      </c>
      <c r="J23" s="41">
        <f t="shared" si="3"/>
        <v>0</v>
      </c>
      <c r="K23" s="41">
        <f t="shared" si="4"/>
        <v>0</v>
      </c>
    </row>
    <row r="24" spans="1:11" x14ac:dyDescent="0.55000000000000004">
      <c r="A24">
        <f t="shared" si="1"/>
        <v>2042</v>
      </c>
      <c r="B24" s="41">
        <f t="shared" si="3"/>
        <v>62.78000000000003</v>
      </c>
      <c r="C24" s="41">
        <f t="shared" si="3"/>
        <v>6.9600000000000044</v>
      </c>
      <c r="D24" s="41">
        <f t="shared" si="3"/>
        <v>4.3200000000000038</v>
      </c>
      <c r="E24" s="41">
        <f t="shared" si="3"/>
        <v>0</v>
      </c>
      <c r="F24" s="41">
        <f t="shared" si="3"/>
        <v>5.200000000000005E-4</v>
      </c>
      <c r="G24" s="41">
        <f t="shared" si="3"/>
        <v>4.7000000000000002E-3</v>
      </c>
      <c r="H24" s="41">
        <f t="shared" si="3"/>
        <v>1.8999999999999989E-3</v>
      </c>
      <c r="I24" s="41">
        <f t="shared" si="3"/>
        <v>7.5999999999999956E-3</v>
      </c>
      <c r="J24" s="41">
        <f t="shared" si="3"/>
        <v>0</v>
      </c>
      <c r="K24" s="41">
        <f t="shared" si="4"/>
        <v>0</v>
      </c>
    </row>
    <row r="25" spans="1:11" x14ac:dyDescent="0.55000000000000004">
      <c r="A25">
        <f t="shared" si="1"/>
        <v>2043</v>
      </c>
      <c r="B25" s="41">
        <f t="shared" si="3"/>
        <v>62.570000000000029</v>
      </c>
      <c r="C25" s="41">
        <f t="shared" si="3"/>
        <v>6.9400000000000048</v>
      </c>
      <c r="D25" s="41">
        <f t="shared" si="3"/>
        <v>4.3050000000000042</v>
      </c>
      <c r="E25" s="41">
        <f t="shared" si="3"/>
        <v>0</v>
      </c>
      <c r="F25" s="41">
        <f t="shared" si="3"/>
        <v>4.5500000000000049E-4</v>
      </c>
      <c r="G25" s="41">
        <f t="shared" si="3"/>
        <v>4.7000000000000002E-3</v>
      </c>
      <c r="H25" s="41">
        <f t="shared" si="3"/>
        <v>1.849999999999999E-3</v>
      </c>
      <c r="I25" s="41">
        <f t="shared" si="3"/>
        <v>7.399999999999996E-3</v>
      </c>
      <c r="J25" s="41">
        <f t="shared" si="3"/>
        <v>0</v>
      </c>
      <c r="K25" s="41">
        <f t="shared" si="4"/>
        <v>0</v>
      </c>
    </row>
    <row r="26" spans="1:11" x14ac:dyDescent="0.55000000000000004">
      <c r="A26">
        <f t="shared" si="1"/>
        <v>2044</v>
      </c>
      <c r="B26" s="41">
        <f t="shared" si="3"/>
        <v>62.360000000000028</v>
      </c>
      <c r="C26" s="41">
        <f t="shared" si="3"/>
        <v>6.9200000000000053</v>
      </c>
      <c r="D26" s="41">
        <f t="shared" si="3"/>
        <v>4.2900000000000045</v>
      </c>
      <c r="E26" s="41">
        <f t="shared" si="3"/>
        <v>0</v>
      </c>
      <c r="F26" s="41">
        <f t="shared" si="3"/>
        <v>3.9000000000000048E-4</v>
      </c>
      <c r="G26" s="41">
        <f t="shared" si="3"/>
        <v>4.7000000000000002E-3</v>
      </c>
      <c r="H26" s="41">
        <f t="shared" si="3"/>
        <v>1.7999999999999991E-3</v>
      </c>
      <c r="I26" s="41">
        <f t="shared" si="3"/>
        <v>7.1999999999999963E-3</v>
      </c>
      <c r="J26" s="41">
        <f t="shared" si="3"/>
        <v>0</v>
      </c>
      <c r="K26" s="41">
        <f t="shared" si="4"/>
        <v>0</v>
      </c>
    </row>
    <row r="27" spans="1:11" x14ac:dyDescent="0.55000000000000004">
      <c r="A27">
        <f t="shared" si="1"/>
        <v>2045</v>
      </c>
      <c r="B27" s="41">
        <f t="shared" si="3"/>
        <v>62.150000000000027</v>
      </c>
      <c r="C27" s="41">
        <f t="shared" si="3"/>
        <v>6.9000000000000057</v>
      </c>
      <c r="D27" s="41">
        <f t="shared" si="3"/>
        <v>4.2750000000000048</v>
      </c>
      <c r="E27" s="41">
        <f t="shared" si="3"/>
        <v>0</v>
      </c>
      <c r="F27" s="41">
        <f t="shared" si="3"/>
        <v>3.2500000000000047E-4</v>
      </c>
      <c r="G27" s="41">
        <f t="shared" si="3"/>
        <v>4.7000000000000002E-3</v>
      </c>
      <c r="H27" s="41">
        <f t="shared" si="3"/>
        <v>1.7499999999999992E-3</v>
      </c>
      <c r="I27" s="41">
        <f t="shared" si="3"/>
        <v>6.9999999999999967E-3</v>
      </c>
      <c r="J27" s="41">
        <f t="shared" si="3"/>
        <v>0</v>
      </c>
      <c r="K27" s="41">
        <f t="shared" si="4"/>
        <v>0</v>
      </c>
    </row>
    <row r="28" spans="1:11" x14ac:dyDescent="0.55000000000000004">
      <c r="A28">
        <f t="shared" si="1"/>
        <v>2046</v>
      </c>
      <c r="B28" s="41">
        <f t="shared" si="3"/>
        <v>61.940000000000026</v>
      </c>
      <c r="C28" s="41">
        <f t="shared" si="3"/>
        <v>6.8800000000000061</v>
      </c>
      <c r="D28" s="41">
        <f t="shared" si="3"/>
        <v>4.2600000000000051</v>
      </c>
      <c r="E28" s="41">
        <f t="shared" si="3"/>
        <v>0</v>
      </c>
      <c r="F28" s="41">
        <f t="shared" si="3"/>
        <v>2.6000000000000047E-4</v>
      </c>
      <c r="G28" s="41">
        <f t="shared" si="3"/>
        <v>4.7000000000000002E-3</v>
      </c>
      <c r="H28" s="41">
        <f t="shared" si="3"/>
        <v>1.6999999999999993E-3</v>
      </c>
      <c r="I28" s="41">
        <f t="shared" si="3"/>
        <v>6.799999999999997E-3</v>
      </c>
      <c r="J28" s="41">
        <f t="shared" ref="J28:J31" si="5">J27+(J$32-J$12)/20</f>
        <v>0</v>
      </c>
      <c r="K28" s="41">
        <f t="shared" si="4"/>
        <v>0</v>
      </c>
    </row>
    <row r="29" spans="1:11" x14ac:dyDescent="0.55000000000000004">
      <c r="A29">
        <f t="shared" si="1"/>
        <v>2047</v>
      </c>
      <c r="B29" s="41">
        <f t="shared" ref="B29:I31" si="6">B28+(B$32-B$12)/20</f>
        <v>61.730000000000025</v>
      </c>
      <c r="C29" s="41">
        <f t="shared" si="6"/>
        <v>6.8600000000000065</v>
      </c>
      <c r="D29" s="41">
        <f t="shared" si="6"/>
        <v>4.2450000000000054</v>
      </c>
      <c r="E29" s="41">
        <f t="shared" si="6"/>
        <v>0</v>
      </c>
      <c r="F29" s="41">
        <f t="shared" si="6"/>
        <v>1.9500000000000046E-4</v>
      </c>
      <c r="G29" s="41">
        <f t="shared" si="6"/>
        <v>4.7000000000000002E-3</v>
      </c>
      <c r="H29" s="41">
        <f t="shared" si="6"/>
        <v>1.6499999999999993E-3</v>
      </c>
      <c r="I29" s="41">
        <f t="shared" si="6"/>
        <v>6.5999999999999974E-3</v>
      </c>
      <c r="J29" s="41">
        <f t="shared" si="5"/>
        <v>0</v>
      </c>
      <c r="K29" s="41">
        <f t="shared" si="4"/>
        <v>0</v>
      </c>
    </row>
    <row r="30" spans="1:11" x14ac:dyDescent="0.55000000000000004">
      <c r="A30">
        <f>A29+1</f>
        <v>2048</v>
      </c>
      <c r="B30" s="41">
        <f t="shared" si="6"/>
        <v>61.520000000000024</v>
      </c>
      <c r="C30" s="41">
        <f t="shared" si="6"/>
        <v>6.840000000000007</v>
      </c>
      <c r="D30" s="41">
        <f t="shared" si="6"/>
        <v>4.2300000000000058</v>
      </c>
      <c r="E30" s="41">
        <f t="shared" si="6"/>
        <v>0</v>
      </c>
      <c r="F30" s="41">
        <f t="shared" si="6"/>
        <v>1.3000000000000045E-4</v>
      </c>
      <c r="G30" s="41">
        <f t="shared" si="6"/>
        <v>4.7000000000000002E-3</v>
      </c>
      <c r="H30" s="41">
        <f t="shared" si="6"/>
        <v>1.5999999999999994E-3</v>
      </c>
      <c r="I30" s="41">
        <f t="shared" si="6"/>
        <v>6.3999999999999977E-3</v>
      </c>
      <c r="J30" s="41">
        <f t="shared" si="5"/>
        <v>0</v>
      </c>
      <c r="K30" s="41">
        <f t="shared" si="4"/>
        <v>0</v>
      </c>
    </row>
    <row r="31" spans="1:11" x14ac:dyDescent="0.55000000000000004">
      <c r="A31">
        <f t="shared" si="1"/>
        <v>2049</v>
      </c>
      <c r="B31" s="41">
        <f t="shared" si="6"/>
        <v>61.310000000000024</v>
      </c>
      <c r="C31" s="41">
        <f t="shared" si="6"/>
        <v>6.8200000000000074</v>
      </c>
      <c r="D31" s="41">
        <f t="shared" si="6"/>
        <v>4.2150000000000061</v>
      </c>
      <c r="E31" s="41">
        <f t="shared" si="6"/>
        <v>0</v>
      </c>
      <c r="F31" s="41">
        <f t="shared" si="6"/>
        <v>6.5000000000000455E-5</v>
      </c>
      <c r="G31" s="41">
        <f t="shared" si="6"/>
        <v>4.7000000000000002E-3</v>
      </c>
      <c r="H31" s="41">
        <f t="shared" si="6"/>
        <v>1.5499999999999995E-3</v>
      </c>
      <c r="I31" s="41">
        <f t="shared" si="6"/>
        <v>6.199999999999998E-3</v>
      </c>
      <c r="J31" s="41">
        <f t="shared" si="5"/>
        <v>0</v>
      </c>
      <c r="K31" s="41">
        <f t="shared" si="4"/>
        <v>0</v>
      </c>
    </row>
    <row r="32" spans="1:11" x14ac:dyDescent="0.55000000000000004">
      <c r="A32">
        <f t="shared" si="1"/>
        <v>2050</v>
      </c>
      <c r="B32" s="34">
        <v>61.1</v>
      </c>
      <c r="C32" s="34">
        <v>6.8</v>
      </c>
      <c r="D32" s="34">
        <v>4.2</v>
      </c>
      <c r="E32" s="35">
        <v>0</v>
      </c>
      <c r="F32" s="37">
        <v>0</v>
      </c>
      <c r="G32" s="36">
        <v>4.7000000000000002E-3</v>
      </c>
      <c r="H32" s="38">
        <v>1.5E-3</v>
      </c>
      <c r="I32" s="38">
        <v>6.0000000000000001E-3</v>
      </c>
      <c r="J32" s="39">
        <v>0</v>
      </c>
      <c r="K32" s="4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J24" sqref="J24"/>
    </sheetView>
  </sheetViews>
  <sheetFormatPr defaultRowHeight="14.4" x14ac:dyDescent="0.55000000000000004"/>
  <cols>
    <col min="1" max="1" width="15.41796875" customWidth="1"/>
  </cols>
  <sheetData>
    <row r="1" spans="1:3" x14ac:dyDescent="0.55000000000000004">
      <c r="A1" s="17"/>
      <c r="B1" t="s">
        <v>30</v>
      </c>
    </row>
    <row r="2" spans="1:3" x14ac:dyDescent="0.55000000000000004">
      <c r="A2" s="18"/>
      <c r="B2" t="s">
        <v>27</v>
      </c>
    </row>
    <row r="3" spans="1:3" x14ac:dyDescent="0.55000000000000004">
      <c r="A3" s="19"/>
      <c r="B3" t="s">
        <v>18</v>
      </c>
    </row>
    <row r="4" spans="1:3" x14ac:dyDescent="0.55000000000000004">
      <c r="A4" t="s">
        <v>29</v>
      </c>
    </row>
    <row r="5" spans="1:3" x14ac:dyDescent="0.55000000000000004">
      <c r="A5" t="s">
        <v>28</v>
      </c>
      <c r="B5" t="s">
        <v>21</v>
      </c>
      <c r="C5" t="s">
        <v>24</v>
      </c>
    </row>
    <row r="6" spans="1:3" x14ac:dyDescent="0.55000000000000004">
      <c r="A6" t="s">
        <v>25</v>
      </c>
      <c r="B6" t="s">
        <v>22</v>
      </c>
      <c r="C6" t="s">
        <v>24</v>
      </c>
    </row>
    <row r="7" spans="1:3" x14ac:dyDescent="0.55000000000000004">
      <c r="A7" t="s">
        <v>26</v>
      </c>
      <c r="B7" t="s">
        <v>23</v>
      </c>
      <c r="C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C066-365B-4869-8254-4FF97F2A0951}">
  <dimension ref="A1:T63"/>
  <sheetViews>
    <sheetView tabSelected="1" zoomScale="76" workbookViewId="0">
      <selection activeCell="N15" sqref="N15"/>
    </sheetView>
  </sheetViews>
  <sheetFormatPr defaultRowHeight="14.4" x14ac:dyDescent="0.55000000000000004"/>
  <cols>
    <col min="1" max="1" width="8.83984375" style="10"/>
    <col min="2" max="2" width="8.3125" style="10" customWidth="1"/>
    <col min="3" max="3" width="8.83984375" style="12"/>
  </cols>
  <sheetData>
    <row r="1" spans="1:20" x14ac:dyDescent="0.55000000000000004">
      <c r="A1" s="9" t="s">
        <v>0</v>
      </c>
      <c r="B1" s="9" t="s">
        <v>1</v>
      </c>
      <c r="C1" s="11" t="s">
        <v>12</v>
      </c>
      <c r="G1" s="8" t="s">
        <v>14</v>
      </c>
      <c r="H1" s="8" t="s">
        <v>15</v>
      </c>
      <c r="I1" s="8" t="s">
        <v>16</v>
      </c>
      <c r="J1" s="8" t="s">
        <v>17</v>
      </c>
      <c r="L1" s="8" t="s">
        <v>14</v>
      </c>
      <c r="M1" s="8" t="s">
        <v>15</v>
      </c>
      <c r="N1" s="8" t="s">
        <v>16</v>
      </c>
      <c r="O1" s="8" t="s">
        <v>17</v>
      </c>
      <c r="Q1" s="8" t="s">
        <v>32</v>
      </c>
      <c r="R1" s="8" t="s">
        <v>33</v>
      </c>
      <c r="S1" s="8" t="s">
        <v>31</v>
      </c>
      <c r="T1" s="8"/>
    </row>
    <row r="2" spans="1:20" x14ac:dyDescent="0.55000000000000004">
      <c r="A2" s="10">
        <v>1990</v>
      </c>
      <c r="B2" s="10">
        <v>1</v>
      </c>
      <c r="C2" s="12">
        <v>25</v>
      </c>
      <c r="E2">
        <v>1</v>
      </c>
      <c r="F2">
        <v>0</v>
      </c>
      <c r="G2" s="43">
        <v>1</v>
      </c>
      <c r="H2" s="43">
        <v>0</v>
      </c>
      <c r="I2" s="43">
        <v>0</v>
      </c>
      <c r="J2" s="43">
        <v>0</v>
      </c>
      <c r="L2">
        <f>$E2*G2</f>
        <v>1</v>
      </c>
      <c r="M2">
        <f>$E2*H2</f>
        <v>0</v>
      </c>
      <c r="N2">
        <f t="shared" ref="N2:O2" si="0">$E2*I2</f>
        <v>0</v>
      </c>
      <c r="O2">
        <f t="shared" si="0"/>
        <v>0</v>
      </c>
      <c r="Q2">
        <v>4</v>
      </c>
      <c r="R2">
        <v>0.15</v>
      </c>
      <c r="S2">
        <f>L2*Q2+M2*R2</f>
        <v>4</v>
      </c>
    </row>
    <row r="3" spans="1:20" x14ac:dyDescent="0.55000000000000004">
      <c r="A3" s="10">
        <f>A2+1</f>
        <v>1991</v>
      </c>
      <c r="B3" s="10">
        <v>1</v>
      </c>
      <c r="C3" s="12">
        <v>25</v>
      </c>
      <c r="E3">
        <f>B3-B2+F3</f>
        <v>0</v>
      </c>
      <c r="F3">
        <v>0</v>
      </c>
      <c r="G3" s="43">
        <v>1</v>
      </c>
      <c r="H3" s="43">
        <v>0</v>
      </c>
      <c r="I3" s="43">
        <v>0</v>
      </c>
      <c r="J3" s="43">
        <v>0</v>
      </c>
      <c r="L3">
        <f t="shared" ref="L3:L62" si="1">$E3*G3</f>
        <v>0</v>
      </c>
      <c r="M3">
        <f t="shared" ref="M3:M62" si="2">$E3*H3</f>
        <v>0</v>
      </c>
      <c r="N3">
        <f t="shared" ref="N3:N62" si="3">$E3*I3</f>
        <v>0</v>
      </c>
      <c r="O3">
        <f t="shared" ref="O3:O62" si="4">$E3*J3</f>
        <v>0</v>
      </c>
      <c r="Q3">
        <v>4</v>
      </c>
      <c r="R3">
        <v>0.15</v>
      </c>
      <c r="S3">
        <f t="shared" ref="S3:S62" si="5">L3*Q3+M3*R3</f>
        <v>0</v>
      </c>
    </row>
    <row r="4" spans="1:20" x14ac:dyDescent="0.55000000000000004">
      <c r="A4" s="10">
        <f t="shared" ref="A4:A62" si="6">A3+1</f>
        <v>1992</v>
      </c>
      <c r="B4" s="10">
        <v>1</v>
      </c>
      <c r="C4" s="12">
        <v>25</v>
      </c>
      <c r="E4">
        <f t="shared" ref="E4:E62" si="7">B4-B3+F4</f>
        <v>0</v>
      </c>
      <c r="F4">
        <v>0</v>
      </c>
      <c r="G4" s="43">
        <v>1</v>
      </c>
      <c r="H4" s="43">
        <v>0</v>
      </c>
      <c r="I4" s="43">
        <v>0</v>
      </c>
      <c r="J4" s="43"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Q4">
        <v>4</v>
      </c>
      <c r="R4">
        <v>0.15</v>
      </c>
      <c r="S4">
        <f t="shared" si="5"/>
        <v>0</v>
      </c>
    </row>
    <row r="5" spans="1:20" x14ac:dyDescent="0.55000000000000004">
      <c r="A5" s="10">
        <f t="shared" si="6"/>
        <v>1993</v>
      </c>
      <c r="B5" s="10">
        <v>2</v>
      </c>
      <c r="C5" s="12">
        <v>25</v>
      </c>
      <c r="E5">
        <f t="shared" si="7"/>
        <v>1</v>
      </c>
      <c r="F5">
        <v>0</v>
      </c>
      <c r="G5" s="43">
        <v>1</v>
      </c>
      <c r="H5" s="43">
        <v>0</v>
      </c>
      <c r="I5" s="43">
        <v>0</v>
      </c>
      <c r="J5" s="43">
        <v>0</v>
      </c>
      <c r="L5">
        <f t="shared" si="1"/>
        <v>1</v>
      </c>
      <c r="M5">
        <f t="shared" si="2"/>
        <v>0</v>
      </c>
      <c r="N5">
        <f t="shared" si="3"/>
        <v>0</v>
      </c>
      <c r="O5">
        <f t="shared" si="4"/>
        <v>0</v>
      </c>
      <c r="Q5">
        <v>4</v>
      </c>
      <c r="R5">
        <v>0.15</v>
      </c>
      <c r="S5">
        <f t="shared" si="5"/>
        <v>4</v>
      </c>
    </row>
    <row r="6" spans="1:20" x14ac:dyDescent="0.55000000000000004">
      <c r="A6" s="10">
        <f t="shared" si="6"/>
        <v>1994</v>
      </c>
      <c r="B6" s="10">
        <v>2</v>
      </c>
      <c r="C6" s="12">
        <v>25</v>
      </c>
      <c r="E6">
        <f t="shared" si="7"/>
        <v>0</v>
      </c>
      <c r="F6">
        <v>0</v>
      </c>
      <c r="G6" s="43">
        <v>1</v>
      </c>
      <c r="H6" s="43">
        <v>0</v>
      </c>
      <c r="I6" s="43">
        <v>0</v>
      </c>
      <c r="J6" s="43"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Q6">
        <v>4</v>
      </c>
      <c r="R6">
        <v>0.15</v>
      </c>
      <c r="S6">
        <f t="shared" si="5"/>
        <v>0</v>
      </c>
    </row>
    <row r="7" spans="1:20" x14ac:dyDescent="0.55000000000000004">
      <c r="A7" s="10">
        <f t="shared" si="6"/>
        <v>1995</v>
      </c>
      <c r="B7" s="10">
        <v>2</v>
      </c>
      <c r="C7" s="12">
        <v>25</v>
      </c>
      <c r="E7">
        <f t="shared" si="7"/>
        <v>0</v>
      </c>
      <c r="F7">
        <v>0</v>
      </c>
      <c r="G7" s="43">
        <v>1</v>
      </c>
      <c r="H7" s="43">
        <v>0</v>
      </c>
      <c r="I7" s="43">
        <v>0</v>
      </c>
      <c r="J7" s="43"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Q7">
        <v>4</v>
      </c>
      <c r="R7">
        <v>0.15</v>
      </c>
      <c r="S7">
        <f t="shared" si="5"/>
        <v>0</v>
      </c>
    </row>
    <row r="8" spans="1:20" x14ac:dyDescent="0.55000000000000004">
      <c r="A8" s="10">
        <f t="shared" si="6"/>
        <v>1996</v>
      </c>
      <c r="B8" s="10">
        <v>3</v>
      </c>
      <c r="C8" s="12">
        <v>25</v>
      </c>
      <c r="E8">
        <f t="shared" si="7"/>
        <v>1</v>
      </c>
      <c r="F8">
        <v>0</v>
      </c>
      <c r="G8" s="43">
        <v>1</v>
      </c>
      <c r="H8" s="43">
        <v>0</v>
      </c>
      <c r="I8" s="43">
        <v>0</v>
      </c>
      <c r="J8" s="43">
        <v>0</v>
      </c>
      <c r="L8">
        <f t="shared" si="1"/>
        <v>1</v>
      </c>
      <c r="M8">
        <f t="shared" si="2"/>
        <v>0</v>
      </c>
      <c r="N8">
        <f t="shared" si="3"/>
        <v>0</v>
      </c>
      <c r="O8">
        <f t="shared" si="4"/>
        <v>0</v>
      </c>
      <c r="Q8">
        <v>4</v>
      </c>
      <c r="R8">
        <v>0.15</v>
      </c>
      <c r="S8">
        <f t="shared" si="5"/>
        <v>4</v>
      </c>
    </row>
    <row r="9" spans="1:20" x14ac:dyDescent="0.55000000000000004">
      <c r="A9" s="10">
        <f t="shared" si="6"/>
        <v>1997</v>
      </c>
      <c r="B9" s="10">
        <v>4</v>
      </c>
      <c r="C9" s="12">
        <v>25</v>
      </c>
      <c r="E9">
        <f t="shared" si="7"/>
        <v>1</v>
      </c>
      <c r="F9">
        <v>0</v>
      </c>
      <c r="G9" s="43">
        <v>1</v>
      </c>
      <c r="H9" s="43">
        <v>0</v>
      </c>
      <c r="I9" s="43">
        <v>0</v>
      </c>
      <c r="J9" s="43">
        <v>0</v>
      </c>
      <c r="L9">
        <f t="shared" si="1"/>
        <v>1</v>
      </c>
      <c r="M9">
        <f t="shared" si="2"/>
        <v>0</v>
      </c>
      <c r="N9">
        <f t="shared" si="3"/>
        <v>0</v>
      </c>
      <c r="O9">
        <f t="shared" si="4"/>
        <v>0</v>
      </c>
      <c r="Q9">
        <v>4</v>
      </c>
      <c r="R9">
        <v>0.15</v>
      </c>
      <c r="S9">
        <f t="shared" si="5"/>
        <v>4</v>
      </c>
    </row>
    <row r="10" spans="1:20" x14ac:dyDescent="0.55000000000000004">
      <c r="A10" s="10">
        <f t="shared" si="6"/>
        <v>1998</v>
      </c>
      <c r="B10" s="10">
        <v>6</v>
      </c>
      <c r="C10" s="12">
        <v>25</v>
      </c>
      <c r="E10">
        <f t="shared" si="7"/>
        <v>2</v>
      </c>
      <c r="F10">
        <v>0</v>
      </c>
      <c r="G10" s="43">
        <v>1</v>
      </c>
      <c r="H10" s="43">
        <v>0</v>
      </c>
      <c r="I10" s="43">
        <v>0</v>
      </c>
      <c r="J10" s="43">
        <v>0</v>
      </c>
      <c r="L10">
        <f t="shared" si="1"/>
        <v>2</v>
      </c>
      <c r="M10">
        <f t="shared" si="2"/>
        <v>0</v>
      </c>
      <c r="N10">
        <f t="shared" si="3"/>
        <v>0</v>
      </c>
      <c r="O10">
        <f t="shared" si="4"/>
        <v>0</v>
      </c>
      <c r="Q10">
        <v>4</v>
      </c>
      <c r="R10">
        <v>0.15</v>
      </c>
      <c r="S10">
        <f t="shared" si="5"/>
        <v>8</v>
      </c>
    </row>
    <row r="11" spans="1:20" x14ac:dyDescent="0.55000000000000004">
      <c r="A11" s="10">
        <f t="shared" si="6"/>
        <v>1999</v>
      </c>
      <c r="B11" s="10">
        <v>9</v>
      </c>
      <c r="C11" s="12">
        <v>25</v>
      </c>
      <c r="E11">
        <f t="shared" si="7"/>
        <v>3</v>
      </c>
      <c r="F11">
        <v>0</v>
      </c>
      <c r="G11" s="43">
        <v>1</v>
      </c>
      <c r="H11" s="43">
        <v>0</v>
      </c>
      <c r="I11" s="43">
        <v>0</v>
      </c>
      <c r="J11" s="43">
        <v>0</v>
      </c>
      <c r="L11">
        <f t="shared" si="1"/>
        <v>3</v>
      </c>
      <c r="M11">
        <f t="shared" si="2"/>
        <v>0</v>
      </c>
      <c r="N11">
        <f t="shared" si="3"/>
        <v>0</v>
      </c>
      <c r="O11">
        <f t="shared" si="4"/>
        <v>0</v>
      </c>
      <c r="Q11">
        <v>4</v>
      </c>
      <c r="R11">
        <v>0.15</v>
      </c>
      <c r="S11">
        <f t="shared" si="5"/>
        <v>12</v>
      </c>
    </row>
    <row r="12" spans="1:20" x14ac:dyDescent="0.55000000000000004">
      <c r="A12" s="10">
        <f t="shared" si="6"/>
        <v>2000</v>
      </c>
      <c r="B12" s="10">
        <v>13</v>
      </c>
      <c r="C12" s="12">
        <v>25</v>
      </c>
      <c r="E12">
        <f t="shared" si="7"/>
        <v>4</v>
      </c>
      <c r="F12">
        <v>0</v>
      </c>
      <c r="G12" s="43">
        <v>1</v>
      </c>
      <c r="H12" s="43">
        <v>0</v>
      </c>
      <c r="I12" s="43">
        <v>0</v>
      </c>
      <c r="J12" s="43">
        <v>0</v>
      </c>
      <c r="L12">
        <f t="shared" si="1"/>
        <v>4</v>
      </c>
      <c r="M12">
        <f t="shared" si="2"/>
        <v>0</v>
      </c>
      <c r="N12">
        <f t="shared" si="3"/>
        <v>0</v>
      </c>
      <c r="O12">
        <f t="shared" si="4"/>
        <v>0</v>
      </c>
      <c r="Q12">
        <v>4</v>
      </c>
      <c r="R12">
        <v>0.15</v>
      </c>
      <c r="S12">
        <f t="shared" si="5"/>
        <v>16</v>
      </c>
    </row>
    <row r="13" spans="1:20" x14ac:dyDescent="0.55000000000000004">
      <c r="A13" s="10">
        <f t="shared" si="6"/>
        <v>2001</v>
      </c>
      <c r="B13" s="10">
        <v>21</v>
      </c>
      <c r="C13" s="12">
        <v>25</v>
      </c>
      <c r="E13">
        <f t="shared" si="7"/>
        <v>8</v>
      </c>
      <c r="F13">
        <v>0</v>
      </c>
      <c r="G13" s="43">
        <v>1</v>
      </c>
      <c r="H13" s="43">
        <v>0</v>
      </c>
      <c r="I13" s="43">
        <v>0</v>
      </c>
      <c r="J13" s="43">
        <v>0</v>
      </c>
      <c r="L13">
        <f t="shared" si="1"/>
        <v>8</v>
      </c>
      <c r="M13">
        <f t="shared" si="2"/>
        <v>0</v>
      </c>
      <c r="N13">
        <f t="shared" si="3"/>
        <v>0</v>
      </c>
      <c r="O13">
        <f t="shared" si="4"/>
        <v>0</v>
      </c>
      <c r="Q13">
        <v>4</v>
      </c>
      <c r="R13">
        <v>0.15</v>
      </c>
      <c r="S13">
        <f t="shared" si="5"/>
        <v>32</v>
      </c>
    </row>
    <row r="14" spans="1:20" x14ac:dyDescent="0.55000000000000004">
      <c r="A14" s="10">
        <f t="shared" si="6"/>
        <v>2002</v>
      </c>
      <c r="B14" s="10">
        <v>26</v>
      </c>
      <c r="C14" s="12">
        <v>25</v>
      </c>
      <c r="E14">
        <f t="shared" si="7"/>
        <v>5</v>
      </c>
      <c r="F14">
        <v>0</v>
      </c>
      <c r="G14" s="43">
        <v>1</v>
      </c>
      <c r="H14" s="43">
        <v>0</v>
      </c>
      <c r="I14" s="43">
        <v>0</v>
      </c>
      <c r="J14" s="43">
        <v>0</v>
      </c>
      <c r="L14">
        <f t="shared" si="1"/>
        <v>5</v>
      </c>
      <c r="M14">
        <f t="shared" si="2"/>
        <v>0</v>
      </c>
      <c r="N14">
        <f t="shared" si="3"/>
        <v>0</v>
      </c>
      <c r="O14">
        <f t="shared" si="4"/>
        <v>0</v>
      </c>
      <c r="Q14">
        <v>4</v>
      </c>
      <c r="R14">
        <v>0.15</v>
      </c>
      <c r="S14">
        <f t="shared" si="5"/>
        <v>20</v>
      </c>
    </row>
    <row r="15" spans="1:20" x14ac:dyDescent="0.55000000000000004">
      <c r="A15" s="10">
        <f t="shared" si="6"/>
        <v>2003</v>
      </c>
      <c r="B15" s="10">
        <v>46</v>
      </c>
      <c r="C15" s="12">
        <v>25</v>
      </c>
      <c r="E15">
        <f t="shared" si="7"/>
        <v>20</v>
      </c>
      <c r="F15">
        <v>0</v>
      </c>
      <c r="G15" s="43">
        <v>1</v>
      </c>
      <c r="H15" s="43">
        <v>0</v>
      </c>
      <c r="I15" s="43">
        <v>0</v>
      </c>
      <c r="J15" s="43">
        <v>0</v>
      </c>
      <c r="L15">
        <f t="shared" si="1"/>
        <v>20</v>
      </c>
      <c r="M15">
        <f>$E15*H15</f>
        <v>0</v>
      </c>
      <c r="N15">
        <f t="shared" si="3"/>
        <v>0</v>
      </c>
      <c r="O15">
        <f t="shared" si="4"/>
        <v>0</v>
      </c>
      <c r="Q15">
        <v>4</v>
      </c>
      <c r="R15">
        <v>0.15</v>
      </c>
      <c r="S15">
        <f t="shared" si="5"/>
        <v>80</v>
      </c>
    </row>
    <row r="16" spans="1:20" x14ac:dyDescent="0.55000000000000004">
      <c r="A16" s="10">
        <f t="shared" si="6"/>
        <v>2004</v>
      </c>
      <c r="B16" s="10">
        <v>50</v>
      </c>
      <c r="C16" s="12">
        <v>25</v>
      </c>
      <c r="E16">
        <f t="shared" si="7"/>
        <v>4</v>
      </c>
      <c r="F16">
        <v>0</v>
      </c>
      <c r="G16" s="43">
        <v>1</v>
      </c>
      <c r="H16" s="43">
        <v>0</v>
      </c>
      <c r="I16" s="43">
        <v>0</v>
      </c>
      <c r="J16" s="43">
        <v>0</v>
      </c>
      <c r="L16">
        <f t="shared" si="1"/>
        <v>4</v>
      </c>
      <c r="M16">
        <f t="shared" si="2"/>
        <v>0</v>
      </c>
      <c r="N16">
        <f t="shared" si="3"/>
        <v>0</v>
      </c>
      <c r="O16">
        <f t="shared" si="4"/>
        <v>0</v>
      </c>
      <c r="Q16">
        <v>4</v>
      </c>
      <c r="R16">
        <v>0.15</v>
      </c>
      <c r="S16">
        <f t="shared" si="5"/>
        <v>16</v>
      </c>
    </row>
    <row r="17" spans="1:19" x14ac:dyDescent="0.55000000000000004">
      <c r="A17" s="10">
        <f t="shared" si="6"/>
        <v>2005</v>
      </c>
      <c r="B17" s="10">
        <v>51</v>
      </c>
      <c r="C17" s="12">
        <v>25</v>
      </c>
      <c r="E17">
        <f t="shared" si="7"/>
        <v>1</v>
      </c>
      <c r="F17">
        <v>0</v>
      </c>
      <c r="G17" s="44">
        <v>0.97142857140000005</v>
      </c>
      <c r="H17" s="44">
        <v>1.42857143E-2</v>
      </c>
      <c r="I17" s="44">
        <v>7.1428571000000003E-3</v>
      </c>
      <c r="J17" s="44">
        <v>7.1428571000000003E-3</v>
      </c>
      <c r="L17">
        <f t="shared" si="1"/>
        <v>0.97142857140000005</v>
      </c>
      <c r="M17">
        <f t="shared" si="2"/>
        <v>1.42857143E-2</v>
      </c>
      <c r="N17">
        <f t="shared" si="3"/>
        <v>7.1428571000000003E-3</v>
      </c>
      <c r="O17">
        <f t="shared" si="4"/>
        <v>7.1428571000000003E-3</v>
      </c>
      <c r="Q17">
        <v>4</v>
      </c>
      <c r="R17">
        <v>0.15</v>
      </c>
      <c r="S17">
        <f t="shared" si="5"/>
        <v>3.8878571427450002</v>
      </c>
    </row>
    <row r="18" spans="1:19" x14ac:dyDescent="0.55000000000000004">
      <c r="A18" s="10">
        <f t="shared" si="6"/>
        <v>2006</v>
      </c>
      <c r="B18" s="10">
        <v>53</v>
      </c>
      <c r="C18" s="12">
        <v>25</v>
      </c>
      <c r="E18">
        <f t="shared" si="7"/>
        <v>2</v>
      </c>
      <c r="F18">
        <v>0</v>
      </c>
      <c r="G18" s="44">
        <v>0.9428571428000001</v>
      </c>
      <c r="H18" s="44">
        <v>2.85714286E-2</v>
      </c>
      <c r="I18" s="44">
        <v>1.4285714200000001E-2</v>
      </c>
      <c r="J18" s="44">
        <v>1.4285714200000001E-2</v>
      </c>
      <c r="L18">
        <f t="shared" si="1"/>
        <v>1.8857142856000002</v>
      </c>
      <c r="M18">
        <f t="shared" si="2"/>
        <v>5.7142857200000001E-2</v>
      </c>
      <c r="N18">
        <f t="shared" si="3"/>
        <v>2.8571428400000001E-2</v>
      </c>
      <c r="O18">
        <f t="shared" si="4"/>
        <v>2.8571428400000001E-2</v>
      </c>
      <c r="Q18">
        <v>4</v>
      </c>
      <c r="R18">
        <v>0.15</v>
      </c>
      <c r="S18">
        <f t="shared" si="5"/>
        <v>7.5514285709800006</v>
      </c>
    </row>
    <row r="19" spans="1:19" x14ac:dyDescent="0.55000000000000004">
      <c r="A19" s="10">
        <f t="shared" si="6"/>
        <v>2007</v>
      </c>
      <c r="B19" s="10">
        <v>54</v>
      </c>
      <c r="C19" s="12">
        <v>25</v>
      </c>
      <c r="E19">
        <f t="shared" si="7"/>
        <v>1</v>
      </c>
      <c r="F19">
        <v>0</v>
      </c>
      <c r="G19" s="44">
        <v>0.91428571420000015</v>
      </c>
      <c r="H19" s="44">
        <v>4.2857142899999999E-2</v>
      </c>
      <c r="I19" s="44">
        <v>2.1428571300000001E-2</v>
      </c>
      <c r="J19" s="44">
        <v>2.1428571300000001E-2</v>
      </c>
      <c r="L19">
        <f t="shared" si="1"/>
        <v>0.91428571420000015</v>
      </c>
      <c r="M19">
        <f t="shared" si="2"/>
        <v>4.2857142899999999E-2</v>
      </c>
      <c r="N19">
        <f t="shared" si="3"/>
        <v>2.1428571300000001E-2</v>
      </c>
      <c r="O19">
        <f t="shared" si="4"/>
        <v>2.1428571300000001E-2</v>
      </c>
      <c r="Q19">
        <v>4</v>
      </c>
      <c r="R19">
        <v>0.15</v>
      </c>
      <c r="S19">
        <f t="shared" si="5"/>
        <v>3.6635714282350005</v>
      </c>
    </row>
    <row r="20" spans="1:19" x14ac:dyDescent="0.55000000000000004">
      <c r="A20" s="10">
        <f t="shared" si="6"/>
        <v>2008</v>
      </c>
      <c r="B20" s="10">
        <v>59</v>
      </c>
      <c r="C20" s="12">
        <v>25</v>
      </c>
      <c r="E20">
        <f t="shared" si="7"/>
        <v>5</v>
      </c>
      <c r="F20">
        <v>0</v>
      </c>
      <c r="G20" s="44">
        <v>0.88571428560000021</v>
      </c>
      <c r="H20" s="44">
        <v>5.7142857200000001E-2</v>
      </c>
      <c r="I20" s="44">
        <v>2.8571428400000001E-2</v>
      </c>
      <c r="J20" s="44">
        <v>2.8571428400000001E-2</v>
      </c>
      <c r="L20">
        <f t="shared" si="1"/>
        <v>4.4285714280000015</v>
      </c>
      <c r="M20">
        <f t="shared" si="2"/>
        <v>0.28571428599999998</v>
      </c>
      <c r="N20">
        <f t="shared" si="3"/>
        <v>0.14285714199999999</v>
      </c>
      <c r="O20">
        <f t="shared" si="4"/>
        <v>0.14285714199999999</v>
      </c>
      <c r="Q20">
        <v>4</v>
      </c>
      <c r="R20">
        <v>0.15</v>
      </c>
      <c r="S20">
        <f t="shared" si="5"/>
        <v>17.757142854900007</v>
      </c>
    </row>
    <row r="21" spans="1:19" x14ac:dyDescent="0.55000000000000004">
      <c r="A21" s="10">
        <f t="shared" si="6"/>
        <v>2009</v>
      </c>
      <c r="B21" s="10">
        <v>69</v>
      </c>
      <c r="C21" s="12">
        <v>25</v>
      </c>
      <c r="E21">
        <f t="shared" si="7"/>
        <v>10</v>
      </c>
      <c r="F21">
        <v>0</v>
      </c>
      <c r="G21" s="44">
        <v>0.85714285700000026</v>
      </c>
      <c r="H21" s="44">
        <v>7.1428571499999996E-2</v>
      </c>
      <c r="I21" s="44">
        <v>3.5714285499999998E-2</v>
      </c>
      <c r="J21" s="44">
        <v>3.5714285499999998E-2</v>
      </c>
      <c r="L21">
        <f t="shared" si="1"/>
        <v>8.5714285700000019</v>
      </c>
      <c r="M21">
        <f t="shared" si="2"/>
        <v>0.71428571499999993</v>
      </c>
      <c r="N21">
        <f t="shared" si="3"/>
        <v>0.35714285499999998</v>
      </c>
      <c r="O21">
        <f t="shared" si="4"/>
        <v>0.35714285499999998</v>
      </c>
      <c r="Q21">
        <v>4</v>
      </c>
      <c r="R21">
        <v>0.15</v>
      </c>
      <c r="S21">
        <f t="shared" si="5"/>
        <v>34.392857137250004</v>
      </c>
    </row>
    <row r="22" spans="1:19" x14ac:dyDescent="0.55000000000000004">
      <c r="A22" s="10">
        <f t="shared" si="6"/>
        <v>2010</v>
      </c>
      <c r="B22" s="10">
        <v>90</v>
      </c>
      <c r="C22" s="12">
        <v>25</v>
      </c>
      <c r="E22">
        <f t="shared" si="7"/>
        <v>21</v>
      </c>
      <c r="F22">
        <v>0</v>
      </c>
      <c r="G22" s="44">
        <v>0.82857142840000031</v>
      </c>
      <c r="H22" s="44">
        <v>8.5714285799999998E-2</v>
      </c>
      <c r="I22" s="44">
        <v>4.2857142599999995E-2</v>
      </c>
      <c r="J22" s="44">
        <v>4.2857142599999995E-2</v>
      </c>
      <c r="L22">
        <f t="shared" si="1"/>
        <v>17.399999996400005</v>
      </c>
      <c r="M22">
        <f t="shared" si="2"/>
        <v>1.8000000018</v>
      </c>
      <c r="N22">
        <f t="shared" si="3"/>
        <v>0.89999999459999991</v>
      </c>
      <c r="O22">
        <f t="shared" si="4"/>
        <v>0.89999999459999991</v>
      </c>
      <c r="Q22">
        <v>4</v>
      </c>
      <c r="R22">
        <v>0.15</v>
      </c>
      <c r="S22">
        <f t="shared" si="5"/>
        <v>69.869999985870024</v>
      </c>
    </row>
    <row r="23" spans="1:19" x14ac:dyDescent="0.55000000000000004">
      <c r="A23" s="10">
        <f t="shared" si="6"/>
        <v>2011</v>
      </c>
      <c r="B23" s="10">
        <v>149</v>
      </c>
      <c r="C23" s="12">
        <v>25</v>
      </c>
      <c r="E23">
        <f t="shared" si="7"/>
        <v>59</v>
      </c>
      <c r="F23">
        <v>0</v>
      </c>
      <c r="G23" s="44">
        <v>0.8</v>
      </c>
      <c r="H23" s="44">
        <v>0.1</v>
      </c>
      <c r="I23" s="44">
        <v>0.05</v>
      </c>
      <c r="J23" s="44">
        <v>0.05</v>
      </c>
      <c r="L23">
        <f t="shared" si="1"/>
        <v>47.2</v>
      </c>
      <c r="M23">
        <f t="shared" si="2"/>
        <v>5.9</v>
      </c>
      <c r="N23">
        <f t="shared" si="3"/>
        <v>2.95</v>
      </c>
      <c r="O23">
        <f t="shared" si="4"/>
        <v>2.95</v>
      </c>
      <c r="Q23">
        <v>4</v>
      </c>
      <c r="R23">
        <v>0.15</v>
      </c>
      <c r="S23">
        <f t="shared" si="5"/>
        <v>189.685</v>
      </c>
    </row>
    <row r="24" spans="1:19" x14ac:dyDescent="0.55000000000000004">
      <c r="A24" s="10">
        <f t="shared" si="6"/>
        <v>2012</v>
      </c>
      <c r="B24" s="10">
        <v>287</v>
      </c>
      <c r="C24" s="12">
        <v>25</v>
      </c>
      <c r="E24">
        <f t="shared" si="7"/>
        <v>138</v>
      </c>
      <c r="F24">
        <v>0</v>
      </c>
      <c r="G24" s="44">
        <v>0.81</v>
      </c>
      <c r="H24" s="44">
        <v>9.222000000000001E-2</v>
      </c>
      <c r="I24" s="44">
        <v>4.444E-2</v>
      </c>
      <c r="J24" s="44">
        <v>5.3330000000000002E-2</v>
      </c>
      <c r="L24">
        <f t="shared" si="1"/>
        <v>111.78</v>
      </c>
      <c r="M24">
        <f t="shared" si="2"/>
        <v>12.726360000000001</v>
      </c>
      <c r="N24">
        <f t="shared" si="3"/>
        <v>6.1327199999999999</v>
      </c>
      <c r="O24">
        <f t="shared" si="4"/>
        <v>7.35954</v>
      </c>
      <c r="Q24">
        <v>4</v>
      </c>
      <c r="R24">
        <v>0.15</v>
      </c>
      <c r="S24">
        <f t="shared" si="5"/>
        <v>449.028954</v>
      </c>
    </row>
    <row r="25" spans="1:19" x14ac:dyDescent="0.55000000000000004">
      <c r="A25" s="10">
        <f t="shared" si="6"/>
        <v>2013</v>
      </c>
      <c r="B25" s="10">
        <v>650</v>
      </c>
      <c r="C25" s="12">
        <v>25</v>
      </c>
      <c r="E25">
        <f t="shared" si="7"/>
        <v>363</v>
      </c>
      <c r="F25">
        <v>0</v>
      </c>
      <c r="G25" s="44">
        <v>0.82000000000000006</v>
      </c>
      <c r="H25" s="44">
        <v>8.4440000000000015E-2</v>
      </c>
      <c r="I25" s="44">
        <v>3.8879999999999998E-2</v>
      </c>
      <c r="J25" s="44">
        <v>5.6660000000000002E-2</v>
      </c>
      <c r="L25">
        <f t="shared" si="1"/>
        <v>297.66000000000003</v>
      </c>
      <c r="M25">
        <f t="shared" si="2"/>
        <v>30.651720000000005</v>
      </c>
      <c r="N25">
        <f t="shared" si="3"/>
        <v>14.113439999999999</v>
      </c>
      <c r="O25">
        <f t="shared" si="4"/>
        <v>20.56758</v>
      </c>
      <c r="Q25">
        <v>4</v>
      </c>
      <c r="R25">
        <v>0.15</v>
      </c>
      <c r="S25">
        <f t="shared" si="5"/>
        <v>1195.2377580000002</v>
      </c>
    </row>
    <row r="26" spans="1:19" x14ac:dyDescent="0.55000000000000004">
      <c r="A26" s="10">
        <f t="shared" si="6"/>
        <v>2014</v>
      </c>
      <c r="B26" s="10">
        <v>1007</v>
      </c>
      <c r="C26" s="12">
        <v>25</v>
      </c>
      <c r="E26">
        <f t="shared" si="7"/>
        <v>358</v>
      </c>
      <c r="F26">
        <f>E2</f>
        <v>1</v>
      </c>
      <c r="G26" s="44">
        <v>0.83000000000000007</v>
      </c>
      <c r="H26" s="44">
        <v>7.666000000000002E-2</v>
      </c>
      <c r="I26" s="44">
        <v>3.3319999999999995E-2</v>
      </c>
      <c r="J26" s="44">
        <v>5.9990000000000002E-2</v>
      </c>
      <c r="L26">
        <f t="shared" si="1"/>
        <v>297.14000000000004</v>
      </c>
      <c r="M26">
        <f t="shared" si="2"/>
        <v>27.444280000000006</v>
      </c>
      <c r="N26">
        <f t="shared" si="3"/>
        <v>11.928559999999999</v>
      </c>
      <c r="O26">
        <f t="shared" si="4"/>
        <v>21.476420000000001</v>
      </c>
      <c r="Q26">
        <v>4</v>
      </c>
      <c r="R26">
        <v>0.15</v>
      </c>
      <c r="S26">
        <f t="shared" si="5"/>
        <v>1192.6766420000001</v>
      </c>
    </row>
    <row r="27" spans="1:19" x14ac:dyDescent="0.55000000000000004">
      <c r="A27" s="10">
        <f t="shared" si="6"/>
        <v>2015</v>
      </c>
      <c r="B27" s="10">
        <v>1526</v>
      </c>
      <c r="C27" s="12">
        <v>25</v>
      </c>
      <c r="E27">
        <f t="shared" si="7"/>
        <v>519</v>
      </c>
      <c r="F27">
        <f t="shared" ref="F27:F62" si="8">E3</f>
        <v>0</v>
      </c>
      <c r="G27" s="44">
        <v>0.84000000000000008</v>
      </c>
      <c r="H27" s="44">
        <v>6.8880000000000025E-2</v>
      </c>
      <c r="I27" s="44">
        <v>2.7759999999999996E-2</v>
      </c>
      <c r="J27" s="44">
        <v>6.3320000000000001E-2</v>
      </c>
      <c r="L27">
        <f t="shared" si="1"/>
        <v>435.96000000000004</v>
      </c>
      <c r="M27">
        <f t="shared" si="2"/>
        <v>35.748720000000013</v>
      </c>
      <c r="N27">
        <f t="shared" si="3"/>
        <v>14.407439999999998</v>
      </c>
      <c r="O27">
        <f t="shared" si="4"/>
        <v>32.863080000000004</v>
      </c>
      <c r="Q27">
        <v>4</v>
      </c>
      <c r="R27">
        <v>0.15</v>
      </c>
      <c r="S27">
        <f t="shared" si="5"/>
        <v>1749.2023080000001</v>
      </c>
    </row>
    <row r="28" spans="1:19" x14ac:dyDescent="0.55000000000000004">
      <c r="A28" s="10">
        <f t="shared" si="6"/>
        <v>2016</v>
      </c>
      <c r="B28" s="10">
        <v>2135</v>
      </c>
      <c r="C28" s="12">
        <v>25</v>
      </c>
      <c r="E28">
        <f t="shared" si="7"/>
        <v>609</v>
      </c>
      <c r="F28">
        <f t="shared" si="8"/>
        <v>0</v>
      </c>
      <c r="G28" s="44">
        <v>0.85000000000000009</v>
      </c>
      <c r="H28" s="44">
        <v>6.1100000000000022E-2</v>
      </c>
      <c r="I28" s="44">
        <v>2.2199999999999998E-2</v>
      </c>
      <c r="J28" s="44">
        <v>6.6650000000000001E-2</v>
      </c>
      <c r="L28">
        <f t="shared" si="1"/>
        <v>517.65000000000009</v>
      </c>
      <c r="M28">
        <f t="shared" si="2"/>
        <v>37.209900000000012</v>
      </c>
      <c r="N28">
        <f t="shared" si="3"/>
        <v>13.519799999999998</v>
      </c>
      <c r="O28">
        <f t="shared" si="4"/>
        <v>40.589849999999998</v>
      </c>
      <c r="Q28">
        <v>4</v>
      </c>
      <c r="R28">
        <v>0.15</v>
      </c>
      <c r="S28">
        <f t="shared" si="5"/>
        <v>2076.1814850000005</v>
      </c>
    </row>
    <row r="29" spans="1:19" x14ac:dyDescent="0.55000000000000004">
      <c r="A29" s="10">
        <f t="shared" si="6"/>
        <v>2017</v>
      </c>
      <c r="B29" s="45">
        <v>2911</v>
      </c>
      <c r="C29" s="46">
        <v>25</v>
      </c>
      <c r="E29">
        <f t="shared" si="7"/>
        <v>777</v>
      </c>
      <c r="F29">
        <f t="shared" si="8"/>
        <v>1</v>
      </c>
      <c r="G29" s="44">
        <v>0.8600000000000001</v>
      </c>
      <c r="H29" s="44">
        <v>5.332000000000002E-2</v>
      </c>
      <c r="I29" s="44">
        <v>1.6639999999999999E-2</v>
      </c>
      <c r="J29" s="44">
        <v>6.9980000000000001E-2</v>
      </c>
      <c r="L29">
        <f t="shared" si="1"/>
        <v>668.22</v>
      </c>
      <c r="M29">
        <f t="shared" si="2"/>
        <v>41.429640000000013</v>
      </c>
      <c r="N29">
        <f t="shared" si="3"/>
        <v>12.929279999999999</v>
      </c>
      <c r="O29">
        <f t="shared" si="4"/>
        <v>54.374459999999999</v>
      </c>
      <c r="Q29">
        <v>4</v>
      </c>
      <c r="R29">
        <v>0.15</v>
      </c>
      <c r="S29">
        <f t="shared" si="5"/>
        <v>2679.0944460000001</v>
      </c>
    </row>
    <row r="30" spans="1:19" x14ac:dyDescent="0.55000000000000004">
      <c r="A30" s="10">
        <f t="shared" si="6"/>
        <v>2018</v>
      </c>
      <c r="B30" s="45">
        <v>4522</v>
      </c>
      <c r="C30" s="46">
        <v>25</v>
      </c>
      <c r="E30">
        <f t="shared" si="7"/>
        <v>1611</v>
      </c>
      <c r="F30">
        <f t="shared" si="8"/>
        <v>0</v>
      </c>
      <c r="G30" s="44">
        <v>0.87000000000000011</v>
      </c>
      <c r="H30" s="44">
        <v>4.5540000000000018E-2</v>
      </c>
      <c r="I30" s="44">
        <v>1.108E-2</v>
      </c>
      <c r="J30" s="44">
        <v>7.331E-2</v>
      </c>
      <c r="L30">
        <f t="shared" si="1"/>
        <v>1401.5700000000002</v>
      </c>
      <c r="M30">
        <f t="shared" si="2"/>
        <v>73.364940000000033</v>
      </c>
      <c r="N30">
        <f t="shared" si="3"/>
        <v>17.849879999999999</v>
      </c>
      <c r="O30">
        <f t="shared" si="4"/>
        <v>118.10241000000001</v>
      </c>
      <c r="Q30">
        <v>4</v>
      </c>
      <c r="R30">
        <v>0.15</v>
      </c>
      <c r="S30">
        <f t="shared" si="5"/>
        <v>5617.2847410000004</v>
      </c>
    </row>
    <row r="31" spans="1:19" x14ac:dyDescent="0.55000000000000004">
      <c r="A31" s="10">
        <f t="shared" si="6"/>
        <v>2019</v>
      </c>
      <c r="B31" s="48">
        <f>B30+1706.5</f>
        <v>6228.5</v>
      </c>
      <c r="C31" s="46">
        <v>25</v>
      </c>
      <c r="E31">
        <f t="shared" si="7"/>
        <v>1706.5</v>
      </c>
      <c r="F31">
        <f t="shared" si="8"/>
        <v>0</v>
      </c>
      <c r="G31" s="44">
        <v>0.88000000000000012</v>
      </c>
      <c r="H31" s="44">
        <v>3.7760000000000016E-2</v>
      </c>
      <c r="I31" s="44">
        <v>5.5199999999999997E-3</v>
      </c>
      <c r="J31" s="44">
        <v>7.664E-2</v>
      </c>
      <c r="L31">
        <f t="shared" si="1"/>
        <v>1501.7200000000003</v>
      </c>
      <c r="M31">
        <f t="shared" si="2"/>
        <v>64.437440000000024</v>
      </c>
      <c r="N31">
        <f t="shared" si="3"/>
        <v>9.4198799999999991</v>
      </c>
      <c r="O31">
        <f t="shared" si="4"/>
        <v>130.78616</v>
      </c>
      <c r="Q31">
        <v>4</v>
      </c>
      <c r="R31">
        <v>0.15</v>
      </c>
      <c r="S31">
        <f t="shared" si="5"/>
        <v>6016.5456160000012</v>
      </c>
    </row>
    <row r="32" spans="1:19" x14ac:dyDescent="0.55000000000000004">
      <c r="A32" s="10">
        <f t="shared" si="6"/>
        <v>2020</v>
      </c>
      <c r="B32" s="48">
        <f t="shared" ref="B32:B41" si="9">B31+1706.5</f>
        <v>7935</v>
      </c>
      <c r="C32" s="46">
        <v>25</v>
      </c>
      <c r="E32">
        <f t="shared" si="7"/>
        <v>1707.5</v>
      </c>
      <c r="F32">
        <f t="shared" si="8"/>
        <v>1</v>
      </c>
      <c r="G32" s="44">
        <v>0.89</v>
      </c>
      <c r="H32" s="44">
        <v>0.03</v>
      </c>
      <c r="I32" s="44">
        <v>0</v>
      </c>
      <c r="J32" s="44">
        <v>0.08</v>
      </c>
      <c r="L32">
        <f t="shared" si="1"/>
        <v>1519.675</v>
      </c>
      <c r="M32">
        <f t="shared" si="2"/>
        <v>51.225000000000001</v>
      </c>
      <c r="N32">
        <f t="shared" si="3"/>
        <v>0</v>
      </c>
      <c r="O32">
        <f t="shared" si="4"/>
        <v>136.6</v>
      </c>
      <c r="Q32">
        <v>4</v>
      </c>
      <c r="R32">
        <v>0.15</v>
      </c>
      <c r="S32">
        <f t="shared" si="5"/>
        <v>6086.38375</v>
      </c>
    </row>
    <row r="33" spans="1:19" x14ac:dyDescent="0.55000000000000004">
      <c r="A33" s="10">
        <f t="shared" si="6"/>
        <v>2021</v>
      </c>
      <c r="B33" s="48">
        <f t="shared" si="9"/>
        <v>9641.5</v>
      </c>
      <c r="C33" s="46">
        <v>25</v>
      </c>
      <c r="E33">
        <f t="shared" si="7"/>
        <v>1707.5</v>
      </c>
      <c r="F33">
        <f t="shared" si="8"/>
        <v>1</v>
      </c>
      <c r="G33" s="44">
        <v>0.88600000000000001</v>
      </c>
      <c r="H33" s="44">
        <v>3.2329999999999998E-2</v>
      </c>
      <c r="I33" s="44">
        <v>1E-3</v>
      </c>
      <c r="J33" s="44">
        <v>8.0670000000000006E-2</v>
      </c>
      <c r="L33">
        <f t="shared" si="1"/>
        <v>1512.845</v>
      </c>
      <c r="M33">
        <f t="shared" si="2"/>
        <v>55.203474999999997</v>
      </c>
      <c r="N33">
        <f t="shared" si="3"/>
        <v>1.7075</v>
      </c>
      <c r="O33">
        <f t="shared" si="4"/>
        <v>137.74402500000002</v>
      </c>
      <c r="Q33">
        <v>3.875</v>
      </c>
      <c r="R33">
        <v>0.14499999999999999</v>
      </c>
      <c r="S33">
        <f t="shared" si="5"/>
        <v>5870.2788788750004</v>
      </c>
    </row>
    <row r="34" spans="1:19" x14ac:dyDescent="0.55000000000000004">
      <c r="A34" s="10">
        <f t="shared" si="6"/>
        <v>2022</v>
      </c>
      <c r="B34" s="48">
        <f t="shared" si="9"/>
        <v>11348</v>
      </c>
      <c r="C34" s="46">
        <v>25</v>
      </c>
      <c r="E34">
        <f t="shared" si="7"/>
        <v>1708.5</v>
      </c>
      <c r="F34">
        <f t="shared" si="8"/>
        <v>2</v>
      </c>
      <c r="G34" s="44">
        <v>0.88200000000000001</v>
      </c>
      <c r="H34" s="44">
        <v>3.4659999999999996E-2</v>
      </c>
      <c r="I34" s="44">
        <v>2E-3</v>
      </c>
      <c r="J34" s="44">
        <v>8.134000000000001E-2</v>
      </c>
      <c r="L34">
        <f t="shared" si="1"/>
        <v>1506.8969999999999</v>
      </c>
      <c r="M34">
        <f t="shared" si="2"/>
        <v>59.216609999999996</v>
      </c>
      <c r="N34">
        <f t="shared" si="3"/>
        <v>3.4170000000000003</v>
      </c>
      <c r="O34">
        <f t="shared" si="4"/>
        <v>138.96939</v>
      </c>
      <c r="Q34">
        <v>3.75</v>
      </c>
      <c r="R34">
        <v>0.13999999999999999</v>
      </c>
      <c r="S34">
        <f t="shared" si="5"/>
        <v>5659.1540753999998</v>
      </c>
    </row>
    <row r="35" spans="1:19" x14ac:dyDescent="0.55000000000000004">
      <c r="A35" s="10">
        <f t="shared" si="6"/>
        <v>2023</v>
      </c>
      <c r="B35" s="48">
        <f t="shared" si="9"/>
        <v>13054.5</v>
      </c>
      <c r="C35" s="46">
        <v>25</v>
      </c>
      <c r="E35">
        <f t="shared" si="7"/>
        <v>1709.5</v>
      </c>
      <c r="F35">
        <f t="shared" si="8"/>
        <v>3</v>
      </c>
      <c r="G35" s="44">
        <v>0.878</v>
      </c>
      <c r="H35" s="44">
        <v>3.6989999999999995E-2</v>
      </c>
      <c r="I35" s="44">
        <v>3.0000000000000001E-3</v>
      </c>
      <c r="J35" s="44">
        <v>8.2010000000000013E-2</v>
      </c>
      <c r="L35">
        <f t="shared" si="1"/>
        <v>1500.941</v>
      </c>
      <c r="M35">
        <f t="shared" si="2"/>
        <v>63.234404999999988</v>
      </c>
      <c r="N35">
        <f t="shared" si="3"/>
        <v>5.1284999999999998</v>
      </c>
      <c r="O35">
        <f t="shared" si="4"/>
        <v>140.19609500000001</v>
      </c>
      <c r="Q35">
        <v>3.625</v>
      </c>
      <c r="R35">
        <v>0.13499999999999998</v>
      </c>
      <c r="S35">
        <f t="shared" si="5"/>
        <v>5449.4477696750009</v>
      </c>
    </row>
    <row r="36" spans="1:19" x14ac:dyDescent="0.55000000000000004">
      <c r="A36" s="10">
        <f t="shared" si="6"/>
        <v>2024</v>
      </c>
      <c r="B36" s="48">
        <f t="shared" si="9"/>
        <v>14761</v>
      </c>
      <c r="C36" s="46">
        <v>25</v>
      </c>
      <c r="E36">
        <f t="shared" si="7"/>
        <v>1710.5</v>
      </c>
      <c r="F36">
        <f t="shared" si="8"/>
        <v>4</v>
      </c>
      <c r="G36" s="44">
        <v>0.874</v>
      </c>
      <c r="H36" s="44">
        <v>3.9319999999999994E-2</v>
      </c>
      <c r="I36" s="44">
        <v>4.0000000000000001E-3</v>
      </c>
      <c r="J36" s="44">
        <v>8.2680000000000017E-2</v>
      </c>
      <c r="L36">
        <f t="shared" si="1"/>
        <v>1494.9770000000001</v>
      </c>
      <c r="M36">
        <f t="shared" si="2"/>
        <v>67.256859999999989</v>
      </c>
      <c r="N36">
        <f t="shared" si="3"/>
        <v>6.8420000000000005</v>
      </c>
      <c r="O36">
        <f t="shared" si="4"/>
        <v>141.42414000000002</v>
      </c>
      <c r="Q36">
        <v>3.5</v>
      </c>
      <c r="R36">
        <v>0.12999999999999998</v>
      </c>
      <c r="S36">
        <f t="shared" si="5"/>
        <v>5241.1628917999997</v>
      </c>
    </row>
    <row r="37" spans="1:19" x14ac:dyDescent="0.55000000000000004">
      <c r="A37" s="10">
        <f t="shared" si="6"/>
        <v>2025</v>
      </c>
      <c r="B37" s="48">
        <f t="shared" si="9"/>
        <v>16467.5</v>
      </c>
      <c r="C37" s="46">
        <v>25</v>
      </c>
      <c r="E37">
        <f t="shared" si="7"/>
        <v>1714.5</v>
      </c>
      <c r="F37">
        <f t="shared" si="8"/>
        <v>8</v>
      </c>
      <c r="G37" s="44">
        <v>0.87</v>
      </c>
      <c r="H37" s="44">
        <v>4.1649999999999993E-2</v>
      </c>
      <c r="I37" s="44">
        <v>5.0000000000000001E-3</v>
      </c>
      <c r="J37" s="44">
        <v>8.3350000000000021E-2</v>
      </c>
      <c r="L37">
        <f t="shared" si="1"/>
        <v>1491.615</v>
      </c>
      <c r="M37">
        <f t="shared" si="2"/>
        <v>71.408924999999982</v>
      </c>
      <c r="N37">
        <f t="shared" si="3"/>
        <v>8.5724999999999998</v>
      </c>
      <c r="O37">
        <f t="shared" si="4"/>
        <v>142.90357500000005</v>
      </c>
      <c r="Q37">
        <v>3.375</v>
      </c>
      <c r="R37">
        <v>0.12499999999999997</v>
      </c>
      <c r="S37">
        <f t="shared" si="5"/>
        <v>5043.1267406250008</v>
      </c>
    </row>
    <row r="38" spans="1:19" x14ac:dyDescent="0.55000000000000004">
      <c r="A38" s="10">
        <f t="shared" si="6"/>
        <v>2026</v>
      </c>
      <c r="B38" s="48">
        <f t="shared" si="9"/>
        <v>18174</v>
      </c>
      <c r="C38" s="46">
        <v>25</v>
      </c>
      <c r="E38">
        <f t="shared" si="7"/>
        <v>1711.5</v>
      </c>
      <c r="F38">
        <f t="shared" si="8"/>
        <v>5</v>
      </c>
      <c r="G38" s="44">
        <v>0.86599999999999999</v>
      </c>
      <c r="H38" s="44">
        <v>4.3979999999999991E-2</v>
      </c>
      <c r="I38" s="44">
        <v>6.0000000000000001E-3</v>
      </c>
      <c r="J38" s="44">
        <v>8.4020000000000025E-2</v>
      </c>
      <c r="L38">
        <f t="shared" si="1"/>
        <v>1482.1589999999999</v>
      </c>
      <c r="M38">
        <f t="shared" si="2"/>
        <v>75.271769999999989</v>
      </c>
      <c r="N38">
        <f t="shared" si="3"/>
        <v>10.269</v>
      </c>
      <c r="O38">
        <f t="shared" si="4"/>
        <v>143.80023000000006</v>
      </c>
      <c r="Q38">
        <v>3.25</v>
      </c>
      <c r="R38">
        <v>0.11999999999999997</v>
      </c>
      <c r="S38">
        <f t="shared" si="5"/>
        <v>4826.0493624000001</v>
      </c>
    </row>
    <row r="39" spans="1:19" x14ac:dyDescent="0.55000000000000004">
      <c r="A39" s="10">
        <f t="shared" si="6"/>
        <v>2027</v>
      </c>
      <c r="B39" s="48">
        <f t="shared" si="9"/>
        <v>19880.5</v>
      </c>
      <c r="C39" s="46">
        <v>25</v>
      </c>
      <c r="E39">
        <f t="shared" si="7"/>
        <v>1726.5</v>
      </c>
      <c r="F39">
        <f t="shared" si="8"/>
        <v>20</v>
      </c>
      <c r="G39" s="44">
        <v>0.86199999999999999</v>
      </c>
      <c r="H39" s="44">
        <v>4.630999999999999E-2</v>
      </c>
      <c r="I39" s="44">
        <v>7.0000000000000001E-3</v>
      </c>
      <c r="J39" s="44">
        <v>8.4690000000000029E-2</v>
      </c>
      <c r="L39">
        <f t="shared" si="1"/>
        <v>1488.2429999999999</v>
      </c>
      <c r="M39">
        <f t="shared" si="2"/>
        <v>79.954214999999976</v>
      </c>
      <c r="N39">
        <f t="shared" si="3"/>
        <v>12.0855</v>
      </c>
      <c r="O39">
        <f t="shared" si="4"/>
        <v>146.21728500000006</v>
      </c>
      <c r="Q39">
        <v>3.125</v>
      </c>
      <c r="R39">
        <v>0.11499999999999996</v>
      </c>
      <c r="S39">
        <f t="shared" si="5"/>
        <v>4659.9541097249994</v>
      </c>
    </row>
    <row r="40" spans="1:19" x14ac:dyDescent="0.55000000000000004">
      <c r="A40" s="10">
        <f t="shared" si="6"/>
        <v>2028</v>
      </c>
      <c r="B40" s="48">
        <f t="shared" si="9"/>
        <v>21587</v>
      </c>
      <c r="C40" s="46">
        <v>25</v>
      </c>
      <c r="E40">
        <f t="shared" si="7"/>
        <v>1710.5</v>
      </c>
      <c r="F40">
        <f t="shared" si="8"/>
        <v>4</v>
      </c>
      <c r="G40" s="44">
        <v>0.85799999999999998</v>
      </c>
      <c r="H40" s="44">
        <v>4.8639999999999989E-2</v>
      </c>
      <c r="I40" s="44">
        <v>8.0000000000000002E-3</v>
      </c>
      <c r="J40" s="44">
        <v>8.5360000000000033E-2</v>
      </c>
      <c r="L40">
        <f t="shared" si="1"/>
        <v>1467.6089999999999</v>
      </c>
      <c r="M40">
        <f t="shared" si="2"/>
        <v>83.19871999999998</v>
      </c>
      <c r="N40">
        <f t="shared" si="3"/>
        <v>13.684000000000001</v>
      </c>
      <c r="O40">
        <f t="shared" si="4"/>
        <v>146.00828000000007</v>
      </c>
      <c r="Q40">
        <v>3</v>
      </c>
      <c r="R40">
        <v>0.10999999999999996</v>
      </c>
      <c r="S40">
        <f t="shared" si="5"/>
        <v>4411.9788591999995</v>
      </c>
    </row>
    <row r="41" spans="1:19" x14ac:dyDescent="0.55000000000000004">
      <c r="A41" s="10">
        <f t="shared" si="6"/>
        <v>2029</v>
      </c>
      <c r="B41" s="48">
        <f t="shared" si="9"/>
        <v>23293.5</v>
      </c>
      <c r="C41" s="46">
        <v>25</v>
      </c>
      <c r="E41">
        <f t="shared" si="7"/>
        <v>1707.5</v>
      </c>
      <c r="F41">
        <f t="shared" si="8"/>
        <v>1</v>
      </c>
      <c r="G41" s="44">
        <v>0.85399999999999998</v>
      </c>
      <c r="H41" s="44">
        <v>5.0969999999999988E-2</v>
      </c>
      <c r="I41" s="44">
        <v>9.0000000000000011E-3</v>
      </c>
      <c r="J41" s="44">
        <v>8.6030000000000037E-2</v>
      </c>
      <c r="L41">
        <f t="shared" si="1"/>
        <v>1458.2049999999999</v>
      </c>
      <c r="M41">
        <f t="shared" si="2"/>
        <v>87.03127499999998</v>
      </c>
      <c r="N41">
        <f t="shared" si="3"/>
        <v>15.367500000000001</v>
      </c>
      <c r="O41">
        <f t="shared" si="4"/>
        <v>146.89622500000007</v>
      </c>
      <c r="Q41">
        <v>2.875</v>
      </c>
      <c r="R41">
        <v>0.10499999999999995</v>
      </c>
      <c r="S41">
        <f t="shared" si="5"/>
        <v>4201.4776588749992</v>
      </c>
    </row>
    <row r="42" spans="1:19" x14ac:dyDescent="0.55000000000000004">
      <c r="A42" s="10">
        <f t="shared" si="6"/>
        <v>2030</v>
      </c>
      <c r="B42" s="48">
        <v>25000</v>
      </c>
      <c r="C42" s="46">
        <v>25</v>
      </c>
      <c r="E42">
        <f t="shared" si="7"/>
        <v>1708.5</v>
      </c>
      <c r="F42">
        <f t="shared" si="8"/>
        <v>2</v>
      </c>
      <c r="G42" s="44">
        <v>0.85</v>
      </c>
      <c r="H42" s="44">
        <v>5.3299999999999986E-2</v>
      </c>
      <c r="I42" s="44">
        <v>1.0000000000000002E-2</v>
      </c>
      <c r="J42" s="44">
        <v>8.6700000000000041E-2</v>
      </c>
      <c r="L42">
        <f t="shared" si="1"/>
        <v>1452.2249999999999</v>
      </c>
      <c r="M42">
        <f t="shared" si="2"/>
        <v>91.063049999999976</v>
      </c>
      <c r="N42">
        <f t="shared" si="3"/>
        <v>17.085000000000004</v>
      </c>
      <c r="O42">
        <f t="shared" si="4"/>
        <v>148.12695000000008</v>
      </c>
      <c r="Q42">
        <v>2.75</v>
      </c>
      <c r="R42">
        <v>0.1</v>
      </c>
      <c r="S42">
        <f t="shared" si="5"/>
        <v>4002.7250549999994</v>
      </c>
    </row>
    <row r="43" spans="1:19" x14ac:dyDescent="0.55000000000000004">
      <c r="A43" s="10">
        <f t="shared" si="6"/>
        <v>2031</v>
      </c>
      <c r="B43" s="48">
        <f>B42+1150</f>
        <v>26150</v>
      </c>
      <c r="C43" s="46">
        <v>25</v>
      </c>
      <c r="E43">
        <f t="shared" si="7"/>
        <v>1151</v>
      </c>
      <c r="F43">
        <f t="shared" si="8"/>
        <v>1</v>
      </c>
      <c r="G43" s="44">
        <v>0.84599999999999997</v>
      </c>
      <c r="H43" s="44">
        <v>5.5629999999999985E-2</v>
      </c>
      <c r="I43" s="44">
        <v>1.1000000000000003E-2</v>
      </c>
      <c r="J43" s="44">
        <v>8.7370000000000045E-2</v>
      </c>
      <c r="L43">
        <f t="shared" si="1"/>
        <v>973.74599999999998</v>
      </c>
      <c r="M43">
        <f t="shared" si="2"/>
        <v>64.030129999999986</v>
      </c>
      <c r="N43">
        <f t="shared" si="3"/>
        <v>12.661000000000003</v>
      </c>
      <c r="O43">
        <f t="shared" si="4"/>
        <v>100.56287000000005</v>
      </c>
      <c r="Q43">
        <v>2.7124999999999999</v>
      </c>
      <c r="R43">
        <v>0.10050000000000001</v>
      </c>
      <c r="S43">
        <f t="shared" si="5"/>
        <v>2647.721053065</v>
      </c>
    </row>
    <row r="44" spans="1:19" x14ac:dyDescent="0.55000000000000004">
      <c r="A44" s="10">
        <f t="shared" si="6"/>
        <v>2032</v>
      </c>
      <c r="B44" s="48">
        <f t="shared" ref="B44:B61" si="10">B43+1150</f>
        <v>27300</v>
      </c>
      <c r="C44" s="46">
        <v>25</v>
      </c>
      <c r="E44">
        <f t="shared" si="7"/>
        <v>1155</v>
      </c>
      <c r="F44">
        <f t="shared" si="8"/>
        <v>5</v>
      </c>
      <c r="G44" s="44">
        <v>0.84199999999999997</v>
      </c>
      <c r="H44" s="44">
        <v>5.7959999999999984E-2</v>
      </c>
      <c r="I44" s="44">
        <v>1.2000000000000004E-2</v>
      </c>
      <c r="J44" s="44">
        <v>8.8040000000000049E-2</v>
      </c>
      <c r="L44">
        <f t="shared" si="1"/>
        <v>972.51</v>
      </c>
      <c r="M44">
        <f t="shared" si="2"/>
        <v>66.943799999999982</v>
      </c>
      <c r="N44">
        <f t="shared" si="3"/>
        <v>13.860000000000005</v>
      </c>
      <c r="O44">
        <f t="shared" si="4"/>
        <v>101.68620000000006</v>
      </c>
      <c r="Q44">
        <v>2.6749999999999998</v>
      </c>
      <c r="R44">
        <v>0.10100000000000001</v>
      </c>
      <c r="S44">
        <f t="shared" si="5"/>
        <v>2608.2255737999999</v>
      </c>
    </row>
    <row r="45" spans="1:19" x14ac:dyDescent="0.55000000000000004">
      <c r="A45" s="10">
        <f t="shared" si="6"/>
        <v>2033</v>
      </c>
      <c r="B45" s="48">
        <f t="shared" si="10"/>
        <v>28450</v>
      </c>
      <c r="C45" s="46">
        <v>25</v>
      </c>
      <c r="E45">
        <f t="shared" si="7"/>
        <v>1160</v>
      </c>
      <c r="F45">
        <f t="shared" si="8"/>
        <v>10</v>
      </c>
      <c r="G45" s="44">
        <v>0.83799999999999997</v>
      </c>
      <c r="H45" s="44">
        <v>6.0289999999999982E-2</v>
      </c>
      <c r="I45" s="44">
        <v>1.3000000000000005E-2</v>
      </c>
      <c r="J45" s="44">
        <v>8.8710000000000053E-2</v>
      </c>
      <c r="L45">
        <f t="shared" si="1"/>
        <v>972.07999999999993</v>
      </c>
      <c r="M45">
        <f t="shared" si="2"/>
        <v>69.936399999999978</v>
      </c>
      <c r="N45">
        <f t="shared" si="3"/>
        <v>15.080000000000005</v>
      </c>
      <c r="O45">
        <f t="shared" si="4"/>
        <v>102.90360000000005</v>
      </c>
      <c r="Q45">
        <v>2.6374999999999997</v>
      </c>
      <c r="R45">
        <v>0.10150000000000001</v>
      </c>
      <c r="S45">
        <f t="shared" si="5"/>
        <v>2570.9595445999994</v>
      </c>
    </row>
    <row r="46" spans="1:19" x14ac:dyDescent="0.55000000000000004">
      <c r="A46" s="10">
        <f t="shared" si="6"/>
        <v>2034</v>
      </c>
      <c r="B46" s="48">
        <f t="shared" si="10"/>
        <v>29600</v>
      </c>
      <c r="C46" s="46">
        <v>25</v>
      </c>
      <c r="E46">
        <f t="shared" si="7"/>
        <v>1171</v>
      </c>
      <c r="F46">
        <f t="shared" si="8"/>
        <v>21</v>
      </c>
      <c r="G46" s="44">
        <v>0.83399999999999996</v>
      </c>
      <c r="H46" s="44">
        <v>6.2619999999999981E-2</v>
      </c>
      <c r="I46" s="44">
        <v>1.4000000000000005E-2</v>
      </c>
      <c r="J46" s="44">
        <v>8.9380000000000057E-2</v>
      </c>
      <c r="L46">
        <f t="shared" si="1"/>
        <v>976.61399999999992</v>
      </c>
      <c r="M46">
        <f t="shared" si="2"/>
        <v>73.328019999999981</v>
      </c>
      <c r="N46">
        <f t="shared" si="3"/>
        <v>16.394000000000005</v>
      </c>
      <c r="O46">
        <f t="shared" si="4"/>
        <v>104.66398000000007</v>
      </c>
      <c r="Q46">
        <v>2.5999999999999996</v>
      </c>
      <c r="R46">
        <v>0.10200000000000001</v>
      </c>
      <c r="S46">
        <f t="shared" si="5"/>
        <v>2546.6758580399992</v>
      </c>
    </row>
    <row r="47" spans="1:19" x14ac:dyDescent="0.55000000000000004">
      <c r="A47" s="10">
        <f t="shared" si="6"/>
        <v>2035</v>
      </c>
      <c r="B47" s="48">
        <f t="shared" si="10"/>
        <v>30750</v>
      </c>
      <c r="C47" s="46">
        <v>25</v>
      </c>
      <c r="E47">
        <f t="shared" si="7"/>
        <v>1209</v>
      </c>
      <c r="F47">
        <f t="shared" si="8"/>
        <v>59</v>
      </c>
      <c r="G47" s="44">
        <v>0.83</v>
      </c>
      <c r="H47" s="44">
        <v>6.494999999999998E-2</v>
      </c>
      <c r="I47" s="44">
        <v>1.5000000000000006E-2</v>
      </c>
      <c r="J47" s="44">
        <v>9.0050000000000061E-2</v>
      </c>
      <c r="L47">
        <f t="shared" si="1"/>
        <v>1003.4699999999999</v>
      </c>
      <c r="M47">
        <f t="shared" si="2"/>
        <v>78.524549999999977</v>
      </c>
      <c r="N47">
        <f t="shared" si="3"/>
        <v>18.135000000000009</v>
      </c>
      <c r="O47">
        <f t="shared" si="4"/>
        <v>108.87045000000008</v>
      </c>
      <c r="Q47">
        <v>2.5624999999999996</v>
      </c>
      <c r="R47">
        <v>0.10250000000000001</v>
      </c>
      <c r="S47">
        <f t="shared" si="5"/>
        <v>2579.4406413749994</v>
      </c>
    </row>
    <row r="48" spans="1:19" x14ac:dyDescent="0.55000000000000004">
      <c r="A48" s="10">
        <f t="shared" si="6"/>
        <v>2036</v>
      </c>
      <c r="B48" s="48">
        <f t="shared" si="10"/>
        <v>31900</v>
      </c>
      <c r="C48" s="46">
        <v>25</v>
      </c>
      <c r="E48">
        <f t="shared" si="7"/>
        <v>1288</v>
      </c>
      <c r="F48">
        <f t="shared" si="8"/>
        <v>138</v>
      </c>
      <c r="G48" s="44">
        <v>0.82599999999999996</v>
      </c>
      <c r="H48" s="44">
        <v>6.7279999999999979E-2</v>
      </c>
      <c r="I48" s="44">
        <v>1.6000000000000007E-2</v>
      </c>
      <c r="J48" s="44">
        <v>9.0720000000000064E-2</v>
      </c>
      <c r="L48">
        <f t="shared" si="1"/>
        <v>1063.8879999999999</v>
      </c>
      <c r="M48">
        <f t="shared" si="2"/>
        <v>86.656639999999967</v>
      </c>
      <c r="N48">
        <f t="shared" si="3"/>
        <v>20.608000000000008</v>
      </c>
      <c r="O48">
        <f t="shared" si="4"/>
        <v>116.84736000000008</v>
      </c>
      <c r="Q48">
        <v>2.5249999999999995</v>
      </c>
      <c r="R48">
        <v>0.10300000000000001</v>
      </c>
      <c r="S48">
        <f t="shared" si="5"/>
        <v>2695.2428339199992</v>
      </c>
    </row>
    <row r="49" spans="1:19" x14ac:dyDescent="0.55000000000000004">
      <c r="A49" s="10">
        <f t="shared" si="6"/>
        <v>2037</v>
      </c>
      <c r="B49" s="48">
        <f t="shared" si="10"/>
        <v>33050</v>
      </c>
      <c r="C49" s="46">
        <v>25</v>
      </c>
      <c r="E49">
        <f t="shared" si="7"/>
        <v>1513</v>
      </c>
      <c r="F49">
        <f t="shared" si="8"/>
        <v>363</v>
      </c>
      <c r="G49" s="44">
        <v>0.82199999999999995</v>
      </c>
      <c r="H49" s="44">
        <v>6.9609999999999977E-2</v>
      </c>
      <c r="I49" s="44">
        <v>1.7000000000000008E-2</v>
      </c>
      <c r="J49" s="44">
        <v>9.1390000000000068E-2</v>
      </c>
      <c r="L49">
        <f t="shared" si="1"/>
        <v>1243.6859999999999</v>
      </c>
      <c r="M49">
        <f t="shared" si="2"/>
        <v>105.31992999999997</v>
      </c>
      <c r="N49">
        <f t="shared" si="3"/>
        <v>25.721000000000011</v>
      </c>
      <c r="O49">
        <f t="shared" si="4"/>
        <v>138.2730700000001</v>
      </c>
      <c r="Q49">
        <v>2.4874999999999994</v>
      </c>
      <c r="R49">
        <v>0.10350000000000001</v>
      </c>
      <c r="S49">
        <f t="shared" si="5"/>
        <v>3104.5695377549991</v>
      </c>
    </row>
    <row r="50" spans="1:19" x14ac:dyDescent="0.55000000000000004">
      <c r="A50" s="10">
        <f t="shared" si="6"/>
        <v>2038</v>
      </c>
      <c r="B50" s="48">
        <f t="shared" si="10"/>
        <v>34200</v>
      </c>
      <c r="C50" s="46">
        <v>25</v>
      </c>
      <c r="E50">
        <f t="shared" si="7"/>
        <v>1508</v>
      </c>
      <c r="F50">
        <f t="shared" si="8"/>
        <v>358</v>
      </c>
      <c r="G50" s="44">
        <v>0.81799999999999995</v>
      </c>
      <c r="H50" s="44">
        <v>7.1939999999999976E-2</v>
      </c>
      <c r="I50" s="44">
        <v>1.8000000000000009E-2</v>
      </c>
      <c r="J50" s="44">
        <v>9.2060000000000072E-2</v>
      </c>
      <c r="L50">
        <f t="shared" si="1"/>
        <v>1233.5439999999999</v>
      </c>
      <c r="M50">
        <f t="shared" si="2"/>
        <v>108.48551999999997</v>
      </c>
      <c r="N50">
        <f t="shared" si="3"/>
        <v>27.144000000000013</v>
      </c>
      <c r="O50">
        <f t="shared" si="4"/>
        <v>138.82648000000012</v>
      </c>
      <c r="Q50">
        <v>2.4499999999999993</v>
      </c>
      <c r="R50">
        <v>0.10400000000000001</v>
      </c>
      <c r="S50">
        <f t="shared" si="5"/>
        <v>3033.4652940799988</v>
      </c>
    </row>
    <row r="51" spans="1:19" x14ac:dyDescent="0.55000000000000004">
      <c r="A51" s="10">
        <f t="shared" si="6"/>
        <v>2039</v>
      </c>
      <c r="B51" s="48">
        <f t="shared" si="10"/>
        <v>35350</v>
      </c>
      <c r="C51" s="46">
        <v>25</v>
      </c>
      <c r="E51">
        <f t="shared" si="7"/>
        <v>1669</v>
      </c>
      <c r="F51">
        <f t="shared" si="8"/>
        <v>519</v>
      </c>
      <c r="G51" s="44">
        <v>0.81399999999999995</v>
      </c>
      <c r="H51" s="44">
        <v>7.4269999999999975E-2</v>
      </c>
      <c r="I51" s="44">
        <v>1.900000000000001E-2</v>
      </c>
      <c r="J51" s="44">
        <v>9.2730000000000076E-2</v>
      </c>
      <c r="L51">
        <f t="shared" si="1"/>
        <v>1358.5659999999998</v>
      </c>
      <c r="M51">
        <f t="shared" si="2"/>
        <v>123.95662999999996</v>
      </c>
      <c r="N51">
        <f t="shared" si="3"/>
        <v>31.711000000000016</v>
      </c>
      <c r="O51">
        <f t="shared" si="4"/>
        <v>154.76637000000014</v>
      </c>
      <c r="Q51">
        <v>2.4124999999999992</v>
      </c>
      <c r="R51">
        <v>0.10450000000000001</v>
      </c>
      <c r="S51">
        <f t="shared" si="5"/>
        <v>3290.4939428349985</v>
      </c>
    </row>
    <row r="52" spans="1:19" x14ac:dyDescent="0.55000000000000004">
      <c r="A52" s="10">
        <f t="shared" si="6"/>
        <v>2040</v>
      </c>
      <c r="B52" s="48">
        <f t="shared" si="10"/>
        <v>36500</v>
      </c>
      <c r="C52" s="46">
        <v>25</v>
      </c>
      <c r="E52">
        <f t="shared" si="7"/>
        <v>1759</v>
      </c>
      <c r="F52">
        <f t="shared" si="8"/>
        <v>609</v>
      </c>
      <c r="G52" s="44">
        <v>0.80999999999999994</v>
      </c>
      <c r="H52" s="44">
        <v>7.6599999999999974E-2</v>
      </c>
      <c r="I52" s="44">
        <v>2.0000000000000011E-2</v>
      </c>
      <c r="J52" s="44">
        <v>9.340000000000008E-2</v>
      </c>
      <c r="L52">
        <f t="shared" si="1"/>
        <v>1424.79</v>
      </c>
      <c r="M52">
        <f t="shared" si="2"/>
        <v>134.73939999999996</v>
      </c>
      <c r="N52">
        <f t="shared" si="3"/>
        <v>35.180000000000021</v>
      </c>
      <c r="O52">
        <f t="shared" si="4"/>
        <v>164.29060000000015</v>
      </c>
      <c r="Q52">
        <v>2.3749999999999991</v>
      </c>
      <c r="R52">
        <v>0.10500000000000001</v>
      </c>
      <c r="S52">
        <f t="shared" si="5"/>
        <v>3398.0238869999985</v>
      </c>
    </row>
    <row r="53" spans="1:19" x14ac:dyDescent="0.55000000000000004">
      <c r="A53" s="10">
        <f t="shared" si="6"/>
        <v>2041</v>
      </c>
      <c r="B53" s="48">
        <f t="shared" si="10"/>
        <v>37650</v>
      </c>
      <c r="C53" s="46">
        <v>25</v>
      </c>
      <c r="E53">
        <f t="shared" si="7"/>
        <v>1927</v>
      </c>
      <c r="F53">
        <f t="shared" si="8"/>
        <v>777</v>
      </c>
      <c r="G53" s="44">
        <v>0.80599999999999994</v>
      </c>
      <c r="H53" s="44">
        <v>7.8929999999999972E-2</v>
      </c>
      <c r="I53" s="44">
        <v>2.1000000000000012E-2</v>
      </c>
      <c r="J53" s="44">
        <v>9.4070000000000084E-2</v>
      </c>
      <c r="L53">
        <f t="shared" si="1"/>
        <v>1553.1619999999998</v>
      </c>
      <c r="M53">
        <f t="shared" si="2"/>
        <v>152.09810999999993</v>
      </c>
      <c r="N53">
        <f t="shared" si="3"/>
        <v>40.46700000000002</v>
      </c>
      <c r="O53">
        <f t="shared" si="4"/>
        <v>181.27289000000016</v>
      </c>
      <c r="Q53">
        <v>2.337499999999999</v>
      </c>
      <c r="R53">
        <v>0.10550000000000001</v>
      </c>
      <c r="S53">
        <f t="shared" si="5"/>
        <v>3646.562525604998</v>
      </c>
    </row>
    <row r="54" spans="1:19" x14ac:dyDescent="0.55000000000000004">
      <c r="A54" s="10">
        <f t="shared" si="6"/>
        <v>2042</v>
      </c>
      <c r="B54" s="48">
        <f t="shared" si="10"/>
        <v>38800</v>
      </c>
      <c r="C54" s="46">
        <v>25</v>
      </c>
      <c r="E54">
        <f t="shared" si="7"/>
        <v>2761</v>
      </c>
      <c r="F54">
        <f t="shared" si="8"/>
        <v>1611</v>
      </c>
      <c r="G54" s="44">
        <v>0.80199999999999994</v>
      </c>
      <c r="H54" s="44">
        <v>8.1259999999999971E-2</v>
      </c>
      <c r="I54" s="44">
        <v>2.2000000000000013E-2</v>
      </c>
      <c r="J54" s="44">
        <v>9.4740000000000088E-2</v>
      </c>
      <c r="L54">
        <f t="shared" si="1"/>
        <v>2214.3219999999997</v>
      </c>
      <c r="M54">
        <f t="shared" si="2"/>
        <v>224.35885999999991</v>
      </c>
      <c r="N54">
        <f t="shared" si="3"/>
        <v>60.742000000000033</v>
      </c>
      <c r="O54">
        <f t="shared" si="4"/>
        <v>261.57714000000027</v>
      </c>
      <c r="Q54">
        <v>2.2999999999999989</v>
      </c>
      <c r="R54">
        <v>0.10600000000000001</v>
      </c>
      <c r="S54">
        <f t="shared" si="5"/>
        <v>5116.722639159997</v>
      </c>
    </row>
    <row r="55" spans="1:19" x14ac:dyDescent="0.55000000000000004">
      <c r="A55" s="10">
        <f t="shared" si="6"/>
        <v>2043</v>
      </c>
      <c r="B55" s="48">
        <f t="shared" si="10"/>
        <v>39950</v>
      </c>
      <c r="C55" s="46">
        <v>25</v>
      </c>
      <c r="E55">
        <f t="shared" si="7"/>
        <v>2856.5</v>
      </c>
      <c r="F55">
        <f t="shared" si="8"/>
        <v>1706.5</v>
      </c>
      <c r="G55" s="44">
        <v>0.79799999999999993</v>
      </c>
      <c r="H55" s="44">
        <v>8.358999999999997E-2</v>
      </c>
      <c r="I55" s="44">
        <v>2.3000000000000013E-2</v>
      </c>
      <c r="J55" s="44">
        <v>9.5410000000000092E-2</v>
      </c>
      <c r="L55">
        <f t="shared" si="1"/>
        <v>2279.4869999999996</v>
      </c>
      <c r="M55">
        <f t="shared" si="2"/>
        <v>238.77483499999991</v>
      </c>
      <c r="N55">
        <f t="shared" si="3"/>
        <v>65.699500000000043</v>
      </c>
      <c r="O55">
        <f t="shared" si="4"/>
        <v>272.53866500000026</v>
      </c>
      <c r="Q55">
        <v>2.2624999999999988</v>
      </c>
      <c r="R55">
        <v>0.10650000000000001</v>
      </c>
      <c r="S55">
        <f t="shared" si="5"/>
        <v>5182.7688574274971</v>
      </c>
    </row>
    <row r="56" spans="1:19" x14ac:dyDescent="0.55000000000000004">
      <c r="A56" s="10">
        <f t="shared" si="6"/>
        <v>2044</v>
      </c>
      <c r="B56" s="48">
        <f t="shared" si="10"/>
        <v>41100</v>
      </c>
      <c r="C56" s="46">
        <v>25</v>
      </c>
      <c r="E56">
        <f t="shared" si="7"/>
        <v>2857.5</v>
      </c>
      <c r="F56">
        <f t="shared" si="8"/>
        <v>1707.5</v>
      </c>
      <c r="G56" s="44">
        <v>0.79399999999999993</v>
      </c>
      <c r="H56" s="44">
        <v>8.5919999999999969E-2</v>
      </c>
      <c r="I56" s="44">
        <v>2.4000000000000014E-2</v>
      </c>
      <c r="J56" s="44">
        <v>9.6080000000000096E-2</v>
      </c>
      <c r="L56">
        <f t="shared" si="1"/>
        <v>2268.855</v>
      </c>
      <c r="M56">
        <f t="shared" si="2"/>
        <v>245.51639999999992</v>
      </c>
      <c r="N56">
        <f t="shared" si="3"/>
        <v>68.580000000000041</v>
      </c>
      <c r="O56">
        <f t="shared" si="4"/>
        <v>274.54860000000025</v>
      </c>
      <c r="Q56">
        <v>2.2249999999999988</v>
      </c>
      <c r="R56">
        <v>0.10700000000000001</v>
      </c>
      <c r="S56">
        <f t="shared" si="5"/>
        <v>5074.4726297999969</v>
      </c>
    </row>
    <row r="57" spans="1:19" x14ac:dyDescent="0.55000000000000004">
      <c r="A57" s="10">
        <f t="shared" si="6"/>
        <v>2045</v>
      </c>
      <c r="B57" s="48">
        <f t="shared" si="10"/>
        <v>42250</v>
      </c>
      <c r="C57" s="46">
        <v>25</v>
      </c>
      <c r="E57">
        <f t="shared" si="7"/>
        <v>2857.5</v>
      </c>
      <c r="F57">
        <f t="shared" si="8"/>
        <v>1707.5</v>
      </c>
      <c r="G57" s="44">
        <v>0.78999999999999992</v>
      </c>
      <c r="H57" s="44">
        <v>8.8249999999999967E-2</v>
      </c>
      <c r="I57" s="44">
        <v>2.5000000000000015E-2</v>
      </c>
      <c r="J57" s="44">
        <v>9.67500000000001E-2</v>
      </c>
      <c r="L57">
        <f t="shared" si="1"/>
        <v>2257.4249999999997</v>
      </c>
      <c r="M57">
        <f t="shared" si="2"/>
        <v>252.17437499999991</v>
      </c>
      <c r="N57">
        <f t="shared" si="3"/>
        <v>71.437500000000043</v>
      </c>
      <c r="O57">
        <f t="shared" si="4"/>
        <v>276.46312500000028</v>
      </c>
      <c r="Q57">
        <v>2.1874999999999987</v>
      </c>
      <c r="R57">
        <v>0.10750000000000001</v>
      </c>
      <c r="S57">
        <f t="shared" si="5"/>
        <v>4965.2259328124965</v>
      </c>
    </row>
    <row r="58" spans="1:19" x14ac:dyDescent="0.55000000000000004">
      <c r="A58" s="10">
        <f t="shared" si="6"/>
        <v>2046</v>
      </c>
      <c r="B58" s="48">
        <f t="shared" si="10"/>
        <v>43400</v>
      </c>
      <c r="C58" s="46">
        <v>25</v>
      </c>
      <c r="E58">
        <f t="shared" si="7"/>
        <v>2858.5</v>
      </c>
      <c r="F58">
        <f t="shared" si="8"/>
        <v>1708.5</v>
      </c>
      <c r="G58" s="44">
        <v>0.78599999999999992</v>
      </c>
      <c r="H58" s="44">
        <v>9.0579999999999966E-2</v>
      </c>
      <c r="I58" s="44">
        <v>2.6000000000000016E-2</v>
      </c>
      <c r="J58" s="44">
        <v>9.7420000000000104E-2</v>
      </c>
      <c r="L58">
        <f t="shared" si="1"/>
        <v>2246.7809999999999</v>
      </c>
      <c r="M58">
        <f t="shared" si="2"/>
        <v>258.92292999999989</v>
      </c>
      <c r="N58">
        <f t="shared" si="3"/>
        <v>74.321000000000041</v>
      </c>
      <c r="O58">
        <f t="shared" si="4"/>
        <v>278.4750700000003</v>
      </c>
      <c r="Q58">
        <v>2.1499999999999986</v>
      </c>
      <c r="R58">
        <v>0.10800000000000001</v>
      </c>
      <c r="S58">
        <f t="shared" si="5"/>
        <v>4858.542826439997</v>
      </c>
    </row>
    <row r="59" spans="1:19" x14ac:dyDescent="0.55000000000000004">
      <c r="A59" s="10">
        <f t="shared" si="6"/>
        <v>2047</v>
      </c>
      <c r="B59" s="48">
        <f t="shared" si="10"/>
        <v>44550</v>
      </c>
      <c r="C59" s="46">
        <v>25</v>
      </c>
      <c r="E59">
        <f t="shared" si="7"/>
        <v>2859.5</v>
      </c>
      <c r="F59">
        <f t="shared" si="8"/>
        <v>1709.5</v>
      </c>
      <c r="G59" s="44">
        <v>0.78199999999999992</v>
      </c>
      <c r="H59" s="44">
        <v>9.2909999999999965E-2</v>
      </c>
      <c r="I59" s="44">
        <v>2.7000000000000017E-2</v>
      </c>
      <c r="J59" s="44">
        <v>9.8090000000000108E-2</v>
      </c>
      <c r="L59">
        <f t="shared" si="1"/>
        <v>2236.1289999999999</v>
      </c>
      <c r="M59">
        <f t="shared" si="2"/>
        <v>265.67614499999991</v>
      </c>
      <c r="N59">
        <f t="shared" si="3"/>
        <v>77.206500000000048</v>
      </c>
      <c r="O59">
        <f t="shared" si="4"/>
        <v>280.4883550000003</v>
      </c>
      <c r="Q59">
        <v>2.1124999999999985</v>
      </c>
      <c r="R59">
        <v>0.10850000000000001</v>
      </c>
      <c r="S59">
        <f t="shared" si="5"/>
        <v>4752.6483742324963</v>
      </c>
    </row>
    <row r="60" spans="1:19" x14ac:dyDescent="0.55000000000000004">
      <c r="A60" s="10">
        <f t="shared" si="6"/>
        <v>2048</v>
      </c>
      <c r="B60" s="48">
        <f t="shared" si="10"/>
        <v>45700</v>
      </c>
      <c r="C60" s="46">
        <v>25</v>
      </c>
      <c r="E60">
        <f t="shared" si="7"/>
        <v>2860.5</v>
      </c>
      <c r="F60">
        <f t="shared" si="8"/>
        <v>1710.5</v>
      </c>
      <c r="G60" s="44">
        <v>0.77799999999999991</v>
      </c>
      <c r="H60" s="44">
        <v>9.5239999999999964E-2</v>
      </c>
      <c r="I60" s="44">
        <v>2.8000000000000018E-2</v>
      </c>
      <c r="J60" s="44">
        <v>9.8760000000000112E-2</v>
      </c>
      <c r="L60">
        <f t="shared" si="1"/>
        <v>2225.4689999999996</v>
      </c>
      <c r="M60">
        <f t="shared" si="2"/>
        <v>272.43401999999992</v>
      </c>
      <c r="N60">
        <f t="shared" si="3"/>
        <v>80.094000000000051</v>
      </c>
      <c r="O60">
        <f t="shared" si="4"/>
        <v>282.50298000000032</v>
      </c>
      <c r="Q60">
        <v>2.0749999999999984</v>
      </c>
      <c r="R60">
        <v>0.10900000000000001</v>
      </c>
      <c r="S60">
        <f t="shared" si="5"/>
        <v>4647.5434831799957</v>
      </c>
    </row>
    <row r="61" spans="1:19" x14ac:dyDescent="0.55000000000000004">
      <c r="A61" s="10">
        <f t="shared" si="6"/>
        <v>2049</v>
      </c>
      <c r="B61" s="48">
        <f t="shared" si="10"/>
        <v>46850</v>
      </c>
      <c r="C61" s="46">
        <v>25</v>
      </c>
      <c r="E61">
        <f t="shared" si="7"/>
        <v>2864.5</v>
      </c>
      <c r="F61">
        <f t="shared" si="8"/>
        <v>1714.5</v>
      </c>
      <c r="G61" s="44">
        <v>0.77399999999999991</v>
      </c>
      <c r="H61" s="44">
        <v>9.7569999999999962E-2</v>
      </c>
      <c r="I61" s="44">
        <v>2.9000000000000019E-2</v>
      </c>
      <c r="J61" s="44">
        <v>9.9430000000000116E-2</v>
      </c>
      <c r="L61">
        <f t="shared" si="1"/>
        <v>2217.1229999999996</v>
      </c>
      <c r="M61">
        <f t="shared" si="2"/>
        <v>279.48926499999988</v>
      </c>
      <c r="N61">
        <f t="shared" si="3"/>
        <v>83.070500000000052</v>
      </c>
      <c r="O61">
        <f t="shared" si="4"/>
        <v>284.81723500000032</v>
      </c>
      <c r="Q61">
        <v>2.0374999999999983</v>
      </c>
      <c r="R61">
        <v>0.10950000000000001</v>
      </c>
      <c r="S61">
        <f t="shared" si="5"/>
        <v>4547.9921870174949</v>
      </c>
    </row>
    <row r="62" spans="1:19" x14ac:dyDescent="0.55000000000000004">
      <c r="A62" s="10">
        <f t="shared" si="6"/>
        <v>2050</v>
      </c>
      <c r="B62" s="48">
        <v>48000</v>
      </c>
      <c r="C62" s="46">
        <v>25</v>
      </c>
      <c r="E62">
        <f t="shared" si="7"/>
        <v>2861.5</v>
      </c>
      <c r="F62">
        <f t="shared" si="8"/>
        <v>1711.5</v>
      </c>
      <c r="G62" s="43">
        <v>0.77</v>
      </c>
      <c r="H62" s="43">
        <v>0.1</v>
      </c>
      <c r="I62" s="43">
        <v>0.03</v>
      </c>
      <c r="J62" s="43">
        <v>0.1</v>
      </c>
      <c r="L62">
        <f t="shared" si="1"/>
        <v>2203.355</v>
      </c>
      <c r="M62">
        <f t="shared" si="2"/>
        <v>286.15000000000003</v>
      </c>
      <c r="N62">
        <f t="shared" si="3"/>
        <v>85.844999999999999</v>
      </c>
      <c r="O62">
        <f t="shared" si="4"/>
        <v>286.15000000000003</v>
      </c>
      <c r="Q62">
        <v>2</v>
      </c>
      <c r="R62">
        <v>0.11</v>
      </c>
      <c r="S62">
        <f t="shared" si="5"/>
        <v>4438.1864999999998</v>
      </c>
    </row>
    <row r="63" spans="1:19" x14ac:dyDescent="0.55000000000000004">
      <c r="B63" s="4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9FDD-6B40-4FA6-9B14-6695B8AE8A28}">
  <dimension ref="A1:G64"/>
  <sheetViews>
    <sheetView topLeftCell="A34" workbookViewId="0">
      <selection activeCell="B62" sqref="B62"/>
    </sheetView>
  </sheetViews>
  <sheetFormatPr defaultRowHeight="14.4" x14ac:dyDescent="0.55000000000000004"/>
  <cols>
    <col min="1" max="1" width="8.83984375" style="10"/>
    <col min="2" max="2" width="8.3125" style="10" customWidth="1"/>
    <col min="3" max="3" width="8.83984375" style="12"/>
  </cols>
  <sheetData>
    <row r="1" spans="1:7" x14ac:dyDescent="0.55000000000000004">
      <c r="A1" s="9" t="s">
        <v>0</v>
      </c>
      <c r="B1" s="9" t="s">
        <v>1</v>
      </c>
      <c r="C1" s="11" t="s">
        <v>12</v>
      </c>
      <c r="F1" s="51" t="s">
        <v>34</v>
      </c>
      <c r="G1" s="51" t="s">
        <v>35</v>
      </c>
    </row>
    <row r="2" spans="1:7" x14ac:dyDescent="0.55000000000000004">
      <c r="A2" s="10">
        <v>1990</v>
      </c>
      <c r="B2" s="10">
        <v>1</v>
      </c>
      <c r="C2" s="12">
        <v>25</v>
      </c>
      <c r="F2">
        <f>1</f>
        <v>1</v>
      </c>
      <c r="G2">
        <v>0</v>
      </c>
    </row>
    <row r="3" spans="1:7" x14ac:dyDescent="0.55000000000000004">
      <c r="A3" s="10">
        <f>A2+1</f>
        <v>1991</v>
      </c>
      <c r="B3" s="10">
        <v>1</v>
      </c>
      <c r="C3" s="12">
        <v>25</v>
      </c>
      <c r="F3">
        <f>B3-B2+G3</f>
        <v>0</v>
      </c>
      <c r="G3">
        <v>0</v>
      </c>
    </row>
    <row r="4" spans="1:7" x14ac:dyDescent="0.55000000000000004">
      <c r="A4" s="10">
        <f t="shared" ref="A4:A62" si="0">A3+1</f>
        <v>1992</v>
      </c>
      <c r="B4" s="10">
        <v>1</v>
      </c>
      <c r="C4" s="12">
        <v>25</v>
      </c>
      <c r="F4">
        <f t="shared" ref="F4:F62" si="1">B4-B3+G4</f>
        <v>0</v>
      </c>
      <c r="G4">
        <v>0</v>
      </c>
    </row>
    <row r="5" spans="1:7" x14ac:dyDescent="0.55000000000000004">
      <c r="A5" s="10">
        <f t="shared" si="0"/>
        <v>1993</v>
      </c>
      <c r="B5" s="10">
        <v>2</v>
      </c>
      <c r="C5" s="12">
        <v>25</v>
      </c>
      <c r="F5">
        <f t="shared" si="1"/>
        <v>1</v>
      </c>
      <c r="G5">
        <v>0</v>
      </c>
    </row>
    <row r="6" spans="1:7" x14ac:dyDescent="0.55000000000000004">
      <c r="A6" s="10">
        <f t="shared" si="0"/>
        <v>1994</v>
      </c>
      <c r="B6" s="10">
        <v>2</v>
      </c>
      <c r="C6" s="12">
        <v>25</v>
      </c>
      <c r="F6">
        <f t="shared" si="1"/>
        <v>0</v>
      </c>
      <c r="G6">
        <v>0</v>
      </c>
    </row>
    <row r="7" spans="1:7" x14ac:dyDescent="0.55000000000000004">
      <c r="A7" s="10">
        <f t="shared" si="0"/>
        <v>1995</v>
      </c>
      <c r="B7" s="10">
        <v>2</v>
      </c>
      <c r="C7" s="12">
        <v>25</v>
      </c>
      <c r="F7">
        <f t="shared" si="1"/>
        <v>0</v>
      </c>
      <c r="G7">
        <v>0</v>
      </c>
    </row>
    <row r="8" spans="1:7" x14ac:dyDescent="0.55000000000000004">
      <c r="A8" s="10">
        <f t="shared" si="0"/>
        <v>1996</v>
      </c>
      <c r="B8" s="10">
        <v>3</v>
      </c>
      <c r="C8" s="12">
        <v>25</v>
      </c>
      <c r="F8">
        <f t="shared" si="1"/>
        <v>1</v>
      </c>
      <c r="G8">
        <v>0</v>
      </c>
    </row>
    <row r="9" spans="1:7" x14ac:dyDescent="0.55000000000000004">
      <c r="A9" s="10">
        <f t="shared" si="0"/>
        <v>1997</v>
      </c>
      <c r="B9" s="10">
        <v>4</v>
      </c>
      <c r="C9" s="12">
        <v>25</v>
      </c>
      <c r="F9">
        <f t="shared" si="1"/>
        <v>1</v>
      </c>
      <c r="G9">
        <v>0</v>
      </c>
    </row>
    <row r="10" spans="1:7" x14ac:dyDescent="0.55000000000000004">
      <c r="A10" s="10">
        <f t="shared" si="0"/>
        <v>1998</v>
      </c>
      <c r="B10" s="10">
        <v>6</v>
      </c>
      <c r="C10" s="12">
        <v>25</v>
      </c>
      <c r="F10">
        <f t="shared" si="1"/>
        <v>2</v>
      </c>
      <c r="G10">
        <v>0</v>
      </c>
    </row>
    <row r="11" spans="1:7" x14ac:dyDescent="0.55000000000000004">
      <c r="A11" s="10">
        <f t="shared" si="0"/>
        <v>1999</v>
      </c>
      <c r="B11" s="10">
        <v>9</v>
      </c>
      <c r="C11" s="12">
        <v>25</v>
      </c>
      <c r="F11">
        <f t="shared" si="1"/>
        <v>3</v>
      </c>
      <c r="G11">
        <v>0</v>
      </c>
    </row>
    <row r="12" spans="1:7" x14ac:dyDescent="0.55000000000000004">
      <c r="A12" s="10">
        <f t="shared" si="0"/>
        <v>2000</v>
      </c>
      <c r="B12" s="10">
        <v>13</v>
      </c>
      <c r="C12" s="12">
        <v>25</v>
      </c>
      <c r="F12">
        <f t="shared" si="1"/>
        <v>4</v>
      </c>
      <c r="G12">
        <v>0</v>
      </c>
    </row>
    <row r="13" spans="1:7" x14ac:dyDescent="0.55000000000000004">
      <c r="A13" s="10">
        <f t="shared" si="0"/>
        <v>2001</v>
      </c>
      <c r="B13" s="10">
        <v>21</v>
      </c>
      <c r="C13" s="12">
        <v>25</v>
      </c>
      <c r="F13">
        <f t="shared" si="1"/>
        <v>8</v>
      </c>
      <c r="G13">
        <v>0</v>
      </c>
    </row>
    <row r="14" spans="1:7" x14ac:dyDescent="0.55000000000000004">
      <c r="A14" s="10">
        <f t="shared" si="0"/>
        <v>2002</v>
      </c>
      <c r="B14" s="10">
        <v>26</v>
      </c>
      <c r="C14" s="12">
        <v>25</v>
      </c>
      <c r="F14">
        <f t="shared" si="1"/>
        <v>5</v>
      </c>
      <c r="G14">
        <v>0</v>
      </c>
    </row>
    <row r="15" spans="1:7" x14ac:dyDescent="0.55000000000000004">
      <c r="A15" s="10">
        <f t="shared" si="0"/>
        <v>2003</v>
      </c>
      <c r="B15" s="10">
        <v>46</v>
      </c>
      <c r="C15" s="12">
        <v>25</v>
      </c>
      <c r="F15">
        <f t="shared" si="1"/>
        <v>20</v>
      </c>
      <c r="G15">
        <v>0</v>
      </c>
    </row>
    <row r="16" spans="1:7" x14ac:dyDescent="0.55000000000000004">
      <c r="A16" s="10">
        <f t="shared" si="0"/>
        <v>2004</v>
      </c>
      <c r="B16" s="10">
        <v>50</v>
      </c>
      <c r="C16" s="12">
        <v>25</v>
      </c>
      <c r="F16">
        <f t="shared" si="1"/>
        <v>4</v>
      </c>
      <c r="G16">
        <v>0</v>
      </c>
    </row>
    <row r="17" spans="1:7" x14ac:dyDescent="0.55000000000000004">
      <c r="A17" s="10">
        <f t="shared" si="0"/>
        <v>2005</v>
      </c>
      <c r="B17" s="10">
        <v>51</v>
      </c>
      <c r="C17" s="12">
        <v>25</v>
      </c>
      <c r="F17">
        <f t="shared" si="1"/>
        <v>1</v>
      </c>
      <c r="G17">
        <v>0</v>
      </c>
    </row>
    <row r="18" spans="1:7" x14ac:dyDescent="0.55000000000000004">
      <c r="A18" s="10">
        <f t="shared" si="0"/>
        <v>2006</v>
      </c>
      <c r="B18" s="10">
        <v>53</v>
      </c>
      <c r="C18" s="12">
        <v>25</v>
      </c>
      <c r="F18">
        <f t="shared" si="1"/>
        <v>2</v>
      </c>
      <c r="G18">
        <v>0</v>
      </c>
    </row>
    <row r="19" spans="1:7" x14ac:dyDescent="0.55000000000000004">
      <c r="A19" s="10">
        <f t="shared" si="0"/>
        <v>2007</v>
      </c>
      <c r="B19" s="10">
        <v>54</v>
      </c>
      <c r="C19" s="12">
        <v>25</v>
      </c>
      <c r="F19">
        <f t="shared" si="1"/>
        <v>1</v>
      </c>
      <c r="G19">
        <v>0</v>
      </c>
    </row>
    <row r="20" spans="1:7" x14ac:dyDescent="0.55000000000000004">
      <c r="A20" s="10">
        <f t="shared" si="0"/>
        <v>2008</v>
      </c>
      <c r="B20" s="45">
        <v>59</v>
      </c>
      <c r="C20" s="46">
        <v>25</v>
      </c>
      <c r="D20" s="47"/>
      <c r="E20" s="47"/>
      <c r="F20">
        <f t="shared" si="1"/>
        <v>5</v>
      </c>
      <c r="G20">
        <v>0</v>
      </c>
    </row>
    <row r="21" spans="1:7" x14ac:dyDescent="0.55000000000000004">
      <c r="A21" s="10">
        <f t="shared" si="0"/>
        <v>2009</v>
      </c>
      <c r="B21" s="45">
        <v>69</v>
      </c>
      <c r="C21" s="46">
        <v>25</v>
      </c>
      <c r="D21" s="47"/>
      <c r="E21" s="47"/>
      <c r="F21">
        <f t="shared" si="1"/>
        <v>10</v>
      </c>
      <c r="G21">
        <v>0</v>
      </c>
    </row>
    <row r="22" spans="1:7" x14ac:dyDescent="0.55000000000000004">
      <c r="A22" s="10">
        <f t="shared" si="0"/>
        <v>2010</v>
      </c>
      <c r="B22" s="45">
        <v>90</v>
      </c>
      <c r="C22" s="46">
        <v>25</v>
      </c>
      <c r="D22" s="47"/>
      <c r="E22" s="47"/>
      <c r="F22">
        <f t="shared" si="1"/>
        <v>21</v>
      </c>
      <c r="G22">
        <v>0</v>
      </c>
    </row>
    <row r="23" spans="1:7" x14ac:dyDescent="0.55000000000000004">
      <c r="A23" s="10">
        <f t="shared" si="0"/>
        <v>2011</v>
      </c>
      <c r="B23" s="45">
        <v>149</v>
      </c>
      <c r="C23" s="46">
        <v>25</v>
      </c>
      <c r="D23" s="47"/>
      <c r="E23" s="47"/>
      <c r="F23">
        <f t="shared" si="1"/>
        <v>59</v>
      </c>
      <c r="G23">
        <v>0</v>
      </c>
    </row>
    <row r="24" spans="1:7" x14ac:dyDescent="0.55000000000000004">
      <c r="A24" s="10">
        <f t="shared" si="0"/>
        <v>2012</v>
      </c>
      <c r="B24" s="45">
        <v>287</v>
      </c>
      <c r="C24" s="46">
        <v>25</v>
      </c>
      <c r="D24" s="47"/>
      <c r="E24" s="47"/>
      <c r="F24">
        <f t="shared" si="1"/>
        <v>138</v>
      </c>
      <c r="G24">
        <v>0</v>
      </c>
    </row>
    <row r="25" spans="1:7" x14ac:dyDescent="0.55000000000000004">
      <c r="A25" s="10">
        <f t="shared" si="0"/>
        <v>2013</v>
      </c>
      <c r="B25" s="45">
        <v>650</v>
      </c>
      <c r="C25" s="46">
        <v>25</v>
      </c>
      <c r="D25" s="47"/>
      <c r="E25" s="47"/>
      <c r="F25">
        <f t="shared" si="1"/>
        <v>363</v>
      </c>
      <c r="G25">
        <v>0</v>
      </c>
    </row>
    <row r="26" spans="1:7" x14ac:dyDescent="0.55000000000000004">
      <c r="A26" s="10">
        <f t="shared" si="0"/>
        <v>2014</v>
      </c>
      <c r="B26" s="45">
        <v>1007</v>
      </c>
      <c r="C26" s="46">
        <v>25</v>
      </c>
      <c r="D26" s="47"/>
      <c r="E26" s="47"/>
      <c r="F26">
        <f t="shared" si="1"/>
        <v>357</v>
      </c>
      <c r="G26">
        <v>0</v>
      </c>
    </row>
    <row r="27" spans="1:7" x14ac:dyDescent="0.55000000000000004">
      <c r="A27" s="10">
        <f t="shared" si="0"/>
        <v>2015</v>
      </c>
      <c r="B27" s="45">
        <v>1526</v>
      </c>
      <c r="C27" s="46">
        <v>25</v>
      </c>
      <c r="D27" s="47"/>
      <c r="E27" s="47"/>
      <c r="F27">
        <f t="shared" si="1"/>
        <v>520</v>
      </c>
      <c r="G27">
        <f>F2</f>
        <v>1</v>
      </c>
    </row>
    <row r="28" spans="1:7" x14ac:dyDescent="0.55000000000000004">
      <c r="A28" s="10">
        <f t="shared" si="0"/>
        <v>2016</v>
      </c>
      <c r="B28" s="45">
        <v>2135</v>
      </c>
      <c r="C28" s="46">
        <v>25</v>
      </c>
      <c r="D28" s="47"/>
      <c r="E28" s="47"/>
      <c r="F28">
        <f t="shared" si="1"/>
        <v>609</v>
      </c>
      <c r="G28">
        <f t="shared" ref="G28:G62" si="2">F3</f>
        <v>0</v>
      </c>
    </row>
    <row r="29" spans="1:7" x14ac:dyDescent="0.55000000000000004">
      <c r="A29" s="10">
        <f t="shared" si="0"/>
        <v>2017</v>
      </c>
      <c r="B29" s="45">
        <v>2911</v>
      </c>
      <c r="C29" s="46">
        <v>25</v>
      </c>
      <c r="D29" s="47"/>
      <c r="E29" s="47"/>
      <c r="F29">
        <f t="shared" si="1"/>
        <v>776</v>
      </c>
      <c r="G29">
        <f t="shared" si="2"/>
        <v>0</v>
      </c>
    </row>
    <row r="30" spans="1:7" x14ac:dyDescent="0.55000000000000004">
      <c r="A30" s="10">
        <f t="shared" si="0"/>
        <v>2018</v>
      </c>
      <c r="B30" s="45">
        <v>4522</v>
      </c>
      <c r="C30" s="46">
        <v>25</v>
      </c>
      <c r="D30" s="47"/>
      <c r="E30" s="47"/>
      <c r="F30">
        <f t="shared" si="1"/>
        <v>1612</v>
      </c>
      <c r="G30">
        <f t="shared" si="2"/>
        <v>1</v>
      </c>
    </row>
    <row r="31" spans="1:7" x14ac:dyDescent="0.55000000000000004">
      <c r="A31" s="10">
        <f t="shared" si="0"/>
        <v>2019</v>
      </c>
      <c r="B31" s="48">
        <f>B30+1046.2</f>
        <v>5568.2</v>
      </c>
      <c r="C31" s="46">
        <v>25</v>
      </c>
      <c r="D31" s="47"/>
      <c r="E31" s="47"/>
      <c r="F31">
        <f t="shared" si="1"/>
        <v>1046.1999999999998</v>
      </c>
      <c r="G31">
        <f t="shared" si="2"/>
        <v>0</v>
      </c>
    </row>
    <row r="32" spans="1:7" x14ac:dyDescent="0.55000000000000004">
      <c r="A32" s="10">
        <f t="shared" si="0"/>
        <v>2020</v>
      </c>
      <c r="B32" s="48">
        <f t="shared" ref="B32:B61" si="3">B31+1046.2</f>
        <v>6614.4</v>
      </c>
      <c r="C32" s="46">
        <v>25</v>
      </c>
      <c r="D32" s="47"/>
      <c r="E32" s="47"/>
      <c r="F32">
        <f t="shared" si="1"/>
        <v>1046.1999999999998</v>
      </c>
      <c r="G32">
        <f t="shared" si="2"/>
        <v>0</v>
      </c>
    </row>
    <row r="33" spans="1:7" x14ac:dyDescent="0.55000000000000004">
      <c r="A33" s="10">
        <f t="shared" si="0"/>
        <v>2021</v>
      </c>
      <c r="B33" s="48">
        <f t="shared" si="3"/>
        <v>7660.5999999999995</v>
      </c>
      <c r="C33" s="46">
        <v>25</v>
      </c>
      <c r="D33" s="47"/>
      <c r="E33" s="47"/>
      <c r="F33">
        <f t="shared" si="1"/>
        <v>1047.1999999999998</v>
      </c>
      <c r="G33">
        <f t="shared" si="2"/>
        <v>1</v>
      </c>
    </row>
    <row r="34" spans="1:7" x14ac:dyDescent="0.55000000000000004">
      <c r="A34" s="10">
        <f t="shared" si="0"/>
        <v>2022</v>
      </c>
      <c r="B34" s="48">
        <f t="shared" si="3"/>
        <v>8706.7999999999993</v>
      </c>
      <c r="C34" s="46">
        <v>25</v>
      </c>
      <c r="D34" s="47"/>
      <c r="E34" s="47"/>
      <c r="F34">
        <f t="shared" si="1"/>
        <v>1047.1999999999998</v>
      </c>
      <c r="G34">
        <f t="shared" si="2"/>
        <v>1</v>
      </c>
    </row>
    <row r="35" spans="1:7" x14ac:dyDescent="0.55000000000000004">
      <c r="A35" s="10">
        <f t="shared" si="0"/>
        <v>2023</v>
      </c>
      <c r="B35" s="48">
        <f t="shared" si="3"/>
        <v>9753</v>
      </c>
      <c r="C35" s="46">
        <v>25</v>
      </c>
      <c r="D35" s="47"/>
      <c r="E35" s="47"/>
      <c r="F35">
        <f t="shared" si="1"/>
        <v>1048.2000000000007</v>
      </c>
      <c r="G35">
        <f t="shared" si="2"/>
        <v>2</v>
      </c>
    </row>
    <row r="36" spans="1:7" x14ac:dyDescent="0.55000000000000004">
      <c r="A36" s="10">
        <f t="shared" si="0"/>
        <v>2024</v>
      </c>
      <c r="B36" s="48">
        <f t="shared" si="3"/>
        <v>10799.2</v>
      </c>
      <c r="C36" s="46">
        <v>25</v>
      </c>
      <c r="D36" s="47"/>
      <c r="E36" s="47"/>
      <c r="F36">
        <f t="shared" si="1"/>
        <v>1049.2000000000007</v>
      </c>
      <c r="G36">
        <f t="shared" si="2"/>
        <v>3</v>
      </c>
    </row>
    <row r="37" spans="1:7" x14ac:dyDescent="0.55000000000000004">
      <c r="A37" s="10">
        <f t="shared" si="0"/>
        <v>2025</v>
      </c>
      <c r="B37" s="48">
        <f t="shared" si="3"/>
        <v>11845.400000000001</v>
      </c>
      <c r="C37" s="46">
        <v>25</v>
      </c>
      <c r="D37" s="47"/>
      <c r="E37" s="47"/>
      <c r="F37">
        <f t="shared" si="1"/>
        <v>1050.2000000000007</v>
      </c>
      <c r="G37">
        <f t="shared" si="2"/>
        <v>4</v>
      </c>
    </row>
    <row r="38" spans="1:7" x14ac:dyDescent="0.55000000000000004">
      <c r="A38" s="10">
        <f t="shared" si="0"/>
        <v>2026</v>
      </c>
      <c r="B38" s="48">
        <f t="shared" si="3"/>
        <v>12891.600000000002</v>
      </c>
      <c r="C38" s="46">
        <v>25</v>
      </c>
      <c r="D38" s="47"/>
      <c r="E38" s="47"/>
      <c r="F38">
        <f t="shared" si="1"/>
        <v>1054.2000000000007</v>
      </c>
      <c r="G38">
        <f t="shared" si="2"/>
        <v>8</v>
      </c>
    </row>
    <row r="39" spans="1:7" x14ac:dyDescent="0.55000000000000004">
      <c r="A39" s="10">
        <f t="shared" si="0"/>
        <v>2027</v>
      </c>
      <c r="B39" s="48">
        <f t="shared" si="3"/>
        <v>13937.800000000003</v>
      </c>
      <c r="C39" s="46">
        <v>25</v>
      </c>
      <c r="D39" s="47"/>
      <c r="E39" s="47"/>
      <c r="F39">
        <f t="shared" si="1"/>
        <v>1051.2000000000007</v>
      </c>
      <c r="G39">
        <f t="shared" si="2"/>
        <v>5</v>
      </c>
    </row>
    <row r="40" spans="1:7" x14ac:dyDescent="0.55000000000000004">
      <c r="A40" s="10">
        <f t="shared" si="0"/>
        <v>2028</v>
      </c>
      <c r="B40" s="48">
        <f t="shared" si="3"/>
        <v>14984.000000000004</v>
      </c>
      <c r="C40" s="46">
        <v>25</v>
      </c>
      <c r="D40" s="47"/>
      <c r="E40" s="47"/>
      <c r="F40">
        <f t="shared" si="1"/>
        <v>1066.2000000000007</v>
      </c>
      <c r="G40">
        <f t="shared" si="2"/>
        <v>20</v>
      </c>
    </row>
    <row r="41" spans="1:7" x14ac:dyDescent="0.55000000000000004">
      <c r="A41" s="10">
        <f t="shared" si="0"/>
        <v>2029</v>
      </c>
      <c r="B41" s="48">
        <f t="shared" si="3"/>
        <v>16030.200000000004</v>
      </c>
      <c r="C41" s="46">
        <v>25</v>
      </c>
      <c r="D41" s="47"/>
      <c r="E41" s="47"/>
      <c r="F41">
        <f t="shared" si="1"/>
        <v>1050.2000000000007</v>
      </c>
      <c r="G41">
        <f t="shared" si="2"/>
        <v>4</v>
      </c>
    </row>
    <row r="42" spans="1:7" x14ac:dyDescent="0.55000000000000004">
      <c r="A42" s="10">
        <f t="shared" si="0"/>
        <v>2030</v>
      </c>
      <c r="B42" s="48">
        <f t="shared" si="3"/>
        <v>17076.400000000005</v>
      </c>
      <c r="C42" s="46">
        <v>25</v>
      </c>
      <c r="D42" s="47"/>
      <c r="E42" s="47"/>
      <c r="F42">
        <f t="shared" si="1"/>
        <v>1047.2000000000007</v>
      </c>
      <c r="G42">
        <f t="shared" si="2"/>
        <v>1</v>
      </c>
    </row>
    <row r="43" spans="1:7" x14ac:dyDescent="0.55000000000000004">
      <c r="A43" s="10">
        <f t="shared" si="0"/>
        <v>2031</v>
      </c>
      <c r="B43" s="48">
        <f t="shared" si="3"/>
        <v>18122.600000000006</v>
      </c>
      <c r="C43" s="46">
        <v>25</v>
      </c>
      <c r="D43" s="47"/>
      <c r="E43" s="47"/>
      <c r="F43">
        <f t="shared" si="1"/>
        <v>1048.2000000000007</v>
      </c>
      <c r="G43">
        <f t="shared" si="2"/>
        <v>2</v>
      </c>
    </row>
    <row r="44" spans="1:7" x14ac:dyDescent="0.55000000000000004">
      <c r="A44" s="10">
        <f t="shared" si="0"/>
        <v>2032</v>
      </c>
      <c r="B44" s="48">
        <f t="shared" si="3"/>
        <v>19168.800000000007</v>
      </c>
      <c r="C44" s="46">
        <v>25</v>
      </c>
      <c r="D44" s="47"/>
      <c r="E44" s="47"/>
      <c r="F44">
        <f t="shared" si="1"/>
        <v>1047.2000000000007</v>
      </c>
      <c r="G44">
        <f t="shared" si="2"/>
        <v>1</v>
      </c>
    </row>
    <row r="45" spans="1:7" x14ac:dyDescent="0.55000000000000004">
      <c r="A45" s="10">
        <f t="shared" si="0"/>
        <v>2033</v>
      </c>
      <c r="B45" s="48">
        <f t="shared" si="3"/>
        <v>20215.000000000007</v>
      </c>
      <c r="C45" s="46">
        <v>25</v>
      </c>
      <c r="D45" s="47"/>
      <c r="E45" s="47"/>
      <c r="F45">
        <f t="shared" si="1"/>
        <v>1051.2000000000007</v>
      </c>
      <c r="G45">
        <f t="shared" si="2"/>
        <v>5</v>
      </c>
    </row>
    <row r="46" spans="1:7" x14ac:dyDescent="0.55000000000000004">
      <c r="A46" s="10">
        <f t="shared" si="0"/>
        <v>2034</v>
      </c>
      <c r="B46" s="48">
        <f t="shared" si="3"/>
        <v>21261.200000000008</v>
      </c>
      <c r="C46" s="46">
        <v>25</v>
      </c>
      <c r="D46" s="47"/>
      <c r="E46" s="47"/>
      <c r="F46">
        <f t="shared" si="1"/>
        <v>1056.2000000000007</v>
      </c>
      <c r="G46">
        <f t="shared" si="2"/>
        <v>10</v>
      </c>
    </row>
    <row r="47" spans="1:7" x14ac:dyDescent="0.55000000000000004">
      <c r="A47" s="10">
        <f t="shared" si="0"/>
        <v>2035</v>
      </c>
      <c r="B47" s="48">
        <f t="shared" si="3"/>
        <v>22307.400000000009</v>
      </c>
      <c r="C47" s="46">
        <v>25</v>
      </c>
      <c r="D47" s="47"/>
      <c r="E47" s="47"/>
      <c r="F47">
        <f t="shared" si="1"/>
        <v>1067.2000000000007</v>
      </c>
      <c r="G47">
        <f t="shared" si="2"/>
        <v>21</v>
      </c>
    </row>
    <row r="48" spans="1:7" x14ac:dyDescent="0.55000000000000004">
      <c r="A48" s="10">
        <f t="shared" si="0"/>
        <v>2036</v>
      </c>
      <c r="B48" s="48">
        <f t="shared" si="3"/>
        <v>23353.600000000009</v>
      </c>
      <c r="C48" s="46">
        <v>25</v>
      </c>
      <c r="D48" s="47"/>
      <c r="E48" s="47"/>
      <c r="F48">
        <f t="shared" si="1"/>
        <v>1105.2000000000007</v>
      </c>
      <c r="G48">
        <f t="shared" si="2"/>
        <v>59</v>
      </c>
    </row>
    <row r="49" spans="1:7" x14ac:dyDescent="0.55000000000000004">
      <c r="A49" s="10">
        <f t="shared" si="0"/>
        <v>2037</v>
      </c>
      <c r="B49" s="48">
        <f t="shared" si="3"/>
        <v>24399.80000000001</v>
      </c>
      <c r="C49" s="46">
        <v>25</v>
      </c>
      <c r="D49" s="47"/>
      <c r="E49" s="47"/>
      <c r="F49">
        <f t="shared" si="1"/>
        <v>1184.2000000000007</v>
      </c>
      <c r="G49">
        <f t="shared" si="2"/>
        <v>138</v>
      </c>
    </row>
    <row r="50" spans="1:7" x14ac:dyDescent="0.55000000000000004">
      <c r="A50" s="10">
        <f t="shared" si="0"/>
        <v>2038</v>
      </c>
      <c r="B50" s="48">
        <f t="shared" si="3"/>
        <v>25446.000000000011</v>
      </c>
      <c r="C50" s="46">
        <v>25</v>
      </c>
      <c r="D50" s="47"/>
      <c r="E50" s="47"/>
      <c r="F50">
        <f t="shared" si="1"/>
        <v>1409.2000000000007</v>
      </c>
      <c r="G50">
        <f t="shared" si="2"/>
        <v>363</v>
      </c>
    </row>
    <row r="51" spans="1:7" x14ac:dyDescent="0.55000000000000004">
      <c r="A51" s="10">
        <f t="shared" si="0"/>
        <v>2039</v>
      </c>
      <c r="B51" s="48">
        <f t="shared" si="3"/>
        <v>26492.200000000012</v>
      </c>
      <c r="C51" s="46">
        <v>25</v>
      </c>
      <c r="D51" s="47"/>
      <c r="E51" s="47"/>
      <c r="F51">
        <f t="shared" si="1"/>
        <v>1403.2000000000007</v>
      </c>
      <c r="G51">
        <f t="shared" si="2"/>
        <v>357</v>
      </c>
    </row>
    <row r="52" spans="1:7" x14ac:dyDescent="0.55000000000000004">
      <c r="A52" s="10">
        <f t="shared" si="0"/>
        <v>2040</v>
      </c>
      <c r="B52" s="48">
        <f t="shared" si="3"/>
        <v>27538.400000000012</v>
      </c>
      <c r="C52" s="46">
        <v>25</v>
      </c>
      <c r="D52" s="47"/>
      <c r="E52" s="47"/>
      <c r="F52">
        <f t="shared" si="1"/>
        <v>1566.2000000000007</v>
      </c>
      <c r="G52">
        <f t="shared" si="2"/>
        <v>520</v>
      </c>
    </row>
    <row r="53" spans="1:7" x14ac:dyDescent="0.55000000000000004">
      <c r="A53" s="10">
        <f t="shared" si="0"/>
        <v>2041</v>
      </c>
      <c r="B53" s="48">
        <f t="shared" si="3"/>
        <v>28584.600000000013</v>
      </c>
      <c r="C53" s="46">
        <v>25</v>
      </c>
      <c r="D53" s="47"/>
      <c r="E53" s="47"/>
      <c r="F53">
        <f t="shared" si="1"/>
        <v>1655.2000000000007</v>
      </c>
      <c r="G53">
        <f t="shared" si="2"/>
        <v>609</v>
      </c>
    </row>
    <row r="54" spans="1:7" x14ac:dyDescent="0.55000000000000004">
      <c r="A54" s="10">
        <f t="shared" si="0"/>
        <v>2042</v>
      </c>
      <c r="B54" s="48">
        <f t="shared" si="3"/>
        <v>29630.800000000014</v>
      </c>
      <c r="C54" s="46">
        <v>25</v>
      </c>
      <c r="D54" s="47"/>
      <c r="E54" s="47"/>
      <c r="F54">
        <f t="shared" si="1"/>
        <v>1822.2000000000007</v>
      </c>
      <c r="G54">
        <f t="shared" si="2"/>
        <v>776</v>
      </c>
    </row>
    <row r="55" spans="1:7" x14ac:dyDescent="0.55000000000000004">
      <c r="A55" s="10">
        <f t="shared" si="0"/>
        <v>2043</v>
      </c>
      <c r="B55" s="48">
        <f t="shared" si="3"/>
        <v>30677.000000000015</v>
      </c>
      <c r="C55" s="46">
        <v>25</v>
      </c>
      <c r="D55" s="47"/>
      <c r="E55" s="47"/>
      <c r="F55">
        <f t="shared" si="1"/>
        <v>2658.2000000000007</v>
      </c>
      <c r="G55">
        <f t="shared" si="2"/>
        <v>1612</v>
      </c>
    </row>
    <row r="56" spans="1:7" x14ac:dyDescent="0.55000000000000004">
      <c r="A56" s="10">
        <f t="shared" si="0"/>
        <v>2044</v>
      </c>
      <c r="B56" s="48">
        <f t="shared" si="3"/>
        <v>31723.200000000015</v>
      </c>
      <c r="C56" s="46">
        <v>25</v>
      </c>
      <c r="D56" s="47"/>
      <c r="E56" s="47"/>
      <c r="F56">
        <f t="shared" si="1"/>
        <v>2092.4000000000005</v>
      </c>
      <c r="G56">
        <f t="shared" si="2"/>
        <v>1046.1999999999998</v>
      </c>
    </row>
    <row r="57" spans="1:7" x14ac:dyDescent="0.55000000000000004">
      <c r="A57" s="10">
        <f t="shared" si="0"/>
        <v>2045</v>
      </c>
      <c r="B57" s="48">
        <f t="shared" si="3"/>
        <v>32769.400000000016</v>
      </c>
      <c r="C57" s="46">
        <v>25</v>
      </c>
      <c r="D57" s="47"/>
      <c r="E57" s="47"/>
      <c r="F57">
        <f t="shared" si="1"/>
        <v>2092.4000000000005</v>
      </c>
      <c r="G57">
        <f t="shared" si="2"/>
        <v>1046.1999999999998</v>
      </c>
    </row>
    <row r="58" spans="1:7" x14ac:dyDescent="0.55000000000000004">
      <c r="A58" s="10">
        <f t="shared" si="0"/>
        <v>2046</v>
      </c>
      <c r="B58" s="48">
        <f t="shared" si="3"/>
        <v>33815.600000000013</v>
      </c>
      <c r="C58" s="46">
        <v>25</v>
      </c>
      <c r="D58" s="47"/>
      <c r="E58" s="47"/>
      <c r="F58">
        <f t="shared" si="1"/>
        <v>2093.3999999999969</v>
      </c>
      <c r="G58">
        <f t="shared" si="2"/>
        <v>1047.1999999999998</v>
      </c>
    </row>
    <row r="59" spans="1:7" x14ac:dyDescent="0.55000000000000004">
      <c r="A59" s="10">
        <f t="shared" si="0"/>
        <v>2047</v>
      </c>
      <c r="B59" s="48">
        <f t="shared" si="3"/>
        <v>34861.80000000001</v>
      </c>
      <c r="C59" s="46">
        <v>25</v>
      </c>
      <c r="D59" s="47"/>
      <c r="E59" s="47"/>
      <c r="F59">
        <f t="shared" si="1"/>
        <v>2093.3999999999969</v>
      </c>
      <c r="G59">
        <f t="shared" si="2"/>
        <v>1047.1999999999998</v>
      </c>
    </row>
    <row r="60" spans="1:7" x14ac:dyDescent="0.55000000000000004">
      <c r="A60" s="10">
        <f t="shared" si="0"/>
        <v>2048</v>
      </c>
      <c r="B60" s="48">
        <f t="shared" si="3"/>
        <v>35908.000000000007</v>
      </c>
      <c r="C60" s="46">
        <v>25</v>
      </c>
      <c r="D60" s="47"/>
      <c r="E60" s="47"/>
      <c r="F60">
        <f t="shared" si="1"/>
        <v>2094.3999999999978</v>
      </c>
      <c r="G60">
        <f t="shared" si="2"/>
        <v>1048.2000000000007</v>
      </c>
    </row>
    <row r="61" spans="1:7" x14ac:dyDescent="0.55000000000000004">
      <c r="A61" s="10">
        <f t="shared" si="0"/>
        <v>2049</v>
      </c>
      <c r="B61" s="48">
        <f t="shared" si="3"/>
        <v>36954.200000000004</v>
      </c>
      <c r="C61" s="46">
        <v>25</v>
      </c>
      <c r="D61" s="47"/>
      <c r="E61" s="47"/>
      <c r="F61">
        <f t="shared" si="1"/>
        <v>2095.3999999999978</v>
      </c>
      <c r="G61">
        <f t="shared" si="2"/>
        <v>1049.2000000000007</v>
      </c>
    </row>
    <row r="62" spans="1:7" x14ac:dyDescent="0.55000000000000004">
      <c r="A62" s="10">
        <f t="shared" si="0"/>
        <v>2050</v>
      </c>
      <c r="B62" s="48">
        <v>38000</v>
      </c>
      <c r="C62" s="46">
        <v>25</v>
      </c>
      <c r="D62" s="47"/>
      <c r="E62" s="47"/>
      <c r="F62">
        <f t="shared" si="1"/>
        <v>2095.9999999999964</v>
      </c>
      <c r="G62">
        <f t="shared" si="2"/>
        <v>1050.2000000000007</v>
      </c>
    </row>
    <row r="63" spans="1:7" x14ac:dyDescent="0.55000000000000004">
      <c r="B63" s="45"/>
      <c r="C63" s="46"/>
      <c r="D63" s="47"/>
      <c r="E63" s="47"/>
    </row>
    <row r="64" spans="1:7" x14ac:dyDescent="0.55000000000000004">
      <c r="B64" s="45"/>
      <c r="C64" s="46"/>
      <c r="D64" s="47"/>
      <c r="E64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2D41-C706-4B4C-94F8-327C08670DD3}">
  <dimension ref="A1:E62"/>
  <sheetViews>
    <sheetView topLeftCell="A10" workbookViewId="0">
      <selection activeCell="I38" sqref="I38"/>
    </sheetView>
  </sheetViews>
  <sheetFormatPr defaultRowHeight="14.4" x14ac:dyDescent="0.55000000000000004"/>
  <cols>
    <col min="1" max="1" width="8.83984375" style="10"/>
  </cols>
  <sheetData>
    <row r="1" spans="1:5" x14ac:dyDescent="0.55000000000000004">
      <c r="A1" s="9" t="s">
        <v>0</v>
      </c>
      <c r="B1" s="8" t="s">
        <v>14</v>
      </c>
      <c r="C1" s="8" t="s">
        <v>15</v>
      </c>
      <c r="D1" s="8" t="s">
        <v>16</v>
      </c>
      <c r="E1" s="8" t="s">
        <v>17</v>
      </c>
    </row>
    <row r="2" spans="1:5" x14ac:dyDescent="0.55000000000000004">
      <c r="A2" s="10">
        <v>1990</v>
      </c>
      <c r="B2" s="43">
        <v>1</v>
      </c>
      <c r="C2" s="43">
        <v>0</v>
      </c>
      <c r="D2" s="43">
        <v>0</v>
      </c>
      <c r="E2" s="43">
        <v>0</v>
      </c>
    </row>
    <row r="3" spans="1:5" x14ac:dyDescent="0.55000000000000004">
      <c r="A3" s="10">
        <v>1991</v>
      </c>
      <c r="B3" s="43">
        <v>1</v>
      </c>
      <c r="C3" s="43">
        <v>0</v>
      </c>
      <c r="D3" s="43">
        <v>0</v>
      </c>
      <c r="E3" s="43">
        <v>0</v>
      </c>
    </row>
    <row r="4" spans="1:5" x14ac:dyDescent="0.55000000000000004">
      <c r="A4" s="10">
        <v>1992</v>
      </c>
      <c r="B4" s="43">
        <v>1</v>
      </c>
      <c r="C4" s="43">
        <v>0</v>
      </c>
      <c r="D4" s="43">
        <v>0</v>
      </c>
      <c r="E4" s="43">
        <v>0</v>
      </c>
    </row>
    <row r="5" spans="1:5" x14ac:dyDescent="0.55000000000000004">
      <c r="A5" s="10">
        <v>1993</v>
      </c>
      <c r="B5" s="43">
        <v>1</v>
      </c>
      <c r="C5" s="43">
        <v>0</v>
      </c>
      <c r="D5" s="43">
        <v>0</v>
      </c>
      <c r="E5" s="43">
        <v>0</v>
      </c>
    </row>
    <row r="6" spans="1:5" x14ac:dyDescent="0.55000000000000004">
      <c r="A6" s="10">
        <v>1994</v>
      </c>
      <c r="B6" s="43">
        <v>1</v>
      </c>
      <c r="C6" s="43">
        <v>0</v>
      </c>
      <c r="D6" s="43">
        <v>0</v>
      </c>
      <c r="E6" s="43">
        <v>0</v>
      </c>
    </row>
    <row r="7" spans="1:5" x14ac:dyDescent="0.55000000000000004">
      <c r="A7" s="10">
        <v>1995</v>
      </c>
      <c r="B7" s="43">
        <v>1</v>
      </c>
      <c r="C7" s="43">
        <v>0</v>
      </c>
      <c r="D7" s="43">
        <v>0</v>
      </c>
      <c r="E7" s="43">
        <v>0</v>
      </c>
    </row>
    <row r="8" spans="1:5" x14ac:dyDescent="0.55000000000000004">
      <c r="A8" s="10">
        <v>1996</v>
      </c>
      <c r="B8" s="43">
        <v>1</v>
      </c>
      <c r="C8" s="43">
        <v>0</v>
      </c>
      <c r="D8" s="43">
        <v>0</v>
      </c>
      <c r="E8" s="43">
        <v>0</v>
      </c>
    </row>
    <row r="9" spans="1:5" x14ac:dyDescent="0.55000000000000004">
      <c r="A9" s="10">
        <v>1997</v>
      </c>
      <c r="B9" s="43">
        <v>1</v>
      </c>
      <c r="C9" s="43">
        <v>0</v>
      </c>
      <c r="D9" s="43">
        <v>0</v>
      </c>
      <c r="E9" s="43">
        <v>0</v>
      </c>
    </row>
    <row r="10" spans="1:5" x14ac:dyDescent="0.55000000000000004">
      <c r="A10" s="10">
        <v>1998</v>
      </c>
      <c r="B10" s="43">
        <v>1</v>
      </c>
      <c r="C10" s="43">
        <v>0</v>
      </c>
      <c r="D10" s="43">
        <v>0</v>
      </c>
      <c r="E10" s="43">
        <v>0</v>
      </c>
    </row>
    <row r="11" spans="1:5" x14ac:dyDescent="0.55000000000000004">
      <c r="A11" s="10">
        <v>1999</v>
      </c>
      <c r="B11" s="43">
        <v>1</v>
      </c>
      <c r="C11" s="43">
        <v>0</v>
      </c>
      <c r="D11" s="43">
        <v>0</v>
      </c>
      <c r="E11" s="43">
        <v>0</v>
      </c>
    </row>
    <row r="12" spans="1:5" x14ac:dyDescent="0.55000000000000004">
      <c r="A12" s="10">
        <v>2000</v>
      </c>
      <c r="B12" s="43">
        <v>1</v>
      </c>
      <c r="C12" s="43">
        <v>0</v>
      </c>
      <c r="D12" s="43">
        <v>0</v>
      </c>
      <c r="E12" s="43">
        <v>0</v>
      </c>
    </row>
    <row r="13" spans="1:5" x14ac:dyDescent="0.55000000000000004">
      <c r="A13" s="10">
        <v>2001</v>
      </c>
      <c r="B13" s="43">
        <v>1</v>
      </c>
      <c r="C13" s="43">
        <v>0</v>
      </c>
      <c r="D13" s="43">
        <v>0</v>
      </c>
      <c r="E13" s="43">
        <v>0</v>
      </c>
    </row>
    <row r="14" spans="1:5" x14ac:dyDescent="0.55000000000000004">
      <c r="A14" s="10">
        <v>2002</v>
      </c>
      <c r="B14" s="43">
        <v>1</v>
      </c>
      <c r="C14" s="43">
        <v>0</v>
      </c>
      <c r="D14" s="43">
        <v>0</v>
      </c>
      <c r="E14" s="43">
        <v>0</v>
      </c>
    </row>
    <row r="15" spans="1:5" x14ac:dyDescent="0.55000000000000004">
      <c r="A15" s="10">
        <v>2003</v>
      </c>
      <c r="B15" s="43">
        <v>1</v>
      </c>
      <c r="C15" s="43">
        <v>0</v>
      </c>
      <c r="D15" s="43">
        <v>0</v>
      </c>
      <c r="E15" s="43">
        <v>0</v>
      </c>
    </row>
    <row r="16" spans="1:5" x14ac:dyDescent="0.55000000000000004">
      <c r="A16" s="10">
        <v>2004</v>
      </c>
      <c r="B16" s="43">
        <v>1</v>
      </c>
      <c r="C16" s="43">
        <v>0</v>
      </c>
      <c r="D16" s="43">
        <v>0</v>
      </c>
      <c r="E16" s="43">
        <v>0</v>
      </c>
    </row>
    <row r="17" spans="1:5" x14ac:dyDescent="0.55000000000000004">
      <c r="A17" s="10">
        <v>2005</v>
      </c>
      <c r="B17" s="44">
        <v>0.97142857140000005</v>
      </c>
      <c r="C17" s="44">
        <v>1.42857143E-2</v>
      </c>
      <c r="D17" s="44">
        <v>7.1428571000000003E-3</v>
      </c>
      <c r="E17" s="44">
        <v>7.1428571000000003E-3</v>
      </c>
    </row>
    <row r="18" spans="1:5" x14ac:dyDescent="0.55000000000000004">
      <c r="A18" s="10">
        <v>2006</v>
      </c>
      <c r="B18" s="44">
        <v>0.9428571428000001</v>
      </c>
      <c r="C18" s="44">
        <v>2.85714286E-2</v>
      </c>
      <c r="D18" s="44">
        <v>1.4285714200000001E-2</v>
      </c>
      <c r="E18" s="44">
        <v>1.4285714200000001E-2</v>
      </c>
    </row>
    <row r="19" spans="1:5" x14ac:dyDescent="0.55000000000000004">
      <c r="A19" s="10">
        <v>2007</v>
      </c>
      <c r="B19" s="44">
        <v>0.91428571420000015</v>
      </c>
      <c r="C19" s="44">
        <v>4.2857142899999999E-2</v>
      </c>
      <c r="D19" s="44">
        <v>2.1428571300000001E-2</v>
      </c>
      <c r="E19" s="44">
        <v>2.1428571300000001E-2</v>
      </c>
    </row>
    <row r="20" spans="1:5" x14ac:dyDescent="0.55000000000000004">
      <c r="A20" s="10">
        <v>2008</v>
      </c>
      <c r="B20" s="44">
        <v>0.88571428560000021</v>
      </c>
      <c r="C20" s="44">
        <v>5.7142857200000001E-2</v>
      </c>
      <c r="D20" s="44">
        <v>2.8571428400000001E-2</v>
      </c>
      <c r="E20" s="44">
        <v>2.8571428400000001E-2</v>
      </c>
    </row>
    <row r="21" spans="1:5" x14ac:dyDescent="0.55000000000000004">
      <c r="A21" s="10">
        <v>2009</v>
      </c>
      <c r="B21" s="44">
        <v>0.85714285700000026</v>
      </c>
      <c r="C21" s="44">
        <v>7.1428571499999996E-2</v>
      </c>
      <c r="D21" s="44">
        <v>3.5714285499999998E-2</v>
      </c>
      <c r="E21" s="44">
        <v>3.5714285499999998E-2</v>
      </c>
    </row>
    <row r="22" spans="1:5" x14ac:dyDescent="0.55000000000000004">
      <c r="A22" s="10">
        <v>2010</v>
      </c>
      <c r="B22" s="44">
        <v>0.82857142840000031</v>
      </c>
      <c r="C22" s="44">
        <v>8.5714285799999998E-2</v>
      </c>
      <c r="D22" s="44">
        <v>4.2857142599999995E-2</v>
      </c>
      <c r="E22" s="44">
        <v>4.2857142599999995E-2</v>
      </c>
    </row>
    <row r="23" spans="1:5" x14ac:dyDescent="0.55000000000000004">
      <c r="A23" s="10">
        <v>2011</v>
      </c>
      <c r="B23" s="44">
        <v>0.8</v>
      </c>
      <c r="C23" s="44">
        <v>0.1</v>
      </c>
      <c r="D23" s="44">
        <v>0.05</v>
      </c>
      <c r="E23" s="44">
        <v>0.05</v>
      </c>
    </row>
    <row r="24" spans="1:5" x14ac:dyDescent="0.55000000000000004">
      <c r="A24" s="10">
        <v>2012</v>
      </c>
      <c r="B24" s="44">
        <v>0.81</v>
      </c>
      <c r="C24" s="44">
        <v>9.222000000000001E-2</v>
      </c>
      <c r="D24" s="44">
        <v>4.444E-2</v>
      </c>
      <c r="E24" s="44">
        <v>5.3330000000000002E-2</v>
      </c>
    </row>
    <row r="25" spans="1:5" x14ac:dyDescent="0.55000000000000004">
      <c r="A25" s="10">
        <v>2013</v>
      </c>
      <c r="B25" s="44">
        <v>0.82000000000000006</v>
      </c>
      <c r="C25" s="44">
        <v>8.4440000000000015E-2</v>
      </c>
      <c r="D25" s="44">
        <v>3.8879999999999998E-2</v>
      </c>
      <c r="E25" s="44">
        <v>5.6660000000000002E-2</v>
      </c>
    </row>
    <row r="26" spans="1:5" x14ac:dyDescent="0.55000000000000004">
      <c r="A26" s="10">
        <v>2014</v>
      </c>
      <c r="B26" s="44">
        <v>0.83000000000000007</v>
      </c>
      <c r="C26" s="44">
        <v>7.666000000000002E-2</v>
      </c>
      <c r="D26" s="44">
        <v>3.3319999999999995E-2</v>
      </c>
      <c r="E26" s="44">
        <v>5.9990000000000002E-2</v>
      </c>
    </row>
    <row r="27" spans="1:5" x14ac:dyDescent="0.55000000000000004">
      <c r="A27" s="10">
        <v>2015</v>
      </c>
      <c r="B27" s="44">
        <v>0.84000000000000008</v>
      </c>
      <c r="C27" s="44">
        <v>6.8880000000000025E-2</v>
      </c>
      <c r="D27" s="44">
        <v>2.7759999999999996E-2</v>
      </c>
      <c r="E27" s="44">
        <v>6.3320000000000001E-2</v>
      </c>
    </row>
    <row r="28" spans="1:5" x14ac:dyDescent="0.55000000000000004">
      <c r="A28" s="10">
        <v>2016</v>
      </c>
      <c r="B28" s="44">
        <v>0.85000000000000009</v>
      </c>
      <c r="C28" s="44">
        <v>6.1100000000000022E-2</v>
      </c>
      <c r="D28" s="44">
        <v>2.2199999999999998E-2</v>
      </c>
      <c r="E28" s="44">
        <v>6.6650000000000001E-2</v>
      </c>
    </row>
    <row r="29" spans="1:5" x14ac:dyDescent="0.55000000000000004">
      <c r="A29" s="10">
        <v>2017</v>
      </c>
      <c r="B29" s="44">
        <v>0.8600000000000001</v>
      </c>
      <c r="C29" s="44">
        <v>5.332000000000002E-2</v>
      </c>
      <c r="D29" s="44">
        <v>1.6639999999999999E-2</v>
      </c>
      <c r="E29" s="44">
        <v>6.9980000000000001E-2</v>
      </c>
    </row>
    <row r="30" spans="1:5" x14ac:dyDescent="0.55000000000000004">
      <c r="A30" s="10">
        <v>2018</v>
      </c>
      <c r="B30" s="44">
        <v>0.87000000000000011</v>
      </c>
      <c r="C30" s="44">
        <v>4.5540000000000018E-2</v>
      </c>
      <c r="D30" s="44">
        <v>1.108E-2</v>
      </c>
      <c r="E30" s="44">
        <v>7.331E-2</v>
      </c>
    </row>
    <row r="31" spans="1:5" x14ac:dyDescent="0.55000000000000004">
      <c r="A31" s="10">
        <v>2019</v>
      </c>
      <c r="B31" s="44">
        <v>0.88000000000000012</v>
      </c>
      <c r="C31" s="44">
        <v>3.7760000000000016E-2</v>
      </c>
      <c r="D31" s="44">
        <v>5.5199999999999997E-3</v>
      </c>
      <c r="E31" s="44">
        <v>7.664E-2</v>
      </c>
    </row>
    <row r="32" spans="1:5" x14ac:dyDescent="0.55000000000000004">
      <c r="A32" s="10">
        <v>2020</v>
      </c>
      <c r="B32" s="44">
        <v>0.89</v>
      </c>
      <c r="C32" s="44">
        <v>0.03</v>
      </c>
      <c r="D32" s="44">
        <v>0</v>
      </c>
      <c r="E32" s="44">
        <v>0.08</v>
      </c>
    </row>
    <row r="33" spans="1:5" x14ac:dyDescent="0.55000000000000004">
      <c r="A33" s="10">
        <v>2021</v>
      </c>
      <c r="B33" s="44">
        <v>0.88600000000000001</v>
      </c>
      <c r="C33" s="44">
        <v>3.2329999999999998E-2</v>
      </c>
      <c r="D33" s="44">
        <v>1E-3</v>
      </c>
      <c r="E33" s="44">
        <v>8.0670000000000006E-2</v>
      </c>
    </row>
    <row r="34" spans="1:5" x14ac:dyDescent="0.55000000000000004">
      <c r="A34" s="10">
        <v>2022</v>
      </c>
      <c r="B34" s="44">
        <v>0.88200000000000001</v>
      </c>
      <c r="C34" s="44">
        <v>3.4659999999999996E-2</v>
      </c>
      <c r="D34" s="44">
        <v>2E-3</v>
      </c>
      <c r="E34" s="44">
        <v>8.134000000000001E-2</v>
      </c>
    </row>
    <row r="35" spans="1:5" x14ac:dyDescent="0.55000000000000004">
      <c r="A35" s="10">
        <v>2023</v>
      </c>
      <c r="B35" s="44">
        <v>0.878</v>
      </c>
      <c r="C35" s="44">
        <v>3.6989999999999995E-2</v>
      </c>
      <c r="D35" s="44">
        <v>3.0000000000000001E-3</v>
      </c>
      <c r="E35" s="44">
        <v>8.2010000000000013E-2</v>
      </c>
    </row>
    <row r="36" spans="1:5" x14ac:dyDescent="0.55000000000000004">
      <c r="A36" s="10">
        <v>2024</v>
      </c>
      <c r="B36" s="44">
        <v>0.874</v>
      </c>
      <c r="C36" s="44">
        <v>3.9319999999999994E-2</v>
      </c>
      <c r="D36" s="44">
        <v>4.0000000000000001E-3</v>
      </c>
      <c r="E36" s="44">
        <v>8.2680000000000017E-2</v>
      </c>
    </row>
    <row r="37" spans="1:5" x14ac:dyDescent="0.55000000000000004">
      <c r="A37" s="10">
        <v>2025</v>
      </c>
      <c r="B37" s="44">
        <v>0.87</v>
      </c>
      <c r="C37" s="44">
        <v>4.1649999999999993E-2</v>
      </c>
      <c r="D37" s="44">
        <v>5.0000000000000001E-3</v>
      </c>
      <c r="E37" s="44">
        <v>8.3350000000000021E-2</v>
      </c>
    </row>
    <row r="38" spans="1:5" x14ac:dyDescent="0.55000000000000004">
      <c r="A38" s="10">
        <v>2026</v>
      </c>
      <c r="B38" s="44">
        <v>0.86599999999999999</v>
      </c>
      <c r="C38" s="44">
        <v>4.3979999999999991E-2</v>
      </c>
      <c r="D38" s="44">
        <v>6.0000000000000001E-3</v>
      </c>
      <c r="E38" s="44">
        <v>8.4020000000000025E-2</v>
      </c>
    </row>
    <row r="39" spans="1:5" x14ac:dyDescent="0.55000000000000004">
      <c r="A39" s="10">
        <v>2027</v>
      </c>
      <c r="B39" s="44">
        <v>0.86199999999999999</v>
      </c>
      <c r="C39" s="44">
        <v>4.630999999999999E-2</v>
      </c>
      <c r="D39" s="44">
        <v>7.0000000000000001E-3</v>
      </c>
      <c r="E39" s="44">
        <v>8.4690000000000029E-2</v>
      </c>
    </row>
    <row r="40" spans="1:5" x14ac:dyDescent="0.55000000000000004">
      <c r="A40" s="10">
        <v>2028</v>
      </c>
      <c r="B40" s="44">
        <v>0.85799999999999998</v>
      </c>
      <c r="C40" s="44">
        <v>4.8639999999999989E-2</v>
      </c>
      <c r="D40" s="44">
        <v>8.0000000000000002E-3</v>
      </c>
      <c r="E40" s="44">
        <v>8.5360000000000033E-2</v>
      </c>
    </row>
    <row r="41" spans="1:5" x14ac:dyDescent="0.55000000000000004">
      <c r="A41" s="10">
        <v>2029</v>
      </c>
      <c r="B41" s="44">
        <v>0.85399999999999998</v>
      </c>
      <c r="C41" s="44">
        <v>5.0969999999999988E-2</v>
      </c>
      <c r="D41" s="44">
        <v>9.0000000000000011E-3</v>
      </c>
      <c r="E41" s="44">
        <v>8.6030000000000037E-2</v>
      </c>
    </row>
    <row r="42" spans="1:5" x14ac:dyDescent="0.55000000000000004">
      <c r="A42" s="10">
        <v>2030</v>
      </c>
      <c r="B42" s="44">
        <v>0.85</v>
      </c>
      <c r="C42" s="44">
        <v>5.3299999999999986E-2</v>
      </c>
      <c r="D42" s="44">
        <v>1.0000000000000002E-2</v>
      </c>
      <c r="E42" s="44">
        <v>8.6700000000000041E-2</v>
      </c>
    </row>
    <row r="43" spans="1:5" x14ac:dyDescent="0.55000000000000004">
      <c r="A43" s="10">
        <v>2031</v>
      </c>
      <c r="B43" s="44">
        <v>0.84599999999999997</v>
      </c>
      <c r="C43" s="44">
        <v>5.5629999999999985E-2</v>
      </c>
      <c r="D43" s="44">
        <v>1.1000000000000003E-2</v>
      </c>
      <c r="E43" s="44">
        <v>8.7370000000000045E-2</v>
      </c>
    </row>
    <row r="44" spans="1:5" x14ac:dyDescent="0.55000000000000004">
      <c r="A44" s="10">
        <v>2032</v>
      </c>
      <c r="B44" s="44">
        <v>0.84199999999999997</v>
      </c>
      <c r="C44" s="44">
        <v>5.7959999999999984E-2</v>
      </c>
      <c r="D44" s="44">
        <v>1.2000000000000004E-2</v>
      </c>
      <c r="E44" s="44">
        <v>8.8040000000000049E-2</v>
      </c>
    </row>
    <row r="45" spans="1:5" x14ac:dyDescent="0.55000000000000004">
      <c r="A45" s="10">
        <v>2033</v>
      </c>
      <c r="B45" s="44">
        <v>0.83799999999999997</v>
      </c>
      <c r="C45" s="44">
        <v>6.0289999999999982E-2</v>
      </c>
      <c r="D45" s="44">
        <v>1.3000000000000005E-2</v>
      </c>
      <c r="E45" s="44">
        <v>8.8710000000000053E-2</v>
      </c>
    </row>
    <row r="46" spans="1:5" x14ac:dyDescent="0.55000000000000004">
      <c r="A46" s="10">
        <v>2034</v>
      </c>
      <c r="B46" s="44">
        <v>0.83399999999999996</v>
      </c>
      <c r="C46" s="44">
        <v>6.2619999999999981E-2</v>
      </c>
      <c r="D46" s="44">
        <v>1.4000000000000005E-2</v>
      </c>
      <c r="E46" s="44">
        <v>8.9380000000000057E-2</v>
      </c>
    </row>
    <row r="47" spans="1:5" x14ac:dyDescent="0.55000000000000004">
      <c r="A47" s="10">
        <v>2035</v>
      </c>
      <c r="B47" s="44">
        <v>0.83</v>
      </c>
      <c r="C47" s="44">
        <v>6.494999999999998E-2</v>
      </c>
      <c r="D47" s="44">
        <v>1.5000000000000006E-2</v>
      </c>
      <c r="E47" s="44">
        <v>9.0050000000000061E-2</v>
      </c>
    </row>
    <row r="48" spans="1:5" x14ac:dyDescent="0.55000000000000004">
      <c r="A48" s="10">
        <v>2036</v>
      </c>
      <c r="B48" s="44">
        <v>0.82599999999999996</v>
      </c>
      <c r="C48" s="44">
        <v>6.7279999999999979E-2</v>
      </c>
      <c r="D48" s="44">
        <v>1.6000000000000007E-2</v>
      </c>
      <c r="E48" s="44">
        <v>9.0720000000000064E-2</v>
      </c>
    </row>
    <row r="49" spans="1:5" x14ac:dyDescent="0.55000000000000004">
      <c r="A49" s="10">
        <v>2037</v>
      </c>
      <c r="B49" s="44">
        <v>0.82199999999999995</v>
      </c>
      <c r="C49" s="44">
        <v>6.9609999999999977E-2</v>
      </c>
      <c r="D49" s="44">
        <v>1.7000000000000008E-2</v>
      </c>
      <c r="E49" s="44">
        <v>9.1390000000000068E-2</v>
      </c>
    </row>
    <row r="50" spans="1:5" x14ac:dyDescent="0.55000000000000004">
      <c r="A50" s="10">
        <v>2038</v>
      </c>
      <c r="B50" s="44">
        <v>0.81799999999999995</v>
      </c>
      <c r="C50" s="44">
        <v>7.1939999999999976E-2</v>
      </c>
      <c r="D50" s="44">
        <v>1.8000000000000009E-2</v>
      </c>
      <c r="E50" s="44">
        <v>9.2060000000000072E-2</v>
      </c>
    </row>
    <row r="51" spans="1:5" x14ac:dyDescent="0.55000000000000004">
      <c r="A51" s="10">
        <v>2039</v>
      </c>
      <c r="B51" s="44">
        <v>0.81399999999999995</v>
      </c>
      <c r="C51" s="44">
        <v>7.4269999999999975E-2</v>
      </c>
      <c r="D51" s="44">
        <v>1.900000000000001E-2</v>
      </c>
      <c r="E51" s="44">
        <v>9.2730000000000076E-2</v>
      </c>
    </row>
    <row r="52" spans="1:5" x14ac:dyDescent="0.55000000000000004">
      <c r="A52" s="10">
        <v>2040</v>
      </c>
      <c r="B52" s="44">
        <v>0.80999999999999994</v>
      </c>
      <c r="C52" s="44">
        <v>7.6599999999999974E-2</v>
      </c>
      <c r="D52" s="44">
        <v>2.0000000000000011E-2</v>
      </c>
      <c r="E52" s="44">
        <v>9.340000000000008E-2</v>
      </c>
    </row>
    <row r="53" spans="1:5" x14ac:dyDescent="0.55000000000000004">
      <c r="A53" s="10">
        <v>2041</v>
      </c>
      <c r="B53" s="44">
        <v>0.80599999999999994</v>
      </c>
      <c r="C53" s="44">
        <v>7.8929999999999972E-2</v>
      </c>
      <c r="D53" s="44">
        <v>2.1000000000000012E-2</v>
      </c>
      <c r="E53" s="44">
        <v>9.4070000000000084E-2</v>
      </c>
    </row>
    <row r="54" spans="1:5" x14ac:dyDescent="0.55000000000000004">
      <c r="A54" s="10">
        <v>2042</v>
      </c>
      <c r="B54" s="44">
        <v>0.80199999999999994</v>
      </c>
      <c r="C54" s="44">
        <v>8.1259999999999971E-2</v>
      </c>
      <c r="D54" s="44">
        <v>2.2000000000000013E-2</v>
      </c>
      <c r="E54" s="44">
        <v>9.4740000000000088E-2</v>
      </c>
    </row>
    <row r="55" spans="1:5" x14ac:dyDescent="0.55000000000000004">
      <c r="A55" s="10">
        <v>2043</v>
      </c>
      <c r="B55" s="44">
        <v>0.79799999999999993</v>
      </c>
      <c r="C55" s="44">
        <v>8.358999999999997E-2</v>
      </c>
      <c r="D55" s="44">
        <v>2.3000000000000013E-2</v>
      </c>
      <c r="E55" s="44">
        <v>9.5410000000000092E-2</v>
      </c>
    </row>
    <row r="56" spans="1:5" x14ac:dyDescent="0.55000000000000004">
      <c r="A56" s="10">
        <v>2044</v>
      </c>
      <c r="B56" s="44">
        <v>0.79399999999999993</v>
      </c>
      <c r="C56" s="44">
        <v>8.5919999999999969E-2</v>
      </c>
      <c r="D56" s="44">
        <v>2.4000000000000014E-2</v>
      </c>
      <c r="E56" s="44">
        <v>9.6080000000000096E-2</v>
      </c>
    </row>
    <row r="57" spans="1:5" x14ac:dyDescent="0.55000000000000004">
      <c r="A57" s="10">
        <v>2045</v>
      </c>
      <c r="B57" s="44">
        <v>0.78999999999999992</v>
      </c>
      <c r="C57" s="44">
        <v>8.8249999999999967E-2</v>
      </c>
      <c r="D57" s="44">
        <v>2.5000000000000015E-2</v>
      </c>
      <c r="E57" s="44">
        <v>9.67500000000001E-2</v>
      </c>
    </row>
    <row r="58" spans="1:5" x14ac:dyDescent="0.55000000000000004">
      <c r="A58" s="10">
        <v>2046</v>
      </c>
      <c r="B58" s="44">
        <v>0.78599999999999992</v>
      </c>
      <c r="C58" s="44">
        <v>9.0579999999999966E-2</v>
      </c>
      <c r="D58" s="44">
        <v>2.6000000000000016E-2</v>
      </c>
      <c r="E58" s="44">
        <v>9.7420000000000104E-2</v>
      </c>
    </row>
    <row r="59" spans="1:5" x14ac:dyDescent="0.55000000000000004">
      <c r="A59" s="10">
        <v>2047</v>
      </c>
      <c r="B59" s="44">
        <v>0.78199999999999992</v>
      </c>
      <c r="C59" s="44">
        <v>9.2909999999999965E-2</v>
      </c>
      <c r="D59" s="44">
        <v>2.7000000000000017E-2</v>
      </c>
      <c r="E59" s="44">
        <v>9.8090000000000108E-2</v>
      </c>
    </row>
    <row r="60" spans="1:5" x14ac:dyDescent="0.55000000000000004">
      <c r="A60" s="10">
        <v>2048</v>
      </c>
      <c r="B60" s="44">
        <v>0.77799999999999991</v>
      </c>
      <c r="C60" s="44">
        <v>9.5239999999999964E-2</v>
      </c>
      <c r="D60" s="44">
        <v>2.8000000000000018E-2</v>
      </c>
      <c r="E60" s="44">
        <v>9.8760000000000112E-2</v>
      </c>
    </row>
    <row r="61" spans="1:5" x14ac:dyDescent="0.55000000000000004">
      <c r="A61" s="10">
        <v>2049</v>
      </c>
      <c r="B61" s="44">
        <v>0.77399999999999991</v>
      </c>
      <c r="C61" s="44">
        <v>9.7569999999999962E-2</v>
      </c>
      <c r="D61" s="44">
        <v>2.9000000000000019E-2</v>
      </c>
      <c r="E61" s="44">
        <v>9.9430000000000116E-2</v>
      </c>
    </row>
    <row r="62" spans="1:5" x14ac:dyDescent="0.55000000000000004">
      <c r="A62" s="10">
        <v>2050</v>
      </c>
      <c r="B62" s="43">
        <v>0.77</v>
      </c>
      <c r="C62" s="43">
        <v>0.1</v>
      </c>
      <c r="D62" s="43">
        <v>0.03</v>
      </c>
      <c r="E62" s="43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984B-3072-425F-A264-76BAA3D7CDD2}">
  <dimension ref="A1:K6"/>
  <sheetViews>
    <sheetView workbookViewId="0">
      <selection activeCell="I2" sqref="I2"/>
    </sheetView>
  </sheetViews>
  <sheetFormatPr defaultRowHeight="14.4" x14ac:dyDescent="0.55000000000000004"/>
  <sheetData>
    <row r="1" spans="1:11" x14ac:dyDescent="0.55000000000000004">
      <c r="A1" s="3"/>
      <c r="B1" s="1" t="s">
        <v>36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20" t="s">
        <v>20</v>
      </c>
      <c r="K1" s="1" t="s">
        <v>19</v>
      </c>
    </row>
    <row r="2" spans="1:11" x14ac:dyDescent="0.55000000000000004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21" t="s">
        <v>13</v>
      </c>
      <c r="K2" s="5" t="s">
        <v>13</v>
      </c>
    </row>
    <row r="3" spans="1:11" x14ac:dyDescent="0.55000000000000004">
      <c r="A3" s="24" t="s">
        <v>10</v>
      </c>
      <c r="B3" s="25">
        <v>67.900000000000006</v>
      </c>
      <c r="C3" s="25">
        <v>7.5</v>
      </c>
      <c r="D3" s="25">
        <v>4.5999999999999996</v>
      </c>
      <c r="E3" s="26">
        <v>0.02</v>
      </c>
      <c r="F3" s="27">
        <v>0</v>
      </c>
      <c r="G3" s="27">
        <v>0</v>
      </c>
      <c r="H3" s="27">
        <v>0</v>
      </c>
      <c r="I3" s="27">
        <v>0</v>
      </c>
      <c r="J3" s="28">
        <v>0</v>
      </c>
      <c r="K3" s="29">
        <v>4</v>
      </c>
    </row>
    <row r="4" spans="1:11" x14ac:dyDescent="0.55000000000000004">
      <c r="A4" s="30" t="s">
        <v>11</v>
      </c>
      <c r="B4" s="6">
        <v>67.900000000000006</v>
      </c>
      <c r="C4" s="6">
        <v>7.5</v>
      </c>
      <c r="D4" s="6">
        <v>4.5999999999999996</v>
      </c>
      <c r="E4" s="2">
        <v>0</v>
      </c>
      <c r="F4" s="2">
        <v>0</v>
      </c>
      <c r="G4" s="2">
        <v>0</v>
      </c>
      <c r="H4" s="2">
        <v>0</v>
      </c>
      <c r="I4" s="15">
        <v>4.0000000000000001E-3</v>
      </c>
      <c r="J4" s="23">
        <v>4.8000000000000001E-2</v>
      </c>
      <c r="K4" s="31">
        <v>0.15</v>
      </c>
    </row>
    <row r="5" spans="1:11" x14ac:dyDescent="0.55000000000000004">
      <c r="A5" s="30" t="s">
        <v>2</v>
      </c>
      <c r="B5" s="6">
        <v>67.900000000000006</v>
      </c>
      <c r="C5" s="6">
        <v>7.5</v>
      </c>
      <c r="D5" s="6">
        <v>4.5999999999999996</v>
      </c>
      <c r="E5" s="2">
        <v>0</v>
      </c>
      <c r="F5" s="13">
        <v>0.05</v>
      </c>
      <c r="G5" s="13">
        <v>5.1999999999999998E-2</v>
      </c>
      <c r="H5" s="2">
        <v>0</v>
      </c>
      <c r="I5" s="14">
        <v>1.55E-2</v>
      </c>
      <c r="J5" s="22">
        <v>0</v>
      </c>
      <c r="K5" s="32">
        <v>0</v>
      </c>
    </row>
    <row r="6" spans="1:11" x14ac:dyDescent="0.55000000000000004">
      <c r="A6" s="33" t="s">
        <v>3</v>
      </c>
      <c r="B6" s="34">
        <v>67.900000000000006</v>
      </c>
      <c r="C6" s="34">
        <v>7.5</v>
      </c>
      <c r="D6" s="34">
        <v>4.5999999999999996</v>
      </c>
      <c r="E6" s="35">
        <v>0</v>
      </c>
      <c r="F6" s="37">
        <v>1.2999999999999999E-3</v>
      </c>
      <c r="G6" s="36">
        <v>4.7000000000000002E-3</v>
      </c>
      <c r="H6" s="38">
        <f>0.004</f>
        <v>4.0000000000000001E-3</v>
      </c>
      <c r="I6" s="38">
        <v>1.4999999999999999E-2</v>
      </c>
      <c r="J6" s="39">
        <v>0</v>
      </c>
      <c r="K6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zoomScale="83" workbookViewId="0">
      <selection activeCell="L20" sqref="L20"/>
    </sheetView>
  </sheetViews>
  <sheetFormatPr defaultRowHeight="14.4" x14ac:dyDescent="0.55000000000000004"/>
  <cols>
    <col min="1" max="1" width="12.1015625" customWidth="1"/>
    <col min="3" max="3" width="8.89453125" customWidth="1"/>
    <col min="6" max="6" width="9.1015625" customWidth="1"/>
    <col min="8" max="8" width="8.83984375" customWidth="1"/>
  </cols>
  <sheetData>
    <row r="1" spans="1:12" x14ac:dyDescent="0.55000000000000004">
      <c r="A1" s="3"/>
      <c r="B1" s="1" t="s">
        <v>36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0" t="s">
        <v>20</v>
      </c>
      <c r="L1" s="1" t="s">
        <v>19</v>
      </c>
    </row>
    <row r="2" spans="1:12" x14ac:dyDescent="0.55000000000000004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21" t="s">
        <v>13</v>
      </c>
      <c r="L2" s="5" t="s">
        <v>13</v>
      </c>
    </row>
    <row r="3" spans="1:12" x14ac:dyDescent="0.55000000000000004">
      <c r="A3" s="24" t="s">
        <v>10</v>
      </c>
      <c r="B3" s="25">
        <v>67.900000000000006</v>
      </c>
      <c r="C3" s="25">
        <v>7.5</v>
      </c>
      <c r="D3" s="25">
        <v>4.5999999999999996</v>
      </c>
      <c r="E3" s="26">
        <v>0.02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8">
        <v>0</v>
      </c>
      <c r="L3" s="29">
        <v>4</v>
      </c>
    </row>
    <row r="4" spans="1:12" x14ac:dyDescent="0.55000000000000004">
      <c r="A4" s="30" t="s">
        <v>11</v>
      </c>
      <c r="B4" s="6">
        <v>67.900000000000006</v>
      </c>
      <c r="C4" s="6">
        <v>7.5</v>
      </c>
      <c r="D4" s="6">
        <v>4.5999999999999996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5">
        <v>4.0000000000000001E-3</v>
      </c>
      <c r="K4" s="23">
        <v>4.8000000000000001E-2</v>
      </c>
      <c r="L4" s="31">
        <v>0.15</v>
      </c>
    </row>
    <row r="5" spans="1:12" x14ac:dyDescent="0.55000000000000004">
      <c r="A5" s="30" t="s">
        <v>2</v>
      </c>
      <c r="B5" s="6">
        <v>67.900000000000006</v>
      </c>
      <c r="C5" s="6">
        <v>7.5</v>
      </c>
      <c r="D5" s="6">
        <v>4.5999999999999996</v>
      </c>
      <c r="E5" s="2">
        <v>0</v>
      </c>
      <c r="F5" s="13">
        <v>0.05</v>
      </c>
      <c r="G5" s="13">
        <v>5.1999999999999998E-2</v>
      </c>
      <c r="H5" s="2">
        <v>0</v>
      </c>
      <c r="I5" s="2">
        <v>0</v>
      </c>
      <c r="J5" s="14">
        <v>1.55E-2</v>
      </c>
      <c r="K5" s="22">
        <v>0</v>
      </c>
      <c r="L5" s="32">
        <v>0</v>
      </c>
    </row>
    <row r="6" spans="1:12" x14ac:dyDescent="0.55000000000000004">
      <c r="A6" s="33" t="s">
        <v>3</v>
      </c>
      <c r="B6" s="34">
        <v>67.900000000000006</v>
      </c>
      <c r="C6" s="34">
        <v>7.5</v>
      </c>
      <c r="D6" s="34">
        <v>4.5999999999999996</v>
      </c>
      <c r="E6" s="35">
        <v>0</v>
      </c>
      <c r="F6" s="37">
        <v>1.2999999999999999E-3</v>
      </c>
      <c r="G6" s="36">
        <v>4.7000000000000002E-3</v>
      </c>
      <c r="H6" s="38">
        <f>0.035</f>
        <v>3.5000000000000003E-2</v>
      </c>
      <c r="I6" s="38">
        <f>0.004</f>
        <v>4.0000000000000001E-3</v>
      </c>
      <c r="J6" s="38">
        <v>1.4999999999999999E-2</v>
      </c>
      <c r="K6" s="39">
        <v>0</v>
      </c>
      <c r="L6" s="40">
        <v>0</v>
      </c>
    </row>
    <row r="7" spans="1:12" x14ac:dyDescent="0.55000000000000004">
      <c r="A7" s="24" t="s">
        <v>10</v>
      </c>
      <c r="B7" s="25">
        <v>65.3</v>
      </c>
      <c r="C7" s="25">
        <v>7.2</v>
      </c>
      <c r="D7" s="25">
        <v>4.5</v>
      </c>
      <c r="E7" s="26">
        <v>6.0000000000000001E-3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8">
        <v>0</v>
      </c>
      <c r="L7" s="29">
        <v>2.75</v>
      </c>
    </row>
    <row r="8" spans="1:12" x14ac:dyDescent="0.55000000000000004">
      <c r="A8" s="30" t="s">
        <v>11</v>
      </c>
      <c r="B8" s="6">
        <v>65.3</v>
      </c>
      <c r="C8" s="6">
        <v>7.2</v>
      </c>
      <c r="D8" s="6">
        <v>4.5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6">
        <v>0</v>
      </c>
      <c r="K8" s="23">
        <v>2.7E-2</v>
      </c>
      <c r="L8" s="31">
        <v>0.1</v>
      </c>
    </row>
    <row r="9" spans="1:12" x14ac:dyDescent="0.55000000000000004">
      <c r="A9" s="30" t="s">
        <v>2</v>
      </c>
      <c r="B9" s="6">
        <v>65.3</v>
      </c>
      <c r="C9" s="6">
        <v>7.2</v>
      </c>
      <c r="D9" s="6">
        <v>4.5</v>
      </c>
      <c r="E9" s="2">
        <v>0</v>
      </c>
      <c r="F9" s="13">
        <v>2.7E-2</v>
      </c>
      <c r="G9" s="13">
        <v>2.7E-2</v>
      </c>
      <c r="H9" s="2">
        <v>0</v>
      </c>
      <c r="I9" s="2">
        <v>0</v>
      </c>
      <c r="J9" s="14">
        <v>1.55E-2</v>
      </c>
      <c r="K9" s="22">
        <v>0</v>
      </c>
      <c r="L9" s="32">
        <v>0</v>
      </c>
    </row>
    <row r="10" spans="1:12" x14ac:dyDescent="0.55000000000000004">
      <c r="A10" s="33" t="s">
        <v>3</v>
      </c>
      <c r="B10" s="34">
        <v>65.3</v>
      </c>
      <c r="C10" s="34">
        <v>7.2</v>
      </c>
      <c r="D10" s="34">
        <v>4.5</v>
      </c>
      <c r="E10" s="35">
        <v>0</v>
      </c>
      <c r="F10" s="37">
        <v>1.2999999999999999E-3</v>
      </c>
      <c r="G10" s="36">
        <v>4.7000000000000002E-3</v>
      </c>
      <c r="H10" s="38">
        <v>0.02</v>
      </c>
      <c r="I10" s="38">
        <v>2.5000000000000001E-3</v>
      </c>
      <c r="J10" s="38">
        <v>0.01</v>
      </c>
      <c r="K10" s="39">
        <v>0</v>
      </c>
      <c r="L10" s="40">
        <v>0</v>
      </c>
    </row>
    <row r="11" spans="1:12" x14ac:dyDescent="0.55000000000000004">
      <c r="A11" s="24" t="s">
        <v>10</v>
      </c>
      <c r="B11" s="25">
        <v>61.1</v>
      </c>
      <c r="C11" s="25">
        <v>6.8</v>
      </c>
      <c r="D11" s="25">
        <v>4.2</v>
      </c>
      <c r="E11" s="26">
        <v>2E-3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8">
        <v>0</v>
      </c>
      <c r="L11" s="29">
        <v>2</v>
      </c>
    </row>
    <row r="12" spans="1:12" x14ac:dyDescent="0.55000000000000004">
      <c r="A12" s="30" t="s">
        <v>11</v>
      </c>
      <c r="B12" s="6">
        <v>61.1</v>
      </c>
      <c r="C12" s="6">
        <v>6.8</v>
      </c>
      <c r="D12" s="6">
        <v>4.2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6">
        <v>0</v>
      </c>
      <c r="K12" s="23">
        <v>1.4999999999999999E-2</v>
      </c>
      <c r="L12" s="31">
        <v>0.11</v>
      </c>
    </row>
    <row r="13" spans="1:12" x14ac:dyDescent="0.55000000000000004">
      <c r="A13" s="30" t="s">
        <v>2</v>
      </c>
      <c r="B13" s="6">
        <v>61.1</v>
      </c>
      <c r="C13" s="6">
        <v>6.8</v>
      </c>
      <c r="D13" s="6">
        <v>4.2</v>
      </c>
      <c r="E13" s="2">
        <v>0</v>
      </c>
      <c r="F13" s="13">
        <v>1.2E-2</v>
      </c>
      <c r="G13" s="13">
        <v>1.4999999999999999E-2</v>
      </c>
      <c r="H13" s="2">
        <v>0</v>
      </c>
      <c r="I13" s="2">
        <v>0</v>
      </c>
      <c r="J13" s="14">
        <v>0</v>
      </c>
      <c r="K13" s="22">
        <v>0</v>
      </c>
      <c r="L13" s="32">
        <v>0</v>
      </c>
    </row>
    <row r="14" spans="1:12" x14ac:dyDescent="0.55000000000000004">
      <c r="A14" s="33" t="s">
        <v>3</v>
      </c>
      <c r="B14" s="34">
        <v>61.1</v>
      </c>
      <c r="C14" s="34">
        <v>6.8</v>
      </c>
      <c r="D14" s="34">
        <v>4.2</v>
      </c>
      <c r="E14" s="35">
        <v>0</v>
      </c>
      <c r="F14" s="37">
        <v>0</v>
      </c>
      <c r="G14" s="36">
        <v>4.7000000000000002E-3</v>
      </c>
      <c r="H14" s="38">
        <v>1.2E-2</v>
      </c>
      <c r="I14" s="38">
        <v>1.5E-3</v>
      </c>
      <c r="J14" s="38">
        <v>6.0000000000000001E-3</v>
      </c>
      <c r="K14" s="39">
        <v>0</v>
      </c>
      <c r="L14" s="40">
        <v>0</v>
      </c>
    </row>
    <row r="16" spans="1:12" x14ac:dyDescent="0.55000000000000004">
      <c r="J16" s="5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BA84-F3AB-4C87-91E6-7AB9B8506CF5}">
  <dimension ref="A1:K32"/>
  <sheetViews>
    <sheetView workbookViewId="0">
      <selection activeCell="O9" sqref="O9"/>
    </sheetView>
  </sheetViews>
  <sheetFormatPr defaultRowHeight="14.4" x14ac:dyDescent="0.55000000000000004"/>
  <sheetData>
    <row r="1" spans="1:11" x14ac:dyDescent="0.55000000000000004">
      <c r="B1" s="1" t="s">
        <v>36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20" t="s">
        <v>20</v>
      </c>
      <c r="K1" s="1" t="s">
        <v>19</v>
      </c>
    </row>
    <row r="2" spans="1:11" x14ac:dyDescent="0.55000000000000004">
      <c r="A2">
        <v>2020</v>
      </c>
      <c r="B2" s="25">
        <v>67.900000000000006</v>
      </c>
      <c r="C2" s="25">
        <v>7.5</v>
      </c>
      <c r="D2" s="25">
        <v>4.5999999999999996</v>
      </c>
      <c r="E2" s="26">
        <v>0.02</v>
      </c>
      <c r="F2" s="27">
        <v>0</v>
      </c>
      <c r="G2" s="27">
        <v>0</v>
      </c>
      <c r="H2" s="27">
        <v>0</v>
      </c>
      <c r="I2" s="27">
        <v>0</v>
      </c>
      <c r="J2" s="28">
        <v>0</v>
      </c>
      <c r="K2" s="29">
        <v>4</v>
      </c>
    </row>
    <row r="3" spans="1:11" x14ac:dyDescent="0.55000000000000004">
      <c r="A3">
        <f>A2+1</f>
        <v>2021</v>
      </c>
      <c r="B3" s="41">
        <f t="shared" ref="B3:J3" si="0">B2+(B$12-B$2)/10</f>
        <v>67.64</v>
      </c>
      <c r="C3" s="41">
        <f t="shared" si="0"/>
        <v>7.47</v>
      </c>
      <c r="D3" s="41">
        <f t="shared" si="0"/>
        <v>4.59</v>
      </c>
      <c r="E3" s="41">
        <f t="shared" si="0"/>
        <v>1.8600000000000002E-2</v>
      </c>
      <c r="F3" s="41">
        <f t="shared" si="0"/>
        <v>0</v>
      </c>
      <c r="G3" s="41">
        <f t="shared" si="0"/>
        <v>0</v>
      </c>
      <c r="H3" s="41">
        <f t="shared" si="0"/>
        <v>0</v>
      </c>
      <c r="I3" s="41">
        <f t="shared" si="0"/>
        <v>0</v>
      </c>
      <c r="J3" s="41">
        <f t="shared" si="0"/>
        <v>0</v>
      </c>
      <c r="K3" s="41">
        <f>K2+(K$12-K$2)/10</f>
        <v>3.875</v>
      </c>
    </row>
    <row r="4" spans="1:11" x14ac:dyDescent="0.55000000000000004">
      <c r="A4">
        <f t="shared" ref="A4:A32" si="1">A3+1</f>
        <v>2022</v>
      </c>
      <c r="B4" s="41">
        <f t="shared" ref="B4:B11" si="2">B3+(B$12-B$2)/10</f>
        <v>67.38</v>
      </c>
      <c r="C4" s="41">
        <f t="shared" ref="C4:C11" si="3">C3+(C$12-C$2)/10</f>
        <v>7.4399999999999995</v>
      </c>
      <c r="D4" s="41">
        <f t="shared" ref="D4:D11" si="4">D3+(D$12-D$2)/10</f>
        <v>4.58</v>
      </c>
      <c r="E4" s="41">
        <f t="shared" ref="E4:E11" si="5">E3+(E$12-E$2)/10</f>
        <v>1.7200000000000003E-2</v>
      </c>
      <c r="F4" s="41">
        <f t="shared" ref="F4:F11" si="6">F3+(F$12-F$2)/10</f>
        <v>0</v>
      </c>
      <c r="G4" s="41">
        <f t="shared" ref="G4:G11" si="7">G3+(G$12-G$2)/10</f>
        <v>0</v>
      </c>
      <c r="H4" s="41">
        <f t="shared" ref="H4:H11" si="8">H3+(H$12-H$2)/10</f>
        <v>0</v>
      </c>
      <c r="I4" s="41">
        <f t="shared" ref="I4:I11" si="9">I3+(I$12-I$2)/10</f>
        <v>0</v>
      </c>
      <c r="J4" s="41">
        <f t="shared" ref="J4:J11" si="10">J3+(J$12-J$2)/10</f>
        <v>0</v>
      </c>
      <c r="K4" s="41">
        <f t="shared" ref="K4:K11" si="11">K3+(K$12-K$2)/10</f>
        <v>3.75</v>
      </c>
    </row>
    <row r="5" spans="1:11" x14ac:dyDescent="0.55000000000000004">
      <c r="A5">
        <f t="shared" si="1"/>
        <v>2023</v>
      </c>
      <c r="B5" s="41">
        <f t="shared" si="2"/>
        <v>67.11999999999999</v>
      </c>
      <c r="C5" s="41">
        <f t="shared" si="3"/>
        <v>7.4099999999999993</v>
      </c>
      <c r="D5" s="41">
        <f t="shared" si="4"/>
        <v>4.57</v>
      </c>
      <c r="E5" s="41">
        <f t="shared" si="5"/>
        <v>1.5800000000000005E-2</v>
      </c>
      <c r="F5" s="41">
        <f t="shared" si="6"/>
        <v>0</v>
      </c>
      <c r="G5" s="41">
        <f t="shared" si="7"/>
        <v>0</v>
      </c>
      <c r="H5" s="41">
        <f t="shared" si="8"/>
        <v>0</v>
      </c>
      <c r="I5" s="41">
        <f t="shared" si="9"/>
        <v>0</v>
      </c>
      <c r="J5" s="41">
        <f t="shared" si="10"/>
        <v>0</v>
      </c>
      <c r="K5" s="41">
        <f t="shared" si="11"/>
        <v>3.625</v>
      </c>
    </row>
    <row r="6" spans="1:11" x14ac:dyDescent="0.55000000000000004">
      <c r="A6">
        <f t="shared" si="1"/>
        <v>2024</v>
      </c>
      <c r="B6" s="41">
        <f t="shared" si="2"/>
        <v>66.859999999999985</v>
      </c>
      <c r="C6" s="41">
        <f t="shared" si="3"/>
        <v>7.379999999999999</v>
      </c>
      <c r="D6" s="41">
        <f t="shared" si="4"/>
        <v>4.5600000000000005</v>
      </c>
      <c r="E6" s="41">
        <f t="shared" si="5"/>
        <v>1.4400000000000005E-2</v>
      </c>
      <c r="F6" s="41">
        <f t="shared" si="6"/>
        <v>0</v>
      </c>
      <c r="G6" s="41">
        <f t="shared" si="7"/>
        <v>0</v>
      </c>
      <c r="H6" s="41">
        <f t="shared" si="8"/>
        <v>0</v>
      </c>
      <c r="I6" s="41">
        <f t="shared" si="9"/>
        <v>0</v>
      </c>
      <c r="J6" s="41">
        <f t="shared" si="10"/>
        <v>0</v>
      </c>
      <c r="K6" s="41">
        <f t="shared" si="11"/>
        <v>3.5</v>
      </c>
    </row>
    <row r="7" spans="1:11" x14ac:dyDescent="0.55000000000000004">
      <c r="A7">
        <f t="shared" si="1"/>
        <v>2025</v>
      </c>
      <c r="B7" s="41">
        <f t="shared" si="2"/>
        <v>66.59999999999998</v>
      </c>
      <c r="C7" s="41">
        <f t="shared" si="3"/>
        <v>7.3499999999999988</v>
      </c>
      <c r="D7" s="41">
        <f t="shared" si="4"/>
        <v>4.5500000000000007</v>
      </c>
      <c r="E7" s="41">
        <f t="shared" si="5"/>
        <v>1.3000000000000005E-2</v>
      </c>
      <c r="F7" s="41">
        <f t="shared" si="6"/>
        <v>0</v>
      </c>
      <c r="G7" s="41">
        <f t="shared" si="7"/>
        <v>0</v>
      </c>
      <c r="H7" s="41">
        <f t="shared" si="8"/>
        <v>0</v>
      </c>
      <c r="I7" s="41">
        <f t="shared" si="9"/>
        <v>0</v>
      </c>
      <c r="J7" s="41">
        <f t="shared" si="10"/>
        <v>0</v>
      </c>
      <c r="K7" s="41">
        <f t="shared" si="11"/>
        <v>3.375</v>
      </c>
    </row>
    <row r="8" spans="1:11" x14ac:dyDescent="0.55000000000000004">
      <c r="A8">
        <f t="shared" si="1"/>
        <v>2026</v>
      </c>
      <c r="B8" s="41">
        <f t="shared" si="2"/>
        <v>66.339999999999975</v>
      </c>
      <c r="C8" s="41">
        <f t="shared" si="3"/>
        <v>7.3199999999999985</v>
      </c>
      <c r="D8" s="41">
        <f t="shared" si="4"/>
        <v>4.5400000000000009</v>
      </c>
      <c r="E8" s="41">
        <f t="shared" si="5"/>
        <v>1.1600000000000004E-2</v>
      </c>
      <c r="F8" s="41">
        <f t="shared" si="6"/>
        <v>0</v>
      </c>
      <c r="G8" s="41">
        <f t="shared" si="7"/>
        <v>0</v>
      </c>
      <c r="H8" s="41">
        <f t="shared" si="8"/>
        <v>0</v>
      </c>
      <c r="I8" s="41">
        <f t="shared" si="9"/>
        <v>0</v>
      </c>
      <c r="J8" s="41">
        <f t="shared" si="10"/>
        <v>0</v>
      </c>
      <c r="K8" s="41">
        <f t="shared" si="11"/>
        <v>3.25</v>
      </c>
    </row>
    <row r="9" spans="1:11" x14ac:dyDescent="0.55000000000000004">
      <c r="A9">
        <f t="shared" si="1"/>
        <v>2027</v>
      </c>
      <c r="B9" s="41">
        <f t="shared" si="2"/>
        <v>66.07999999999997</v>
      </c>
      <c r="C9" s="41">
        <f t="shared" si="3"/>
        <v>7.2899999999999983</v>
      </c>
      <c r="D9" s="41">
        <f t="shared" si="4"/>
        <v>4.5300000000000011</v>
      </c>
      <c r="E9" s="41">
        <f t="shared" si="5"/>
        <v>1.0200000000000004E-2</v>
      </c>
      <c r="F9" s="41">
        <f t="shared" si="6"/>
        <v>0</v>
      </c>
      <c r="G9" s="41">
        <f t="shared" si="7"/>
        <v>0</v>
      </c>
      <c r="H9" s="41">
        <f t="shared" si="8"/>
        <v>0</v>
      </c>
      <c r="I9" s="41">
        <f t="shared" si="9"/>
        <v>0</v>
      </c>
      <c r="J9" s="41">
        <f t="shared" si="10"/>
        <v>0</v>
      </c>
      <c r="K9" s="41">
        <f t="shared" si="11"/>
        <v>3.125</v>
      </c>
    </row>
    <row r="10" spans="1:11" x14ac:dyDescent="0.55000000000000004">
      <c r="A10">
        <f t="shared" si="1"/>
        <v>2028</v>
      </c>
      <c r="B10" s="41">
        <f t="shared" si="2"/>
        <v>65.819999999999965</v>
      </c>
      <c r="C10" s="41">
        <f t="shared" si="3"/>
        <v>7.259999999999998</v>
      </c>
      <c r="D10" s="41">
        <f t="shared" si="4"/>
        <v>4.5200000000000014</v>
      </c>
      <c r="E10" s="41">
        <f t="shared" si="5"/>
        <v>8.800000000000004E-3</v>
      </c>
      <c r="F10" s="41">
        <f t="shared" si="6"/>
        <v>0</v>
      </c>
      <c r="G10" s="41">
        <f t="shared" si="7"/>
        <v>0</v>
      </c>
      <c r="H10" s="41">
        <f t="shared" si="8"/>
        <v>0</v>
      </c>
      <c r="I10" s="41">
        <f t="shared" si="9"/>
        <v>0</v>
      </c>
      <c r="J10" s="41">
        <f t="shared" si="10"/>
        <v>0</v>
      </c>
      <c r="K10" s="41">
        <f t="shared" si="11"/>
        <v>3</v>
      </c>
    </row>
    <row r="11" spans="1:11" x14ac:dyDescent="0.55000000000000004">
      <c r="A11">
        <f t="shared" si="1"/>
        <v>2029</v>
      </c>
      <c r="B11" s="41">
        <f t="shared" si="2"/>
        <v>65.55999999999996</v>
      </c>
      <c r="C11" s="41">
        <f t="shared" si="3"/>
        <v>7.2299999999999978</v>
      </c>
      <c r="D11" s="41">
        <f t="shared" si="4"/>
        <v>4.5100000000000016</v>
      </c>
      <c r="E11" s="41">
        <f t="shared" si="5"/>
        <v>7.4000000000000038E-3</v>
      </c>
      <c r="F11" s="41">
        <f t="shared" si="6"/>
        <v>0</v>
      </c>
      <c r="G11" s="41">
        <f t="shared" si="7"/>
        <v>0</v>
      </c>
      <c r="H11" s="41">
        <f t="shared" si="8"/>
        <v>0</v>
      </c>
      <c r="I11" s="41">
        <f t="shared" si="9"/>
        <v>0</v>
      </c>
      <c r="J11" s="41">
        <f t="shared" si="10"/>
        <v>0</v>
      </c>
      <c r="K11" s="41">
        <f t="shared" si="11"/>
        <v>2.875</v>
      </c>
    </row>
    <row r="12" spans="1:11" x14ac:dyDescent="0.55000000000000004">
      <c r="A12">
        <f t="shared" si="1"/>
        <v>2030</v>
      </c>
      <c r="B12" s="25">
        <v>65.3</v>
      </c>
      <c r="C12" s="25">
        <v>7.2</v>
      </c>
      <c r="D12" s="25">
        <v>4.5</v>
      </c>
      <c r="E12" s="26">
        <v>6.0000000000000001E-3</v>
      </c>
      <c r="F12" s="27">
        <v>0</v>
      </c>
      <c r="G12" s="27">
        <v>0</v>
      </c>
      <c r="H12" s="27">
        <v>0</v>
      </c>
      <c r="I12" s="27">
        <v>0</v>
      </c>
      <c r="J12" s="28">
        <v>0</v>
      </c>
      <c r="K12" s="29">
        <v>2.75</v>
      </c>
    </row>
    <row r="13" spans="1:11" x14ac:dyDescent="0.55000000000000004">
      <c r="A13">
        <f t="shared" si="1"/>
        <v>2031</v>
      </c>
      <c r="B13" s="41">
        <f t="shared" ref="B13:J13" si="12">B12+(B$32-B$12)/20</f>
        <v>65.09</v>
      </c>
      <c r="C13" s="41">
        <f t="shared" si="12"/>
        <v>7.18</v>
      </c>
      <c r="D13" s="41">
        <f t="shared" si="12"/>
        <v>4.4850000000000003</v>
      </c>
      <c r="E13" s="41">
        <f t="shared" si="12"/>
        <v>5.8000000000000005E-3</v>
      </c>
      <c r="F13" s="41">
        <f t="shared" si="12"/>
        <v>0</v>
      </c>
      <c r="G13" s="41">
        <f t="shared" si="12"/>
        <v>0</v>
      </c>
      <c r="H13" s="41">
        <f t="shared" si="12"/>
        <v>0</v>
      </c>
      <c r="I13" s="41">
        <f t="shared" si="12"/>
        <v>0</v>
      </c>
      <c r="J13" s="41">
        <f t="shared" si="12"/>
        <v>0</v>
      </c>
      <c r="K13" s="41">
        <f>K12+(K$32-K$12)/20</f>
        <v>2.7124999999999999</v>
      </c>
    </row>
    <row r="14" spans="1:11" x14ac:dyDescent="0.55000000000000004">
      <c r="A14">
        <f t="shared" si="1"/>
        <v>2032</v>
      </c>
      <c r="B14" s="41">
        <f t="shared" ref="B14:B31" si="13">B13+(B$32-B$12)/20</f>
        <v>64.88000000000001</v>
      </c>
      <c r="C14" s="41">
        <f t="shared" ref="C14:C31" si="14">C13+(C$32-C$12)/20</f>
        <v>7.16</v>
      </c>
      <c r="D14" s="41">
        <f t="shared" ref="D14:D31" si="15">D13+(D$32-D$12)/20</f>
        <v>4.4700000000000006</v>
      </c>
      <c r="E14" s="41">
        <f t="shared" ref="E14:E31" si="16">E13+(E$32-E$12)/20</f>
        <v>5.6000000000000008E-3</v>
      </c>
      <c r="F14" s="41">
        <f t="shared" ref="F14:F31" si="17">F13+(F$32-F$12)/20</f>
        <v>0</v>
      </c>
      <c r="G14" s="41">
        <f t="shared" ref="G14:G31" si="18">G13+(G$32-G$12)/20</f>
        <v>0</v>
      </c>
      <c r="H14" s="41">
        <f t="shared" ref="H14:H31" si="19">H13+(H$32-H$12)/20</f>
        <v>0</v>
      </c>
      <c r="I14" s="41">
        <f t="shared" ref="I14:I31" si="20">I13+(I$32-I$12)/20</f>
        <v>0</v>
      </c>
      <c r="J14" s="41">
        <f t="shared" ref="J14:J31" si="21">J13+(J$32-J$12)/20</f>
        <v>0</v>
      </c>
      <c r="K14" s="41">
        <f t="shared" ref="K14:K31" si="22">K13+(K$32-K$12)/20</f>
        <v>2.6749999999999998</v>
      </c>
    </row>
    <row r="15" spans="1:11" x14ac:dyDescent="0.55000000000000004">
      <c r="A15">
        <f t="shared" si="1"/>
        <v>2033</v>
      </c>
      <c r="B15" s="41">
        <f t="shared" si="13"/>
        <v>64.670000000000016</v>
      </c>
      <c r="C15" s="41">
        <f t="shared" si="14"/>
        <v>7.1400000000000006</v>
      </c>
      <c r="D15" s="41">
        <f t="shared" si="15"/>
        <v>4.455000000000001</v>
      </c>
      <c r="E15" s="41">
        <f t="shared" si="16"/>
        <v>5.4000000000000012E-3</v>
      </c>
      <c r="F15" s="41">
        <f t="shared" si="17"/>
        <v>0</v>
      </c>
      <c r="G15" s="41">
        <f t="shared" si="18"/>
        <v>0</v>
      </c>
      <c r="H15" s="41">
        <f t="shared" si="19"/>
        <v>0</v>
      </c>
      <c r="I15" s="41">
        <f t="shared" si="20"/>
        <v>0</v>
      </c>
      <c r="J15" s="41">
        <f t="shared" si="21"/>
        <v>0</v>
      </c>
      <c r="K15" s="41">
        <f t="shared" si="22"/>
        <v>2.6374999999999997</v>
      </c>
    </row>
    <row r="16" spans="1:11" x14ac:dyDescent="0.55000000000000004">
      <c r="A16">
        <f t="shared" si="1"/>
        <v>2034</v>
      </c>
      <c r="B16" s="41">
        <f t="shared" si="13"/>
        <v>64.460000000000022</v>
      </c>
      <c r="C16" s="41">
        <f t="shared" si="14"/>
        <v>7.120000000000001</v>
      </c>
      <c r="D16" s="41">
        <f t="shared" si="15"/>
        <v>4.4400000000000013</v>
      </c>
      <c r="E16" s="41">
        <f t="shared" si="16"/>
        <v>5.2000000000000015E-3</v>
      </c>
      <c r="F16" s="41">
        <f t="shared" si="17"/>
        <v>0</v>
      </c>
      <c r="G16" s="41">
        <f t="shared" si="18"/>
        <v>0</v>
      </c>
      <c r="H16" s="41">
        <f t="shared" si="19"/>
        <v>0</v>
      </c>
      <c r="I16" s="41">
        <f t="shared" si="20"/>
        <v>0</v>
      </c>
      <c r="J16" s="41">
        <f t="shared" si="21"/>
        <v>0</v>
      </c>
      <c r="K16" s="41">
        <f t="shared" si="22"/>
        <v>2.5999999999999996</v>
      </c>
    </row>
    <row r="17" spans="1:11" x14ac:dyDescent="0.55000000000000004">
      <c r="A17">
        <f t="shared" si="1"/>
        <v>2035</v>
      </c>
      <c r="B17" s="41">
        <f t="shared" si="13"/>
        <v>64.250000000000028</v>
      </c>
      <c r="C17" s="41">
        <f t="shared" si="14"/>
        <v>7.1000000000000014</v>
      </c>
      <c r="D17" s="41">
        <f t="shared" si="15"/>
        <v>4.4250000000000016</v>
      </c>
      <c r="E17" s="41">
        <f t="shared" si="16"/>
        <v>5.0000000000000018E-3</v>
      </c>
      <c r="F17" s="41">
        <f t="shared" si="17"/>
        <v>0</v>
      </c>
      <c r="G17" s="41">
        <f t="shared" si="18"/>
        <v>0</v>
      </c>
      <c r="H17" s="41">
        <f t="shared" si="19"/>
        <v>0</v>
      </c>
      <c r="I17" s="41">
        <f t="shared" si="20"/>
        <v>0</v>
      </c>
      <c r="J17" s="41">
        <f t="shared" si="21"/>
        <v>0</v>
      </c>
      <c r="K17" s="41">
        <f t="shared" si="22"/>
        <v>2.5624999999999996</v>
      </c>
    </row>
    <row r="18" spans="1:11" x14ac:dyDescent="0.55000000000000004">
      <c r="A18">
        <f t="shared" si="1"/>
        <v>2036</v>
      </c>
      <c r="B18" s="41">
        <f t="shared" si="13"/>
        <v>64.040000000000035</v>
      </c>
      <c r="C18" s="41">
        <f t="shared" si="14"/>
        <v>7.0800000000000018</v>
      </c>
      <c r="D18" s="41">
        <f t="shared" si="15"/>
        <v>4.4100000000000019</v>
      </c>
      <c r="E18" s="41">
        <f t="shared" si="16"/>
        <v>4.8000000000000022E-3</v>
      </c>
      <c r="F18" s="41">
        <f t="shared" si="17"/>
        <v>0</v>
      </c>
      <c r="G18" s="41">
        <f t="shared" si="18"/>
        <v>0</v>
      </c>
      <c r="H18" s="41">
        <f t="shared" si="19"/>
        <v>0</v>
      </c>
      <c r="I18" s="41">
        <f t="shared" si="20"/>
        <v>0</v>
      </c>
      <c r="J18" s="41">
        <f t="shared" si="21"/>
        <v>0</v>
      </c>
      <c r="K18" s="41">
        <f t="shared" si="22"/>
        <v>2.5249999999999995</v>
      </c>
    </row>
    <row r="19" spans="1:11" x14ac:dyDescent="0.55000000000000004">
      <c r="A19">
        <f t="shared" si="1"/>
        <v>2037</v>
      </c>
      <c r="B19" s="41">
        <f t="shared" si="13"/>
        <v>63.830000000000034</v>
      </c>
      <c r="C19" s="41">
        <f t="shared" si="14"/>
        <v>7.0600000000000023</v>
      </c>
      <c r="D19" s="41">
        <f t="shared" si="15"/>
        <v>4.3950000000000022</v>
      </c>
      <c r="E19" s="41">
        <f t="shared" si="16"/>
        <v>4.6000000000000025E-3</v>
      </c>
      <c r="F19" s="41">
        <f t="shared" si="17"/>
        <v>0</v>
      </c>
      <c r="G19" s="41">
        <f t="shared" si="18"/>
        <v>0</v>
      </c>
      <c r="H19" s="41">
        <f t="shared" si="19"/>
        <v>0</v>
      </c>
      <c r="I19" s="41">
        <f t="shared" si="20"/>
        <v>0</v>
      </c>
      <c r="J19" s="41">
        <f t="shared" si="21"/>
        <v>0</v>
      </c>
      <c r="K19" s="41">
        <f t="shared" si="22"/>
        <v>2.4874999999999994</v>
      </c>
    </row>
    <row r="20" spans="1:11" x14ac:dyDescent="0.55000000000000004">
      <c r="A20">
        <f t="shared" si="1"/>
        <v>2038</v>
      </c>
      <c r="B20" s="41">
        <f t="shared" si="13"/>
        <v>63.620000000000033</v>
      </c>
      <c r="C20" s="41">
        <f t="shared" si="14"/>
        <v>7.0400000000000027</v>
      </c>
      <c r="D20" s="41">
        <f t="shared" si="15"/>
        <v>4.3800000000000026</v>
      </c>
      <c r="E20" s="41">
        <f t="shared" si="16"/>
        <v>4.4000000000000029E-3</v>
      </c>
      <c r="F20" s="41">
        <f t="shared" si="17"/>
        <v>0</v>
      </c>
      <c r="G20" s="41">
        <f t="shared" si="18"/>
        <v>0</v>
      </c>
      <c r="H20" s="41">
        <f t="shared" si="19"/>
        <v>0</v>
      </c>
      <c r="I20" s="41">
        <f t="shared" si="20"/>
        <v>0</v>
      </c>
      <c r="J20" s="41">
        <f t="shared" si="21"/>
        <v>0</v>
      </c>
      <c r="K20" s="41">
        <f t="shared" si="22"/>
        <v>2.4499999999999993</v>
      </c>
    </row>
    <row r="21" spans="1:11" x14ac:dyDescent="0.55000000000000004">
      <c r="A21">
        <f t="shared" si="1"/>
        <v>2039</v>
      </c>
      <c r="B21" s="41">
        <f t="shared" si="13"/>
        <v>63.410000000000032</v>
      </c>
      <c r="C21" s="41">
        <f t="shared" si="14"/>
        <v>7.0200000000000031</v>
      </c>
      <c r="D21" s="41">
        <f t="shared" si="15"/>
        <v>4.3650000000000029</v>
      </c>
      <c r="E21" s="41">
        <f t="shared" si="16"/>
        <v>4.2000000000000032E-3</v>
      </c>
      <c r="F21" s="41">
        <f t="shared" si="17"/>
        <v>0</v>
      </c>
      <c r="G21" s="41">
        <f t="shared" si="18"/>
        <v>0</v>
      </c>
      <c r="H21" s="41">
        <f t="shared" si="19"/>
        <v>0</v>
      </c>
      <c r="I21" s="41">
        <f t="shared" si="20"/>
        <v>0</v>
      </c>
      <c r="J21" s="41">
        <f t="shared" si="21"/>
        <v>0</v>
      </c>
      <c r="K21" s="41">
        <f t="shared" si="22"/>
        <v>2.4124999999999992</v>
      </c>
    </row>
    <row r="22" spans="1:11" x14ac:dyDescent="0.55000000000000004">
      <c r="A22">
        <f t="shared" si="1"/>
        <v>2040</v>
      </c>
      <c r="B22" s="41">
        <f t="shared" si="13"/>
        <v>63.200000000000031</v>
      </c>
      <c r="C22" s="41">
        <f t="shared" si="14"/>
        <v>7.0000000000000036</v>
      </c>
      <c r="D22" s="41">
        <f t="shared" si="15"/>
        <v>4.3500000000000032</v>
      </c>
      <c r="E22" s="41">
        <f t="shared" si="16"/>
        <v>4.0000000000000036E-3</v>
      </c>
      <c r="F22" s="41">
        <f t="shared" si="17"/>
        <v>0</v>
      </c>
      <c r="G22" s="41">
        <f t="shared" si="18"/>
        <v>0</v>
      </c>
      <c r="H22" s="41">
        <f t="shared" si="19"/>
        <v>0</v>
      </c>
      <c r="I22" s="41">
        <f t="shared" si="20"/>
        <v>0</v>
      </c>
      <c r="J22" s="41">
        <f t="shared" si="21"/>
        <v>0</v>
      </c>
      <c r="K22" s="41">
        <f t="shared" si="22"/>
        <v>2.3749999999999991</v>
      </c>
    </row>
    <row r="23" spans="1:11" x14ac:dyDescent="0.55000000000000004">
      <c r="A23">
        <f t="shared" si="1"/>
        <v>2041</v>
      </c>
      <c r="B23" s="41">
        <f t="shared" si="13"/>
        <v>62.99000000000003</v>
      </c>
      <c r="C23" s="41">
        <f t="shared" si="14"/>
        <v>6.980000000000004</v>
      </c>
      <c r="D23" s="41">
        <f t="shared" si="15"/>
        <v>4.3350000000000035</v>
      </c>
      <c r="E23" s="41">
        <f t="shared" si="16"/>
        <v>3.8000000000000035E-3</v>
      </c>
      <c r="F23" s="41">
        <f t="shared" si="17"/>
        <v>0</v>
      </c>
      <c r="G23" s="41">
        <f t="shared" si="18"/>
        <v>0</v>
      </c>
      <c r="H23" s="41">
        <f t="shared" si="19"/>
        <v>0</v>
      </c>
      <c r="I23" s="41">
        <f t="shared" si="20"/>
        <v>0</v>
      </c>
      <c r="J23" s="41">
        <f t="shared" si="21"/>
        <v>0</v>
      </c>
      <c r="K23" s="41">
        <f t="shared" si="22"/>
        <v>2.337499999999999</v>
      </c>
    </row>
    <row r="24" spans="1:11" x14ac:dyDescent="0.55000000000000004">
      <c r="A24">
        <f t="shared" si="1"/>
        <v>2042</v>
      </c>
      <c r="B24" s="41">
        <f t="shared" si="13"/>
        <v>62.78000000000003</v>
      </c>
      <c r="C24" s="41">
        <f t="shared" si="14"/>
        <v>6.9600000000000044</v>
      </c>
      <c r="D24" s="41">
        <f t="shared" si="15"/>
        <v>4.3200000000000038</v>
      </c>
      <c r="E24" s="41">
        <f t="shared" si="16"/>
        <v>3.6000000000000034E-3</v>
      </c>
      <c r="F24" s="41">
        <f t="shared" si="17"/>
        <v>0</v>
      </c>
      <c r="G24" s="41">
        <f t="shared" si="18"/>
        <v>0</v>
      </c>
      <c r="H24" s="41">
        <f t="shared" si="19"/>
        <v>0</v>
      </c>
      <c r="I24" s="41">
        <f t="shared" si="20"/>
        <v>0</v>
      </c>
      <c r="J24" s="41">
        <f t="shared" si="21"/>
        <v>0</v>
      </c>
      <c r="K24" s="41">
        <f t="shared" si="22"/>
        <v>2.2999999999999989</v>
      </c>
    </row>
    <row r="25" spans="1:11" x14ac:dyDescent="0.55000000000000004">
      <c r="A25">
        <f t="shared" si="1"/>
        <v>2043</v>
      </c>
      <c r="B25" s="41">
        <f t="shared" si="13"/>
        <v>62.570000000000029</v>
      </c>
      <c r="C25" s="41">
        <f t="shared" si="14"/>
        <v>6.9400000000000048</v>
      </c>
      <c r="D25" s="41">
        <f t="shared" si="15"/>
        <v>4.3050000000000042</v>
      </c>
      <c r="E25" s="41">
        <f t="shared" si="16"/>
        <v>3.4000000000000033E-3</v>
      </c>
      <c r="F25" s="41">
        <f t="shared" si="17"/>
        <v>0</v>
      </c>
      <c r="G25" s="41">
        <f t="shared" si="18"/>
        <v>0</v>
      </c>
      <c r="H25" s="41">
        <f t="shared" si="19"/>
        <v>0</v>
      </c>
      <c r="I25" s="41">
        <f t="shared" si="20"/>
        <v>0</v>
      </c>
      <c r="J25" s="41">
        <f t="shared" si="21"/>
        <v>0</v>
      </c>
      <c r="K25" s="41">
        <f t="shared" si="22"/>
        <v>2.2624999999999988</v>
      </c>
    </row>
    <row r="26" spans="1:11" x14ac:dyDescent="0.55000000000000004">
      <c r="A26">
        <f t="shared" si="1"/>
        <v>2044</v>
      </c>
      <c r="B26" s="41">
        <f t="shared" si="13"/>
        <v>62.360000000000028</v>
      </c>
      <c r="C26" s="41">
        <f t="shared" si="14"/>
        <v>6.9200000000000053</v>
      </c>
      <c r="D26" s="41">
        <f t="shared" si="15"/>
        <v>4.2900000000000045</v>
      </c>
      <c r="E26" s="41">
        <f t="shared" si="16"/>
        <v>3.2000000000000032E-3</v>
      </c>
      <c r="F26" s="41">
        <f t="shared" si="17"/>
        <v>0</v>
      </c>
      <c r="G26" s="41">
        <f t="shared" si="18"/>
        <v>0</v>
      </c>
      <c r="H26" s="41">
        <f t="shared" si="19"/>
        <v>0</v>
      </c>
      <c r="I26" s="41">
        <f t="shared" si="20"/>
        <v>0</v>
      </c>
      <c r="J26" s="41">
        <f t="shared" si="21"/>
        <v>0</v>
      </c>
      <c r="K26" s="41">
        <f t="shared" si="22"/>
        <v>2.2249999999999988</v>
      </c>
    </row>
    <row r="27" spans="1:11" x14ac:dyDescent="0.55000000000000004">
      <c r="A27">
        <f t="shared" si="1"/>
        <v>2045</v>
      </c>
      <c r="B27" s="41">
        <f t="shared" si="13"/>
        <v>62.150000000000027</v>
      </c>
      <c r="C27" s="41">
        <f t="shared" si="14"/>
        <v>6.9000000000000057</v>
      </c>
      <c r="D27" s="41">
        <f t="shared" si="15"/>
        <v>4.2750000000000048</v>
      </c>
      <c r="E27" s="41">
        <f t="shared" si="16"/>
        <v>3.0000000000000031E-3</v>
      </c>
      <c r="F27" s="41">
        <f t="shared" si="17"/>
        <v>0</v>
      </c>
      <c r="G27" s="41">
        <f t="shared" si="18"/>
        <v>0</v>
      </c>
      <c r="H27" s="41">
        <f t="shared" si="19"/>
        <v>0</v>
      </c>
      <c r="I27" s="41">
        <f t="shared" si="20"/>
        <v>0</v>
      </c>
      <c r="J27" s="41">
        <f t="shared" si="21"/>
        <v>0</v>
      </c>
      <c r="K27" s="41">
        <f t="shared" si="22"/>
        <v>2.1874999999999987</v>
      </c>
    </row>
    <row r="28" spans="1:11" x14ac:dyDescent="0.55000000000000004">
      <c r="A28">
        <f t="shared" si="1"/>
        <v>2046</v>
      </c>
      <c r="B28" s="41">
        <f t="shared" si="13"/>
        <v>61.940000000000026</v>
      </c>
      <c r="C28" s="41">
        <f t="shared" si="14"/>
        <v>6.8800000000000061</v>
      </c>
      <c r="D28" s="41">
        <f t="shared" si="15"/>
        <v>4.2600000000000051</v>
      </c>
      <c r="E28" s="41">
        <f t="shared" si="16"/>
        <v>2.800000000000003E-3</v>
      </c>
      <c r="F28" s="41">
        <f t="shared" si="17"/>
        <v>0</v>
      </c>
      <c r="G28" s="41">
        <f t="shared" si="18"/>
        <v>0</v>
      </c>
      <c r="H28" s="41">
        <f t="shared" si="19"/>
        <v>0</v>
      </c>
      <c r="I28" s="41">
        <f t="shared" si="20"/>
        <v>0</v>
      </c>
      <c r="J28" s="41">
        <f t="shared" si="21"/>
        <v>0</v>
      </c>
      <c r="K28" s="41">
        <f t="shared" si="22"/>
        <v>2.1499999999999986</v>
      </c>
    </row>
    <row r="29" spans="1:11" x14ac:dyDescent="0.55000000000000004">
      <c r="A29">
        <f t="shared" si="1"/>
        <v>2047</v>
      </c>
      <c r="B29" s="41">
        <f t="shared" si="13"/>
        <v>61.730000000000025</v>
      </c>
      <c r="C29" s="41">
        <f t="shared" si="14"/>
        <v>6.8600000000000065</v>
      </c>
      <c r="D29" s="41">
        <f t="shared" si="15"/>
        <v>4.2450000000000054</v>
      </c>
      <c r="E29" s="41">
        <f t="shared" si="16"/>
        <v>2.6000000000000029E-3</v>
      </c>
      <c r="F29" s="41">
        <f t="shared" si="17"/>
        <v>0</v>
      </c>
      <c r="G29" s="41">
        <f t="shared" si="18"/>
        <v>0</v>
      </c>
      <c r="H29" s="41">
        <f t="shared" si="19"/>
        <v>0</v>
      </c>
      <c r="I29" s="41">
        <f t="shared" si="20"/>
        <v>0</v>
      </c>
      <c r="J29" s="41">
        <f t="shared" si="21"/>
        <v>0</v>
      </c>
      <c r="K29" s="41">
        <f t="shared" si="22"/>
        <v>2.1124999999999985</v>
      </c>
    </row>
    <row r="30" spans="1:11" x14ac:dyDescent="0.55000000000000004">
      <c r="A30">
        <f>A29+1</f>
        <v>2048</v>
      </c>
      <c r="B30" s="41">
        <f t="shared" si="13"/>
        <v>61.520000000000024</v>
      </c>
      <c r="C30" s="41">
        <f t="shared" si="14"/>
        <v>6.840000000000007</v>
      </c>
      <c r="D30" s="41">
        <f t="shared" si="15"/>
        <v>4.2300000000000058</v>
      </c>
      <c r="E30" s="41">
        <f t="shared" si="16"/>
        <v>2.4000000000000028E-3</v>
      </c>
      <c r="F30" s="41">
        <f t="shared" si="17"/>
        <v>0</v>
      </c>
      <c r="G30" s="41">
        <f t="shared" si="18"/>
        <v>0</v>
      </c>
      <c r="H30" s="41">
        <f t="shared" si="19"/>
        <v>0</v>
      </c>
      <c r="I30" s="41">
        <f t="shared" si="20"/>
        <v>0</v>
      </c>
      <c r="J30" s="41">
        <f t="shared" si="21"/>
        <v>0</v>
      </c>
      <c r="K30" s="41">
        <f t="shared" si="22"/>
        <v>2.0749999999999984</v>
      </c>
    </row>
    <row r="31" spans="1:11" x14ac:dyDescent="0.55000000000000004">
      <c r="A31">
        <f t="shared" si="1"/>
        <v>2049</v>
      </c>
      <c r="B31" s="41">
        <f t="shared" si="13"/>
        <v>61.310000000000024</v>
      </c>
      <c r="C31" s="41">
        <f t="shared" si="14"/>
        <v>6.8200000000000074</v>
      </c>
      <c r="D31" s="41">
        <f t="shared" si="15"/>
        <v>4.2150000000000061</v>
      </c>
      <c r="E31" s="41">
        <f t="shared" si="16"/>
        <v>2.2000000000000027E-3</v>
      </c>
      <c r="F31" s="41">
        <f t="shared" si="17"/>
        <v>0</v>
      </c>
      <c r="G31" s="41">
        <f t="shared" si="18"/>
        <v>0</v>
      </c>
      <c r="H31" s="41">
        <f t="shared" si="19"/>
        <v>0</v>
      </c>
      <c r="I31" s="41">
        <f t="shared" si="20"/>
        <v>0</v>
      </c>
      <c r="J31" s="41">
        <f t="shared" si="21"/>
        <v>0</v>
      </c>
      <c r="K31" s="41">
        <f t="shared" si="22"/>
        <v>2.0374999999999983</v>
      </c>
    </row>
    <row r="32" spans="1:11" x14ac:dyDescent="0.55000000000000004">
      <c r="A32">
        <f t="shared" si="1"/>
        <v>2050</v>
      </c>
      <c r="B32" s="25">
        <v>61.1</v>
      </c>
      <c r="C32" s="25">
        <v>6.8</v>
      </c>
      <c r="D32" s="25">
        <v>4.2</v>
      </c>
      <c r="E32" s="26">
        <v>2E-3</v>
      </c>
      <c r="F32" s="27">
        <v>0</v>
      </c>
      <c r="G32" s="27">
        <v>0</v>
      </c>
      <c r="H32" s="27">
        <v>0</v>
      </c>
      <c r="I32" s="27">
        <v>0</v>
      </c>
      <c r="J32" s="28">
        <v>0</v>
      </c>
      <c r="K32" s="29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1E3C-4544-4598-89AF-0DDEB44E9747}">
  <dimension ref="A1:K32"/>
  <sheetViews>
    <sheetView workbookViewId="0">
      <selection activeCell="J1" sqref="J1:K1048576"/>
    </sheetView>
  </sheetViews>
  <sheetFormatPr defaultRowHeight="14.4" x14ac:dyDescent="0.55000000000000004"/>
  <sheetData>
    <row r="1" spans="1:11" x14ac:dyDescent="0.55000000000000004">
      <c r="B1" s="1" t="s">
        <v>36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20" t="s">
        <v>20</v>
      </c>
      <c r="K1" s="1" t="s">
        <v>19</v>
      </c>
    </row>
    <row r="2" spans="1:11" x14ac:dyDescent="0.55000000000000004">
      <c r="A2">
        <v>2020</v>
      </c>
      <c r="B2" s="6">
        <v>67.900000000000006</v>
      </c>
      <c r="C2" s="6">
        <v>7.5</v>
      </c>
      <c r="D2" s="6">
        <v>4.5999999999999996</v>
      </c>
      <c r="E2" s="2">
        <v>0</v>
      </c>
      <c r="F2" s="2">
        <v>0</v>
      </c>
      <c r="G2" s="2">
        <v>0</v>
      </c>
      <c r="H2" s="2">
        <v>0</v>
      </c>
      <c r="I2" s="15">
        <v>4.0000000000000001E-3</v>
      </c>
      <c r="J2" s="23">
        <v>4.8000000000000001E-2</v>
      </c>
      <c r="K2" s="31">
        <v>0.15</v>
      </c>
    </row>
    <row r="3" spans="1:11" x14ac:dyDescent="0.55000000000000004">
      <c r="A3">
        <f>A2+1</f>
        <v>2021</v>
      </c>
      <c r="B3" s="41">
        <f t="shared" ref="B3:J11" si="0">B2+(B$12-B$2)/10</f>
        <v>67.64</v>
      </c>
      <c r="C3" s="41">
        <f t="shared" si="0"/>
        <v>7.47</v>
      </c>
      <c r="D3" s="41">
        <f t="shared" si="0"/>
        <v>4.59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si="0"/>
        <v>0</v>
      </c>
      <c r="I3" s="41">
        <f t="shared" si="0"/>
        <v>3.5999999999999999E-3</v>
      </c>
      <c r="J3" s="41">
        <f t="shared" si="0"/>
        <v>4.5900000000000003E-2</v>
      </c>
      <c r="K3" s="41">
        <f>K2+(K$12-K$2)/10</f>
        <v>0.14499999999999999</v>
      </c>
    </row>
    <row r="4" spans="1:11" x14ac:dyDescent="0.55000000000000004">
      <c r="A4">
        <f t="shared" ref="A4:A32" si="1">A3+1</f>
        <v>2022</v>
      </c>
      <c r="B4" s="41">
        <f t="shared" si="0"/>
        <v>67.38</v>
      </c>
      <c r="C4" s="41">
        <f t="shared" si="0"/>
        <v>7.4399999999999995</v>
      </c>
      <c r="D4" s="41">
        <f t="shared" si="0"/>
        <v>4.58</v>
      </c>
      <c r="E4" s="41">
        <f t="shared" si="0"/>
        <v>0</v>
      </c>
      <c r="F4" s="41">
        <f t="shared" si="0"/>
        <v>0</v>
      </c>
      <c r="G4" s="41">
        <f t="shared" si="0"/>
        <v>0</v>
      </c>
      <c r="H4" s="41">
        <f t="shared" si="0"/>
        <v>0</v>
      </c>
      <c r="I4" s="41">
        <f t="shared" si="0"/>
        <v>3.1999999999999997E-3</v>
      </c>
      <c r="J4" s="41">
        <f t="shared" si="0"/>
        <v>4.3800000000000006E-2</v>
      </c>
      <c r="K4" s="41">
        <f t="shared" ref="K4:K11" si="2">K3+(K$12-K$2)/10</f>
        <v>0.13999999999999999</v>
      </c>
    </row>
    <row r="5" spans="1:11" x14ac:dyDescent="0.55000000000000004">
      <c r="A5">
        <f t="shared" si="1"/>
        <v>2023</v>
      </c>
      <c r="B5" s="41">
        <f t="shared" si="0"/>
        <v>67.11999999999999</v>
      </c>
      <c r="C5" s="41">
        <f t="shared" si="0"/>
        <v>7.4099999999999993</v>
      </c>
      <c r="D5" s="41">
        <f t="shared" si="0"/>
        <v>4.57</v>
      </c>
      <c r="E5" s="41">
        <f t="shared" si="0"/>
        <v>0</v>
      </c>
      <c r="F5" s="41">
        <f t="shared" si="0"/>
        <v>0</v>
      </c>
      <c r="G5" s="41">
        <f t="shared" si="0"/>
        <v>0</v>
      </c>
      <c r="H5" s="41">
        <f t="shared" si="0"/>
        <v>0</v>
      </c>
      <c r="I5" s="41">
        <f t="shared" si="0"/>
        <v>2.7999999999999995E-3</v>
      </c>
      <c r="J5" s="41">
        <f t="shared" si="0"/>
        <v>4.1700000000000008E-2</v>
      </c>
      <c r="K5" s="41">
        <f t="shared" si="2"/>
        <v>0.13499999999999998</v>
      </c>
    </row>
    <row r="6" spans="1:11" x14ac:dyDescent="0.55000000000000004">
      <c r="A6">
        <f t="shared" si="1"/>
        <v>2024</v>
      </c>
      <c r="B6" s="41">
        <f t="shared" si="0"/>
        <v>66.859999999999985</v>
      </c>
      <c r="C6" s="41">
        <f t="shared" si="0"/>
        <v>7.379999999999999</v>
      </c>
      <c r="D6" s="41">
        <f t="shared" si="0"/>
        <v>4.5600000000000005</v>
      </c>
      <c r="E6" s="41">
        <f t="shared" si="0"/>
        <v>0</v>
      </c>
      <c r="F6" s="41">
        <f t="shared" si="0"/>
        <v>0</v>
      </c>
      <c r="G6" s="41">
        <f t="shared" si="0"/>
        <v>0</v>
      </c>
      <c r="H6" s="41">
        <f t="shared" si="0"/>
        <v>0</v>
      </c>
      <c r="I6" s="41">
        <f t="shared" si="0"/>
        <v>2.3999999999999994E-3</v>
      </c>
      <c r="J6" s="41">
        <f t="shared" si="0"/>
        <v>3.960000000000001E-2</v>
      </c>
      <c r="K6" s="41">
        <f t="shared" si="2"/>
        <v>0.12999999999999998</v>
      </c>
    </row>
    <row r="7" spans="1:11" x14ac:dyDescent="0.55000000000000004">
      <c r="A7">
        <f t="shared" si="1"/>
        <v>2025</v>
      </c>
      <c r="B7" s="41">
        <f t="shared" si="0"/>
        <v>66.59999999999998</v>
      </c>
      <c r="C7" s="41">
        <f t="shared" si="0"/>
        <v>7.3499999999999988</v>
      </c>
      <c r="D7" s="41">
        <f t="shared" si="0"/>
        <v>4.5500000000000007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1.9999999999999992E-3</v>
      </c>
      <c r="J7" s="41">
        <f t="shared" si="0"/>
        <v>3.7500000000000012E-2</v>
      </c>
      <c r="K7" s="41">
        <f t="shared" si="2"/>
        <v>0.12499999999999997</v>
      </c>
    </row>
    <row r="8" spans="1:11" x14ac:dyDescent="0.55000000000000004">
      <c r="A8">
        <f t="shared" si="1"/>
        <v>2026</v>
      </c>
      <c r="B8" s="41">
        <f t="shared" si="0"/>
        <v>66.339999999999975</v>
      </c>
      <c r="C8" s="41">
        <f t="shared" si="0"/>
        <v>7.3199999999999985</v>
      </c>
      <c r="D8" s="41">
        <f t="shared" si="0"/>
        <v>4.5400000000000009</v>
      </c>
      <c r="E8" s="41">
        <f t="shared" si="0"/>
        <v>0</v>
      </c>
      <c r="F8" s="41">
        <f t="shared" si="0"/>
        <v>0</v>
      </c>
      <c r="G8" s="41">
        <f t="shared" si="0"/>
        <v>0</v>
      </c>
      <c r="H8" s="41">
        <f t="shared" si="0"/>
        <v>0</v>
      </c>
      <c r="I8" s="41">
        <f t="shared" si="0"/>
        <v>1.5999999999999992E-3</v>
      </c>
      <c r="J8" s="41">
        <f t="shared" si="0"/>
        <v>3.5400000000000015E-2</v>
      </c>
      <c r="K8" s="41">
        <f t="shared" si="2"/>
        <v>0.11999999999999997</v>
      </c>
    </row>
    <row r="9" spans="1:11" x14ac:dyDescent="0.55000000000000004">
      <c r="A9">
        <f t="shared" si="1"/>
        <v>2027</v>
      </c>
      <c r="B9" s="41">
        <f t="shared" si="0"/>
        <v>66.07999999999997</v>
      </c>
      <c r="C9" s="41">
        <f t="shared" si="0"/>
        <v>7.2899999999999983</v>
      </c>
      <c r="D9" s="41">
        <f t="shared" si="0"/>
        <v>4.5300000000000011</v>
      </c>
      <c r="E9" s="41">
        <f t="shared" si="0"/>
        <v>0</v>
      </c>
      <c r="F9" s="41">
        <f t="shared" si="0"/>
        <v>0</v>
      </c>
      <c r="G9" s="41">
        <f t="shared" si="0"/>
        <v>0</v>
      </c>
      <c r="H9" s="41">
        <f t="shared" si="0"/>
        <v>0</v>
      </c>
      <c r="I9" s="41">
        <f t="shared" si="0"/>
        <v>1.1999999999999992E-3</v>
      </c>
      <c r="J9" s="41">
        <f t="shared" si="0"/>
        <v>3.3300000000000017E-2</v>
      </c>
      <c r="K9" s="41">
        <f t="shared" si="2"/>
        <v>0.11499999999999996</v>
      </c>
    </row>
    <row r="10" spans="1:11" x14ac:dyDescent="0.55000000000000004">
      <c r="A10">
        <f t="shared" si="1"/>
        <v>2028</v>
      </c>
      <c r="B10" s="41">
        <f t="shared" si="0"/>
        <v>65.819999999999965</v>
      </c>
      <c r="C10" s="41">
        <f t="shared" si="0"/>
        <v>7.259999999999998</v>
      </c>
      <c r="D10" s="41">
        <f t="shared" si="0"/>
        <v>4.5200000000000014</v>
      </c>
      <c r="E10" s="41">
        <f t="shared" si="0"/>
        <v>0</v>
      </c>
      <c r="F10" s="41">
        <f t="shared" si="0"/>
        <v>0</v>
      </c>
      <c r="G10" s="41">
        <f t="shared" si="0"/>
        <v>0</v>
      </c>
      <c r="H10" s="41">
        <f t="shared" si="0"/>
        <v>0</v>
      </c>
      <c r="I10" s="41">
        <f t="shared" si="0"/>
        <v>7.9999999999999928E-4</v>
      </c>
      <c r="J10" s="41">
        <f t="shared" si="0"/>
        <v>3.1200000000000016E-2</v>
      </c>
      <c r="K10" s="41">
        <f t="shared" si="2"/>
        <v>0.10999999999999996</v>
      </c>
    </row>
    <row r="11" spans="1:11" x14ac:dyDescent="0.55000000000000004">
      <c r="A11">
        <f t="shared" si="1"/>
        <v>2029</v>
      </c>
      <c r="B11" s="41">
        <f t="shared" si="0"/>
        <v>65.55999999999996</v>
      </c>
      <c r="C11" s="41">
        <f t="shared" si="0"/>
        <v>7.2299999999999978</v>
      </c>
      <c r="D11" s="41">
        <f t="shared" si="0"/>
        <v>4.5100000000000016</v>
      </c>
      <c r="E11" s="41">
        <f t="shared" si="0"/>
        <v>0</v>
      </c>
      <c r="F11" s="41">
        <f t="shared" si="0"/>
        <v>0</v>
      </c>
      <c r="G11" s="41">
        <f t="shared" si="0"/>
        <v>0</v>
      </c>
      <c r="H11" s="41">
        <f t="shared" si="0"/>
        <v>0</v>
      </c>
      <c r="I11" s="41">
        <f t="shared" si="0"/>
        <v>3.9999999999999926E-4</v>
      </c>
      <c r="J11" s="41">
        <f t="shared" si="0"/>
        <v>2.9100000000000015E-2</v>
      </c>
      <c r="K11" s="41">
        <f t="shared" si="2"/>
        <v>0.10499999999999995</v>
      </c>
    </row>
    <row r="12" spans="1:11" x14ac:dyDescent="0.55000000000000004">
      <c r="A12">
        <f t="shared" si="1"/>
        <v>2030</v>
      </c>
      <c r="B12" s="6">
        <v>65.3</v>
      </c>
      <c r="C12" s="6">
        <v>7.2</v>
      </c>
      <c r="D12" s="6">
        <v>4.5</v>
      </c>
      <c r="E12" s="2">
        <v>0</v>
      </c>
      <c r="F12" s="2">
        <v>0</v>
      </c>
      <c r="G12" s="2">
        <v>0</v>
      </c>
      <c r="H12" s="2">
        <v>0</v>
      </c>
      <c r="I12" s="16">
        <v>0</v>
      </c>
      <c r="J12" s="23">
        <v>2.7E-2</v>
      </c>
      <c r="K12" s="31">
        <v>0.1</v>
      </c>
    </row>
    <row r="13" spans="1:11" x14ac:dyDescent="0.55000000000000004">
      <c r="A13">
        <f t="shared" si="1"/>
        <v>2031</v>
      </c>
      <c r="B13" s="41">
        <f t="shared" ref="B13:J28" si="3">B12+(B$32-B$12)/20</f>
        <v>65.09</v>
      </c>
      <c r="C13" s="41">
        <f t="shared" si="3"/>
        <v>7.18</v>
      </c>
      <c r="D13" s="41">
        <f t="shared" si="3"/>
        <v>4.4850000000000003</v>
      </c>
      <c r="E13" s="41">
        <f t="shared" si="3"/>
        <v>0</v>
      </c>
      <c r="F13" s="41">
        <f t="shared" si="3"/>
        <v>0</v>
      </c>
      <c r="G13" s="41">
        <f t="shared" si="3"/>
        <v>0</v>
      </c>
      <c r="H13" s="41">
        <f t="shared" si="3"/>
        <v>0</v>
      </c>
      <c r="I13" s="41">
        <f t="shared" si="3"/>
        <v>0</v>
      </c>
      <c r="J13" s="41">
        <f t="shared" si="3"/>
        <v>2.64E-2</v>
      </c>
      <c r="K13" s="41">
        <f>K12+(K$32-K$12)/20</f>
        <v>0.10050000000000001</v>
      </c>
    </row>
    <row r="14" spans="1:11" x14ac:dyDescent="0.55000000000000004">
      <c r="A14">
        <f t="shared" si="1"/>
        <v>2032</v>
      </c>
      <c r="B14" s="41">
        <f t="shared" si="3"/>
        <v>64.88000000000001</v>
      </c>
      <c r="C14" s="41">
        <f t="shared" si="3"/>
        <v>7.16</v>
      </c>
      <c r="D14" s="41">
        <f t="shared" si="3"/>
        <v>4.4700000000000006</v>
      </c>
      <c r="E14" s="41">
        <f t="shared" si="3"/>
        <v>0</v>
      </c>
      <c r="F14" s="41">
        <f t="shared" si="3"/>
        <v>0</v>
      </c>
      <c r="G14" s="41">
        <f t="shared" si="3"/>
        <v>0</v>
      </c>
      <c r="H14" s="41">
        <f t="shared" si="3"/>
        <v>0</v>
      </c>
      <c r="I14" s="41">
        <f t="shared" si="3"/>
        <v>0</v>
      </c>
      <c r="J14" s="41">
        <f t="shared" si="3"/>
        <v>2.58E-2</v>
      </c>
      <c r="K14" s="41">
        <f t="shared" ref="K14:K31" si="4">K13+(K$32-K$12)/20</f>
        <v>0.10100000000000001</v>
      </c>
    </row>
    <row r="15" spans="1:11" x14ac:dyDescent="0.55000000000000004">
      <c r="A15">
        <f t="shared" si="1"/>
        <v>2033</v>
      </c>
      <c r="B15" s="41">
        <f t="shared" si="3"/>
        <v>64.670000000000016</v>
      </c>
      <c r="C15" s="41">
        <f t="shared" si="3"/>
        <v>7.1400000000000006</v>
      </c>
      <c r="D15" s="41">
        <f t="shared" si="3"/>
        <v>4.455000000000001</v>
      </c>
      <c r="E15" s="41">
        <f t="shared" si="3"/>
        <v>0</v>
      </c>
      <c r="F15" s="41">
        <f t="shared" si="3"/>
        <v>0</v>
      </c>
      <c r="G15" s="41">
        <f t="shared" si="3"/>
        <v>0</v>
      </c>
      <c r="H15" s="41">
        <f t="shared" si="3"/>
        <v>0</v>
      </c>
      <c r="I15" s="41">
        <f t="shared" si="3"/>
        <v>0</v>
      </c>
      <c r="J15" s="41">
        <f t="shared" si="3"/>
        <v>2.52E-2</v>
      </c>
      <c r="K15" s="41">
        <f t="shared" si="4"/>
        <v>0.10150000000000001</v>
      </c>
    </row>
    <row r="16" spans="1:11" x14ac:dyDescent="0.55000000000000004">
      <c r="A16">
        <f t="shared" si="1"/>
        <v>2034</v>
      </c>
      <c r="B16" s="41">
        <f t="shared" si="3"/>
        <v>64.460000000000022</v>
      </c>
      <c r="C16" s="41">
        <f t="shared" si="3"/>
        <v>7.120000000000001</v>
      </c>
      <c r="D16" s="41">
        <f t="shared" si="3"/>
        <v>4.4400000000000013</v>
      </c>
      <c r="E16" s="41">
        <f t="shared" si="3"/>
        <v>0</v>
      </c>
      <c r="F16" s="41">
        <f t="shared" si="3"/>
        <v>0</v>
      </c>
      <c r="G16" s="41">
        <f t="shared" si="3"/>
        <v>0</v>
      </c>
      <c r="H16" s="41">
        <f t="shared" si="3"/>
        <v>0</v>
      </c>
      <c r="I16" s="41">
        <f t="shared" si="3"/>
        <v>0</v>
      </c>
      <c r="J16" s="41">
        <f t="shared" si="3"/>
        <v>2.46E-2</v>
      </c>
      <c r="K16" s="41">
        <f t="shared" si="4"/>
        <v>0.10200000000000001</v>
      </c>
    </row>
    <row r="17" spans="1:11" x14ac:dyDescent="0.55000000000000004">
      <c r="A17">
        <f t="shared" si="1"/>
        <v>2035</v>
      </c>
      <c r="B17" s="41">
        <f t="shared" si="3"/>
        <v>64.250000000000028</v>
      </c>
      <c r="C17" s="41">
        <f t="shared" si="3"/>
        <v>7.1000000000000014</v>
      </c>
      <c r="D17" s="41">
        <f t="shared" si="3"/>
        <v>4.4250000000000016</v>
      </c>
      <c r="E17" s="41">
        <f t="shared" si="3"/>
        <v>0</v>
      </c>
      <c r="F17" s="41">
        <f t="shared" si="3"/>
        <v>0</v>
      </c>
      <c r="G17" s="41">
        <f t="shared" si="3"/>
        <v>0</v>
      </c>
      <c r="H17" s="41">
        <f t="shared" si="3"/>
        <v>0</v>
      </c>
      <c r="I17" s="41">
        <f t="shared" si="3"/>
        <v>0</v>
      </c>
      <c r="J17" s="41">
        <f t="shared" si="3"/>
        <v>2.4E-2</v>
      </c>
      <c r="K17" s="41">
        <f t="shared" si="4"/>
        <v>0.10250000000000001</v>
      </c>
    </row>
    <row r="18" spans="1:11" x14ac:dyDescent="0.55000000000000004">
      <c r="A18">
        <f t="shared" si="1"/>
        <v>2036</v>
      </c>
      <c r="B18" s="41">
        <f t="shared" si="3"/>
        <v>64.040000000000035</v>
      </c>
      <c r="C18" s="41">
        <f t="shared" si="3"/>
        <v>7.0800000000000018</v>
      </c>
      <c r="D18" s="41">
        <f t="shared" si="3"/>
        <v>4.4100000000000019</v>
      </c>
      <c r="E18" s="41">
        <f t="shared" si="3"/>
        <v>0</v>
      </c>
      <c r="F18" s="41">
        <f t="shared" si="3"/>
        <v>0</v>
      </c>
      <c r="G18" s="41">
        <f t="shared" si="3"/>
        <v>0</v>
      </c>
      <c r="H18" s="41">
        <f t="shared" si="3"/>
        <v>0</v>
      </c>
      <c r="I18" s="41">
        <f t="shared" si="3"/>
        <v>0</v>
      </c>
      <c r="J18" s="41">
        <f t="shared" si="3"/>
        <v>2.3400000000000001E-2</v>
      </c>
      <c r="K18" s="41">
        <f t="shared" si="4"/>
        <v>0.10300000000000001</v>
      </c>
    </row>
    <row r="19" spans="1:11" x14ac:dyDescent="0.55000000000000004">
      <c r="A19">
        <f t="shared" si="1"/>
        <v>2037</v>
      </c>
      <c r="B19" s="41">
        <f t="shared" si="3"/>
        <v>63.830000000000034</v>
      </c>
      <c r="C19" s="41">
        <f t="shared" si="3"/>
        <v>7.0600000000000023</v>
      </c>
      <c r="D19" s="41">
        <f t="shared" si="3"/>
        <v>4.3950000000000022</v>
      </c>
      <c r="E19" s="41">
        <f t="shared" si="3"/>
        <v>0</v>
      </c>
      <c r="F19" s="41">
        <f t="shared" si="3"/>
        <v>0</v>
      </c>
      <c r="G19" s="41">
        <f t="shared" si="3"/>
        <v>0</v>
      </c>
      <c r="H19" s="41">
        <f t="shared" si="3"/>
        <v>0</v>
      </c>
      <c r="I19" s="41">
        <f t="shared" si="3"/>
        <v>0</v>
      </c>
      <c r="J19" s="41">
        <f t="shared" si="3"/>
        <v>2.2800000000000001E-2</v>
      </c>
      <c r="K19" s="41">
        <f t="shared" si="4"/>
        <v>0.10350000000000001</v>
      </c>
    </row>
    <row r="20" spans="1:11" x14ac:dyDescent="0.55000000000000004">
      <c r="A20">
        <f t="shared" si="1"/>
        <v>2038</v>
      </c>
      <c r="B20" s="41">
        <f t="shared" si="3"/>
        <v>63.620000000000033</v>
      </c>
      <c r="C20" s="41">
        <f t="shared" si="3"/>
        <v>7.0400000000000027</v>
      </c>
      <c r="D20" s="41">
        <f t="shared" si="3"/>
        <v>4.3800000000000026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2.2200000000000001E-2</v>
      </c>
      <c r="K20" s="41">
        <f t="shared" si="4"/>
        <v>0.10400000000000001</v>
      </c>
    </row>
    <row r="21" spans="1:11" x14ac:dyDescent="0.55000000000000004">
      <c r="A21">
        <f t="shared" si="1"/>
        <v>2039</v>
      </c>
      <c r="B21" s="41">
        <f t="shared" si="3"/>
        <v>63.410000000000032</v>
      </c>
      <c r="C21" s="41">
        <f t="shared" si="3"/>
        <v>7.0200000000000031</v>
      </c>
      <c r="D21" s="41">
        <f t="shared" si="3"/>
        <v>4.3650000000000029</v>
      </c>
      <c r="E21" s="41">
        <f t="shared" si="3"/>
        <v>0</v>
      </c>
      <c r="F21" s="41">
        <f t="shared" si="3"/>
        <v>0</v>
      </c>
      <c r="G21" s="41">
        <f t="shared" si="3"/>
        <v>0</v>
      </c>
      <c r="H21" s="41">
        <f t="shared" si="3"/>
        <v>0</v>
      </c>
      <c r="I21" s="41">
        <f t="shared" si="3"/>
        <v>0</v>
      </c>
      <c r="J21" s="41">
        <f t="shared" si="3"/>
        <v>2.1600000000000001E-2</v>
      </c>
      <c r="K21" s="41">
        <f t="shared" si="4"/>
        <v>0.10450000000000001</v>
      </c>
    </row>
    <row r="22" spans="1:11" x14ac:dyDescent="0.55000000000000004">
      <c r="A22">
        <f t="shared" si="1"/>
        <v>2040</v>
      </c>
      <c r="B22" s="41">
        <f t="shared" si="3"/>
        <v>63.200000000000031</v>
      </c>
      <c r="C22" s="41">
        <f t="shared" si="3"/>
        <v>7.0000000000000036</v>
      </c>
      <c r="D22" s="41">
        <f t="shared" si="3"/>
        <v>4.3500000000000032</v>
      </c>
      <c r="E22" s="41">
        <f t="shared" si="3"/>
        <v>0</v>
      </c>
      <c r="F22" s="41">
        <f t="shared" si="3"/>
        <v>0</v>
      </c>
      <c r="G22" s="41">
        <f t="shared" si="3"/>
        <v>0</v>
      </c>
      <c r="H22" s="41">
        <f t="shared" si="3"/>
        <v>0</v>
      </c>
      <c r="I22" s="41">
        <f t="shared" si="3"/>
        <v>0</v>
      </c>
      <c r="J22" s="41">
        <f t="shared" si="3"/>
        <v>2.1000000000000001E-2</v>
      </c>
      <c r="K22" s="41">
        <f t="shared" si="4"/>
        <v>0.10500000000000001</v>
      </c>
    </row>
    <row r="23" spans="1:11" x14ac:dyDescent="0.55000000000000004">
      <c r="A23">
        <f t="shared" si="1"/>
        <v>2041</v>
      </c>
      <c r="B23" s="41">
        <f t="shared" si="3"/>
        <v>62.99000000000003</v>
      </c>
      <c r="C23" s="41">
        <f t="shared" si="3"/>
        <v>6.980000000000004</v>
      </c>
      <c r="D23" s="41">
        <f t="shared" si="3"/>
        <v>4.3350000000000035</v>
      </c>
      <c r="E23" s="41">
        <f t="shared" si="3"/>
        <v>0</v>
      </c>
      <c r="F23" s="41">
        <f t="shared" si="3"/>
        <v>0</v>
      </c>
      <c r="G23" s="41">
        <f t="shared" si="3"/>
        <v>0</v>
      </c>
      <c r="H23" s="41">
        <f t="shared" si="3"/>
        <v>0</v>
      </c>
      <c r="I23" s="41">
        <f t="shared" si="3"/>
        <v>0</v>
      </c>
      <c r="J23" s="41">
        <f t="shared" si="3"/>
        <v>2.0400000000000001E-2</v>
      </c>
      <c r="K23" s="41">
        <f t="shared" si="4"/>
        <v>0.10550000000000001</v>
      </c>
    </row>
    <row r="24" spans="1:11" x14ac:dyDescent="0.55000000000000004">
      <c r="A24">
        <f t="shared" si="1"/>
        <v>2042</v>
      </c>
      <c r="B24" s="41">
        <f t="shared" si="3"/>
        <v>62.78000000000003</v>
      </c>
      <c r="C24" s="41">
        <f t="shared" si="3"/>
        <v>6.9600000000000044</v>
      </c>
      <c r="D24" s="41">
        <f t="shared" si="3"/>
        <v>4.3200000000000038</v>
      </c>
      <c r="E24" s="41">
        <f t="shared" si="3"/>
        <v>0</v>
      </c>
      <c r="F24" s="41">
        <f t="shared" si="3"/>
        <v>0</v>
      </c>
      <c r="G24" s="41">
        <f t="shared" si="3"/>
        <v>0</v>
      </c>
      <c r="H24" s="41">
        <f t="shared" si="3"/>
        <v>0</v>
      </c>
      <c r="I24" s="41">
        <f t="shared" si="3"/>
        <v>0</v>
      </c>
      <c r="J24" s="41">
        <f t="shared" si="3"/>
        <v>1.9800000000000002E-2</v>
      </c>
      <c r="K24" s="41">
        <f t="shared" si="4"/>
        <v>0.10600000000000001</v>
      </c>
    </row>
    <row r="25" spans="1:11" x14ac:dyDescent="0.55000000000000004">
      <c r="A25">
        <f t="shared" si="1"/>
        <v>2043</v>
      </c>
      <c r="B25" s="41">
        <f t="shared" si="3"/>
        <v>62.570000000000029</v>
      </c>
      <c r="C25" s="41">
        <f t="shared" si="3"/>
        <v>6.9400000000000048</v>
      </c>
      <c r="D25" s="41">
        <f t="shared" si="3"/>
        <v>4.3050000000000042</v>
      </c>
      <c r="E25" s="41">
        <f t="shared" si="3"/>
        <v>0</v>
      </c>
      <c r="F25" s="41">
        <f t="shared" si="3"/>
        <v>0</v>
      </c>
      <c r="G25" s="41">
        <f t="shared" si="3"/>
        <v>0</v>
      </c>
      <c r="H25" s="41">
        <f t="shared" si="3"/>
        <v>0</v>
      </c>
      <c r="I25" s="41">
        <f t="shared" si="3"/>
        <v>0</v>
      </c>
      <c r="J25" s="41">
        <f t="shared" si="3"/>
        <v>1.9200000000000002E-2</v>
      </c>
      <c r="K25" s="41">
        <f t="shared" si="4"/>
        <v>0.10650000000000001</v>
      </c>
    </row>
    <row r="26" spans="1:11" x14ac:dyDescent="0.55000000000000004">
      <c r="A26">
        <f t="shared" si="1"/>
        <v>2044</v>
      </c>
      <c r="B26" s="41">
        <f t="shared" si="3"/>
        <v>62.360000000000028</v>
      </c>
      <c r="C26" s="41">
        <f t="shared" si="3"/>
        <v>6.9200000000000053</v>
      </c>
      <c r="D26" s="41">
        <f t="shared" si="3"/>
        <v>4.2900000000000045</v>
      </c>
      <c r="E26" s="41">
        <f t="shared" si="3"/>
        <v>0</v>
      </c>
      <c r="F26" s="41">
        <f t="shared" si="3"/>
        <v>0</v>
      </c>
      <c r="G26" s="41">
        <f t="shared" si="3"/>
        <v>0</v>
      </c>
      <c r="H26" s="41">
        <f t="shared" si="3"/>
        <v>0</v>
      </c>
      <c r="I26" s="41">
        <f t="shared" si="3"/>
        <v>0</v>
      </c>
      <c r="J26" s="41">
        <f t="shared" si="3"/>
        <v>1.8600000000000002E-2</v>
      </c>
      <c r="K26" s="41">
        <f t="shared" si="4"/>
        <v>0.10700000000000001</v>
      </c>
    </row>
    <row r="27" spans="1:11" x14ac:dyDescent="0.55000000000000004">
      <c r="A27">
        <f t="shared" si="1"/>
        <v>2045</v>
      </c>
      <c r="B27" s="41">
        <f t="shared" si="3"/>
        <v>62.150000000000027</v>
      </c>
      <c r="C27" s="41">
        <f t="shared" si="3"/>
        <v>6.9000000000000057</v>
      </c>
      <c r="D27" s="41">
        <f t="shared" si="3"/>
        <v>4.2750000000000048</v>
      </c>
      <c r="E27" s="41">
        <f t="shared" si="3"/>
        <v>0</v>
      </c>
      <c r="F27" s="41">
        <f t="shared" si="3"/>
        <v>0</v>
      </c>
      <c r="G27" s="41">
        <f t="shared" si="3"/>
        <v>0</v>
      </c>
      <c r="H27" s="41">
        <f t="shared" si="3"/>
        <v>0</v>
      </c>
      <c r="I27" s="41">
        <f t="shared" si="3"/>
        <v>0</v>
      </c>
      <c r="J27" s="41">
        <f t="shared" si="3"/>
        <v>1.8000000000000002E-2</v>
      </c>
      <c r="K27" s="41">
        <f t="shared" si="4"/>
        <v>0.10750000000000001</v>
      </c>
    </row>
    <row r="28" spans="1:11" x14ac:dyDescent="0.55000000000000004">
      <c r="A28">
        <f t="shared" si="1"/>
        <v>2046</v>
      </c>
      <c r="B28" s="41">
        <f t="shared" si="3"/>
        <v>61.940000000000026</v>
      </c>
      <c r="C28" s="41">
        <f t="shared" si="3"/>
        <v>6.8800000000000061</v>
      </c>
      <c r="D28" s="41">
        <f t="shared" si="3"/>
        <v>4.2600000000000051</v>
      </c>
      <c r="E28" s="41">
        <f t="shared" si="3"/>
        <v>0</v>
      </c>
      <c r="F28" s="41">
        <f t="shared" si="3"/>
        <v>0</v>
      </c>
      <c r="G28" s="41">
        <f t="shared" si="3"/>
        <v>0</v>
      </c>
      <c r="H28" s="41">
        <f t="shared" si="3"/>
        <v>0</v>
      </c>
      <c r="I28" s="41">
        <f t="shared" si="3"/>
        <v>0</v>
      </c>
      <c r="J28" s="41">
        <f t="shared" ref="J28:J31" si="5">J27+(J$32-J$12)/20</f>
        <v>1.7400000000000002E-2</v>
      </c>
      <c r="K28" s="41">
        <f t="shared" si="4"/>
        <v>0.10800000000000001</v>
      </c>
    </row>
    <row r="29" spans="1:11" x14ac:dyDescent="0.55000000000000004">
      <c r="A29">
        <f t="shared" si="1"/>
        <v>2047</v>
      </c>
      <c r="B29" s="41">
        <f t="shared" ref="B29:I31" si="6">B28+(B$32-B$12)/20</f>
        <v>61.730000000000025</v>
      </c>
      <c r="C29" s="41">
        <f t="shared" si="6"/>
        <v>6.8600000000000065</v>
      </c>
      <c r="D29" s="41">
        <f t="shared" si="6"/>
        <v>4.2450000000000054</v>
      </c>
      <c r="E29" s="41">
        <f t="shared" si="6"/>
        <v>0</v>
      </c>
      <c r="F29" s="41">
        <f t="shared" si="6"/>
        <v>0</v>
      </c>
      <c r="G29" s="41">
        <f t="shared" si="6"/>
        <v>0</v>
      </c>
      <c r="H29" s="41">
        <f t="shared" si="6"/>
        <v>0</v>
      </c>
      <c r="I29" s="41">
        <f t="shared" si="6"/>
        <v>0</v>
      </c>
      <c r="J29" s="41">
        <f t="shared" si="5"/>
        <v>1.6800000000000002E-2</v>
      </c>
      <c r="K29" s="41">
        <f t="shared" si="4"/>
        <v>0.10850000000000001</v>
      </c>
    </row>
    <row r="30" spans="1:11" x14ac:dyDescent="0.55000000000000004">
      <c r="A30">
        <f>A29+1</f>
        <v>2048</v>
      </c>
      <c r="B30" s="41">
        <f t="shared" si="6"/>
        <v>61.520000000000024</v>
      </c>
      <c r="C30" s="41">
        <f t="shared" si="6"/>
        <v>6.840000000000007</v>
      </c>
      <c r="D30" s="41">
        <f t="shared" si="6"/>
        <v>4.2300000000000058</v>
      </c>
      <c r="E30" s="41">
        <f t="shared" si="6"/>
        <v>0</v>
      </c>
      <c r="F30" s="41">
        <f t="shared" si="6"/>
        <v>0</v>
      </c>
      <c r="G30" s="41">
        <f t="shared" si="6"/>
        <v>0</v>
      </c>
      <c r="H30" s="41">
        <f t="shared" si="6"/>
        <v>0</v>
      </c>
      <c r="I30" s="41">
        <f t="shared" si="6"/>
        <v>0</v>
      </c>
      <c r="J30" s="41">
        <f t="shared" si="5"/>
        <v>1.6200000000000003E-2</v>
      </c>
      <c r="K30" s="41">
        <f t="shared" si="4"/>
        <v>0.10900000000000001</v>
      </c>
    </row>
    <row r="31" spans="1:11" x14ac:dyDescent="0.55000000000000004">
      <c r="A31">
        <f t="shared" si="1"/>
        <v>2049</v>
      </c>
      <c r="B31" s="41">
        <f t="shared" si="6"/>
        <v>61.310000000000024</v>
      </c>
      <c r="C31" s="41">
        <f t="shared" si="6"/>
        <v>6.8200000000000074</v>
      </c>
      <c r="D31" s="41">
        <f t="shared" si="6"/>
        <v>4.2150000000000061</v>
      </c>
      <c r="E31" s="41">
        <f t="shared" si="6"/>
        <v>0</v>
      </c>
      <c r="F31" s="41">
        <f t="shared" si="6"/>
        <v>0</v>
      </c>
      <c r="G31" s="41">
        <f t="shared" si="6"/>
        <v>0</v>
      </c>
      <c r="H31" s="41">
        <f t="shared" si="6"/>
        <v>0</v>
      </c>
      <c r="I31" s="41">
        <f t="shared" si="6"/>
        <v>0</v>
      </c>
      <c r="J31" s="41">
        <f t="shared" si="5"/>
        <v>1.5600000000000003E-2</v>
      </c>
      <c r="K31" s="41">
        <f t="shared" si="4"/>
        <v>0.10950000000000001</v>
      </c>
    </row>
    <row r="32" spans="1:11" x14ac:dyDescent="0.55000000000000004">
      <c r="A32">
        <f t="shared" si="1"/>
        <v>2050</v>
      </c>
      <c r="B32" s="6">
        <v>61.1</v>
      </c>
      <c r="C32" s="6">
        <v>6.8</v>
      </c>
      <c r="D32" s="6">
        <v>4.2</v>
      </c>
      <c r="E32" s="2">
        <v>0</v>
      </c>
      <c r="F32" s="2">
        <v>0</v>
      </c>
      <c r="G32" s="2">
        <v>0</v>
      </c>
      <c r="H32" s="2">
        <v>0</v>
      </c>
      <c r="I32" s="16">
        <v>0</v>
      </c>
      <c r="J32" s="23">
        <v>1.4999999999999999E-2</v>
      </c>
      <c r="K32" s="31">
        <v>0.11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2233-A797-40C4-978F-07323F7ACFDD}">
  <dimension ref="A1:K32"/>
  <sheetViews>
    <sheetView workbookViewId="0">
      <selection activeCell="C2" sqref="C2"/>
    </sheetView>
  </sheetViews>
  <sheetFormatPr defaultRowHeight="14.4" x14ac:dyDescent="0.55000000000000004"/>
  <sheetData>
    <row r="1" spans="1:11" x14ac:dyDescent="0.55000000000000004">
      <c r="B1" s="1" t="s">
        <v>36</v>
      </c>
      <c r="C1" s="1" t="s">
        <v>37</v>
      </c>
      <c r="D1" s="1" t="s">
        <v>38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20" t="s">
        <v>20</v>
      </c>
      <c r="K1" s="1" t="s">
        <v>19</v>
      </c>
    </row>
    <row r="2" spans="1:11" x14ac:dyDescent="0.55000000000000004">
      <c r="A2">
        <v>2020</v>
      </c>
      <c r="B2" s="6">
        <v>67.900000000000006</v>
      </c>
      <c r="C2" s="6">
        <v>7.5</v>
      </c>
      <c r="D2" s="6">
        <v>4.5999999999999996</v>
      </c>
      <c r="E2" s="2">
        <v>0</v>
      </c>
      <c r="F2" s="13">
        <v>0.05</v>
      </c>
      <c r="G2" s="13">
        <v>5.1999999999999998E-2</v>
      </c>
      <c r="H2" s="2">
        <v>0</v>
      </c>
      <c r="I2" s="14">
        <v>1.55E-2</v>
      </c>
      <c r="J2" s="22">
        <v>0</v>
      </c>
      <c r="K2" s="32">
        <v>0</v>
      </c>
    </row>
    <row r="3" spans="1:11" x14ac:dyDescent="0.55000000000000004">
      <c r="A3">
        <f>A2+1</f>
        <v>2021</v>
      </c>
      <c r="B3" s="41">
        <f t="shared" ref="B3:J11" si="0">B2+(B$12-B$2)/10</f>
        <v>67.64</v>
      </c>
      <c r="C3" s="41">
        <f t="shared" si="0"/>
        <v>7.47</v>
      </c>
      <c r="D3" s="41">
        <f t="shared" si="0"/>
        <v>4.59</v>
      </c>
      <c r="E3" s="41">
        <f t="shared" si="0"/>
        <v>0</v>
      </c>
      <c r="F3" s="41">
        <f t="shared" si="0"/>
        <v>4.7699999999999999E-2</v>
      </c>
      <c r="G3" s="41">
        <f t="shared" si="0"/>
        <v>4.9499999999999995E-2</v>
      </c>
      <c r="H3" s="41">
        <f t="shared" si="0"/>
        <v>0</v>
      </c>
      <c r="I3" s="41">
        <f t="shared" si="0"/>
        <v>1.55E-2</v>
      </c>
      <c r="J3" s="41">
        <f t="shared" si="0"/>
        <v>0</v>
      </c>
      <c r="K3" s="41">
        <f>K2+(K$12-K$2)/10</f>
        <v>0</v>
      </c>
    </row>
    <row r="4" spans="1:11" x14ac:dyDescent="0.55000000000000004">
      <c r="A4">
        <f t="shared" ref="A4:A32" si="1">A3+1</f>
        <v>2022</v>
      </c>
      <c r="B4" s="41">
        <f t="shared" si="0"/>
        <v>67.38</v>
      </c>
      <c r="C4" s="41">
        <f t="shared" si="0"/>
        <v>7.4399999999999995</v>
      </c>
      <c r="D4" s="41">
        <f t="shared" si="0"/>
        <v>4.58</v>
      </c>
      <c r="E4" s="41">
        <f t="shared" si="0"/>
        <v>0</v>
      </c>
      <c r="F4" s="41">
        <f t="shared" si="0"/>
        <v>4.5399999999999996E-2</v>
      </c>
      <c r="G4" s="41">
        <f t="shared" si="0"/>
        <v>4.6999999999999993E-2</v>
      </c>
      <c r="H4" s="41">
        <f t="shared" si="0"/>
        <v>0</v>
      </c>
      <c r="I4" s="41">
        <f t="shared" si="0"/>
        <v>1.55E-2</v>
      </c>
      <c r="J4" s="41">
        <f t="shared" si="0"/>
        <v>0</v>
      </c>
      <c r="K4" s="41">
        <f t="shared" ref="K4:K11" si="2">K3+(K$12-K$2)/10</f>
        <v>0</v>
      </c>
    </row>
    <row r="5" spans="1:11" x14ac:dyDescent="0.55000000000000004">
      <c r="A5">
        <f t="shared" si="1"/>
        <v>2023</v>
      </c>
      <c r="B5" s="41">
        <f t="shared" si="0"/>
        <v>67.11999999999999</v>
      </c>
      <c r="C5" s="41">
        <f t="shared" si="0"/>
        <v>7.4099999999999993</v>
      </c>
      <c r="D5" s="41">
        <f t="shared" si="0"/>
        <v>4.57</v>
      </c>
      <c r="E5" s="41">
        <f t="shared" si="0"/>
        <v>0</v>
      </c>
      <c r="F5" s="41">
        <f t="shared" si="0"/>
        <v>4.3099999999999992E-2</v>
      </c>
      <c r="G5" s="41">
        <f t="shared" si="0"/>
        <v>4.4499999999999991E-2</v>
      </c>
      <c r="H5" s="41">
        <f t="shared" si="0"/>
        <v>0</v>
      </c>
      <c r="I5" s="41">
        <f t="shared" si="0"/>
        <v>1.55E-2</v>
      </c>
      <c r="J5" s="41">
        <f t="shared" si="0"/>
        <v>0</v>
      </c>
      <c r="K5" s="41">
        <f t="shared" si="2"/>
        <v>0</v>
      </c>
    </row>
    <row r="6" spans="1:11" x14ac:dyDescent="0.55000000000000004">
      <c r="A6">
        <f t="shared" si="1"/>
        <v>2024</v>
      </c>
      <c r="B6" s="41">
        <f t="shared" si="0"/>
        <v>66.859999999999985</v>
      </c>
      <c r="C6" s="41">
        <f t="shared" si="0"/>
        <v>7.379999999999999</v>
      </c>
      <c r="D6" s="41">
        <f t="shared" si="0"/>
        <v>4.5600000000000005</v>
      </c>
      <c r="E6" s="41">
        <f t="shared" si="0"/>
        <v>0</v>
      </c>
      <c r="F6" s="41">
        <f t="shared" si="0"/>
        <v>4.0799999999999989E-2</v>
      </c>
      <c r="G6" s="41">
        <f t="shared" si="0"/>
        <v>4.1999999999999989E-2</v>
      </c>
      <c r="H6" s="41">
        <f t="shared" si="0"/>
        <v>0</v>
      </c>
      <c r="I6" s="41">
        <f t="shared" si="0"/>
        <v>1.55E-2</v>
      </c>
      <c r="J6" s="41">
        <f t="shared" si="0"/>
        <v>0</v>
      </c>
      <c r="K6" s="41">
        <f t="shared" si="2"/>
        <v>0</v>
      </c>
    </row>
    <row r="7" spans="1:11" x14ac:dyDescent="0.55000000000000004">
      <c r="A7">
        <f t="shared" si="1"/>
        <v>2025</v>
      </c>
      <c r="B7" s="41">
        <f t="shared" si="0"/>
        <v>66.59999999999998</v>
      </c>
      <c r="C7" s="41">
        <f t="shared" si="0"/>
        <v>7.3499999999999988</v>
      </c>
      <c r="D7" s="41">
        <f t="shared" si="0"/>
        <v>4.5500000000000007</v>
      </c>
      <c r="E7" s="41">
        <f t="shared" si="0"/>
        <v>0</v>
      </c>
      <c r="F7" s="41">
        <f t="shared" si="0"/>
        <v>3.8499999999999986E-2</v>
      </c>
      <c r="G7" s="41">
        <f t="shared" si="0"/>
        <v>3.9499999999999987E-2</v>
      </c>
      <c r="H7" s="41">
        <f t="shared" si="0"/>
        <v>0</v>
      </c>
      <c r="I7" s="41">
        <f t="shared" si="0"/>
        <v>1.55E-2</v>
      </c>
      <c r="J7" s="41">
        <f t="shared" si="0"/>
        <v>0</v>
      </c>
      <c r="K7" s="41">
        <f t="shared" si="2"/>
        <v>0</v>
      </c>
    </row>
    <row r="8" spans="1:11" x14ac:dyDescent="0.55000000000000004">
      <c r="A8">
        <f t="shared" si="1"/>
        <v>2026</v>
      </c>
      <c r="B8" s="41">
        <f t="shared" si="0"/>
        <v>66.339999999999975</v>
      </c>
      <c r="C8" s="41">
        <f t="shared" si="0"/>
        <v>7.3199999999999985</v>
      </c>
      <c r="D8" s="41">
        <f t="shared" si="0"/>
        <v>4.5400000000000009</v>
      </c>
      <c r="E8" s="41">
        <f t="shared" si="0"/>
        <v>0</v>
      </c>
      <c r="F8" s="41">
        <f t="shared" si="0"/>
        <v>3.6199999999999982E-2</v>
      </c>
      <c r="G8" s="41">
        <f t="shared" si="0"/>
        <v>3.6999999999999984E-2</v>
      </c>
      <c r="H8" s="41">
        <f t="shared" si="0"/>
        <v>0</v>
      </c>
      <c r="I8" s="41">
        <f t="shared" si="0"/>
        <v>1.55E-2</v>
      </c>
      <c r="J8" s="41">
        <f t="shared" si="0"/>
        <v>0</v>
      </c>
      <c r="K8" s="41">
        <f t="shared" si="2"/>
        <v>0</v>
      </c>
    </row>
    <row r="9" spans="1:11" x14ac:dyDescent="0.55000000000000004">
      <c r="A9">
        <f t="shared" si="1"/>
        <v>2027</v>
      </c>
      <c r="B9" s="41">
        <f t="shared" si="0"/>
        <v>66.07999999999997</v>
      </c>
      <c r="C9" s="41">
        <f t="shared" si="0"/>
        <v>7.2899999999999983</v>
      </c>
      <c r="D9" s="41">
        <f t="shared" si="0"/>
        <v>4.5300000000000011</v>
      </c>
      <c r="E9" s="41">
        <f t="shared" si="0"/>
        <v>0</v>
      </c>
      <c r="F9" s="41">
        <f t="shared" si="0"/>
        <v>3.3899999999999979E-2</v>
      </c>
      <c r="G9" s="41">
        <f t="shared" si="0"/>
        <v>3.4499999999999982E-2</v>
      </c>
      <c r="H9" s="41">
        <f t="shared" si="0"/>
        <v>0</v>
      </c>
      <c r="I9" s="41">
        <f t="shared" si="0"/>
        <v>1.55E-2</v>
      </c>
      <c r="J9" s="41">
        <f t="shared" si="0"/>
        <v>0</v>
      </c>
      <c r="K9" s="41">
        <f t="shared" si="2"/>
        <v>0</v>
      </c>
    </row>
    <row r="10" spans="1:11" x14ac:dyDescent="0.55000000000000004">
      <c r="A10">
        <f t="shared" si="1"/>
        <v>2028</v>
      </c>
      <c r="B10" s="41">
        <f t="shared" si="0"/>
        <v>65.819999999999965</v>
      </c>
      <c r="C10" s="41">
        <f t="shared" si="0"/>
        <v>7.259999999999998</v>
      </c>
      <c r="D10" s="41">
        <f t="shared" si="0"/>
        <v>4.5200000000000014</v>
      </c>
      <c r="E10" s="41">
        <f t="shared" si="0"/>
        <v>0</v>
      </c>
      <c r="F10" s="41">
        <f t="shared" si="0"/>
        <v>3.1599999999999975E-2</v>
      </c>
      <c r="G10" s="41">
        <f t="shared" si="0"/>
        <v>3.199999999999998E-2</v>
      </c>
      <c r="H10" s="41">
        <f t="shared" si="0"/>
        <v>0</v>
      </c>
      <c r="I10" s="41">
        <f t="shared" si="0"/>
        <v>1.55E-2</v>
      </c>
      <c r="J10" s="41">
        <f t="shared" si="0"/>
        <v>0</v>
      </c>
      <c r="K10" s="41">
        <f t="shared" si="2"/>
        <v>0</v>
      </c>
    </row>
    <row r="11" spans="1:11" x14ac:dyDescent="0.55000000000000004">
      <c r="A11">
        <f t="shared" si="1"/>
        <v>2029</v>
      </c>
      <c r="B11" s="41">
        <f t="shared" si="0"/>
        <v>65.55999999999996</v>
      </c>
      <c r="C11" s="41">
        <f t="shared" si="0"/>
        <v>7.2299999999999978</v>
      </c>
      <c r="D11" s="41">
        <f t="shared" si="0"/>
        <v>4.5100000000000016</v>
      </c>
      <c r="E11" s="41">
        <f t="shared" si="0"/>
        <v>0</v>
      </c>
      <c r="F11" s="41">
        <f t="shared" si="0"/>
        <v>2.9299999999999975E-2</v>
      </c>
      <c r="G11" s="41">
        <f t="shared" si="0"/>
        <v>2.9499999999999981E-2</v>
      </c>
      <c r="H11" s="41">
        <f t="shared" si="0"/>
        <v>0</v>
      </c>
      <c r="I11" s="41">
        <f t="shared" si="0"/>
        <v>1.55E-2</v>
      </c>
      <c r="J11" s="41">
        <f t="shared" si="0"/>
        <v>0</v>
      </c>
      <c r="K11" s="41">
        <f t="shared" si="2"/>
        <v>0</v>
      </c>
    </row>
    <row r="12" spans="1:11" x14ac:dyDescent="0.55000000000000004">
      <c r="A12">
        <f t="shared" si="1"/>
        <v>2030</v>
      </c>
      <c r="B12" s="6">
        <v>65.3</v>
      </c>
      <c r="C12" s="6">
        <v>7.2</v>
      </c>
      <c r="D12" s="6">
        <v>4.5</v>
      </c>
      <c r="E12" s="2">
        <v>0</v>
      </c>
      <c r="F12" s="13">
        <v>2.7E-2</v>
      </c>
      <c r="G12" s="13">
        <v>2.7E-2</v>
      </c>
      <c r="H12" s="2">
        <v>0</v>
      </c>
      <c r="I12" s="14">
        <v>1.55E-2</v>
      </c>
      <c r="J12" s="22">
        <v>0</v>
      </c>
      <c r="K12" s="32">
        <v>0</v>
      </c>
    </row>
    <row r="13" spans="1:11" x14ac:dyDescent="0.55000000000000004">
      <c r="A13">
        <f t="shared" si="1"/>
        <v>2031</v>
      </c>
      <c r="B13" s="41">
        <f t="shared" ref="B13:J28" si="3">B12+(B$32-B$12)/20</f>
        <v>65.09</v>
      </c>
      <c r="C13" s="41">
        <f t="shared" si="3"/>
        <v>7.18</v>
      </c>
      <c r="D13" s="41">
        <f t="shared" si="3"/>
        <v>4.4850000000000003</v>
      </c>
      <c r="E13" s="41">
        <f t="shared" si="3"/>
        <v>0</v>
      </c>
      <c r="F13" s="41">
        <f t="shared" si="3"/>
        <v>2.6249999999999999E-2</v>
      </c>
      <c r="G13" s="41">
        <f t="shared" si="3"/>
        <v>2.64E-2</v>
      </c>
      <c r="H13" s="41">
        <f t="shared" si="3"/>
        <v>0</v>
      </c>
      <c r="I13" s="41">
        <f t="shared" si="3"/>
        <v>1.4725E-2</v>
      </c>
      <c r="J13" s="41">
        <f t="shared" si="3"/>
        <v>0</v>
      </c>
      <c r="K13" s="41">
        <f>K12+(K$32-K$12)/20</f>
        <v>0</v>
      </c>
    </row>
    <row r="14" spans="1:11" x14ac:dyDescent="0.55000000000000004">
      <c r="A14">
        <f t="shared" si="1"/>
        <v>2032</v>
      </c>
      <c r="B14" s="41">
        <f t="shared" si="3"/>
        <v>64.88000000000001</v>
      </c>
      <c r="C14" s="41">
        <f t="shared" si="3"/>
        <v>7.16</v>
      </c>
      <c r="D14" s="41">
        <f t="shared" si="3"/>
        <v>4.4700000000000006</v>
      </c>
      <c r="E14" s="41">
        <f t="shared" si="3"/>
        <v>0</v>
      </c>
      <c r="F14" s="41">
        <f t="shared" si="3"/>
        <v>2.5499999999999998E-2</v>
      </c>
      <c r="G14" s="41">
        <f t="shared" si="3"/>
        <v>2.58E-2</v>
      </c>
      <c r="H14" s="41">
        <f t="shared" si="3"/>
        <v>0</v>
      </c>
      <c r="I14" s="41">
        <f t="shared" si="3"/>
        <v>1.3950000000000001E-2</v>
      </c>
      <c r="J14" s="41">
        <f t="shared" si="3"/>
        <v>0</v>
      </c>
      <c r="K14" s="41">
        <f t="shared" ref="K14:K31" si="4">K13+(K$32-K$12)/20</f>
        <v>0</v>
      </c>
    </row>
    <row r="15" spans="1:11" x14ac:dyDescent="0.55000000000000004">
      <c r="A15">
        <f t="shared" si="1"/>
        <v>2033</v>
      </c>
      <c r="B15" s="41">
        <f t="shared" si="3"/>
        <v>64.670000000000016</v>
      </c>
      <c r="C15" s="41">
        <f t="shared" si="3"/>
        <v>7.1400000000000006</v>
      </c>
      <c r="D15" s="41">
        <f t="shared" si="3"/>
        <v>4.455000000000001</v>
      </c>
      <c r="E15" s="41">
        <f t="shared" si="3"/>
        <v>0</v>
      </c>
      <c r="F15" s="41">
        <f t="shared" si="3"/>
        <v>2.4749999999999998E-2</v>
      </c>
      <c r="G15" s="41">
        <f t="shared" si="3"/>
        <v>2.52E-2</v>
      </c>
      <c r="H15" s="41">
        <f t="shared" si="3"/>
        <v>0</v>
      </c>
      <c r="I15" s="41">
        <f t="shared" si="3"/>
        <v>1.3175000000000001E-2</v>
      </c>
      <c r="J15" s="41">
        <f t="shared" si="3"/>
        <v>0</v>
      </c>
      <c r="K15" s="41">
        <f t="shared" si="4"/>
        <v>0</v>
      </c>
    </row>
    <row r="16" spans="1:11" x14ac:dyDescent="0.55000000000000004">
      <c r="A16">
        <f t="shared" si="1"/>
        <v>2034</v>
      </c>
      <c r="B16" s="41">
        <f t="shared" si="3"/>
        <v>64.460000000000022</v>
      </c>
      <c r="C16" s="41">
        <f t="shared" si="3"/>
        <v>7.120000000000001</v>
      </c>
      <c r="D16" s="41">
        <f t="shared" si="3"/>
        <v>4.4400000000000013</v>
      </c>
      <c r="E16" s="41">
        <f t="shared" si="3"/>
        <v>0</v>
      </c>
      <c r="F16" s="41">
        <f t="shared" si="3"/>
        <v>2.3999999999999997E-2</v>
      </c>
      <c r="G16" s="41">
        <f t="shared" si="3"/>
        <v>2.46E-2</v>
      </c>
      <c r="H16" s="41">
        <f t="shared" si="3"/>
        <v>0</v>
      </c>
      <c r="I16" s="41">
        <f t="shared" si="3"/>
        <v>1.2400000000000001E-2</v>
      </c>
      <c r="J16" s="41">
        <f t="shared" si="3"/>
        <v>0</v>
      </c>
      <c r="K16" s="41">
        <f t="shared" si="4"/>
        <v>0</v>
      </c>
    </row>
    <row r="17" spans="1:11" x14ac:dyDescent="0.55000000000000004">
      <c r="A17">
        <f t="shared" si="1"/>
        <v>2035</v>
      </c>
      <c r="B17" s="41">
        <f t="shared" si="3"/>
        <v>64.250000000000028</v>
      </c>
      <c r="C17" s="41">
        <f t="shared" si="3"/>
        <v>7.1000000000000014</v>
      </c>
      <c r="D17" s="41">
        <f t="shared" si="3"/>
        <v>4.4250000000000016</v>
      </c>
      <c r="E17" s="41">
        <f t="shared" si="3"/>
        <v>0</v>
      </c>
      <c r="F17" s="41">
        <f t="shared" si="3"/>
        <v>2.3249999999999996E-2</v>
      </c>
      <c r="G17" s="41">
        <f t="shared" si="3"/>
        <v>2.4E-2</v>
      </c>
      <c r="H17" s="41">
        <f t="shared" si="3"/>
        <v>0</v>
      </c>
      <c r="I17" s="41">
        <f t="shared" si="3"/>
        <v>1.1625000000000002E-2</v>
      </c>
      <c r="J17" s="41">
        <f t="shared" si="3"/>
        <v>0</v>
      </c>
      <c r="K17" s="41">
        <f t="shared" si="4"/>
        <v>0</v>
      </c>
    </row>
    <row r="18" spans="1:11" x14ac:dyDescent="0.55000000000000004">
      <c r="A18">
        <f t="shared" si="1"/>
        <v>2036</v>
      </c>
      <c r="B18" s="41">
        <f t="shared" si="3"/>
        <v>64.040000000000035</v>
      </c>
      <c r="C18" s="41">
        <f t="shared" si="3"/>
        <v>7.0800000000000018</v>
      </c>
      <c r="D18" s="41">
        <f t="shared" si="3"/>
        <v>4.4100000000000019</v>
      </c>
      <c r="E18" s="41">
        <f t="shared" si="3"/>
        <v>0</v>
      </c>
      <c r="F18" s="41">
        <f t="shared" si="3"/>
        <v>2.2499999999999996E-2</v>
      </c>
      <c r="G18" s="41">
        <f t="shared" si="3"/>
        <v>2.3400000000000001E-2</v>
      </c>
      <c r="H18" s="41">
        <f t="shared" si="3"/>
        <v>0</v>
      </c>
      <c r="I18" s="41">
        <f t="shared" si="3"/>
        <v>1.0850000000000002E-2</v>
      </c>
      <c r="J18" s="41">
        <f t="shared" si="3"/>
        <v>0</v>
      </c>
      <c r="K18" s="41">
        <f t="shared" si="4"/>
        <v>0</v>
      </c>
    </row>
    <row r="19" spans="1:11" x14ac:dyDescent="0.55000000000000004">
      <c r="A19">
        <f t="shared" si="1"/>
        <v>2037</v>
      </c>
      <c r="B19" s="41">
        <f t="shared" si="3"/>
        <v>63.830000000000034</v>
      </c>
      <c r="C19" s="41">
        <f t="shared" si="3"/>
        <v>7.0600000000000023</v>
      </c>
      <c r="D19" s="41">
        <f t="shared" si="3"/>
        <v>4.3950000000000022</v>
      </c>
      <c r="E19" s="41">
        <f t="shared" si="3"/>
        <v>0</v>
      </c>
      <c r="F19" s="41">
        <f t="shared" si="3"/>
        <v>2.1749999999999995E-2</v>
      </c>
      <c r="G19" s="41">
        <f t="shared" si="3"/>
        <v>2.2800000000000001E-2</v>
      </c>
      <c r="H19" s="41">
        <f t="shared" si="3"/>
        <v>0</v>
      </c>
      <c r="I19" s="41">
        <f t="shared" si="3"/>
        <v>1.0075000000000002E-2</v>
      </c>
      <c r="J19" s="41">
        <f t="shared" si="3"/>
        <v>0</v>
      </c>
      <c r="K19" s="41">
        <f t="shared" si="4"/>
        <v>0</v>
      </c>
    </row>
    <row r="20" spans="1:11" x14ac:dyDescent="0.55000000000000004">
      <c r="A20">
        <f t="shared" si="1"/>
        <v>2038</v>
      </c>
      <c r="B20" s="41">
        <f t="shared" si="3"/>
        <v>63.620000000000033</v>
      </c>
      <c r="C20" s="41">
        <f t="shared" si="3"/>
        <v>7.0400000000000027</v>
      </c>
      <c r="D20" s="41">
        <f t="shared" si="3"/>
        <v>4.3800000000000026</v>
      </c>
      <c r="E20" s="41">
        <f t="shared" si="3"/>
        <v>0</v>
      </c>
      <c r="F20" s="41">
        <f t="shared" si="3"/>
        <v>2.0999999999999994E-2</v>
      </c>
      <c r="G20" s="41">
        <f t="shared" si="3"/>
        <v>2.2200000000000001E-2</v>
      </c>
      <c r="H20" s="41">
        <f t="shared" si="3"/>
        <v>0</v>
      </c>
      <c r="I20" s="41">
        <f t="shared" si="3"/>
        <v>9.3000000000000027E-3</v>
      </c>
      <c r="J20" s="41">
        <f t="shared" si="3"/>
        <v>0</v>
      </c>
      <c r="K20" s="41">
        <f t="shared" si="4"/>
        <v>0</v>
      </c>
    </row>
    <row r="21" spans="1:11" x14ac:dyDescent="0.55000000000000004">
      <c r="A21">
        <f t="shared" si="1"/>
        <v>2039</v>
      </c>
      <c r="B21" s="41">
        <f t="shared" si="3"/>
        <v>63.410000000000032</v>
      </c>
      <c r="C21" s="41">
        <f t="shared" si="3"/>
        <v>7.0200000000000031</v>
      </c>
      <c r="D21" s="41">
        <f t="shared" si="3"/>
        <v>4.3650000000000029</v>
      </c>
      <c r="E21" s="41">
        <f t="shared" si="3"/>
        <v>0</v>
      </c>
      <c r="F21" s="41">
        <f t="shared" si="3"/>
        <v>2.0249999999999994E-2</v>
      </c>
      <c r="G21" s="41">
        <f t="shared" si="3"/>
        <v>2.1600000000000001E-2</v>
      </c>
      <c r="H21" s="41">
        <f t="shared" si="3"/>
        <v>0</v>
      </c>
      <c r="I21" s="41">
        <f t="shared" si="3"/>
        <v>8.5250000000000031E-3</v>
      </c>
      <c r="J21" s="41">
        <f t="shared" si="3"/>
        <v>0</v>
      </c>
      <c r="K21" s="41">
        <f t="shared" si="4"/>
        <v>0</v>
      </c>
    </row>
    <row r="22" spans="1:11" x14ac:dyDescent="0.55000000000000004">
      <c r="A22">
        <f t="shared" si="1"/>
        <v>2040</v>
      </c>
      <c r="B22" s="41">
        <f t="shared" si="3"/>
        <v>63.200000000000031</v>
      </c>
      <c r="C22" s="41">
        <f t="shared" si="3"/>
        <v>7.0000000000000036</v>
      </c>
      <c r="D22" s="41">
        <f t="shared" si="3"/>
        <v>4.3500000000000032</v>
      </c>
      <c r="E22" s="41">
        <f t="shared" si="3"/>
        <v>0</v>
      </c>
      <c r="F22" s="41">
        <f t="shared" si="3"/>
        <v>1.9499999999999993E-2</v>
      </c>
      <c r="G22" s="41">
        <f t="shared" si="3"/>
        <v>2.1000000000000001E-2</v>
      </c>
      <c r="H22" s="41">
        <f t="shared" si="3"/>
        <v>0</v>
      </c>
      <c r="I22" s="41">
        <f t="shared" si="3"/>
        <v>7.7500000000000034E-3</v>
      </c>
      <c r="J22" s="41">
        <f t="shared" si="3"/>
        <v>0</v>
      </c>
      <c r="K22" s="41">
        <f t="shared" si="4"/>
        <v>0</v>
      </c>
    </row>
    <row r="23" spans="1:11" x14ac:dyDescent="0.55000000000000004">
      <c r="A23">
        <f t="shared" si="1"/>
        <v>2041</v>
      </c>
      <c r="B23" s="41">
        <f t="shared" si="3"/>
        <v>62.99000000000003</v>
      </c>
      <c r="C23" s="41">
        <f t="shared" si="3"/>
        <v>6.980000000000004</v>
      </c>
      <c r="D23" s="41">
        <f t="shared" si="3"/>
        <v>4.3350000000000035</v>
      </c>
      <c r="E23" s="41">
        <f t="shared" si="3"/>
        <v>0</v>
      </c>
      <c r="F23" s="41">
        <f t="shared" si="3"/>
        <v>1.8749999999999992E-2</v>
      </c>
      <c r="G23" s="41">
        <f t="shared" si="3"/>
        <v>2.0400000000000001E-2</v>
      </c>
      <c r="H23" s="41">
        <f t="shared" si="3"/>
        <v>0</v>
      </c>
      <c r="I23" s="41">
        <f t="shared" si="3"/>
        <v>6.9750000000000038E-3</v>
      </c>
      <c r="J23" s="41">
        <f t="shared" si="3"/>
        <v>0</v>
      </c>
      <c r="K23" s="41">
        <f t="shared" si="4"/>
        <v>0</v>
      </c>
    </row>
    <row r="24" spans="1:11" x14ac:dyDescent="0.55000000000000004">
      <c r="A24">
        <f t="shared" si="1"/>
        <v>2042</v>
      </c>
      <c r="B24" s="41">
        <f t="shared" si="3"/>
        <v>62.78000000000003</v>
      </c>
      <c r="C24" s="41">
        <f t="shared" si="3"/>
        <v>6.9600000000000044</v>
      </c>
      <c r="D24" s="41">
        <f t="shared" si="3"/>
        <v>4.3200000000000038</v>
      </c>
      <c r="E24" s="41">
        <f t="shared" si="3"/>
        <v>0</v>
      </c>
      <c r="F24" s="41">
        <f t="shared" si="3"/>
        <v>1.7999999999999992E-2</v>
      </c>
      <c r="G24" s="41">
        <f t="shared" si="3"/>
        <v>1.9800000000000002E-2</v>
      </c>
      <c r="H24" s="41">
        <f t="shared" si="3"/>
        <v>0</v>
      </c>
      <c r="I24" s="41">
        <f t="shared" si="3"/>
        <v>6.2000000000000041E-3</v>
      </c>
      <c r="J24" s="41">
        <f t="shared" si="3"/>
        <v>0</v>
      </c>
      <c r="K24" s="41">
        <f t="shared" si="4"/>
        <v>0</v>
      </c>
    </row>
    <row r="25" spans="1:11" x14ac:dyDescent="0.55000000000000004">
      <c r="A25">
        <f t="shared" si="1"/>
        <v>2043</v>
      </c>
      <c r="B25" s="41">
        <f t="shared" si="3"/>
        <v>62.570000000000029</v>
      </c>
      <c r="C25" s="41">
        <f t="shared" si="3"/>
        <v>6.9400000000000048</v>
      </c>
      <c r="D25" s="41">
        <f t="shared" si="3"/>
        <v>4.3050000000000042</v>
      </c>
      <c r="E25" s="41">
        <f t="shared" si="3"/>
        <v>0</v>
      </c>
      <c r="F25" s="41">
        <f t="shared" si="3"/>
        <v>1.7249999999999991E-2</v>
      </c>
      <c r="G25" s="41">
        <f t="shared" si="3"/>
        <v>1.9200000000000002E-2</v>
      </c>
      <c r="H25" s="41">
        <f t="shared" si="3"/>
        <v>0</v>
      </c>
      <c r="I25" s="41">
        <f t="shared" si="3"/>
        <v>5.4250000000000045E-3</v>
      </c>
      <c r="J25" s="41">
        <f t="shared" si="3"/>
        <v>0</v>
      </c>
      <c r="K25" s="41">
        <f t="shared" si="4"/>
        <v>0</v>
      </c>
    </row>
    <row r="26" spans="1:11" x14ac:dyDescent="0.55000000000000004">
      <c r="A26">
        <f t="shared" si="1"/>
        <v>2044</v>
      </c>
      <c r="B26" s="41">
        <f t="shared" si="3"/>
        <v>62.360000000000028</v>
      </c>
      <c r="C26" s="41">
        <f t="shared" si="3"/>
        <v>6.9200000000000053</v>
      </c>
      <c r="D26" s="41">
        <f t="shared" si="3"/>
        <v>4.2900000000000045</v>
      </c>
      <c r="E26" s="41">
        <f t="shared" si="3"/>
        <v>0</v>
      </c>
      <c r="F26" s="41">
        <f t="shared" si="3"/>
        <v>1.649999999999999E-2</v>
      </c>
      <c r="G26" s="41">
        <f t="shared" si="3"/>
        <v>1.8600000000000002E-2</v>
      </c>
      <c r="H26" s="41">
        <f t="shared" si="3"/>
        <v>0</v>
      </c>
      <c r="I26" s="41">
        <f t="shared" si="3"/>
        <v>4.6500000000000048E-3</v>
      </c>
      <c r="J26" s="41">
        <f t="shared" si="3"/>
        <v>0</v>
      </c>
      <c r="K26" s="41">
        <f t="shared" si="4"/>
        <v>0</v>
      </c>
    </row>
    <row r="27" spans="1:11" x14ac:dyDescent="0.55000000000000004">
      <c r="A27">
        <f t="shared" si="1"/>
        <v>2045</v>
      </c>
      <c r="B27" s="41">
        <f t="shared" si="3"/>
        <v>62.150000000000027</v>
      </c>
      <c r="C27" s="41">
        <f t="shared" si="3"/>
        <v>6.9000000000000057</v>
      </c>
      <c r="D27" s="41">
        <f t="shared" si="3"/>
        <v>4.2750000000000048</v>
      </c>
      <c r="E27" s="41">
        <f t="shared" si="3"/>
        <v>0</v>
      </c>
      <c r="F27" s="41">
        <f t="shared" si="3"/>
        <v>1.574999999999999E-2</v>
      </c>
      <c r="G27" s="41">
        <f t="shared" si="3"/>
        <v>1.8000000000000002E-2</v>
      </c>
      <c r="H27" s="41">
        <f t="shared" si="3"/>
        <v>0</v>
      </c>
      <c r="I27" s="41">
        <f t="shared" si="3"/>
        <v>3.8750000000000047E-3</v>
      </c>
      <c r="J27" s="41">
        <f t="shared" si="3"/>
        <v>0</v>
      </c>
      <c r="K27" s="41">
        <f t="shared" si="4"/>
        <v>0</v>
      </c>
    </row>
    <row r="28" spans="1:11" x14ac:dyDescent="0.55000000000000004">
      <c r="A28">
        <f t="shared" si="1"/>
        <v>2046</v>
      </c>
      <c r="B28" s="41">
        <f t="shared" si="3"/>
        <v>61.940000000000026</v>
      </c>
      <c r="C28" s="41">
        <f t="shared" si="3"/>
        <v>6.8800000000000061</v>
      </c>
      <c r="D28" s="41">
        <f t="shared" si="3"/>
        <v>4.2600000000000051</v>
      </c>
      <c r="E28" s="41">
        <f t="shared" si="3"/>
        <v>0</v>
      </c>
      <c r="F28" s="41">
        <f t="shared" si="3"/>
        <v>1.4999999999999989E-2</v>
      </c>
      <c r="G28" s="41">
        <f t="shared" si="3"/>
        <v>1.7400000000000002E-2</v>
      </c>
      <c r="H28" s="41">
        <f t="shared" si="3"/>
        <v>0</v>
      </c>
      <c r="I28" s="41">
        <f t="shared" si="3"/>
        <v>3.1000000000000047E-3</v>
      </c>
      <c r="J28" s="41">
        <f t="shared" ref="J28:J31" si="5">J27+(J$32-J$12)/20</f>
        <v>0</v>
      </c>
      <c r="K28" s="41">
        <f t="shared" si="4"/>
        <v>0</v>
      </c>
    </row>
    <row r="29" spans="1:11" x14ac:dyDescent="0.55000000000000004">
      <c r="A29">
        <f t="shared" si="1"/>
        <v>2047</v>
      </c>
      <c r="B29" s="41">
        <f t="shared" ref="B29:I31" si="6">B28+(B$32-B$12)/20</f>
        <v>61.730000000000025</v>
      </c>
      <c r="C29" s="41">
        <f t="shared" si="6"/>
        <v>6.8600000000000065</v>
      </c>
      <c r="D29" s="41">
        <f t="shared" si="6"/>
        <v>4.2450000000000054</v>
      </c>
      <c r="E29" s="41">
        <f t="shared" si="6"/>
        <v>0</v>
      </c>
      <c r="F29" s="41">
        <f t="shared" si="6"/>
        <v>1.4249999999999988E-2</v>
      </c>
      <c r="G29" s="41">
        <f t="shared" si="6"/>
        <v>1.6800000000000002E-2</v>
      </c>
      <c r="H29" s="41">
        <f t="shared" si="6"/>
        <v>0</v>
      </c>
      <c r="I29" s="41">
        <f t="shared" si="6"/>
        <v>2.3250000000000046E-3</v>
      </c>
      <c r="J29" s="41">
        <f t="shared" si="5"/>
        <v>0</v>
      </c>
      <c r="K29" s="41">
        <f t="shared" si="4"/>
        <v>0</v>
      </c>
    </row>
    <row r="30" spans="1:11" x14ac:dyDescent="0.55000000000000004">
      <c r="A30">
        <f>A29+1</f>
        <v>2048</v>
      </c>
      <c r="B30" s="41">
        <f t="shared" si="6"/>
        <v>61.520000000000024</v>
      </c>
      <c r="C30" s="41">
        <f t="shared" si="6"/>
        <v>6.840000000000007</v>
      </c>
      <c r="D30" s="41">
        <f t="shared" si="6"/>
        <v>4.2300000000000058</v>
      </c>
      <c r="E30" s="41">
        <f t="shared" si="6"/>
        <v>0</v>
      </c>
      <c r="F30" s="41">
        <f t="shared" si="6"/>
        <v>1.3499999999999988E-2</v>
      </c>
      <c r="G30" s="41">
        <f t="shared" si="6"/>
        <v>1.6200000000000003E-2</v>
      </c>
      <c r="H30" s="41">
        <f t="shared" si="6"/>
        <v>0</v>
      </c>
      <c r="I30" s="41">
        <f t="shared" si="6"/>
        <v>1.5500000000000045E-3</v>
      </c>
      <c r="J30" s="41">
        <f t="shared" si="5"/>
        <v>0</v>
      </c>
      <c r="K30" s="41">
        <f t="shared" si="4"/>
        <v>0</v>
      </c>
    </row>
    <row r="31" spans="1:11" x14ac:dyDescent="0.55000000000000004">
      <c r="A31">
        <f t="shared" si="1"/>
        <v>2049</v>
      </c>
      <c r="B31" s="41">
        <f t="shared" si="6"/>
        <v>61.310000000000024</v>
      </c>
      <c r="C31" s="41">
        <f t="shared" si="6"/>
        <v>6.8200000000000074</v>
      </c>
      <c r="D31" s="41">
        <f t="shared" si="6"/>
        <v>4.2150000000000061</v>
      </c>
      <c r="E31" s="41">
        <f t="shared" si="6"/>
        <v>0</v>
      </c>
      <c r="F31" s="41">
        <f t="shared" si="6"/>
        <v>1.2749999999999987E-2</v>
      </c>
      <c r="G31" s="41">
        <f t="shared" si="6"/>
        <v>1.5600000000000003E-2</v>
      </c>
      <c r="H31" s="41">
        <f t="shared" si="6"/>
        <v>0</v>
      </c>
      <c r="I31" s="41">
        <f t="shared" si="6"/>
        <v>7.7500000000000453E-4</v>
      </c>
      <c r="J31" s="41">
        <f t="shared" si="5"/>
        <v>0</v>
      </c>
      <c r="K31" s="41">
        <f t="shared" si="4"/>
        <v>0</v>
      </c>
    </row>
    <row r="32" spans="1:11" x14ac:dyDescent="0.55000000000000004">
      <c r="A32">
        <f t="shared" si="1"/>
        <v>2050</v>
      </c>
      <c r="B32" s="6">
        <v>61.1</v>
      </c>
      <c r="C32" s="6">
        <v>6.8</v>
      </c>
      <c r="D32" s="6">
        <v>4.2</v>
      </c>
      <c r="E32" s="2">
        <v>0</v>
      </c>
      <c r="F32" s="13">
        <v>1.2E-2</v>
      </c>
      <c r="G32" s="13">
        <v>1.4999999999999999E-2</v>
      </c>
      <c r="H32" s="2">
        <v>0</v>
      </c>
      <c r="I32" s="14">
        <v>0</v>
      </c>
      <c r="J32" s="22">
        <v>0</v>
      </c>
      <c r="K32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</vt:lpstr>
      <vt:lpstr>M</vt:lpstr>
      <vt:lpstr>L</vt:lpstr>
      <vt:lpstr>MS</vt:lpstr>
      <vt:lpstr>MI</vt:lpstr>
      <vt:lpstr>MI_overview</vt:lpstr>
      <vt:lpstr>c-Si</vt:lpstr>
      <vt:lpstr>a-Si</vt:lpstr>
      <vt:lpstr>CdTe</vt:lpstr>
      <vt:lpstr>CIGS</vt:lpstr>
      <vt:lpstr>Notes</vt:lpstr>
    </vt:vector>
  </TitlesOfParts>
  <Company>ISSC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Oorschot, J. van</dc:creator>
  <cp:lastModifiedBy>Janneke van Oorschot</cp:lastModifiedBy>
  <dcterms:created xsi:type="dcterms:W3CDTF">2020-04-30T13:01:00Z</dcterms:created>
  <dcterms:modified xsi:type="dcterms:W3CDTF">2021-08-23T14:22:32Z</dcterms:modified>
</cp:coreProperties>
</file>