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ephanieMariani\Downloads\"/>
    </mc:Choice>
  </mc:AlternateContent>
  <xr:revisionPtr revIDLastSave="0" documentId="13_ncr:1_{1C5F15E9-30F4-422F-A059-20E1CEA8D4AB}" xr6:coauthVersionLast="47" xr6:coauthVersionMax="47" xr10:uidLastSave="{00000000-0000-0000-0000-000000000000}"/>
  <bookViews>
    <workbookView xWindow="-110" yWindow="-110" windowWidth="19420" windowHeight="11500" activeTab="4" xr2:uid="{10F35C6C-61EF-42E5-8CBF-05E254DAF522}"/>
  </bookViews>
  <sheets>
    <sheet name="TITRE" sheetId="1" r:id="rId1"/>
    <sheet name="PRIVILEGE_CM" sheetId="2" r:id="rId2"/>
    <sheet name="BI MEDIA" sheetId="65" r:id="rId3"/>
    <sheet name="PERF_CORSE_MATIN" sheetId="5" r:id="rId4"/>
    <sheet name="PACK_PROXI_CORSE" sheetId="13" r:id="rId5"/>
    <sheet name="PACK_PROXI_BI_MEDIA" sheetId="14" r:id="rId6"/>
    <sheet name="EMPLOI_INT_FORM" sheetId="18" r:id="rId7"/>
    <sheet name="IMMO_MOTEURS" sheetId="20" r:id="rId8"/>
    <sheet name="SETTIMANA" sheetId="32" r:id="rId9"/>
    <sheet name="SUPPLEMENTS THEMATIQUES" sheetId="34" r:id="rId10"/>
    <sheet name="DIVERTO_triangle_P1_" sheetId="39" r:id="rId11"/>
    <sheet name="DIVERTO_Jaquette_" sheetId="40" r:id="rId12"/>
    <sheet name="DIVERTO_Sur_Couv_Panoram" sheetId="41" r:id="rId13"/>
    <sheet name="DIVERTO_MOD_PUB" sheetId="42" r:id="rId14"/>
    <sheet name="DIVERTO_ENC_BROCH_" sheetId="43" r:id="rId15"/>
    <sheet name="DIVERTO_ENCARTS" sheetId="44" r:id="rId16"/>
    <sheet name="DIVERTO_Une_Evenement" sheetId="45" r:id="rId17"/>
    <sheet name="_FEMINA_Triangle_P1_" sheetId="46" r:id="rId18"/>
    <sheet name="FEMINA_JAQUETTE" sheetId="47" r:id="rId19"/>
    <sheet name="FEMINA_Modules_Pub" sheetId="48" r:id="rId20"/>
    <sheet name="FEMINA_TDCE_DECO" sheetId="49" r:id="rId21"/>
    <sheet name="Encarts_FEMINA" sheetId="50" r:id="rId22"/>
  </sheets>
  <definedNames>
    <definedName name="alp">!#REF!</definedName>
    <definedName name="bdr">!#REF!</definedName>
    <definedName name="mar">!#REF!</definedName>
    <definedName name="prov">!#REF!</definedName>
    <definedName name="sf">!#REF!</definedName>
    <definedName name="va">!#REF!</definedName>
    <definedName name="_xlnm.Print_Area" localSheetId="17">_FEMINA_Triangle_P1_!$A$1:$H$38</definedName>
    <definedName name="_xlnm.Print_Area" localSheetId="2">'BI MEDIA'!$A$1:$F$39</definedName>
    <definedName name="_xlnm.Print_Area" localSheetId="15">DIVERTO_ENCARTS!$A$1:$M$25</definedName>
    <definedName name="_xlnm.Print_Area" localSheetId="11">DIVERTO_Jaquette_!$A$1:$I$36</definedName>
    <definedName name="_xlnm.Print_Area" localSheetId="13">DIVERTO_MOD_PUB!$A$1:$E$23</definedName>
    <definedName name="_xlnm.Print_Area" localSheetId="10">DIVERTO_triangle_P1_!$A$1:$F$31</definedName>
    <definedName name="_xlnm.Print_Area" localSheetId="16">DIVERTO_Une_Evenement!$A$1:$F$33</definedName>
    <definedName name="_xlnm.Print_Area" localSheetId="6">EMPLOI_INT_FORM!$A$1:$I$26</definedName>
    <definedName name="_xlnm.Print_Area" localSheetId="21">Encarts_FEMINA!$A$1:$G$36</definedName>
    <definedName name="_xlnm.Print_Area" localSheetId="18">FEMINA_JAQUETTE!$A$1:$G$42</definedName>
    <definedName name="_xlnm.Print_Area" localSheetId="19">FEMINA_Modules_Pub!$A$1:$F$28</definedName>
    <definedName name="_xlnm.Print_Area" localSheetId="20">FEMINA_TDCE_DECO!$A$1:$H$26</definedName>
    <definedName name="_xlnm.Print_Area" localSheetId="5">PACK_PROXI_BI_MEDIA!$A$1:$H$45</definedName>
    <definedName name="_xlnm.Print_Area" localSheetId="4">PACK_PROXI_CORSE!$A$1:$H$43</definedName>
    <definedName name="_xlnm.Print_Area" localSheetId="1">PRIVILEGE_CM!$A$1:$N$59</definedName>
    <definedName name="_xlnm.Print_Area" localSheetId="8">SETTIMANA!$A$1:$K$32</definedName>
    <definedName name="_xlnm.Print_Area" localSheetId="9">'SUPPLEMENTS THEMATIQUES'!$A$1:$K$27</definedName>
    <definedName name="_xlnm.Print_Area" localSheetId="0">TITRE!$A$1:$G$52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5" l="1"/>
  <c r="G23" i="13"/>
  <c r="K41" i="65"/>
  <c r="F30" i="50"/>
  <c r="E30" i="50"/>
  <c r="F29" i="50"/>
  <c r="E29" i="50"/>
  <c r="F22" i="50"/>
  <c r="E22" i="50"/>
  <c r="E23" i="44"/>
  <c r="D23" i="44"/>
  <c r="E22" i="44"/>
  <c r="D22" i="44"/>
  <c r="E16" i="44"/>
  <c r="D16" i="44"/>
  <c r="N32" i="34"/>
  <c r="L32" i="34"/>
  <c r="N31" i="34"/>
  <c r="L31" i="34"/>
  <c r="N30" i="34"/>
  <c r="L30" i="34"/>
  <c r="N29" i="34"/>
  <c r="L29" i="34"/>
  <c r="L24" i="34"/>
  <c r="L21" i="34"/>
  <c r="F14" i="18"/>
  <c r="H13" i="18"/>
  <c r="G44" i="14"/>
  <c r="F44" i="14"/>
  <c r="E44" i="14"/>
  <c r="N43" i="14"/>
  <c r="L43" i="14"/>
  <c r="N42" i="14"/>
  <c r="L42" i="14"/>
  <c r="N41" i="14"/>
  <c r="L41" i="14"/>
  <c r="N40" i="14"/>
  <c r="L40" i="14"/>
  <c r="L36" i="14"/>
  <c r="G36" i="14"/>
  <c r="F36" i="14"/>
  <c r="E36" i="14"/>
  <c r="N35" i="14"/>
  <c r="L35" i="14"/>
  <c r="N34" i="14"/>
  <c r="L34" i="14"/>
  <c r="N33" i="14"/>
  <c r="L33" i="14"/>
  <c r="N32" i="14"/>
  <c r="L32" i="14"/>
  <c r="G28" i="14"/>
  <c r="F28" i="14"/>
  <c r="E28" i="14"/>
  <c r="N27" i="14"/>
  <c r="L27" i="14"/>
  <c r="N26" i="14"/>
  <c r="L26" i="14"/>
  <c r="N25" i="14"/>
  <c r="L25" i="14"/>
  <c r="N24" i="14"/>
  <c r="L24" i="14"/>
  <c r="J21" i="14"/>
  <c r="I21" i="14"/>
  <c r="F42" i="13"/>
  <c r="N41" i="13"/>
  <c r="L41" i="13"/>
  <c r="G41" i="13"/>
  <c r="G42" i="13" s="1"/>
  <c r="E41" i="13"/>
  <c r="E42" i="13" s="1"/>
  <c r="N40" i="13"/>
  <c r="L40" i="13"/>
  <c r="G40" i="13"/>
  <c r="E40" i="13"/>
  <c r="N39" i="13"/>
  <c r="L39" i="13"/>
  <c r="G39" i="13"/>
  <c r="E39" i="13"/>
  <c r="N38" i="13"/>
  <c r="L38" i="13"/>
  <c r="L34" i="13"/>
  <c r="F34" i="13"/>
  <c r="N33" i="13"/>
  <c r="L33" i="13"/>
  <c r="G34" i="13"/>
  <c r="E33" i="13"/>
  <c r="E34" i="13" s="1"/>
  <c r="N32" i="13"/>
  <c r="L32" i="13"/>
  <c r="E32" i="13"/>
  <c r="N31" i="13"/>
  <c r="L31" i="13"/>
  <c r="E31" i="13"/>
  <c r="N30" i="13"/>
  <c r="L30" i="13"/>
  <c r="F26" i="13"/>
  <c r="N25" i="13"/>
  <c r="L25" i="13"/>
  <c r="G25" i="13"/>
  <c r="G26" i="13"/>
  <c r="E25" i="13"/>
  <c r="E26" i="13" s="1"/>
  <c r="N24" i="13"/>
  <c r="L24" i="13"/>
  <c r="G24" i="13"/>
  <c r="E24" i="13"/>
  <c r="N23" i="13"/>
  <c r="L23" i="13"/>
  <c r="E23" i="13"/>
  <c r="N22" i="13"/>
  <c r="L22" i="13"/>
  <c r="K58" i="2"/>
  <c r="S46" i="2"/>
  <c r="M45" i="2"/>
  <c r="S43" i="2"/>
  <c r="S42" i="2"/>
  <c r="K42" i="2"/>
  <c r="S39" i="2"/>
  <c r="S38" i="2"/>
  <c r="S32" i="2"/>
  <c r="K32" i="2"/>
  <c r="S29" i="2"/>
  <c r="K29" i="2"/>
  <c r="S28" i="2"/>
  <c r="O28" i="2"/>
  <c r="S27" i="2"/>
  <c r="O27" i="2"/>
  <c r="S26" i="2"/>
  <c r="T24" i="2"/>
  <c r="S24" i="2"/>
  <c r="O24" i="2"/>
  <c r="S23" i="2"/>
  <c r="S12" i="2"/>
  <c r="S11" i="2"/>
  <c r="S10" i="2"/>
  <c r="H15" i="18"/>
  <c r="H14" i="18"/>
</calcChain>
</file>

<file path=xl/sharedStrings.xml><?xml version="1.0" encoding="utf-8"?>
<sst xmlns="http://schemas.openxmlformats.org/spreadsheetml/2006/main" count="641" uniqueCount="299">
  <si>
    <r>
      <rPr>
        <b/>
        <sz val="36"/>
        <color indexed="8"/>
        <rFont val="Bodoni MT Black"/>
        <family val="1"/>
      </rPr>
      <t>TARIFS</t>
    </r>
    <r>
      <rPr>
        <b/>
        <sz val="48"/>
        <color indexed="8"/>
        <rFont val="Bodoni MT Black"/>
        <family val="1"/>
      </rPr>
      <t xml:space="preserve">  2025</t>
    </r>
  </si>
  <si>
    <t>GAMME PRIVILEGE - QUADRICHROMIE</t>
  </si>
  <si>
    <t xml:space="preserve">Page Une </t>
  </si>
  <si>
    <t>Tarif Semaine</t>
  </si>
  <si>
    <t>Tarif Samedi</t>
  </si>
  <si>
    <t>Du Dimanche au Vendrdi</t>
  </si>
  <si>
    <t>Module 1     90 H x 92 L</t>
  </si>
  <si>
    <t>Module 2     90 H x 185 L</t>
  </si>
  <si>
    <t>Exclusivité de Page Une      90 H x 280 L</t>
  </si>
  <si>
    <t>Manchette Corse Matin</t>
  </si>
  <si>
    <t>A droite ou à gauche du Titre      55 mm H x 110 mm L</t>
  </si>
  <si>
    <t>UNE Evénement</t>
  </si>
  <si>
    <t>Manchettes + Bas de page  + DER + Habillage HP</t>
  </si>
  <si>
    <t>EXCLU DE PAGE UNE</t>
  </si>
  <si>
    <t>Manchettes + Bas de page + Web</t>
  </si>
  <si>
    <t>Du dimanche au Vendredi</t>
  </si>
  <si>
    <t>Le Samedi</t>
  </si>
  <si>
    <t>Page Deux</t>
  </si>
  <si>
    <t xml:space="preserve">Manchette Droite </t>
  </si>
  <si>
    <t>56 mm H x 90 mm L</t>
  </si>
  <si>
    <t xml:space="preserve">Module Pied de Page </t>
  </si>
  <si>
    <t>90 H x 280 L</t>
  </si>
  <si>
    <t>Page Trois</t>
  </si>
  <si>
    <t>1/8 Page  159 H x 90 L</t>
  </si>
  <si>
    <t>1/4 Page   159 H x 185 L</t>
  </si>
  <si>
    <t>(Hauteur du Module = 159 mm)</t>
  </si>
  <si>
    <t>1/3 Page   159 H x 280 L</t>
  </si>
  <si>
    <t>L'Exclusivité de Page 3</t>
  </si>
  <si>
    <t>1/2 Page    212 H x 280 L</t>
  </si>
  <si>
    <t xml:space="preserve">Pages Programmes T.V. (Page de Droite) </t>
  </si>
  <si>
    <t xml:space="preserve">Bandeau Pied de Page </t>
  </si>
  <si>
    <t>Pages METEO</t>
  </si>
  <si>
    <t>110 H x 280 L</t>
  </si>
  <si>
    <t>Panoramique (2 pages en vis-à-vis)</t>
  </si>
  <si>
    <t>Du dimanche au Vendredi*</t>
  </si>
  <si>
    <t>Le Samedi*</t>
  </si>
  <si>
    <t xml:space="preserve">2 Pages en Vis-à-vis au Centre du Journal    H 430 x L 590 </t>
  </si>
  <si>
    <t xml:space="preserve">2 Pages en Vis-à-vis au fil des Pages </t>
  </si>
  <si>
    <t>La Dernière Page</t>
  </si>
  <si>
    <t>Pleine Page Quadri</t>
  </si>
  <si>
    <t>430 H x 280 L</t>
  </si>
  <si>
    <t>1/2 Page Quadri</t>
  </si>
  <si>
    <t>212 H x 280 L</t>
  </si>
  <si>
    <t>La Une du Cahier Local Ajaccio / Bastia</t>
  </si>
  <si>
    <t>Manchette Droite Simple</t>
  </si>
  <si>
    <t>130,5 mm H x 280 mm L</t>
  </si>
  <si>
    <t>Bandeau Panoramique</t>
  </si>
  <si>
    <t>109 mm H x 590 mm L</t>
  </si>
  <si>
    <r>
      <t xml:space="preserve">La Une du Cahier Local Autres localités                                                       </t>
    </r>
    <r>
      <rPr>
        <b/>
        <sz val="10"/>
        <color indexed="8"/>
        <rFont val="Times New Roman"/>
        <family val="1"/>
      </rPr>
      <t>(Corte, Sartène, Plaine Orientale, Calvi, Porto-Vecchio)</t>
    </r>
  </si>
  <si>
    <t xml:space="preserve">La Une Du cahier des Sports du Quotidien </t>
  </si>
  <si>
    <t>Dimanche au Vendredi</t>
  </si>
  <si>
    <t>Bandeau Pied de Page</t>
  </si>
  <si>
    <t>REMISE APPLICABLE</t>
  </si>
  <si>
    <t>REMISE CA</t>
  </si>
  <si>
    <t xml:space="preserve">REMISE ACCELERATEUR </t>
  </si>
  <si>
    <t>REMISE COUPLAGE</t>
  </si>
  <si>
    <t>Page UNE</t>
  </si>
  <si>
    <t>TARIFS  2019 / 2020</t>
  </si>
  <si>
    <t>AUCUNE REMISE APPLICABLE</t>
  </si>
  <si>
    <t>WEB Megabanner ou Pavé HP+RG 30000 PAP</t>
  </si>
  <si>
    <t>PAGE DEUX</t>
  </si>
  <si>
    <t>1/3 Page         90 H x 280 L</t>
  </si>
  <si>
    <t>1 Page Quadri</t>
  </si>
  <si>
    <t>Attention, le tarif bi-média doit être impérativement proposé pour tout nouveau client</t>
  </si>
  <si>
    <t>GAMME PERFORMANCE</t>
  </si>
  <si>
    <t>Pages CORSE INFO (à partir de la P4)</t>
  </si>
  <si>
    <t>SPORTS</t>
  </si>
  <si>
    <t>SEMAINE</t>
  </si>
  <si>
    <t>SAMEDI</t>
  </si>
  <si>
    <t>Format</t>
  </si>
  <si>
    <t>Quadri*</t>
  </si>
  <si>
    <t>102 H x 90 L</t>
  </si>
  <si>
    <t>1/8ème</t>
  </si>
  <si>
    <t>159 H x 90 L                    74 H x 185 L</t>
  </si>
  <si>
    <t xml:space="preserve">1/6 </t>
  </si>
  <si>
    <t>212 H x 90 L</t>
  </si>
  <si>
    <t>1/4</t>
  </si>
  <si>
    <t>159 H x 185 L                        212 H x 137,5 L                  130 H x 280 L</t>
  </si>
  <si>
    <t>1/3 page Hauteur ou Largeur</t>
  </si>
  <si>
    <t>430 H x 90 L                  159 H x 280 L</t>
  </si>
  <si>
    <t>JUNIOR PAGE</t>
  </si>
  <si>
    <t xml:space="preserve">280 H x 185 L </t>
  </si>
  <si>
    <t>1/2</t>
  </si>
  <si>
    <t>212 H x 280 L               430H x 137,5 L</t>
  </si>
  <si>
    <t>Page</t>
  </si>
  <si>
    <t xml:space="preserve">Pages Locales sans Emplacement de Rigueur </t>
  </si>
  <si>
    <t>ATTENTION : Seulement 5 TYPES DE MODULES EN PAGES LOCALES / IDEM PAGES LOCALES AM ET VAR AVEC MEMES DEGRESSIFS</t>
  </si>
  <si>
    <t>Nouvelle Grille de Dégressif / Nouvelles Offres A créer ?</t>
  </si>
  <si>
    <t>N.B. : 1/4 Page : Rajout du format 96 h x 6 col (ex 1/4 Plus)</t>
  </si>
  <si>
    <t>+ 32 %</t>
  </si>
  <si>
    <t>+ 31 %</t>
  </si>
  <si>
    <t xml:space="preserve"> +25%</t>
  </si>
  <si>
    <t>Part de page</t>
  </si>
  <si>
    <t>Quadri</t>
  </si>
  <si>
    <t>46 H x 90 L</t>
  </si>
  <si>
    <t xml:space="preserve">1/16ème </t>
  </si>
  <si>
    <t>74 H x 90 L</t>
  </si>
  <si>
    <t>Module 3</t>
  </si>
  <si>
    <t>159 H x 90 L ou 74 H x 185 L</t>
  </si>
  <si>
    <t>1/4 page</t>
  </si>
  <si>
    <t>1/3 page Hauteur</t>
  </si>
  <si>
    <t>1/2 page</t>
  </si>
  <si>
    <t>Edition</t>
  </si>
  <si>
    <t>CORSE</t>
  </si>
  <si>
    <t>€</t>
  </si>
  <si>
    <t>GAMME PROXI METIERS</t>
  </si>
  <si>
    <t>LES PROXI PACKS</t>
  </si>
  <si>
    <t>Pages Locales sans Emplacement de Rigueur - Tarif Par Edition</t>
  </si>
  <si>
    <t>Parutions sur un délai de 15 Jours Maximum</t>
  </si>
  <si>
    <t>Attention typologie de clients éligibles à ces tarifs à respecter (Voir polCo)</t>
  </si>
  <si>
    <t>AJACCIO</t>
  </si>
  <si>
    <t>AUTRES LOCALITES</t>
  </si>
  <si>
    <t>Quadri : + 25 %</t>
  </si>
  <si>
    <t>Coef</t>
  </si>
  <si>
    <t>Unité = 1 base (16 h x 1 col)</t>
  </si>
  <si>
    <t>Nbre Bases</t>
  </si>
  <si>
    <t>La Parution</t>
  </si>
  <si>
    <t>46 h x 90 l</t>
  </si>
  <si>
    <t>74 h x 90 l</t>
  </si>
  <si>
    <t>102 h x 90 l</t>
  </si>
  <si>
    <t>159 h x 90 l</t>
  </si>
  <si>
    <t>1 semaine de présence sur le site corsematin.com en page locale                  10000 PAP</t>
  </si>
  <si>
    <t>MODULES RUBRIQUES EN ANNONCES CLASSEES</t>
  </si>
  <si>
    <t>102 H x 45 L</t>
  </si>
  <si>
    <t>74 H x 90 L ou 130 H x 45 L</t>
  </si>
  <si>
    <t>159 H x 90 L</t>
  </si>
  <si>
    <t xml:space="preserve">MODULES  </t>
  </si>
  <si>
    <t>H x L</t>
  </si>
  <si>
    <t>1 jour</t>
  </si>
  <si>
    <t xml:space="preserve">3 jours </t>
  </si>
  <si>
    <t>5 jours</t>
  </si>
  <si>
    <t>L ou V ou Sam</t>
  </si>
  <si>
    <t>MOD 1</t>
  </si>
  <si>
    <t>MOD 2</t>
  </si>
  <si>
    <t>MOD 3</t>
  </si>
  <si>
    <t>MOD 4</t>
  </si>
  <si>
    <t>GRANDS FORMATS CORSE INFO</t>
  </si>
  <si>
    <t>212 H x 137,5 L ou 160H x 185 L</t>
  </si>
  <si>
    <t>OBS pour paramétrage : à monter en offre "WEB" (et non en Ventes Annexes / Bien mettre dans le libellé : 2 col (car d'autres tarifs pour 1 col) / ATTENTION ECLATEMENT DES RECETTES : 90 % CARRIERE ON LINE / 10 % NICE MATIN</t>
  </si>
  <si>
    <t>EMPLACEMENT</t>
  </si>
  <si>
    <t>FORMAT</t>
  </si>
  <si>
    <t>TARIF</t>
  </si>
  <si>
    <t>Bandeau</t>
  </si>
  <si>
    <t>130,5mm H x 280mm L</t>
  </si>
  <si>
    <t>1200 € HT</t>
  </si>
  <si>
    <t>Page intérieure</t>
  </si>
  <si>
    <t>Manchette</t>
  </si>
  <si>
    <t>56mm H x 90mm L</t>
  </si>
  <si>
    <t>250 € HT</t>
  </si>
  <si>
    <t>1/8 page</t>
  </si>
  <si>
    <t>160mm H x 90mm L</t>
  </si>
  <si>
    <t>400 € HT</t>
  </si>
  <si>
    <t>700 € HT</t>
  </si>
  <si>
    <t>212mm H x 137,5mm L</t>
  </si>
  <si>
    <t>160mm H x 185mm L</t>
  </si>
  <si>
    <t xml:space="preserve">1/2 page </t>
  </si>
  <si>
    <t>212mm H x 280mm L</t>
  </si>
  <si>
    <t>1 page</t>
  </si>
  <si>
    <t>430mm H x 280mm L</t>
  </si>
  <si>
    <t>2000 € HT</t>
  </si>
  <si>
    <t>1 DER</t>
  </si>
  <si>
    <t>2500 € HT</t>
  </si>
  <si>
    <t>Forfait 20 PA Photos</t>
  </si>
  <si>
    <t>350 € HT</t>
  </si>
  <si>
    <t>PARUTION MOTEURS : 3ème mardi du mois</t>
  </si>
  <si>
    <t>PARUTION IMMOBILIER : 4ème mardi du mois</t>
  </si>
  <si>
    <t xml:space="preserve"> </t>
  </si>
  <si>
    <t xml:space="preserve">MODULES PUBLICITAIRES </t>
  </si>
  <si>
    <t>PAGE UNE Quadri</t>
  </si>
  <si>
    <t>Manchette Titre Droite</t>
  </si>
  <si>
    <t>56 H x 90 L</t>
  </si>
  <si>
    <t>Module Bas de Page</t>
  </si>
  <si>
    <t>Couplage Bandeau Manchette</t>
  </si>
  <si>
    <t>PAGE DEUX Quadri</t>
  </si>
  <si>
    <t>PAGES INTERIEURES</t>
  </si>
  <si>
    <t>Unité</t>
  </si>
  <si>
    <t>BANDEAU</t>
  </si>
  <si>
    <t>130,5 H x 280 L</t>
  </si>
  <si>
    <t>PANORAMIQUE</t>
  </si>
  <si>
    <t>2 x 430 x 280</t>
  </si>
  <si>
    <t>1/4 PAGE</t>
  </si>
  <si>
    <t>212 H x 137,5 L</t>
  </si>
  <si>
    <t>1/3 PAGE</t>
  </si>
  <si>
    <t>159 H x 280 L</t>
  </si>
  <si>
    <t>1/2 PAGE</t>
  </si>
  <si>
    <t>PAGE</t>
  </si>
  <si>
    <t>PAGE ECOLOGIE/DEV. DURABLE</t>
  </si>
  <si>
    <t>SPONSORING</t>
  </si>
  <si>
    <t>Supplément "Séniors"</t>
  </si>
  <si>
    <t>Supplément "Développement durable"</t>
  </si>
  <si>
    <t>Supplément "Santé"</t>
  </si>
  <si>
    <t>03/07/2025 / 30/09/2025 / 17/12/2025</t>
  </si>
  <si>
    <t>Supplément "Conseil aux familles"</t>
  </si>
  <si>
    <t>Supplément "Produits corses"</t>
  </si>
  <si>
    <t>PACK PRINT + WEB</t>
  </si>
  <si>
    <t>Megabanner ou pavé HP+RG 20000 PAP (5 jours)</t>
  </si>
  <si>
    <t>90mm H x 280mm L</t>
  </si>
  <si>
    <t>Couplage Bandeau + manchette</t>
  </si>
  <si>
    <t>90 h x 280 l</t>
  </si>
  <si>
    <t>Si + 2 % Rap 2006</t>
  </si>
  <si>
    <t>130,5 h x 280 l</t>
  </si>
  <si>
    <t>2 x 430 h x 280 l</t>
  </si>
  <si>
    <t>212 h x 137,5 l</t>
  </si>
  <si>
    <t>159 h x 280 l</t>
  </si>
  <si>
    <t>212 h x 280 l</t>
  </si>
  <si>
    <t>430 h x 280 l</t>
  </si>
  <si>
    <t>LE TRIANGLE DE PAGE "UNE"</t>
  </si>
  <si>
    <t>format streamer rond H 80 x L 80 + 3 mm de rogne / format streamer rectangle H 80 x L 60 + 3 mm de rogne</t>
  </si>
  <si>
    <t>Produit impérativement commercialisé en sus :</t>
  </si>
  <si>
    <t>- D' UN DOCUMENT SOUS BLISTER</t>
  </si>
  <si>
    <t xml:space="preserve">   SUR UNE ZONE DEPARTEMENTALE</t>
  </si>
  <si>
    <t>- D' UNE PAGE INTERIEURE DEPARTEMENTALE</t>
  </si>
  <si>
    <t>Tarif Forfaitaire €</t>
  </si>
  <si>
    <t>Streamer Lx H : 80x80 mm</t>
  </si>
  <si>
    <t>Courbure normée: Diamètre 80 mm</t>
  </si>
  <si>
    <t>REMISE COUPLAGE ou ACCELERATEUR</t>
  </si>
  <si>
    <t xml:space="preserve">La 1/2 Jaquette + 1 Page en 2ème cahier      </t>
  </si>
  <si>
    <t>EDITION</t>
  </si>
  <si>
    <t>Tarif Idem 2011</t>
  </si>
  <si>
    <t>La 1/2 Jaquette + 1 page en 2ème cahier</t>
  </si>
  <si>
    <t>EDITIONS</t>
  </si>
  <si>
    <t>HAUTE CORSE</t>
  </si>
  <si>
    <t>CORSE DU SUD</t>
  </si>
  <si>
    <t>Attention : Remise plafonnée à -30%</t>
  </si>
  <si>
    <t>*</t>
  </si>
  <si>
    <t>Abonnés postaux compris</t>
  </si>
  <si>
    <t>**</t>
  </si>
  <si>
    <t>hors abonnés postaux</t>
  </si>
  <si>
    <t>Jaquette L x H : 105x250 mm</t>
  </si>
  <si>
    <t>Format identique Recto / verso</t>
  </si>
  <si>
    <t>Sur couverture panoramique</t>
  </si>
  <si>
    <t>+ 1 semaine Interscroller 30000 impressions</t>
  </si>
  <si>
    <t>Corse</t>
  </si>
  <si>
    <t>Haute-Corse</t>
  </si>
  <si>
    <t>ZONES CORSE DU SUD</t>
  </si>
  <si>
    <t>Corse du Sud</t>
  </si>
  <si>
    <t>Répartition du CA Print + WEB</t>
  </si>
  <si>
    <t xml:space="preserve">80% Print + 20% Web </t>
  </si>
  <si>
    <t>QUADRICHROMIE</t>
  </si>
  <si>
    <t>3ème de Couverture - Page</t>
  </si>
  <si>
    <t>3ème de Couverture - 1/2 Page Largeur</t>
  </si>
  <si>
    <t>Attention si ouverture d’un cahier pub =&gt; 2 pages à commercialiser minimum (Seuil CA &gt; 2K)</t>
  </si>
  <si>
    <t>1/2 Page</t>
  </si>
  <si>
    <t>Distribution des Encarts</t>
  </si>
  <si>
    <t>Document Inférieur ou Egal à 50 Grammes</t>
  </si>
  <si>
    <t>ENCARTS BROCHES AU CENTRE</t>
  </si>
  <si>
    <t>4 à 16 pages Maximum</t>
  </si>
  <si>
    <t>Format à la Française - Maximum 207 L x 250 H</t>
  </si>
  <si>
    <t>TARIF € H.T.</t>
  </si>
  <si>
    <t>* Abonnés postaux compris</t>
  </si>
  <si>
    <t>Pour Toute Vente : Consultez les normes techniques</t>
  </si>
  <si>
    <t>Attention : Remise plafonnée à -15%</t>
  </si>
  <si>
    <t>Droit d'asile uniquement</t>
  </si>
  <si>
    <t>Format à la Française - Maximum 210 L x 297 H</t>
  </si>
  <si>
    <t>Pour tout encart supérieur à 150 Gr : Consultez l'équipe technique de DIVERTO</t>
  </si>
  <si>
    <t xml:space="preserve">Tarifs € H.T. Toutes périodes - Sans Rigueur -                              </t>
  </si>
  <si>
    <t>Selon Poids du document à encarter</t>
  </si>
  <si>
    <t>&lt; 50 gr</t>
  </si>
  <si>
    <t>Entre 50 et 100 gr</t>
  </si>
  <si>
    <t>Entre 100 et 150 gr</t>
  </si>
  <si>
    <t>ZONES MULTI - EDITIONS **</t>
  </si>
  <si>
    <t>* Hors Abonnés postaux - Diffusion auprès des Abonnés "portés" non garantie</t>
  </si>
  <si>
    <r>
      <t xml:space="preserve">LA "UNE" EVENEMENT                                            </t>
    </r>
    <r>
      <rPr>
        <b/>
        <sz val="18"/>
        <color indexed="10"/>
        <rFont val="Times New Roman"/>
        <family val="1"/>
      </rPr>
      <t xml:space="preserve">              + 1 HABILLAGE HP DU SITE CORSEMATIN.COM                                  + 1 SEMAINE D'INTERSCROLLER</t>
    </r>
  </si>
  <si>
    <t>Doit impérativement s'inscrire dans une campagne de communication</t>
  </si>
  <si>
    <t>concernant l'Evénénement sur Diverto ou Femina ou le Quotidien</t>
  </si>
  <si>
    <t>ou Settimana</t>
  </si>
  <si>
    <t>ZONES MULTI-EDITIONS **</t>
  </si>
  <si>
    <t>TARIFS</t>
  </si>
  <si>
    <t>Attention : Remise plafonnée à -20%</t>
  </si>
  <si>
    <t>ACCORD DIRECTION IMPERATIF</t>
  </si>
  <si>
    <t>Répartition 70% CM et 30% WEB</t>
  </si>
  <si>
    <t>Le Triangle de Page "Une"</t>
  </si>
  <si>
    <t>TARIFS IDEM 2007</t>
  </si>
  <si>
    <t>- D' UN DOCUMENT LIBRE ou sous BLISTER</t>
  </si>
  <si>
    <t>1 SEMAINE DE PRESENCE SUR CORSEMATIN.COM EN CARRE OU MEGABANNER</t>
  </si>
  <si>
    <t>ZONES DEPARTEMENTALES</t>
  </si>
  <si>
    <t>Commercialisation Possible sur Tous les Numéros de Version Femina</t>
  </si>
  <si>
    <t>La 1/2 Jaquette + 1 Page</t>
  </si>
  <si>
    <t>ZONES DEPARTEMENTALES *</t>
  </si>
  <si>
    <t xml:space="preserve">La 1/2 Jaquette + 1 Page </t>
  </si>
  <si>
    <t>DEPARTEMENTAUX</t>
  </si>
  <si>
    <t>COEF AM</t>
  </si>
  <si>
    <t>1 Page Publi-Rédac          (cf Charte) *</t>
  </si>
  <si>
    <t>1000 € + 50 €HT Frais Techniques</t>
  </si>
  <si>
    <t>1 Double Page Publi-Rédac (cf Charte) *</t>
  </si>
  <si>
    <t>1500 €+ 100 €HT Frais Techniques</t>
  </si>
  <si>
    <t>* Frais de déplacement et photos en sus</t>
  </si>
  <si>
    <t>Attention délai de réservation J-30</t>
  </si>
  <si>
    <t>TENDANCE HABITAT &amp; DECORATION</t>
  </si>
  <si>
    <t>1150 € + 50 €HT Frais Techniques</t>
  </si>
  <si>
    <t>2200 €+ 100 €HT Frais Techniques</t>
  </si>
  <si>
    <t>JETE ou SOUS BLISTER* SANS RIGUEUR</t>
  </si>
  <si>
    <t>FORMAT : VOIR CHARTE TECHNIQUE</t>
  </si>
  <si>
    <t xml:space="preserve">Pour Format à l'Italienne : MAJORATION DE 50 % </t>
  </si>
  <si>
    <t>(sous réserve de Possibilité Technique)</t>
  </si>
  <si>
    <t>Pour tout encart supérieur à 150 Gr : Consultez le "Développement Print"</t>
  </si>
  <si>
    <t>3 parutions en 15 jours max</t>
  </si>
  <si>
    <t>5 parutions en 15 jours max</t>
  </si>
  <si>
    <t>7 parutions en 15 jours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</si>
</sst>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&quot; &quot;[$€-40C]"/>
    <numFmt numFmtId="166" formatCode="0.00000"/>
    <numFmt numFmtId="167" formatCode="#,##0.000"/>
    <numFmt numFmtId="169" formatCode="0.0000"/>
    <numFmt numFmtId="170" formatCode="0.0"/>
    <numFmt numFmtId="171" formatCode="&quot; &quot;* #,##0.00&quot; &quot;[$€-40C]&quot; &quot;;&quot;-&quot;* #,##0.00&quot; &quot;[$€-40C]&quot; &quot;;&quot; &quot;* &quot;-&quot;#&quot; &quot;[$€-40C]&quot; &quot;"/>
  </numFmts>
  <fonts count="70">
    <font>
      <sz val="10"/>
      <color rgb="FF000000"/>
      <name val="Arial"/>
      <family val="2"/>
    </font>
    <font>
      <b/>
      <sz val="48"/>
      <color indexed="8"/>
      <name val="Bodoni MT Black"/>
      <family val="1"/>
    </font>
    <font>
      <b/>
      <sz val="36"/>
      <color indexed="8"/>
      <name val="Bodoni MT Black"/>
      <family val="1"/>
    </font>
    <font>
      <b/>
      <sz val="10"/>
      <color indexed="8"/>
      <name val="Times New Roman"/>
      <family val="1"/>
    </font>
    <font>
      <b/>
      <sz val="18"/>
      <color indexed="1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Courier New"/>
      <family val="3"/>
    </font>
    <font>
      <sz val="12"/>
      <color rgb="FF000000"/>
      <name val="Times New Roman"/>
      <family val="1"/>
    </font>
    <font>
      <b/>
      <sz val="48"/>
      <color rgb="FF000000"/>
      <name val="Bodoni MT Black"/>
      <family val="1"/>
    </font>
    <font>
      <sz val="16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Arial"/>
      <family val="2"/>
    </font>
    <font>
      <b/>
      <sz val="10"/>
      <color rgb="FF000000"/>
      <name val="CG Times"/>
      <family val="1"/>
    </font>
    <font>
      <sz val="10"/>
      <color rgb="FF000000"/>
      <name val="Times New Roman"/>
      <family val="1"/>
    </font>
    <font>
      <b/>
      <sz val="10"/>
      <color rgb="FF000000"/>
      <name val="CG Times"/>
    </font>
    <font>
      <b/>
      <sz val="14"/>
      <color rgb="FF000000"/>
      <name val="Times New Roman"/>
      <family val="1"/>
    </font>
    <font>
      <b/>
      <sz val="14"/>
      <color rgb="FF000000"/>
      <name val="CG Times"/>
      <family val="1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sz val="14"/>
      <color rgb="FF000000"/>
      <name val="Times New Roman"/>
      <family val="1"/>
    </font>
    <font>
      <b/>
      <sz val="14"/>
      <color rgb="FFFF0000"/>
      <name val="Times New Roman"/>
      <family val="1"/>
    </font>
    <font>
      <b/>
      <sz val="10"/>
      <color rgb="FF000000"/>
      <name val="Arial"/>
      <family val="2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G Times"/>
      <family val="1"/>
    </font>
    <font>
      <b/>
      <sz val="12"/>
      <color rgb="FF00000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CG Times"/>
      <family val="1"/>
    </font>
    <font>
      <sz val="10"/>
      <color rgb="FFFFFFFF"/>
      <name val="Arial"/>
      <family val="2"/>
    </font>
    <font>
      <b/>
      <sz val="18"/>
      <color rgb="FF000000"/>
      <name val="Times New Roman"/>
      <family val="1"/>
    </font>
    <font>
      <b/>
      <sz val="9"/>
      <color rgb="FFFF0000"/>
      <name val="Arial"/>
      <family val="2"/>
    </font>
    <font>
      <b/>
      <sz val="9"/>
      <color rgb="FF000000"/>
      <name val="Arial"/>
      <family val="2"/>
    </font>
    <font>
      <b/>
      <sz val="10"/>
      <color rgb="FF0000FF"/>
      <name val="Arial"/>
      <family val="2"/>
    </font>
    <font>
      <b/>
      <sz val="16"/>
      <color rgb="FFFFFFFF"/>
      <name val="Arial"/>
      <family val="2"/>
    </font>
    <font>
      <sz val="16"/>
      <color rgb="FFFFFFFF"/>
      <name val="Times New Roman"/>
      <family val="1"/>
    </font>
    <font>
      <b/>
      <sz val="12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Arial"/>
      <family val="2"/>
    </font>
    <font>
      <b/>
      <sz val="18"/>
      <color rgb="FF000000"/>
      <name val="CG Times"/>
      <family val="1"/>
    </font>
    <font>
      <b/>
      <sz val="16"/>
      <color rgb="FFFF0000"/>
      <name val="Times New Roman"/>
      <family val="1"/>
    </font>
    <font>
      <b/>
      <sz val="16"/>
      <color rgb="FF000000"/>
      <name val="CG Times"/>
      <family val="1"/>
    </font>
    <font>
      <sz val="9"/>
      <color rgb="FF000000"/>
      <name val="Arial"/>
      <family val="2"/>
    </font>
    <font>
      <b/>
      <sz val="14"/>
      <color rgb="FFFFFFFF"/>
      <name val="Times New Roman"/>
      <family val="1"/>
    </font>
    <font>
      <b/>
      <sz val="12"/>
      <color rgb="FFFFFFFF"/>
      <name val="Times New Roman"/>
      <family val="1"/>
    </font>
    <font>
      <sz val="9"/>
      <color rgb="FF000000"/>
      <name val="Times New Roman"/>
      <family val="1"/>
    </font>
    <font>
      <sz val="12"/>
      <color rgb="FFFFFFFF"/>
      <name val="Times New Roman"/>
      <family val="1"/>
    </font>
    <font>
      <b/>
      <sz val="12"/>
      <color rgb="FFFF0000"/>
      <name val="Times New Roman"/>
      <family val="1"/>
    </font>
    <font>
      <b/>
      <sz val="6"/>
      <color rgb="FF000000"/>
      <name val="Times New Roman"/>
      <family val="1"/>
    </font>
    <font>
      <b/>
      <u/>
      <sz val="14"/>
      <color rgb="FF000000"/>
      <name val="Times New Roman"/>
      <family val="1"/>
    </font>
    <font>
      <b/>
      <sz val="19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u/>
      <sz val="16"/>
      <color rgb="FF000000"/>
      <name val="Times New Roman"/>
      <family val="1"/>
    </font>
    <font>
      <u/>
      <sz val="12"/>
      <color rgb="FF000000"/>
      <name val="Times New Roman"/>
      <family val="1"/>
    </font>
    <font>
      <b/>
      <sz val="20"/>
      <color rgb="FF000000"/>
      <name val="CG Times"/>
      <family val="1"/>
    </font>
    <font>
      <b/>
      <sz val="20"/>
      <color rgb="FFFF0000"/>
      <name val="Arial"/>
      <family val="2"/>
    </font>
    <font>
      <b/>
      <sz val="14"/>
      <color rgb="FFFF0000"/>
      <name val="CG Times"/>
    </font>
    <font>
      <b/>
      <sz val="14"/>
      <color rgb="FFFF0000"/>
      <name val="Arial"/>
      <family val="2"/>
    </font>
    <font>
      <sz val="14"/>
      <color rgb="FF000000"/>
      <name val="Arial"/>
      <family val="2"/>
    </font>
    <font>
      <b/>
      <sz val="12"/>
      <color rgb="FFFFC000"/>
      <name val="Arial"/>
      <family val="2"/>
    </font>
    <font>
      <sz val="14"/>
      <color rgb="FF000000"/>
      <name val="CG Times"/>
      <family val="1"/>
    </font>
    <font>
      <b/>
      <sz val="22"/>
      <color rgb="FF000000"/>
      <name val="Times New Roman"/>
      <family val="1"/>
    </font>
    <font>
      <sz val="16"/>
      <color rgb="FFFF0000"/>
      <name val="Times New Roman"/>
      <family val="1"/>
    </font>
    <font>
      <b/>
      <sz val="13"/>
      <color rgb="FFFF0000"/>
      <name val="Times New Roman"/>
      <family val="1"/>
    </font>
    <font>
      <b/>
      <sz val="22"/>
      <color rgb="FFFF0000"/>
      <name val="Times New Roman"/>
      <family val="1"/>
    </font>
    <font>
      <b/>
      <sz val="12"/>
      <color theme="8" tint="-0.249977111117893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D0CECE"/>
        <bgColor rgb="FFD0CECE"/>
      </patternFill>
    </fill>
    <fill>
      <patternFill patternType="solid">
        <fgColor rgb="FFFF00FF"/>
        <bgColor rgb="FFFF00FF"/>
      </patternFill>
    </fill>
    <fill>
      <patternFill patternType="solid">
        <fgColor rgb="FFCCFFCC"/>
        <bgColor rgb="FFCCFFCC"/>
      </patternFill>
    </fill>
    <fill>
      <patternFill patternType="solid">
        <fgColor rgb="FFF8CBAD"/>
        <bgColor rgb="FFF8CBAD"/>
      </patternFill>
    </fill>
    <fill>
      <patternFill patternType="solid">
        <fgColor rgb="FFCCFFFF"/>
        <bgColor rgb="FFCCFFFF"/>
      </patternFill>
    </fill>
    <fill>
      <patternFill patternType="solid">
        <fgColor rgb="FFFCE4D6"/>
        <bgColor rgb="FFFCE4D6"/>
      </patternFill>
    </fill>
    <fill>
      <patternFill patternType="solid">
        <fgColor rgb="FF00B050"/>
        <bgColor rgb="FF00B050"/>
      </patternFill>
    </fill>
    <fill>
      <patternFill patternType="solid">
        <fgColor rgb="FFC0C0C0"/>
        <bgColor rgb="FFC0C0C0"/>
      </patternFill>
    </fill>
    <fill>
      <patternFill patternType="solid">
        <fgColor rgb="FFFFCCCC"/>
        <bgColor rgb="FFFFCCCC"/>
      </patternFill>
    </fill>
    <fill>
      <patternFill patternType="solid">
        <fgColor rgb="FFFFCC99"/>
        <bgColor rgb="FFFFCC99"/>
      </patternFill>
    </fill>
    <fill>
      <patternFill patternType="solid">
        <fgColor rgb="FFFFCC00"/>
        <bgColor rgb="FFFFCC00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indexed="64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indexed="64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indexed="64"/>
      </right>
      <top style="double">
        <color rgb="FF000000"/>
      </top>
      <bottom style="double">
        <color rgb="FF000000"/>
      </bottom>
      <diagonal/>
    </border>
    <border>
      <left style="double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double">
        <color indexed="64"/>
      </bottom>
      <diagonal/>
    </border>
    <border>
      <left style="double">
        <color indexed="64"/>
      </left>
      <right/>
      <top style="thin">
        <color rgb="FF000000"/>
      </top>
      <bottom style="double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</borders>
  <cellStyleXfs count="9">
    <xf numFmtId="0" fontId="0" fillId="0" borderId="0"/>
    <xf numFmtId="171" fontId="5" fillId="0" borderId="0" applyFont="0" applyFill="0" applyBorder="0" applyAlignment="0" applyProtection="0"/>
    <xf numFmtId="0" fontId="6" fillId="0" borderId="0" applyNumberFormat="0" applyBorder="0" applyProtection="0"/>
    <xf numFmtId="0" fontId="5" fillId="0" borderId="0" applyNumberFormat="0" applyFont="0" applyBorder="0" applyProtection="0"/>
    <xf numFmtId="0" fontId="7" fillId="0" borderId="0" applyNumberFormat="0" applyBorder="0" applyProtection="0"/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9" fontId="5" fillId="0" borderId="0" applyFont="0" applyFill="0" applyBorder="0" applyAlignment="0" applyProtection="0"/>
  </cellStyleXfs>
  <cellXfs count="576">
    <xf numFmtId="0" fontId="0" fillId="0" borderId="0" xfId="0"/>
    <xf numFmtId="0" fontId="8" fillId="0" borderId="0" xfId="0" applyFont="1"/>
    <xf numFmtId="0" fontId="9" fillId="0" borderId="0" xfId="7" applyFont="1" applyProtection="1">
      <alignment vertical="center"/>
    </xf>
    <xf numFmtId="0" fontId="10" fillId="0" borderId="0" xfId="7" applyFont="1" applyProtection="1">
      <alignment vertical="center"/>
    </xf>
    <xf numFmtId="0" fontId="7" fillId="0" borderId="0" xfId="7" applyProtection="1">
      <alignment vertical="center"/>
    </xf>
    <xf numFmtId="0" fontId="11" fillId="0" borderId="0" xfId="7" applyFont="1" applyAlignment="1" applyProtection="1">
      <alignment horizontal="center" vertical="center"/>
    </xf>
    <xf numFmtId="0" fontId="12" fillId="0" borderId="0" xfId="0" applyFont="1" applyAlignment="1">
      <alignment vertical="center"/>
    </xf>
    <xf numFmtId="164" fontId="13" fillId="0" borderId="0" xfId="7" applyNumberFormat="1" applyFont="1" applyAlignment="1" applyProtection="1">
      <alignment horizontal="center" vertical="center"/>
    </xf>
    <xf numFmtId="0" fontId="14" fillId="0" borderId="0" xfId="7" applyFont="1" applyProtection="1">
      <alignment vertical="center"/>
    </xf>
    <xf numFmtId="164" fontId="15" fillId="0" borderId="0" xfId="7" applyNumberFormat="1" applyFont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18" xfId="7" applyBorder="1" applyProtection="1">
      <alignment vertical="center"/>
    </xf>
    <xf numFmtId="0" fontId="7" fillId="0" borderId="19" xfId="7" applyBorder="1" applyAlignment="1" applyProtection="1">
      <alignment horizontal="center" vertical="center"/>
    </xf>
    <xf numFmtId="3" fontId="16" fillId="0" borderId="19" xfId="7" applyNumberFormat="1" applyFont="1" applyBorder="1" applyAlignment="1" applyProtection="1">
      <alignment horizontal="center" vertical="center"/>
    </xf>
    <xf numFmtId="3" fontId="16" fillId="0" borderId="20" xfId="7" applyNumberFormat="1" applyFont="1" applyBorder="1" applyAlignment="1" applyProtection="1">
      <alignment horizontal="center" vertical="center"/>
    </xf>
    <xf numFmtId="3" fontId="17" fillId="0" borderId="0" xfId="7" applyNumberFormat="1" applyFont="1" applyAlignment="1" applyProtection="1">
      <alignment horizontal="center" vertical="center"/>
    </xf>
    <xf numFmtId="0" fontId="7" fillId="0" borderId="21" xfId="7" applyBorder="1" applyProtection="1">
      <alignment vertical="center"/>
    </xf>
    <xf numFmtId="0" fontId="7" fillId="0" borderId="22" xfId="7" applyBorder="1" applyAlignment="1" applyProtection="1">
      <alignment horizontal="center" vertical="center"/>
    </xf>
    <xf numFmtId="3" fontId="16" fillId="0" borderId="0" xfId="7" applyNumberFormat="1" applyFont="1" applyProtection="1">
      <alignment vertical="center"/>
    </xf>
    <xf numFmtId="0" fontId="7" fillId="0" borderId="23" xfId="7" applyBorder="1" applyProtection="1">
      <alignment vertical="center"/>
    </xf>
    <xf numFmtId="0" fontId="7" fillId="0" borderId="24" xfId="7" applyBorder="1" applyProtection="1">
      <alignment vertical="center"/>
    </xf>
    <xf numFmtId="0" fontId="7" fillId="0" borderId="25" xfId="7" applyBorder="1" applyProtection="1">
      <alignment vertical="center"/>
    </xf>
    <xf numFmtId="1" fontId="16" fillId="0" borderId="0" xfId="7" applyNumberFormat="1" applyFont="1" applyAlignment="1" applyProtection="1">
      <alignment horizontal="center" vertical="center"/>
    </xf>
    <xf numFmtId="2" fontId="14" fillId="0" borderId="0" xfId="7" applyNumberFormat="1" applyFont="1" applyAlignment="1" applyProtection="1">
      <alignment horizontal="center" vertical="center"/>
    </xf>
    <xf numFmtId="164" fontId="16" fillId="0" borderId="0" xfId="7" applyNumberFormat="1" applyFont="1" applyAlignment="1" applyProtection="1">
      <alignment horizontal="center" vertical="center"/>
    </xf>
    <xf numFmtId="0" fontId="16" fillId="0" borderId="0" xfId="7" applyFont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20" fillId="2" borderId="26" xfId="7" applyFont="1" applyFill="1" applyBorder="1" applyAlignment="1" applyProtection="1">
      <alignment horizontal="center" vertical="center"/>
    </xf>
    <xf numFmtId="0" fontId="7" fillId="0" borderId="27" xfId="7" applyBorder="1" applyAlignment="1" applyProtection="1">
      <alignment horizontal="left" vertical="center"/>
    </xf>
    <xf numFmtId="0" fontId="7" fillId="0" borderId="28" xfId="7" applyBorder="1" applyAlignment="1" applyProtection="1">
      <alignment horizontal="left" vertical="center"/>
    </xf>
    <xf numFmtId="3" fontId="16" fillId="0" borderId="28" xfId="6" applyNumberFormat="1" applyFont="1" applyBorder="1" applyProtection="1">
      <alignment vertical="center"/>
    </xf>
    <xf numFmtId="3" fontId="16" fillId="0" borderId="29" xfId="6" applyNumberFormat="1" applyFont="1" applyBorder="1" applyProtection="1">
      <alignment vertical="center"/>
    </xf>
    <xf numFmtId="0" fontId="16" fillId="0" borderId="0" xfId="6" applyFont="1" applyAlignment="1" applyProtection="1">
      <alignment horizontal="center" vertical="center"/>
    </xf>
    <xf numFmtId="164" fontId="21" fillId="0" borderId="0" xfId="6" applyNumberFormat="1" applyFont="1" applyAlignment="1" applyProtection="1">
      <alignment horizontal="left" vertical="center"/>
    </xf>
    <xf numFmtId="0" fontId="22" fillId="0" borderId="0" xfId="0" applyFont="1" applyAlignment="1">
      <alignment horizontal="center" vertical="center"/>
    </xf>
    <xf numFmtId="164" fontId="16" fillId="0" borderId="0" xfId="6" applyNumberFormat="1" applyFont="1" applyAlignment="1" applyProtection="1">
      <alignment horizontal="left" vertical="center"/>
    </xf>
    <xf numFmtId="0" fontId="7" fillId="0" borderId="30" xfId="7" applyBorder="1" applyProtection="1">
      <alignment vertical="center"/>
    </xf>
    <xf numFmtId="0" fontId="18" fillId="0" borderId="30" xfId="0" applyFont="1" applyBorder="1" applyAlignment="1">
      <alignment horizontal="center" vertical="center"/>
    </xf>
    <xf numFmtId="0" fontId="7" fillId="0" borderId="27" xfId="7" applyBorder="1" applyProtection="1">
      <alignment vertical="center"/>
    </xf>
    <xf numFmtId="0" fontId="7" fillId="0" borderId="28" xfId="7" applyBorder="1" applyProtection="1">
      <alignment vertical="center"/>
    </xf>
    <xf numFmtId="0" fontId="23" fillId="0" borderId="0" xfId="7" applyFont="1" applyProtection="1">
      <alignment vertical="center"/>
    </xf>
    <xf numFmtId="0" fontId="7" fillId="0" borderId="0" xfId="7" applyAlignment="1" applyProtection="1">
      <alignment horizontal="center" vertical="center"/>
    </xf>
    <xf numFmtId="0" fontId="24" fillId="0" borderId="0" xfId="7" applyFont="1" applyAlignment="1" applyProtection="1">
      <alignment horizontal="center" vertical="center"/>
    </xf>
    <xf numFmtId="0" fontId="22" fillId="2" borderId="31" xfId="0" applyFont="1" applyFill="1" applyBorder="1" applyAlignment="1">
      <alignment horizontal="center" vertical="center"/>
    </xf>
    <xf numFmtId="0" fontId="16" fillId="2" borderId="26" xfId="7" applyFont="1" applyFill="1" applyBorder="1" applyAlignment="1" applyProtection="1">
      <alignment horizontal="center" vertical="center" wrapText="1"/>
    </xf>
    <xf numFmtId="3" fontId="16" fillId="0" borderId="0" xfId="7" applyNumberFormat="1" applyFont="1" applyAlignment="1" applyProtection="1">
      <alignment horizontal="center" vertical="center"/>
    </xf>
    <xf numFmtId="0" fontId="16" fillId="0" borderId="0" xfId="7" applyFont="1" applyAlignment="1" applyProtection="1">
      <alignment horizontal="center" vertical="center" wrapText="1"/>
    </xf>
    <xf numFmtId="0" fontId="11" fillId="0" borderId="0" xfId="7" applyFont="1" applyAlignment="1" applyProtection="1">
      <alignment horizontal="left" vertical="center"/>
    </xf>
    <xf numFmtId="0" fontId="20" fillId="0" borderId="27" xfId="7" applyFont="1" applyBorder="1" applyAlignment="1" applyProtection="1">
      <alignment horizontal="center" vertical="center" wrapText="1"/>
    </xf>
    <xf numFmtId="0" fontId="25" fillId="0" borderId="0" xfId="7" applyFont="1" applyAlignment="1" applyProtection="1">
      <alignment horizontal="center" vertical="center" wrapText="1"/>
    </xf>
    <xf numFmtId="0" fontId="26" fillId="0" borderId="0" xfId="0" applyFont="1" applyAlignment="1">
      <alignment horizontal="center" vertical="center"/>
    </xf>
    <xf numFmtId="3" fontId="16" fillId="0" borderId="32" xfId="7" applyNumberFormat="1" applyFont="1" applyBorder="1" applyAlignment="1" applyProtection="1">
      <alignment horizontal="center" vertical="center"/>
    </xf>
    <xf numFmtId="0" fontId="16" fillId="0" borderId="27" xfId="7" applyFont="1" applyBorder="1" applyAlignment="1" applyProtection="1">
      <alignment horizontal="left" vertical="center"/>
    </xf>
    <xf numFmtId="0" fontId="16" fillId="0" borderId="28" xfId="7" applyFont="1" applyBorder="1" applyAlignment="1" applyProtection="1">
      <alignment horizontal="center" vertical="center"/>
    </xf>
    <xf numFmtId="0" fontId="16" fillId="0" borderId="29" xfId="7" applyFont="1" applyBorder="1" applyAlignment="1" applyProtection="1">
      <alignment horizontal="center" vertical="center"/>
    </xf>
    <xf numFmtId="3" fontId="21" fillId="0" borderId="0" xfId="7" applyNumberFormat="1" applyFont="1" applyAlignment="1" applyProtection="1">
      <alignment horizontal="center" vertical="center"/>
    </xf>
    <xf numFmtId="0" fontId="16" fillId="0" borderId="0" xfId="7" applyFont="1" applyAlignment="1" applyProtection="1">
      <alignment horizontal="left" vertical="center"/>
    </xf>
    <xf numFmtId="0" fontId="7" fillId="3" borderId="0" xfId="7" applyFill="1" applyProtection="1">
      <alignment vertical="center"/>
    </xf>
    <xf numFmtId="0" fontId="14" fillId="0" borderId="0" xfId="7" applyFont="1" applyAlignment="1" applyProtection="1">
      <alignment vertical="center" wrapText="1"/>
    </xf>
    <xf numFmtId="0" fontId="16" fillId="0" borderId="33" xfId="7" applyFont="1" applyBorder="1" applyAlignment="1" applyProtection="1">
      <alignment horizontal="left" vertical="center"/>
    </xf>
    <xf numFmtId="0" fontId="16" fillId="0" borderId="30" xfId="7" applyFont="1" applyBorder="1" applyAlignment="1" applyProtection="1">
      <alignment horizontal="center" vertical="center"/>
    </xf>
    <xf numFmtId="0" fontId="16" fillId="0" borderId="34" xfId="7" applyFont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30" fillId="0" borderId="0" xfId="0" applyFont="1"/>
    <xf numFmtId="0" fontId="10" fillId="0" borderId="0" xfId="7" applyFont="1" applyAlignment="1" applyProtection="1">
      <alignment horizontal="left" vertical="center" wrapText="1"/>
    </xf>
    <xf numFmtId="0" fontId="31" fillId="0" borderId="0" xfId="7" applyFont="1" applyAlignment="1" applyProtection="1">
      <alignment horizontal="center" vertical="center"/>
    </xf>
    <xf numFmtId="9" fontId="0" fillId="0" borderId="0" xfId="0" applyNumberFormat="1"/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22" fillId="0" borderId="3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2" fillId="4" borderId="41" xfId="0" applyFont="1" applyFill="1" applyBorder="1" applyAlignment="1">
      <alignment horizontal="center" vertical="center" wrapText="1"/>
    </xf>
    <xf numFmtId="0" fontId="0" fillId="4" borderId="42" xfId="0" applyFill="1" applyBorder="1" applyAlignment="1">
      <alignment horizontal="center" vertical="center"/>
    </xf>
    <xf numFmtId="2" fontId="0" fillId="0" borderId="0" xfId="0" applyNumberFormat="1"/>
    <xf numFmtId="3" fontId="21" fillId="0" borderId="42" xfId="7" applyNumberFormat="1" applyFont="1" applyBorder="1" applyAlignment="1" applyProtection="1">
      <alignment horizontal="center" vertical="center"/>
    </xf>
    <xf numFmtId="0" fontId="22" fillId="0" borderId="43" xfId="0" applyFont="1" applyBorder="1" applyAlignment="1">
      <alignment horizontal="center" vertical="center"/>
    </xf>
    <xf numFmtId="3" fontId="21" fillId="0" borderId="44" xfId="0" applyNumberFormat="1" applyFont="1" applyBorder="1" applyAlignment="1">
      <alignment horizontal="center" vertical="center"/>
    </xf>
    <xf numFmtId="3" fontId="21" fillId="0" borderId="45" xfId="0" applyNumberFormat="1" applyFont="1" applyBorder="1" applyAlignment="1">
      <alignment horizontal="center" vertical="center"/>
    </xf>
    <xf numFmtId="164" fontId="0" fillId="0" borderId="0" xfId="0" applyNumberFormat="1"/>
    <xf numFmtId="3" fontId="21" fillId="0" borderId="45" xfId="7" applyNumberFormat="1" applyFont="1" applyBorder="1" applyAlignment="1" applyProtection="1">
      <alignment horizontal="center" vertical="center"/>
    </xf>
    <xf numFmtId="9" fontId="5" fillId="0" borderId="0" xfId="8"/>
    <xf numFmtId="49" fontId="22" fillId="0" borderId="43" xfId="0" applyNumberFormat="1" applyFont="1" applyBorder="1" applyAlignment="1">
      <alignment horizontal="center" vertical="center"/>
    </xf>
    <xf numFmtId="3" fontId="21" fillId="5" borderId="44" xfId="0" applyNumberFormat="1" applyFont="1" applyFill="1" applyBorder="1" applyAlignment="1">
      <alignment horizontal="center" vertical="center"/>
    </xf>
    <xf numFmtId="49" fontId="22" fillId="5" borderId="43" xfId="0" applyNumberFormat="1" applyFont="1" applyFill="1" applyBorder="1" applyAlignment="1">
      <alignment horizontal="center" vertical="center"/>
    </xf>
    <xf numFmtId="3" fontId="21" fillId="5" borderId="45" xfId="0" applyNumberFormat="1" applyFont="1" applyFill="1" applyBorder="1" applyAlignment="1">
      <alignment horizontal="center" vertical="center"/>
    </xf>
    <xf numFmtId="49" fontId="22" fillId="5" borderId="43" xfId="0" applyNumberFormat="1" applyFont="1" applyFill="1" applyBorder="1" applyAlignment="1">
      <alignment horizontal="center" vertical="center" wrapText="1"/>
    </xf>
    <xf numFmtId="3" fontId="21" fillId="3" borderId="45" xfId="7" applyNumberFormat="1" applyFont="1" applyFill="1" applyBorder="1" applyAlignment="1" applyProtection="1">
      <alignment horizontal="center" vertical="center"/>
    </xf>
    <xf numFmtId="49" fontId="22" fillId="0" borderId="37" xfId="0" applyNumberFormat="1" applyFont="1" applyBorder="1" applyAlignment="1">
      <alignment horizontal="center" vertical="center"/>
    </xf>
    <xf numFmtId="3" fontId="21" fillId="0" borderId="38" xfId="0" applyNumberFormat="1" applyFont="1" applyBorder="1" applyAlignment="1">
      <alignment horizontal="center" vertical="center"/>
    </xf>
    <xf numFmtId="3" fontId="21" fillId="0" borderId="25" xfId="0" applyNumberFormat="1" applyFont="1" applyBorder="1" applyAlignment="1">
      <alignment horizontal="center" vertical="center"/>
    </xf>
    <xf numFmtId="3" fontId="21" fillId="0" borderId="25" xfId="7" applyNumberFormat="1" applyFont="1" applyBorder="1" applyAlignment="1" applyProtection="1">
      <alignment horizontal="center" vertical="center"/>
    </xf>
    <xf numFmtId="3" fontId="21" fillId="0" borderId="46" xfId="7" applyNumberFormat="1" applyFont="1" applyBorder="1" applyAlignment="1" applyProtection="1">
      <alignment horizontal="center" vertical="center"/>
    </xf>
    <xf numFmtId="49" fontId="0" fillId="0" borderId="0" xfId="0" applyNumberFormat="1"/>
    <xf numFmtId="0" fontId="16" fillId="6" borderId="0" xfId="7" applyFont="1" applyFill="1" applyAlignment="1" applyProtection="1">
      <alignment horizontal="left" vertical="center"/>
    </xf>
    <xf numFmtId="0" fontId="31" fillId="6" borderId="0" xfId="7" applyFont="1" applyFill="1" applyAlignment="1" applyProtection="1">
      <alignment horizontal="center" vertical="center"/>
    </xf>
    <xf numFmtId="0" fontId="0" fillId="6" borderId="0" xfId="0" applyFill="1"/>
    <xf numFmtId="0" fontId="33" fillId="6" borderId="0" xfId="0" applyFont="1" applyFill="1" applyAlignment="1">
      <alignment horizontal="center"/>
    </xf>
    <xf numFmtId="0" fontId="34" fillId="6" borderId="0" xfId="0" applyFont="1" applyFill="1"/>
    <xf numFmtId="0" fontId="31" fillId="6" borderId="0" xfId="7" applyFont="1" applyFill="1" applyAlignment="1" applyProtection="1">
      <alignment horizontal="center" vertical="center" wrapText="1"/>
    </xf>
    <xf numFmtId="9" fontId="0" fillId="0" borderId="0" xfId="0" applyNumberFormat="1" applyAlignment="1">
      <alignment horizontal="center"/>
    </xf>
    <xf numFmtId="0" fontId="35" fillId="0" borderId="0" xfId="0" applyFont="1" applyAlignment="1">
      <alignment vertical="center" wrapText="1"/>
    </xf>
    <xf numFmtId="0" fontId="36" fillId="0" borderId="0" xfId="7" applyFont="1" applyProtection="1">
      <alignment vertical="center"/>
    </xf>
    <xf numFmtId="0" fontId="22" fillId="0" borderId="39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14" fillId="0" borderId="48" xfId="7" applyFont="1" applyBorder="1" applyAlignment="1" applyProtection="1">
      <alignment horizontal="center" vertical="center" wrapText="1"/>
    </xf>
    <xf numFmtId="0" fontId="22" fillId="0" borderId="41" xfId="0" applyFont="1" applyBorder="1" applyAlignment="1">
      <alignment horizontal="center" vertical="center"/>
    </xf>
    <xf numFmtId="1" fontId="21" fillId="7" borderId="40" xfId="7" applyNumberFormat="1" applyFont="1" applyFill="1" applyBorder="1" applyAlignment="1" applyProtection="1">
      <alignment horizontal="center" vertical="center" wrapText="1"/>
    </xf>
    <xf numFmtId="0" fontId="21" fillId="7" borderId="40" xfId="7" applyFont="1" applyFill="1" applyBorder="1" applyAlignment="1" applyProtection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7" borderId="38" xfId="7" applyFont="1" applyFill="1" applyBorder="1" applyAlignment="1" applyProtection="1">
      <alignment horizontal="center" vertical="center" wrapText="1"/>
    </xf>
    <xf numFmtId="0" fontId="22" fillId="0" borderId="35" xfId="0" applyFont="1" applyBorder="1" applyAlignment="1">
      <alignment horizontal="center" vertical="center"/>
    </xf>
    <xf numFmtId="3" fontId="21" fillId="3" borderId="25" xfId="7" applyNumberFormat="1" applyFont="1" applyFill="1" applyBorder="1" applyAlignment="1" applyProtection="1">
      <alignment horizontal="center" vertical="center"/>
    </xf>
    <xf numFmtId="49" fontId="37" fillId="0" borderId="0" xfId="0" applyNumberFormat="1" applyFont="1" applyAlignment="1">
      <alignment horizontal="left" vertical="center"/>
    </xf>
    <xf numFmtId="0" fontId="16" fillId="0" borderId="0" xfId="5" applyFont="1" applyProtection="1">
      <alignment vertical="center"/>
    </xf>
    <xf numFmtId="0" fontId="24" fillId="0" borderId="0" xfId="5" applyFont="1" applyProtection="1">
      <alignment vertical="center"/>
    </xf>
    <xf numFmtId="0" fontId="7" fillId="0" borderId="0" xfId="5" applyProtection="1">
      <alignment vertical="center"/>
    </xf>
    <xf numFmtId="0" fontId="39" fillId="0" borderId="0" xfId="5" applyFont="1" applyAlignment="1" applyProtection="1">
      <alignment horizontal="center" vertical="center"/>
    </xf>
    <xf numFmtId="0" fontId="7" fillId="0" borderId="0" xfId="5" applyAlignment="1" applyProtection="1">
      <alignment horizontal="center" vertical="center"/>
    </xf>
    <xf numFmtId="0" fontId="39" fillId="9" borderId="35" xfId="5" applyFont="1" applyFill="1" applyBorder="1" applyAlignment="1" applyProtection="1">
      <alignment horizontal="center" vertical="center"/>
    </xf>
    <xf numFmtId="0" fontId="41" fillId="0" borderId="0" xfId="4" applyFont="1" applyProtection="1"/>
    <xf numFmtId="0" fontId="5" fillId="0" borderId="0" xfId="4" applyFont="1" applyProtection="1"/>
    <xf numFmtId="0" fontId="11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20" fillId="0" borderId="0" xfId="0" applyFont="1" applyAlignment="1">
      <alignment horizontal="center"/>
    </xf>
    <xf numFmtId="0" fontId="20" fillId="0" borderId="36" xfId="0" applyFont="1" applyBorder="1" applyAlignment="1">
      <alignment horizontal="center" wrapText="1"/>
    </xf>
    <xf numFmtId="0" fontId="39" fillId="0" borderId="0" xfId="7" applyFont="1" applyProtection="1">
      <alignment vertical="center"/>
    </xf>
    <xf numFmtId="0" fontId="22" fillId="0" borderId="53" xfId="0" applyFont="1" applyBorder="1" applyAlignment="1">
      <alignment horizontal="center" vertical="center" wrapText="1"/>
    </xf>
    <xf numFmtId="0" fontId="14" fillId="0" borderId="40" xfId="7" applyFont="1" applyBorder="1" applyAlignment="1" applyProtection="1">
      <alignment horizontal="center" vertical="center"/>
    </xf>
    <xf numFmtId="0" fontId="22" fillId="0" borderId="54" xfId="0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/>
    </xf>
    <xf numFmtId="1" fontId="16" fillId="0" borderId="44" xfId="7" applyNumberFormat="1" applyFont="1" applyBorder="1" applyAlignment="1" applyProtection="1">
      <alignment horizontal="center" vertical="center"/>
    </xf>
    <xf numFmtId="0" fontId="20" fillId="0" borderId="0" xfId="7" applyFont="1" applyProtection="1">
      <alignment vertical="center"/>
    </xf>
    <xf numFmtId="1" fontId="16" fillId="0" borderId="44" xfId="7" applyNumberFormat="1" applyFont="1" applyBorder="1" applyAlignment="1" applyProtection="1">
      <alignment horizontal="center" vertical="center" wrapText="1"/>
    </xf>
    <xf numFmtId="3" fontId="16" fillId="0" borderId="44" xfId="7" applyNumberFormat="1" applyFont="1" applyBorder="1" applyAlignment="1" applyProtection="1">
      <alignment horizontal="center" vertical="center"/>
    </xf>
    <xf numFmtId="3" fontId="16" fillId="0" borderId="38" xfId="7" applyNumberFormat="1" applyFont="1" applyBorder="1" applyAlignment="1" applyProtection="1">
      <alignment horizontal="center" vertical="center"/>
    </xf>
    <xf numFmtId="0" fontId="16" fillId="0" borderId="44" xfId="7" applyFont="1" applyBorder="1" applyAlignment="1" applyProtection="1">
      <alignment horizontal="center" vertical="center" wrapText="1"/>
    </xf>
    <xf numFmtId="0" fontId="27" fillId="0" borderId="0" xfId="4" applyFont="1" applyProtection="1"/>
    <xf numFmtId="0" fontId="27" fillId="3" borderId="0" xfId="4" applyFont="1" applyFill="1" applyAlignment="1" applyProtection="1">
      <alignment horizontal="center"/>
    </xf>
    <xf numFmtId="170" fontId="30" fillId="0" borderId="0" xfId="4" applyNumberFormat="1" applyFont="1" applyAlignment="1" applyProtection="1">
      <alignment vertical="center"/>
    </xf>
    <xf numFmtId="0" fontId="41" fillId="0" borderId="0" xfId="4" applyFont="1" applyAlignment="1" applyProtection="1">
      <alignment vertical="center"/>
    </xf>
    <xf numFmtId="2" fontId="30" fillId="0" borderId="0" xfId="4" applyNumberFormat="1" applyFont="1" applyAlignment="1" applyProtection="1">
      <alignment vertical="center"/>
    </xf>
    <xf numFmtId="2" fontId="5" fillId="0" borderId="0" xfId="4" applyNumberFormat="1" applyFont="1" applyAlignment="1" applyProtection="1">
      <alignment vertical="center"/>
    </xf>
    <xf numFmtId="2" fontId="41" fillId="0" borderId="0" xfId="4" applyNumberFormat="1" applyFont="1" applyAlignment="1" applyProtection="1">
      <alignment vertical="center"/>
    </xf>
    <xf numFmtId="0" fontId="24" fillId="0" borderId="0" xfId="0" applyFont="1" applyAlignment="1">
      <alignment horizontal="left"/>
    </xf>
    <xf numFmtId="0" fontId="25" fillId="0" borderId="0" xfId="5" applyFont="1" applyProtection="1">
      <alignment vertical="center"/>
    </xf>
    <xf numFmtId="0" fontId="16" fillId="0" borderId="0" xfId="5" applyFont="1" applyAlignment="1" applyProtection="1">
      <alignment horizontal="center" vertical="center"/>
    </xf>
    <xf numFmtId="0" fontId="31" fillId="0" borderId="0" xfId="5" applyFont="1" applyProtection="1">
      <alignment vertical="center"/>
    </xf>
    <xf numFmtId="0" fontId="24" fillId="0" borderId="0" xfId="5" applyFont="1" applyAlignment="1" applyProtection="1">
      <alignment horizontal="center" vertical="center"/>
    </xf>
    <xf numFmtId="0" fontId="24" fillId="2" borderId="59" xfId="5" applyFont="1" applyFill="1" applyBorder="1" applyProtection="1">
      <alignment vertical="center"/>
    </xf>
    <xf numFmtId="0" fontId="7" fillId="2" borderId="60" xfId="5" applyFill="1" applyBorder="1" applyProtection="1">
      <alignment vertical="center"/>
    </xf>
    <xf numFmtId="0" fontId="7" fillId="2" borderId="49" xfId="5" applyFill="1" applyBorder="1" applyProtection="1">
      <alignment vertical="center"/>
    </xf>
    <xf numFmtId="0" fontId="14" fillId="0" borderId="0" xfId="5" applyFont="1" applyAlignment="1" applyProtection="1">
      <alignment horizontal="center" vertical="center"/>
    </xf>
    <xf numFmtId="0" fontId="7" fillId="0" borderId="26" xfId="5" applyBorder="1" applyAlignment="1" applyProtection="1">
      <alignment horizontal="center" vertical="center"/>
    </xf>
    <xf numFmtId="0" fontId="39" fillId="9" borderId="26" xfId="5" applyFont="1" applyFill="1" applyBorder="1" applyAlignment="1" applyProtection="1">
      <alignment horizontal="center" vertical="center"/>
    </xf>
    <xf numFmtId="0" fontId="14" fillId="0" borderId="61" xfId="5" applyFont="1" applyBorder="1" applyAlignment="1" applyProtection="1">
      <alignment horizontal="center" vertical="center"/>
    </xf>
    <xf numFmtId="0" fontId="20" fillId="0" borderId="0" xfId="5" applyFont="1" applyAlignment="1" applyProtection="1">
      <alignment horizontal="center" vertical="center"/>
    </xf>
    <xf numFmtId="3" fontId="20" fillId="0" borderId="0" xfId="5" applyNumberFormat="1" applyFont="1" applyAlignment="1" applyProtection="1">
      <alignment horizontal="center" vertical="center"/>
    </xf>
    <xf numFmtId="0" fontId="24" fillId="2" borderId="27" xfId="5" applyFont="1" applyFill="1" applyBorder="1" applyProtection="1">
      <alignment vertical="center"/>
    </xf>
    <xf numFmtId="0" fontId="7" fillId="2" borderId="28" xfId="5" applyFill="1" applyBorder="1" applyProtection="1">
      <alignment vertical="center"/>
    </xf>
    <xf numFmtId="0" fontId="7" fillId="2" borderId="26" xfId="5" applyFill="1" applyBorder="1" applyProtection="1">
      <alignment vertical="center"/>
    </xf>
    <xf numFmtId="0" fontId="7" fillId="0" borderId="33" xfId="5" applyBorder="1" applyProtection="1">
      <alignment vertical="center"/>
    </xf>
    <xf numFmtId="0" fontId="7" fillId="0" borderId="30" xfId="5" applyBorder="1" applyProtection="1">
      <alignment vertical="center"/>
    </xf>
    <xf numFmtId="0" fontId="7" fillId="0" borderId="34" xfId="5" applyBorder="1" applyProtection="1">
      <alignment vertical="center"/>
    </xf>
    <xf numFmtId="0" fontId="7" fillId="7" borderId="0" xfId="5" applyFill="1" applyProtection="1">
      <alignment vertical="center"/>
    </xf>
    <xf numFmtId="2" fontId="14" fillId="0" borderId="0" xfId="5" applyNumberFormat="1" applyFont="1" applyProtection="1">
      <alignment vertical="center"/>
    </xf>
    <xf numFmtId="0" fontId="24" fillId="2" borderId="18" xfId="5" applyFont="1" applyFill="1" applyBorder="1" applyProtection="1">
      <alignment vertical="center"/>
    </xf>
    <xf numFmtId="0" fontId="24" fillId="2" borderId="19" xfId="5" applyFont="1" applyFill="1" applyBorder="1" applyProtection="1">
      <alignment vertical="center"/>
    </xf>
    <xf numFmtId="0" fontId="7" fillId="2" borderId="20" xfId="5" applyFill="1" applyBorder="1" applyProtection="1">
      <alignment vertical="center"/>
    </xf>
    <xf numFmtId="0" fontId="7" fillId="0" borderId="0" xfId="5" applyAlignment="1" applyProtection="1">
      <alignment horizontal="left" vertical="center"/>
    </xf>
    <xf numFmtId="166" fontId="14" fillId="0" borderId="0" xfId="5" applyNumberFormat="1" applyFont="1" applyProtection="1">
      <alignment vertical="center"/>
    </xf>
    <xf numFmtId="0" fontId="24" fillId="2" borderId="62" xfId="5" applyFont="1" applyFill="1" applyBorder="1" applyProtection="1">
      <alignment vertical="center"/>
    </xf>
    <xf numFmtId="0" fontId="24" fillId="2" borderId="0" xfId="5" applyFont="1" applyFill="1" applyProtection="1">
      <alignment vertical="center"/>
    </xf>
    <xf numFmtId="0" fontId="7" fillId="2" borderId="36" xfId="5" applyFill="1" applyBorder="1" applyProtection="1">
      <alignment vertical="center"/>
    </xf>
    <xf numFmtId="0" fontId="24" fillId="0" borderId="57" xfId="5" applyFont="1" applyBorder="1" applyAlignment="1" applyProtection="1">
      <alignment horizontal="center" vertical="center"/>
    </xf>
    <xf numFmtId="0" fontId="24" fillId="7" borderId="0" xfId="5" applyFont="1" applyFill="1" applyProtection="1">
      <alignment vertical="center"/>
    </xf>
    <xf numFmtId="166" fontId="25" fillId="0" borderId="61" xfId="5" applyNumberFormat="1" applyFont="1" applyBorder="1" applyAlignment="1" applyProtection="1">
      <alignment horizontal="center" vertical="center"/>
    </xf>
    <xf numFmtId="0" fontId="7" fillId="0" borderId="31" xfId="5" applyBorder="1" applyAlignment="1" applyProtection="1">
      <alignment horizontal="center" vertical="center"/>
    </xf>
    <xf numFmtId="0" fontId="47" fillId="11" borderId="18" xfId="5" applyFont="1" applyFill="1" applyBorder="1" applyProtection="1">
      <alignment vertical="center"/>
    </xf>
    <xf numFmtId="0" fontId="47" fillId="11" borderId="19" xfId="5" applyFont="1" applyFill="1" applyBorder="1" applyProtection="1">
      <alignment vertical="center"/>
    </xf>
    <xf numFmtId="0" fontId="49" fillId="11" borderId="20" xfId="5" applyFont="1" applyFill="1" applyBorder="1" applyProtection="1">
      <alignment vertical="center"/>
    </xf>
    <xf numFmtId="0" fontId="47" fillId="11" borderId="62" xfId="5" applyFont="1" applyFill="1" applyBorder="1" applyProtection="1">
      <alignment vertical="center"/>
    </xf>
    <xf numFmtId="0" fontId="47" fillId="11" borderId="0" xfId="5" applyFont="1" applyFill="1" applyProtection="1">
      <alignment vertical="center"/>
    </xf>
    <xf numFmtId="0" fontId="49" fillId="11" borderId="36" xfId="5" applyFont="1" applyFill="1" applyBorder="1" applyProtection="1">
      <alignment vertical="center"/>
    </xf>
    <xf numFmtId="0" fontId="24" fillId="10" borderId="63" xfId="5" applyFont="1" applyFill="1" applyBorder="1" applyProtection="1">
      <alignment vertical="center"/>
    </xf>
    <xf numFmtId="0" fontId="7" fillId="10" borderId="64" xfId="5" applyFill="1" applyBorder="1" applyProtection="1">
      <alignment vertical="center"/>
    </xf>
    <xf numFmtId="0" fontId="7" fillId="10" borderId="65" xfId="5" applyFill="1" applyBorder="1" applyProtection="1">
      <alignment vertical="center"/>
    </xf>
    <xf numFmtId="0" fontId="24" fillId="10" borderId="66" xfId="5" applyFont="1" applyFill="1" applyBorder="1" applyProtection="1">
      <alignment vertical="center"/>
    </xf>
    <xf numFmtId="0" fontId="7" fillId="10" borderId="0" xfId="5" applyFill="1" applyProtection="1">
      <alignment vertical="center"/>
    </xf>
    <xf numFmtId="0" fontId="7" fillId="10" borderId="67" xfId="5" applyFill="1" applyBorder="1" applyProtection="1">
      <alignment vertical="center"/>
    </xf>
    <xf numFmtId="0" fontId="24" fillId="10" borderId="0" xfId="5" applyFont="1" applyFill="1" applyProtection="1">
      <alignment vertical="center"/>
    </xf>
    <xf numFmtId="0" fontId="7" fillId="10" borderId="68" xfId="5" applyFill="1" applyBorder="1" applyProtection="1">
      <alignment vertical="center"/>
    </xf>
    <xf numFmtId="0" fontId="7" fillId="10" borderId="55" xfId="5" applyFill="1" applyBorder="1" applyProtection="1">
      <alignment vertical="center"/>
    </xf>
    <xf numFmtId="0" fontId="7" fillId="10" borderId="69" xfId="5" applyFill="1" applyBorder="1" applyProtection="1">
      <alignment vertical="center"/>
    </xf>
    <xf numFmtId="0" fontId="50" fillId="2" borderId="70" xfId="5" applyFont="1" applyFill="1" applyBorder="1" applyProtection="1">
      <alignment vertical="center"/>
    </xf>
    <xf numFmtId="0" fontId="7" fillId="2" borderId="46" xfId="5" applyFill="1" applyBorder="1" applyProtection="1">
      <alignment vertical="center"/>
    </xf>
    <xf numFmtId="0" fontId="7" fillId="2" borderId="71" xfId="5" applyFill="1" applyBorder="1" applyProtection="1">
      <alignment vertical="center"/>
    </xf>
    <xf numFmtId="0" fontId="7" fillId="0" borderId="50" xfId="5" applyBorder="1" applyProtection="1">
      <alignment vertical="center"/>
    </xf>
    <xf numFmtId="0" fontId="7" fillId="0" borderId="22" xfId="5" applyBorder="1" applyProtection="1">
      <alignment vertical="center"/>
    </xf>
    <xf numFmtId="0" fontId="7" fillId="0" borderId="52" xfId="5" applyBorder="1" applyProtection="1">
      <alignment vertical="center"/>
    </xf>
    <xf numFmtId="3" fontId="16" fillId="0" borderId="0" xfId="5" applyNumberFormat="1" applyFont="1" applyAlignment="1" applyProtection="1">
      <alignment horizontal="center" vertical="center"/>
    </xf>
    <xf numFmtId="0" fontId="24" fillId="2" borderId="70" xfId="5" applyFont="1" applyFill="1" applyBorder="1" applyProtection="1">
      <alignment vertical="center"/>
    </xf>
    <xf numFmtId="0" fontId="24" fillId="2" borderId="22" xfId="5" applyFont="1" applyFill="1" applyBorder="1" applyProtection="1">
      <alignment vertical="center"/>
    </xf>
    <xf numFmtId="0" fontId="7" fillId="2" borderId="52" xfId="5" applyFill="1" applyBorder="1" applyProtection="1">
      <alignment vertical="center"/>
    </xf>
    <xf numFmtId="0" fontId="24" fillId="2" borderId="50" xfId="5" applyFont="1" applyFill="1" applyBorder="1" applyProtection="1">
      <alignment vertical="center"/>
    </xf>
    <xf numFmtId="0" fontId="24" fillId="0" borderId="70" xfId="5" applyFont="1" applyBorder="1" applyProtection="1">
      <alignment vertical="center"/>
    </xf>
    <xf numFmtId="0" fontId="7" fillId="9" borderId="35" xfId="5" applyFill="1" applyBorder="1" applyAlignment="1" applyProtection="1">
      <alignment horizontal="left" vertical="center"/>
    </xf>
    <xf numFmtId="0" fontId="7" fillId="0" borderId="35" xfId="5" applyBorder="1" applyAlignment="1" applyProtection="1">
      <alignment horizontal="left" vertical="center"/>
    </xf>
    <xf numFmtId="0" fontId="24" fillId="0" borderId="72" xfId="5" applyFont="1" applyBorder="1" applyProtection="1">
      <alignment vertical="center"/>
    </xf>
    <xf numFmtId="0" fontId="7" fillId="0" borderId="72" xfId="5" applyBorder="1" applyProtection="1">
      <alignment vertical="center"/>
    </xf>
    <xf numFmtId="0" fontId="7" fillId="0" borderId="73" xfId="5" applyBorder="1" applyProtection="1">
      <alignment vertical="center"/>
    </xf>
    <xf numFmtId="0" fontId="24" fillId="0" borderId="26" xfId="5" applyFont="1" applyBorder="1" applyAlignment="1" applyProtection="1">
      <alignment horizontal="center" vertical="center"/>
    </xf>
    <xf numFmtId="0" fontId="16" fillId="0" borderId="0" xfId="5" applyFont="1" applyAlignment="1" applyProtection="1">
      <alignment horizontal="left" vertical="center"/>
    </xf>
    <xf numFmtId="0" fontId="25" fillId="0" borderId="0" xfId="5" applyFont="1" applyAlignment="1" applyProtection="1">
      <alignment horizontal="center" vertical="center"/>
    </xf>
    <xf numFmtId="0" fontId="51" fillId="0" borderId="0" xfId="5" applyFont="1" applyAlignment="1" applyProtection="1">
      <alignment horizontal="center" vertical="center"/>
    </xf>
    <xf numFmtId="0" fontId="52" fillId="0" borderId="0" xfId="5" applyFont="1" applyAlignment="1" applyProtection="1">
      <alignment horizontal="left" vertical="center"/>
    </xf>
    <xf numFmtId="0" fontId="21" fillId="0" borderId="0" xfId="5" applyFont="1" applyAlignment="1" applyProtection="1">
      <alignment horizontal="left" vertical="center"/>
    </xf>
    <xf numFmtId="164" fontId="7" fillId="0" borderId="0" xfId="5" applyNumberFormat="1" applyAlignment="1" applyProtection="1">
      <alignment horizontal="center" vertical="center"/>
    </xf>
    <xf numFmtId="164" fontId="16" fillId="0" borderId="0" xfId="5" applyNumberFormat="1" applyFont="1" applyAlignment="1" applyProtection="1">
      <alignment horizontal="center" vertical="center"/>
    </xf>
    <xf numFmtId="164" fontId="7" fillId="0" borderId="0" xfId="5" applyNumberFormat="1" applyProtection="1">
      <alignment vertical="center"/>
    </xf>
    <xf numFmtId="0" fontId="31" fillId="0" borderId="0" xfId="7" applyFont="1" applyProtection="1">
      <alignment vertical="center"/>
    </xf>
    <xf numFmtId="0" fontId="50" fillId="0" borderId="0" xfId="5" applyFont="1" applyProtection="1">
      <alignment vertical="center"/>
    </xf>
    <xf numFmtId="0" fontId="53" fillId="0" borderId="0" xfId="5" applyFont="1" applyProtection="1">
      <alignment vertical="center"/>
    </xf>
    <xf numFmtId="0" fontId="24" fillId="0" borderId="26" xfId="5" applyFont="1" applyBorder="1" applyAlignment="1" applyProtection="1">
      <alignment horizontal="center" vertical="center" wrapText="1"/>
    </xf>
    <xf numFmtId="169" fontId="7" fillId="0" borderId="0" xfId="5" applyNumberFormat="1" applyProtection="1">
      <alignment vertical="center"/>
    </xf>
    <xf numFmtId="0" fontId="54" fillId="0" borderId="0" xfId="5" applyFont="1" applyProtection="1">
      <alignment vertical="center"/>
    </xf>
    <xf numFmtId="0" fontId="55" fillId="0" borderId="0" xfId="5" applyFont="1" applyAlignment="1" applyProtection="1"/>
    <xf numFmtId="0" fontId="56" fillId="0" borderId="0" xfId="5" applyFont="1" applyProtection="1">
      <alignment vertical="center"/>
    </xf>
    <xf numFmtId="0" fontId="57" fillId="0" borderId="0" xfId="5" applyFont="1" applyProtection="1">
      <alignment vertical="center"/>
    </xf>
    <xf numFmtId="0" fontId="0" fillId="0" borderId="30" xfId="0" applyBorder="1" applyAlignment="1">
      <alignment horizontal="center" vertical="center"/>
    </xf>
    <xf numFmtId="0" fontId="39" fillId="0" borderId="22" xfId="5" applyFont="1" applyBorder="1" applyAlignment="1" applyProtection="1">
      <alignment horizontal="center" vertical="center" wrapText="1"/>
    </xf>
    <xf numFmtId="0" fontId="39" fillId="0" borderId="0" xfId="5" applyFont="1" applyAlignment="1" applyProtection="1">
      <alignment horizontal="center" vertical="center" wrapText="1"/>
    </xf>
    <xf numFmtId="0" fontId="39" fillId="0" borderId="51" xfId="5" applyFont="1" applyBorder="1" applyAlignment="1" applyProtection="1">
      <alignment horizontal="center" vertical="center" wrapText="1"/>
    </xf>
    <xf numFmtId="0" fontId="24" fillId="0" borderId="0" xfId="5" applyFont="1" applyAlignment="1" applyProtection="1">
      <alignment horizontal="center" vertical="center" wrapText="1"/>
    </xf>
    <xf numFmtId="0" fontId="11" fillId="0" borderId="0" xfId="5" applyFont="1" applyAlignment="1" applyProtection="1">
      <alignment horizontal="center" vertical="top"/>
    </xf>
    <xf numFmtId="0" fontId="11" fillId="0" borderId="60" xfId="5" applyFont="1" applyBorder="1" applyAlignment="1" applyProtection="1">
      <alignment horizontal="center" vertical="top"/>
    </xf>
    <xf numFmtId="0" fontId="16" fillId="2" borderId="74" xfId="5" applyFont="1" applyFill="1" applyBorder="1" applyAlignment="1" applyProtection="1">
      <alignment horizontal="center" vertical="center" wrapText="1"/>
    </xf>
    <xf numFmtId="3" fontId="11" fillId="0" borderId="75" xfId="5" applyNumberFormat="1" applyFont="1" applyBorder="1" applyAlignment="1" applyProtection="1">
      <alignment horizontal="center" vertical="center" wrapText="1"/>
    </xf>
    <xf numFmtId="3" fontId="11" fillId="0" borderId="75" xfId="5" applyNumberFormat="1" applyFont="1" applyBorder="1" applyAlignment="1" applyProtection="1">
      <alignment horizontal="center" vertical="center"/>
    </xf>
    <xf numFmtId="0" fontId="39" fillId="0" borderId="0" xfId="5" applyFont="1" applyAlignment="1" applyProtection="1">
      <alignment vertical="center" wrapText="1"/>
    </xf>
    <xf numFmtId="0" fontId="40" fillId="0" borderId="0" xfId="5" applyFont="1" applyAlignment="1" applyProtection="1">
      <alignment horizontal="center" vertical="center" wrapText="1"/>
    </xf>
    <xf numFmtId="0" fontId="39" fillId="0" borderId="52" xfId="5" applyFont="1" applyBorder="1" applyAlignment="1" applyProtection="1">
      <alignment horizontal="center" vertical="center" wrapText="1"/>
    </xf>
    <xf numFmtId="3" fontId="16" fillId="0" borderId="21" xfId="5" applyNumberFormat="1" applyFont="1" applyBorder="1" applyAlignment="1" applyProtection="1">
      <alignment horizontal="center" vertical="center" wrapText="1"/>
    </xf>
    <xf numFmtId="3" fontId="16" fillId="0" borderId="58" xfId="5" applyNumberFormat="1" applyFont="1" applyBorder="1" applyAlignment="1" applyProtection="1">
      <alignment horizontal="center" vertical="center" wrapText="1"/>
    </xf>
    <xf numFmtId="3" fontId="16" fillId="0" borderId="58" xfId="5" applyNumberFormat="1" applyFont="1" applyBorder="1" applyAlignment="1" applyProtection="1">
      <alignment horizontal="center" vertical="center"/>
    </xf>
    <xf numFmtId="164" fontId="16" fillId="0" borderId="51" xfId="5" applyNumberFormat="1" applyFont="1" applyBorder="1" applyAlignment="1" applyProtection="1">
      <alignment horizontal="center" vertical="center" wrapText="1"/>
    </xf>
    <xf numFmtId="0" fontId="7" fillId="0" borderId="76" xfId="5" applyBorder="1" applyProtection="1">
      <alignment vertical="center"/>
    </xf>
    <xf numFmtId="3" fontId="16" fillId="0" borderId="23" xfId="5" applyNumberFormat="1" applyFont="1" applyBorder="1" applyAlignment="1" applyProtection="1">
      <alignment horizontal="center" vertical="center" wrapText="1"/>
    </xf>
    <xf numFmtId="3" fontId="16" fillId="0" borderId="75" xfId="5" applyNumberFormat="1" applyFont="1" applyBorder="1" applyAlignment="1" applyProtection="1">
      <alignment horizontal="center" vertical="center" wrapText="1"/>
    </xf>
    <xf numFmtId="3" fontId="16" fillId="0" borderId="75" xfId="5" applyNumberFormat="1" applyFont="1" applyBorder="1" applyAlignment="1" applyProtection="1">
      <alignment horizontal="center" vertical="center"/>
    </xf>
    <xf numFmtId="0" fontId="16" fillId="0" borderId="51" xfId="5" applyFont="1" applyBorder="1" applyAlignment="1" applyProtection="1">
      <alignment horizontal="center" vertical="center"/>
    </xf>
    <xf numFmtId="0" fontId="20" fillId="12" borderId="0" xfId="5" applyFont="1" applyFill="1" applyProtection="1">
      <alignment vertical="center"/>
    </xf>
    <xf numFmtId="0" fontId="7" fillId="12" borderId="0" xfId="5" applyFill="1" applyProtection="1">
      <alignment vertical="center"/>
    </xf>
    <xf numFmtId="164" fontId="16" fillId="12" borderId="0" xfId="5" applyNumberFormat="1" applyFont="1" applyFill="1" applyProtection="1">
      <alignment vertical="center"/>
    </xf>
    <xf numFmtId="164" fontId="16" fillId="12" borderId="0" xfId="5" applyNumberFormat="1" applyFont="1" applyFill="1" applyAlignment="1" applyProtection="1">
      <alignment horizontal="center" vertical="center"/>
    </xf>
    <xf numFmtId="0" fontId="24" fillId="0" borderId="0" xfId="0" applyFont="1"/>
    <xf numFmtId="0" fontId="11" fillId="0" borderId="0" xfId="5" applyFont="1" applyProtection="1">
      <alignment vertical="center"/>
    </xf>
    <xf numFmtId="0" fontId="58" fillId="0" borderId="0" xfId="5" applyFont="1" applyAlignment="1" applyProtection="1">
      <alignment horizontal="left" vertical="center"/>
    </xf>
    <xf numFmtId="0" fontId="46" fillId="0" borderId="0" xfId="5" applyFont="1" applyAlignment="1" applyProtection="1">
      <alignment horizontal="center" vertical="center"/>
    </xf>
    <xf numFmtId="0" fontId="20" fillId="0" borderId="0" xfId="5" applyFont="1" applyProtection="1">
      <alignment vertical="center"/>
    </xf>
    <xf numFmtId="0" fontId="16" fillId="6" borderId="0" xfId="5" applyFont="1" applyFill="1" applyProtection="1">
      <alignment vertical="center"/>
    </xf>
    <xf numFmtId="0" fontId="24" fillId="6" borderId="0" xfId="5" applyFont="1" applyFill="1" applyProtection="1">
      <alignment vertical="center"/>
    </xf>
    <xf numFmtId="0" fontId="20" fillId="0" borderId="26" xfId="5" applyFont="1" applyBorder="1" applyProtection="1">
      <alignment vertical="center"/>
    </xf>
    <xf numFmtId="0" fontId="7" fillId="0" borderId="26" xfId="5" applyBorder="1" applyProtection="1">
      <alignment vertical="center"/>
    </xf>
    <xf numFmtId="0" fontId="55" fillId="0" borderId="0" xfId="5" applyFont="1" applyProtection="1">
      <alignment vertical="center"/>
    </xf>
    <xf numFmtId="0" fontId="24" fillId="7" borderId="26" xfId="5" applyFont="1" applyFill="1" applyBorder="1" applyAlignment="1" applyProtection="1">
      <alignment horizontal="center" vertical="center" wrapText="1"/>
    </xf>
    <xf numFmtId="0" fontId="27" fillId="7" borderId="26" xfId="4" applyFont="1" applyFill="1" applyBorder="1" applyAlignment="1" applyProtection="1">
      <alignment horizontal="center" vertical="center"/>
    </xf>
    <xf numFmtId="0" fontId="16" fillId="0" borderId="26" xfId="5" applyFont="1" applyBorder="1" applyProtection="1">
      <alignment vertical="center"/>
    </xf>
    <xf numFmtId="0" fontId="24" fillId="0" borderId="26" xfId="5" applyFont="1" applyBorder="1" applyAlignment="1" applyProtection="1">
      <alignment vertical="center" wrapText="1"/>
    </xf>
    <xf numFmtId="0" fontId="40" fillId="0" borderId="26" xfId="5" applyFont="1" applyBorder="1" applyAlignment="1" applyProtection="1">
      <alignment vertical="center" wrapText="1"/>
    </xf>
    <xf numFmtId="3" fontId="11" fillId="0" borderId="0" xfId="5" applyNumberFormat="1" applyFont="1" applyAlignment="1" applyProtection="1">
      <alignment horizontal="center" vertical="center"/>
    </xf>
    <xf numFmtId="167" fontId="24" fillId="0" borderId="0" xfId="5" applyNumberFormat="1" applyFont="1" applyAlignment="1" applyProtection="1">
      <alignment horizontal="center" vertical="center"/>
    </xf>
    <xf numFmtId="0" fontId="11" fillId="13" borderId="0" xfId="7" applyFont="1" applyFill="1" applyProtection="1">
      <alignment vertical="center"/>
    </xf>
    <xf numFmtId="0" fontId="7" fillId="13" borderId="0" xfId="5" applyFill="1" applyProtection="1">
      <alignment vertical="center"/>
    </xf>
    <xf numFmtId="0" fontId="24" fillId="0" borderId="50" xfId="5" applyFont="1" applyBorder="1" applyAlignment="1" applyProtection="1">
      <alignment horizontal="center" vertical="center" wrapText="1"/>
    </xf>
    <xf numFmtId="0" fontId="24" fillId="7" borderId="72" xfId="5" applyFont="1" applyFill="1" applyBorder="1" applyAlignment="1" applyProtection="1">
      <alignment horizontal="center" vertical="center" wrapText="1"/>
    </xf>
    <xf numFmtId="0" fontId="27" fillId="13" borderId="27" xfId="4" applyFont="1" applyFill="1" applyBorder="1" applyAlignment="1" applyProtection="1">
      <alignment horizontal="center" vertical="center"/>
    </xf>
    <xf numFmtId="0" fontId="27" fillId="13" borderId="28" xfId="4" applyFont="1" applyFill="1" applyBorder="1" applyAlignment="1" applyProtection="1">
      <alignment horizontal="center" vertical="center"/>
    </xf>
    <xf numFmtId="0" fontId="16" fillId="0" borderId="74" xfId="5" applyFont="1" applyBorder="1" applyProtection="1">
      <alignment vertical="center"/>
    </xf>
    <xf numFmtId="0" fontId="16" fillId="0" borderId="23" xfId="5" applyFont="1" applyBorder="1" applyProtection="1">
      <alignment vertical="center"/>
    </xf>
    <xf numFmtId="0" fontId="16" fillId="0" borderId="33" xfId="5" applyFont="1" applyBorder="1" applyProtection="1">
      <alignment vertical="center"/>
    </xf>
    <xf numFmtId="0" fontId="24" fillId="0" borderId="18" xfId="5" applyFont="1" applyBorder="1" applyAlignment="1" applyProtection="1">
      <alignment vertical="center" wrapText="1"/>
    </xf>
    <xf numFmtId="0" fontId="7" fillId="0" borderId="60" xfId="5" applyBorder="1" applyProtection="1">
      <alignment vertical="center"/>
    </xf>
    <xf numFmtId="0" fontId="40" fillId="0" borderId="18" xfId="5" applyFont="1" applyBorder="1" applyAlignment="1" applyProtection="1">
      <alignment vertical="center" wrapText="1"/>
    </xf>
    <xf numFmtId="0" fontId="31" fillId="0" borderId="0" xfId="5" applyFont="1" applyAlignment="1" applyProtection="1">
      <alignment vertical="top"/>
    </xf>
    <xf numFmtId="0" fontId="24" fillId="0" borderId="0" xfId="5" applyFont="1" applyAlignment="1" applyProtection="1">
      <alignment horizontal="left" vertical="center"/>
    </xf>
    <xf numFmtId="0" fontId="16" fillId="2" borderId="57" xfId="5" applyFont="1" applyFill="1" applyBorder="1" applyAlignment="1" applyProtection="1">
      <alignment horizontal="center" vertical="center" wrapText="1"/>
    </xf>
    <xf numFmtId="0" fontId="20" fillId="0" borderId="73" xfId="5" applyFont="1" applyBorder="1" applyProtection="1">
      <alignment vertical="center"/>
    </xf>
    <xf numFmtId="0" fontId="16" fillId="0" borderId="32" xfId="5" applyFont="1" applyBorder="1" applyAlignment="1" applyProtection="1">
      <alignment horizontal="left" vertical="center" wrapText="1"/>
    </xf>
    <xf numFmtId="0" fontId="24" fillId="12" borderId="0" xfId="5" applyFont="1" applyFill="1" applyAlignment="1" applyProtection="1">
      <alignment horizontal="center" vertical="center" wrapText="1"/>
    </xf>
    <xf numFmtId="0" fontId="39" fillId="12" borderId="0" xfId="5" applyFont="1" applyFill="1" applyAlignment="1" applyProtection="1">
      <alignment vertical="center" wrapText="1"/>
    </xf>
    <xf numFmtId="0" fontId="39" fillId="12" borderId="0" xfId="5" applyFont="1" applyFill="1" applyAlignment="1" applyProtection="1">
      <alignment horizontal="center" vertical="center" wrapText="1"/>
    </xf>
    <xf numFmtId="0" fontId="24" fillId="0" borderId="30" xfId="5" applyFont="1" applyBorder="1" applyAlignment="1" applyProtection="1">
      <alignment horizontal="center" vertical="center"/>
    </xf>
    <xf numFmtId="0" fontId="16" fillId="0" borderId="50" xfId="5" applyFont="1" applyBorder="1" applyProtection="1">
      <alignment vertical="center"/>
    </xf>
    <xf numFmtId="0" fontId="16" fillId="0" borderId="22" xfId="5" applyFont="1" applyBorder="1" applyProtection="1">
      <alignment vertical="center"/>
    </xf>
    <xf numFmtId="3" fontId="11" fillId="0" borderId="58" xfId="5" applyNumberFormat="1" applyFont="1" applyBorder="1" applyAlignment="1" applyProtection="1">
      <alignment horizontal="center" vertical="center" wrapText="1"/>
    </xf>
    <xf numFmtId="3" fontId="11" fillId="0" borderId="45" xfId="5" applyNumberFormat="1" applyFont="1" applyBorder="1" applyAlignment="1" applyProtection="1">
      <alignment horizontal="center" vertical="center"/>
    </xf>
    <xf numFmtId="0" fontId="16" fillId="0" borderId="76" xfId="5" applyFont="1" applyBorder="1" applyProtection="1">
      <alignment vertical="center"/>
    </xf>
    <xf numFmtId="0" fontId="16" fillId="0" borderId="24" xfId="5" applyFont="1" applyBorder="1" applyProtection="1">
      <alignment vertical="center"/>
    </xf>
    <xf numFmtId="3" fontId="11" fillId="0" borderId="25" xfId="5" applyNumberFormat="1" applyFont="1" applyBorder="1" applyAlignment="1" applyProtection="1">
      <alignment horizontal="center" vertical="center"/>
    </xf>
    <xf numFmtId="164" fontId="16" fillId="0" borderId="0" xfId="5" applyNumberFormat="1" applyFont="1" applyProtection="1">
      <alignment vertical="center"/>
    </xf>
    <xf numFmtId="0" fontId="49" fillId="0" borderId="0" xfId="5" applyFont="1" applyProtection="1">
      <alignment vertical="center"/>
    </xf>
    <xf numFmtId="14" fontId="24" fillId="10" borderId="64" xfId="5" applyNumberFormat="1" applyFont="1" applyFill="1" applyBorder="1" applyProtection="1">
      <alignment vertical="center"/>
    </xf>
    <xf numFmtId="14" fontId="24" fillId="10" borderId="0" xfId="5" applyNumberFormat="1" applyFont="1" applyFill="1" applyProtection="1">
      <alignment vertical="center"/>
    </xf>
    <xf numFmtId="0" fontId="0" fillId="2" borderId="26" xfId="0" applyFill="1" applyBorder="1"/>
    <xf numFmtId="0" fontId="43" fillId="0" borderId="0" xfId="5" applyFont="1" applyAlignment="1" applyProtection="1">
      <alignment vertical="center" wrapText="1"/>
    </xf>
    <xf numFmtId="0" fontId="22" fillId="2" borderId="26" xfId="0" applyFont="1" applyFill="1" applyBorder="1" applyAlignment="1">
      <alignment horizontal="center" vertical="center"/>
    </xf>
    <xf numFmtId="0" fontId="59" fillId="0" borderId="0" xfId="0" applyFont="1"/>
    <xf numFmtId="0" fontId="45" fillId="0" borderId="1" xfId="4" applyFont="1" applyBorder="1" applyAlignment="1" applyProtection="1">
      <alignment horizontal="center" vertical="center" wrapText="1"/>
    </xf>
    <xf numFmtId="0" fontId="22" fillId="0" borderId="0" xfId="4" applyFont="1" applyBorder="1" applyAlignment="1" applyProtection="1">
      <alignment horizontal="center" vertical="center"/>
    </xf>
    <xf numFmtId="0" fontId="45" fillId="0" borderId="0" xfId="4" applyFont="1" applyBorder="1" applyAlignment="1" applyProtection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45" fillId="0" borderId="1" xfId="4" applyFont="1" applyBorder="1" applyAlignment="1" applyProtection="1">
      <alignment horizontal="center" vertical="center"/>
    </xf>
    <xf numFmtId="0" fontId="27" fillId="0" borderId="1" xfId="4" applyFont="1" applyBorder="1" applyAlignment="1" applyProtection="1">
      <alignment horizontal="center" vertical="center" wrapText="1"/>
    </xf>
    <xf numFmtId="0" fontId="38" fillId="0" borderId="1" xfId="4" applyFont="1" applyBorder="1" applyAlignment="1" applyProtection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45" fillId="0" borderId="2" xfId="4" applyFont="1" applyBorder="1" applyAlignment="1" applyProtection="1">
      <alignment horizontal="center" vertical="center" wrapText="1"/>
    </xf>
    <xf numFmtId="0" fontId="38" fillId="0" borderId="0" xfId="4" applyFont="1" applyBorder="1" applyAlignment="1" applyProtection="1">
      <alignment horizontal="center" vertical="center"/>
    </xf>
    <xf numFmtId="3" fontId="27" fillId="0" borderId="0" xfId="4" applyNumberFormat="1" applyFont="1" applyBorder="1" applyAlignment="1" applyProtection="1">
      <alignment horizontal="center" vertical="center"/>
    </xf>
    <xf numFmtId="0" fontId="27" fillId="0" borderId="3" xfId="4" applyFont="1" applyBorder="1" applyAlignment="1" applyProtection="1">
      <alignment horizontal="center"/>
    </xf>
    <xf numFmtId="0" fontId="27" fillId="0" borderId="4" xfId="4" applyFont="1" applyBorder="1" applyAlignment="1" applyProtection="1">
      <alignment horizontal="center"/>
    </xf>
    <xf numFmtId="0" fontId="27" fillId="0" borderId="5" xfId="4" applyFont="1" applyBorder="1" applyAlignment="1" applyProtection="1">
      <alignment horizontal="center"/>
    </xf>
    <xf numFmtId="0" fontId="5" fillId="0" borderId="6" xfId="4" applyFont="1" applyBorder="1" applyAlignment="1" applyProtection="1">
      <alignment horizontal="center"/>
    </xf>
    <xf numFmtId="0" fontId="41" fillId="0" borderId="1" xfId="4" applyFont="1" applyBorder="1" applyAlignment="1" applyProtection="1">
      <alignment horizontal="center"/>
    </xf>
    <xf numFmtId="0" fontId="41" fillId="0" borderId="7" xfId="4" applyFont="1" applyBorder="1" applyAlignment="1" applyProtection="1">
      <alignment horizontal="center"/>
    </xf>
    <xf numFmtId="0" fontId="24" fillId="0" borderId="77" xfId="5" applyFont="1" applyBorder="1" applyAlignment="1" applyProtection="1">
      <alignment horizontal="center" vertical="center"/>
    </xf>
    <xf numFmtId="0" fontId="7" fillId="0" borderId="9" xfId="5" applyBorder="1" applyProtection="1">
      <alignment vertical="center"/>
    </xf>
    <xf numFmtId="0" fontId="20" fillId="0" borderId="0" xfId="5" applyFont="1" applyBorder="1" applyAlignment="1" applyProtection="1">
      <alignment horizontal="center" vertical="center"/>
    </xf>
    <xf numFmtId="3" fontId="31" fillId="0" borderId="0" xfId="5" applyNumberFormat="1" applyFont="1" applyBorder="1" applyAlignment="1" applyProtection="1">
      <alignment horizontal="center" vertical="center"/>
    </xf>
    <xf numFmtId="0" fontId="28" fillId="0" borderId="10" xfId="4" applyFont="1" applyBorder="1" applyAlignment="1" applyProtection="1">
      <alignment horizontal="center"/>
    </xf>
    <xf numFmtId="0" fontId="37" fillId="0" borderId="11" xfId="4" applyFont="1" applyBorder="1" applyAlignment="1" applyProtection="1">
      <alignment horizontal="center"/>
    </xf>
    <xf numFmtId="0" fontId="37" fillId="0" borderId="12" xfId="4" applyFont="1" applyBorder="1" applyAlignment="1" applyProtection="1">
      <alignment horizontal="center"/>
    </xf>
    <xf numFmtId="0" fontId="0" fillId="0" borderId="30" xfId="0" applyBorder="1"/>
    <xf numFmtId="0" fontId="27" fillId="2" borderId="74" xfId="4" applyFont="1" applyFill="1" applyBorder="1" applyAlignment="1" applyProtection="1">
      <alignment horizontal="center" vertical="center"/>
    </xf>
    <xf numFmtId="3" fontId="43" fillId="2" borderId="75" xfId="5" applyNumberFormat="1" applyFont="1" applyFill="1" applyBorder="1" applyAlignment="1" applyProtection="1">
      <alignment horizontal="center" vertical="center"/>
    </xf>
    <xf numFmtId="0" fontId="16" fillId="0" borderId="26" xfId="5" applyFont="1" applyBorder="1" applyAlignment="1" applyProtection="1">
      <alignment horizontal="center" vertical="center" wrapText="1"/>
    </xf>
    <xf numFmtId="0" fontId="61" fillId="0" borderId="0" xfId="0" applyFont="1"/>
    <xf numFmtId="0" fontId="62" fillId="0" borderId="27" xfId="5" applyFont="1" applyBorder="1" applyAlignment="1" applyProtection="1">
      <alignment horizontal="center" vertical="center"/>
    </xf>
    <xf numFmtId="0" fontId="24" fillId="0" borderId="27" xfId="5" applyFont="1" applyBorder="1" applyAlignment="1" applyProtection="1">
      <alignment horizontal="center" vertical="center"/>
    </xf>
    <xf numFmtId="0" fontId="20" fillId="0" borderId="23" xfId="5" applyFont="1" applyBorder="1" applyAlignment="1" applyProtection="1">
      <alignment horizontal="center" vertical="center"/>
    </xf>
    <xf numFmtId="0" fontId="16" fillId="0" borderId="18" xfId="5" applyFont="1" applyBorder="1" applyAlignment="1" applyProtection="1">
      <alignment horizontal="center" vertical="center" wrapText="1"/>
    </xf>
    <xf numFmtId="0" fontId="65" fillId="0" borderId="79" xfId="5" applyFont="1" applyBorder="1" applyProtection="1">
      <alignment vertical="center"/>
    </xf>
    <xf numFmtId="0" fontId="65" fillId="0" borderId="80" xfId="5" applyFont="1" applyBorder="1" applyProtection="1">
      <alignment vertical="center"/>
    </xf>
    <xf numFmtId="0" fontId="16" fillId="0" borderId="18" xfId="5" applyFont="1" applyBorder="1" applyAlignment="1" applyProtection="1">
      <alignment horizontal="center" vertical="center"/>
    </xf>
    <xf numFmtId="0" fontId="31" fillId="14" borderId="0" xfId="5" applyFont="1" applyFill="1" applyBorder="1" applyProtection="1">
      <alignment vertical="center"/>
    </xf>
    <xf numFmtId="0" fontId="66" fillId="0" borderId="31" xfId="5" applyFont="1" applyBorder="1" applyProtection="1">
      <alignment vertical="center"/>
    </xf>
    <xf numFmtId="0" fontId="43" fillId="0" borderId="31" xfId="5" applyFont="1" applyBorder="1" applyProtection="1">
      <alignment vertical="center"/>
    </xf>
    <xf numFmtId="0" fontId="16" fillId="0" borderId="17" xfId="5" applyFont="1" applyBorder="1" applyAlignment="1" applyProtection="1">
      <alignment horizontal="center" vertical="center" wrapText="1"/>
    </xf>
    <xf numFmtId="0" fontId="16" fillId="0" borderId="44" xfId="5" applyFont="1" applyBorder="1" applyAlignment="1" applyProtection="1">
      <alignment vertical="center" wrapText="1"/>
    </xf>
    <xf numFmtId="0" fontId="67" fillId="0" borderId="0" xfId="5" applyFont="1" applyAlignment="1" applyProtection="1">
      <alignment horizontal="left" vertical="center"/>
    </xf>
    <xf numFmtId="0" fontId="67" fillId="0" borderId="0" xfId="5" applyFont="1" applyProtection="1">
      <alignment vertical="center"/>
    </xf>
    <xf numFmtId="0" fontId="14" fillId="0" borderId="26" xfId="7" applyFont="1" applyBorder="1" applyAlignment="1" applyProtection="1">
      <alignment horizontal="center" vertical="center" wrapText="1"/>
    </xf>
    <xf numFmtId="0" fontId="14" fillId="0" borderId="29" xfId="7" applyFont="1" applyBorder="1" applyAlignment="1" applyProtection="1">
      <alignment horizontal="center" vertical="center" wrapText="1"/>
    </xf>
    <xf numFmtId="0" fontId="24" fillId="0" borderId="26" xfId="7" applyFont="1" applyBorder="1" applyAlignment="1" applyProtection="1">
      <alignment horizontal="center" vertical="center"/>
    </xf>
    <xf numFmtId="0" fontId="24" fillId="0" borderId="26" xfId="7" applyFont="1" applyBorder="1" applyAlignment="1" applyProtection="1">
      <alignment horizontal="center" vertical="center" wrapText="1"/>
    </xf>
    <xf numFmtId="0" fontId="68" fillId="0" borderId="0" xfId="7" applyFont="1" applyProtection="1">
      <alignment vertical="center"/>
    </xf>
    <xf numFmtId="0" fontId="69" fillId="0" borderId="0" xfId="7" applyFont="1" applyProtection="1">
      <alignment vertical="center"/>
    </xf>
    <xf numFmtId="0" fontId="7" fillId="0" borderId="0" xfId="7" applyBorder="1" applyProtection="1">
      <alignment vertical="center"/>
    </xf>
    <xf numFmtId="0" fontId="26" fillId="0" borderId="29" xfId="0" applyFont="1" applyBorder="1" applyAlignment="1">
      <alignment horizontal="center" vertical="center"/>
    </xf>
    <xf numFmtId="0" fontId="0" fillId="0" borderId="85" xfId="0" applyBorder="1"/>
    <xf numFmtId="0" fontId="7" fillId="0" borderId="85" xfId="7" applyBorder="1" applyProtection="1">
      <alignment vertical="center"/>
    </xf>
    <xf numFmtId="3" fontId="21" fillId="0" borderId="86" xfId="7" applyNumberFormat="1" applyFont="1" applyBorder="1" applyAlignment="1" applyProtection="1">
      <alignment horizontal="center" vertical="center"/>
    </xf>
    <xf numFmtId="3" fontId="21" fillId="5" borderId="86" xfId="0" applyNumberFormat="1" applyFont="1" applyFill="1" applyBorder="1" applyAlignment="1">
      <alignment horizontal="center" vertical="center"/>
    </xf>
    <xf numFmtId="3" fontId="21" fillId="0" borderId="87" xfId="7" applyNumberFormat="1" applyFont="1" applyBorder="1" applyAlignment="1" applyProtection="1">
      <alignment horizontal="center" vertical="center"/>
    </xf>
    <xf numFmtId="0" fontId="21" fillId="7" borderId="88" xfId="7" applyFont="1" applyFill="1" applyBorder="1" applyAlignment="1" applyProtection="1">
      <alignment horizontal="center" vertical="center" wrapText="1"/>
    </xf>
    <xf numFmtId="1" fontId="21" fillId="7" borderId="87" xfId="7" applyNumberFormat="1" applyFont="1" applyFill="1" applyBorder="1" applyAlignment="1" applyProtection="1">
      <alignment horizontal="center" vertical="center" wrapText="1"/>
    </xf>
    <xf numFmtId="3" fontId="21" fillId="0" borderId="88" xfId="7" applyNumberFormat="1" applyFont="1" applyBorder="1" applyAlignment="1" applyProtection="1">
      <alignment horizontal="center" vertical="center"/>
    </xf>
    <xf numFmtId="0" fontId="22" fillId="0" borderId="50" xfId="0" applyFont="1" applyBorder="1" applyAlignment="1">
      <alignment horizontal="center" vertical="center"/>
    </xf>
    <xf numFmtId="2" fontId="0" fillId="0" borderId="85" xfId="0" applyNumberFormat="1" applyBorder="1"/>
    <xf numFmtId="49" fontId="22" fillId="5" borderId="89" xfId="0" applyNumberFormat="1" applyFont="1" applyFill="1" applyBorder="1" applyAlignment="1">
      <alignment horizontal="center" vertical="center"/>
    </xf>
    <xf numFmtId="49" fontId="22" fillId="5" borderId="89" xfId="0" applyNumberFormat="1" applyFont="1" applyFill="1" applyBorder="1" applyAlignment="1">
      <alignment horizontal="center" vertical="center" wrapText="1"/>
    </xf>
    <xf numFmtId="0" fontId="16" fillId="2" borderId="27" xfId="7" applyFont="1" applyFill="1" applyBorder="1" applyProtection="1">
      <alignment vertical="center"/>
    </xf>
    <xf numFmtId="3" fontId="24" fillId="0" borderId="91" xfId="7" applyNumberFormat="1" applyFont="1" applyBorder="1" applyAlignment="1" applyProtection="1">
      <alignment horizontal="center" vertical="center"/>
    </xf>
    <xf numFmtId="0" fontId="14" fillId="0" borderId="50" xfId="7" applyFont="1" applyBorder="1" applyAlignment="1" applyProtection="1">
      <alignment horizontal="center" vertical="center"/>
    </xf>
    <xf numFmtId="3" fontId="24" fillId="0" borderId="51" xfId="7" applyNumberFormat="1" applyFont="1" applyBorder="1" applyAlignment="1" applyProtection="1">
      <alignment horizontal="center" vertical="center"/>
    </xf>
    <xf numFmtId="0" fontId="14" fillId="0" borderId="45" xfId="7" applyFont="1" applyBorder="1" applyAlignment="1" applyProtection="1">
      <alignment horizontal="center" vertical="center" wrapText="1"/>
    </xf>
    <xf numFmtId="1" fontId="16" fillId="0" borderId="45" xfId="7" applyNumberFormat="1" applyFont="1" applyBorder="1" applyAlignment="1" applyProtection="1">
      <alignment horizontal="center" vertical="center" wrapText="1"/>
    </xf>
    <xf numFmtId="0" fontId="16" fillId="0" borderId="0" xfId="7" applyFont="1" applyBorder="1" applyProtection="1">
      <alignment vertical="center"/>
    </xf>
    <xf numFmtId="0" fontId="20" fillId="0" borderId="0" xfId="7" applyFont="1" applyBorder="1" applyProtection="1">
      <alignment vertical="center"/>
    </xf>
    <xf numFmtId="0" fontId="16" fillId="2" borderId="77" xfId="7" applyFont="1" applyFill="1" applyBorder="1" applyProtection="1">
      <alignment vertical="center"/>
    </xf>
    <xf numFmtId="0" fontId="7" fillId="0" borderId="8" xfId="7" applyBorder="1" applyProtection="1">
      <alignment vertical="center"/>
    </xf>
    <xf numFmtId="0" fontId="7" fillId="0" borderId="9" xfId="7" applyBorder="1" applyProtection="1">
      <alignment vertical="center"/>
    </xf>
    <xf numFmtId="0" fontId="20" fillId="0" borderId="9" xfId="7" applyFont="1" applyBorder="1" applyProtection="1">
      <alignment vertical="center"/>
    </xf>
    <xf numFmtId="3" fontId="16" fillId="0" borderId="87" xfId="7" applyNumberFormat="1" applyFont="1" applyBorder="1" applyAlignment="1" applyProtection="1">
      <alignment horizontal="center" vertical="center"/>
    </xf>
    <xf numFmtId="3" fontId="16" fillId="0" borderId="86" xfId="7" applyNumberFormat="1" applyFont="1" applyBorder="1" applyAlignment="1" applyProtection="1">
      <alignment horizontal="center" vertical="center"/>
    </xf>
    <xf numFmtId="1" fontId="16" fillId="0" borderId="86" xfId="7" applyNumberFormat="1" applyFont="1" applyBorder="1" applyAlignment="1" applyProtection="1">
      <alignment horizontal="center" vertical="center" wrapText="1"/>
    </xf>
    <xf numFmtId="0" fontId="14" fillId="0" borderId="88" xfId="7" applyFont="1" applyBorder="1" applyAlignment="1" applyProtection="1">
      <alignment horizontal="center" vertical="center"/>
    </xf>
    <xf numFmtId="0" fontId="14" fillId="0" borderId="93" xfId="7" applyFont="1" applyBorder="1" applyAlignment="1" applyProtection="1">
      <alignment horizontal="center" vertical="center"/>
    </xf>
    <xf numFmtId="1" fontId="16" fillId="0" borderId="94" xfId="7" applyNumberFormat="1" applyFont="1" applyBorder="1" applyAlignment="1" applyProtection="1">
      <alignment horizontal="center" vertical="center"/>
    </xf>
    <xf numFmtId="3" fontId="16" fillId="0" borderId="94" xfId="7" applyNumberFormat="1" applyFont="1" applyBorder="1" applyAlignment="1" applyProtection="1">
      <alignment horizontal="center" vertical="center"/>
    </xf>
    <xf numFmtId="3" fontId="16" fillId="0" borderId="95" xfId="7" applyNumberFormat="1" applyFont="1" applyBorder="1" applyAlignment="1" applyProtection="1">
      <alignment horizontal="center" vertical="center"/>
    </xf>
    <xf numFmtId="0" fontId="16" fillId="2" borderId="96" xfId="7" applyFont="1" applyFill="1" applyBorder="1" applyProtection="1">
      <alignment vertical="center"/>
    </xf>
    <xf numFmtId="1" fontId="16" fillId="0" borderId="94" xfId="7" applyNumberFormat="1" applyFont="1" applyBorder="1" applyAlignment="1" applyProtection="1">
      <alignment horizontal="center" vertical="center" wrapText="1"/>
    </xf>
    <xf numFmtId="3" fontId="16" fillId="0" borderId="97" xfId="7" applyNumberFormat="1" applyFont="1" applyBorder="1" applyAlignment="1" applyProtection="1">
      <alignment horizontal="center" vertical="center"/>
    </xf>
    <xf numFmtId="3" fontId="16" fillId="0" borderId="24" xfId="7" applyNumberFormat="1" applyFont="1" applyBorder="1" applyAlignment="1" applyProtection="1">
      <alignment horizontal="center" vertical="center"/>
    </xf>
    <xf numFmtId="0" fontId="16" fillId="0" borderId="86" xfId="7" applyFont="1" applyBorder="1" applyAlignment="1" applyProtection="1">
      <alignment horizontal="center" vertical="center" wrapText="1"/>
    </xf>
    <xf numFmtId="0" fontId="14" fillId="0" borderId="98" xfId="7" applyFont="1" applyBorder="1" applyAlignment="1" applyProtection="1">
      <alignment horizontal="center" vertical="center"/>
    </xf>
    <xf numFmtId="0" fontId="22" fillId="0" borderId="92" xfId="0" applyFont="1" applyBorder="1" applyAlignment="1">
      <alignment horizontal="center" vertical="center" wrapText="1"/>
    </xf>
    <xf numFmtId="0" fontId="22" fillId="0" borderId="99" xfId="0" applyFont="1" applyBorder="1" applyAlignment="1">
      <alignment horizontal="center" vertical="center" wrapText="1"/>
    </xf>
    <xf numFmtId="0" fontId="22" fillId="0" borderId="89" xfId="0" applyFont="1" applyBorder="1" applyAlignment="1">
      <alignment horizontal="center" vertical="center"/>
    </xf>
    <xf numFmtId="0" fontId="0" fillId="0" borderId="100" xfId="0" applyBorder="1"/>
    <xf numFmtId="0" fontId="22" fillId="0" borderId="52" xfId="0" applyFont="1" applyBorder="1" applyAlignment="1">
      <alignment horizontal="center" vertical="center"/>
    </xf>
    <xf numFmtId="0" fontId="22" fillId="0" borderId="85" xfId="0" applyFont="1" applyBorder="1" applyAlignment="1">
      <alignment horizontal="center" vertical="center"/>
    </xf>
    <xf numFmtId="0" fontId="22" fillId="0" borderId="10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0" fontId="16" fillId="0" borderId="9" xfId="7" applyFont="1" applyBorder="1" applyProtection="1">
      <alignment vertical="center"/>
    </xf>
    <xf numFmtId="0" fontId="20" fillId="0" borderId="85" xfId="7" applyFont="1" applyBorder="1" applyProtection="1">
      <alignment vertical="center"/>
    </xf>
    <xf numFmtId="0" fontId="22" fillId="0" borderId="9" xfId="0" applyFont="1" applyBorder="1" applyAlignment="1">
      <alignment horizontal="center" vertical="center"/>
    </xf>
    <xf numFmtId="3" fontId="16" fillId="0" borderId="102" xfId="7" applyNumberFormat="1" applyFont="1" applyBorder="1" applyAlignment="1" applyProtection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103" xfId="0" applyFont="1" applyBorder="1" applyAlignment="1">
      <alignment horizontal="center" vertical="center"/>
    </xf>
    <xf numFmtId="0" fontId="22" fillId="0" borderId="104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 wrapText="1"/>
    </xf>
    <xf numFmtId="0" fontId="0" fillId="0" borderId="0" xfId="0"/>
    <xf numFmtId="0" fontId="11" fillId="7" borderId="26" xfId="7" applyFont="1" applyFill="1" applyBorder="1" applyAlignment="1" applyProtection="1">
      <alignment horizontal="center" vertical="center"/>
    </xf>
    <xf numFmtId="0" fontId="11" fillId="2" borderId="26" xfId="7" applyFont="1" applyFill="1" applyBorder="1" applyAlignment="1" applyProtection="1">
      <alignment horizontal="center" vertical="center" wrapText="1"/>
    </xf>
    <xf numFmtId="164" fontId="13" fillId="0" borderId="26" xfId="7" applyNumberFormat="1" applyFont="1" applyBorder="1" applyAlignment="1" applyProtection="1">
      <alignment horizontal="center" vertical="center"/>
    </xf>
    <xf numFmtId="0" fontId="13" fillId="0" borderId="26" xfId="7" applyFont="1" applyBorder="1" applyAlignment="1" applyProtection="1">
      <alignment horizontal="center" vertical="center"/>
    </xf>
    <xf numFmtId="164" fontId="15" fillId="0" borderId="26" xfId="7" applyNumberFormat="1" applyFont="1" applyBorder="1" applyAlignment="1" applyProtection="1">
      <alignment horizontal="center" vertical="center" wrapText="1"/>
    </xf>
    <xf numFmtId="0" fontId="0" fillId="2" borderId="26" xfId="0" applyFill="1" applyBorder="1"/>
    <xf numFmtId="3" fontId="29" fillId="14" borderId="74" xfId="7" applyNumberFormat="1" applyFont="1" applyFill="1" applyBorder="1" applyAlignment="1" applyProtection="1">
      <alignment horizontal="center" vertical="center"/>
    </xf>
    <xf numFmtId="3" fontId="21" fillId="8" borderId="26" xfId="7" applyNumberFormat="1" applyFont="1" applyFill="1" applyBorder="1" applyAlignment="1" applyProtection="1">
      <alignment horizontal="center" vertical="center"/>
    </xf>
    <xf numFmtId="0" fontId="14" fillId="0" borderId="26" xfId="7" applyFont="1" applyBorder="1" applyAlignment="1" applyProtection="1">
      <alignment horizontal="center" vertical="center" wrapText="1"/>
    </xf>
    <xf numFmtId="0" fontId="26" fillId="0" borderId="26" xfId="0" applyFont="1" applyBorder="1" applyAlignment="1">
      <alignment horizontal="center" vertical="center"/>
    </xf>
    <xf numFmtId="0" fontId="0" fillId="0" borderId="45" xfId="0" applyBorder="1"/>
    <xf numFmtId="3" fontId="21" fillId="14" borderId="58" xfId="7" applyNumberFormat="1" applyFont="1" applyFill="1" applyBorder="1" applyAlignment="1" applyProtection="1">
      <alignment horizontal="center" vertical="center"/>
    </xf>
    <xf numFmtId="3" fontId="21" fillId="14" borderId="75" xfId="7" applyNumberFormat="1" applyFont="1" applyFill="1" applyBorder="1" applyAlignment="1" applyProtection="1">
      <alignment horizontal="center" vertical="center"/>
    </xf>
    <xf numFmtId="0" fontId="11" fillId="2" borderId="57" xfId="7" applyFont="1" applyFill="1" applyBorder="1" applyAlignment="1" applyProtection="1">
      <alignment horizontal="center" vertical="center" wrapText="1"/>
    </xf>
    <xf numFmtId="0" fontId="7" fillId="0" borderId="20" xfId="7" applyBorder="1" applyAlignment="1" applyProtection="1">
      <alignment horizontal="center" vertical="center"/>
    </xf>
    <xf numFmtId="3" fontId="21" fillId="14" borderId="74" xfId="7" applyNumberFormat="1" applyFont="1" applyFill="1" applyBorder="1" applyAlignment="1" applyProtection="1">
      <alignment horizontal="center" vertical="center"/>
    </xf>
    <xf numFmtId="0" fontId="7" fillId="0" borderId="45" xfId="7" applyBorder="1" applyAlignment="1" applyProtection="1">
      <alignment horizontal="center" vertical="center"/>
    </xf>
    <xf numFmtId="0" fontId="21" fillId="14" borderId="26" xfId="7" applyFont="1" applyFill="1" applyBorder="1" applyAlignment="1" applyProtection="1">
      <alignment horizontal="center" vertical="center" wrapText="1"/>
    </xf>
    <xf numFmtId="0" fontId="60" fillId="14" borderId="26" xfId="0" applyFont="1" applyFill="1" applyBorder="1" applyAlignment="1">
      <alignment horizontal="center" vertical="center"/>
    </xf>
    <xf numFmtId="0" fontId="7" fillId="0" borderId="29" xfId="7" applyBorder="1" applyAlignment="1" applyProtection="1">
      <alignment horizontal="center" vertical="center"/>
    </xf>
    <xf numFmtId="3" fontId="21" fillId="14" borderId="26" xfId="7" applyNumberFormat="1" applyFont="1" applyFill="1" applyBorder="1" applyAlignment="1" applyProtection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1" fillId="2" borderId="26" xfId="7" applyFont="1" applyFill="1" applyBorder="1" applyAlignment="1" applyProtection="1">
      <alignment horizontal="center" vertical="center"/>
    </xf>
    <xf numFmtId="0" fontId="7" fillId="0" borderId="25" xfId="7" applyBorder="1" applyAlignment="1" applyProtection="1">
      <alignment horizontal="center" vertical="center"/>
    </xf>
    <xf numFmtId="0" fontId="20" fillId="0" borderId="26" xfId="7" applyFont="1" applyBorder="1" applyAlignment="1" applyProtection="1">
      <alignment horizontal="center" vertical="center" wrapText="1"/>
    </xf>
    <xf numFmtId="3" fontId="16" fillId="8" borderId="26" xfId="7" applyNumberFormat="1" applyFont="1" applyFill="1" applyBorder="1" applyAlignment="1" applyProtection="1">
      <alignment horizontal="center" vertical="center"/>
    </xf>
    <xf numFmtId="0" fontId="24" fillId="0" borderId="29" xfId="7" applyFont="1" applyBorder="1" applyAlignment="1" applyProtection="1">
      <alignment horizontal="center" vertical="center"/>
    </xf>
    <xf numFmtId="0" fontId="7" fillId="0" borderId="28" xfId="7" applyBorder="1" applyAlignment="1" applyProtection="1">
      <alignment horizontal="center" vertical="center"/>
    </xf>
    <xf numFmtId="3" fontId="21" fillId="8" borderId="26" xfId="7" applyNumberFormat="1" applyFont="1" applyFill="1" applyBorder="1" applyAlignment="1" applyProtection="1">
      <alignment horizontal="center" vertical="center" wrapText="1"/>
    </xf>
    <xf numFmtId="3" fontId="16" fillId="8" borderId="26" xfId="7" applyNumberFormat="1" applyFont="1" applyFill="1" applyBorder="1" applyAlignment="1" applyProtection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3" fontId="21" fillId="14" borderId="27" xfId="7" applyNumberFormat="1" applyFont="1" applyFill="1" applyBorder="1" applyAlignment="1" applyProtection="1">
      <alignment horizontal="center" vertical="center"/>
    </xf>
    <xf numFmtId="3" fontId="21" fillId="8" borderId="27" xfId="7" applyNumberFormat="1" applyFont="1" applyFill="1" applyBorder="1" applyAlignment="1" applyProtection="1">
      <alignment horizontal="center" vertical="center"/>
    </xf>
    <xf numFmtId="0" fontId="26" fillId="0" borderId="84" xfId="0" applyFont="1" applyBorder="1" applyAlignment="1">
      <alignment horizontal="center" vertical="center" wrapText="1"/>
    </xf>
    <xf numFmtId="0" fontId="13" fillId="0" borderId="59" xfId="7" applyFont="1" applyBorder="1" applyAlignment="1" applyProtection="1">
      <alignment horizontal="center" vertical="center" wrapText="1"/>
    </xf>
    <xf numFmtId="0" fontId="13" fillId="0" borderId="60" xfId="7" applyFont="1" applyBorder="1" applyAlignment="1" applyProtection="1">
      <alignment horizontal="center" vertical="center" wrapText="1"/>
    </xf>
    <xf numFmtId="0" fontId="13" fillId="0" borderId="33" xfId="7" applyFont="1" applyBorder="1" applyAlignment="1" applyProtection="1">
      <alignment horizontal="center" vertical="center" wrapText="1"/>
    </xf>
    <xf numFmtId="0" fontId="13" fillId="0" borderId="30" xfId="7" applyFont="1" applyBorder="1" applyAlignment="1" applyProtection="1">
      <alignment horizontal="center" vertical="center" wrapText="1"/>
    </xf>
    <xf numFmtId="0" fontId="26" fillId="0" borderId="27" xfId="0" applyFont="1" applyBorder="1" applyAlignment="1">
      <alignment horizontal="center" vertical="center"/>
    </xf>
    <xf numFmtId="0" fontId="13" fillId="0" borderId="27" xfId="7" applyFont="1" applyBorder="1" applyAlignment="1" applyProtection="1">
      <alignment horizontal="center" vertical="center"/>
    </xf>
    <xf numFmtId="0" fontId="11" fillId="7" borderId="62" xfId="7" applyFont="1" applyFill="1" applyBorder="1" applyAlignment="1" applyProtection="1">
      <alignment horizontal="center" vertical="center" wrapText="1"/>
    </xf>
    <xf numFmtId="0" fontId="31" fillId="2" borderId="26" xfId="7" applyFont="1" applyFill="1" applyBorder="1" applyAlignment="1" applyProtection="1">
      <alignment horizontal="center" vertical="center"/>
    </xf>
    <xf numFmtId="0" fontId="22" fillId="0" borderId="40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 wrapText="1"/>
    </xf>
    <xf numFmtId="49" fontId="22" fillId="0" borderId="44" xfId="0" applyNumberFormat="1" applyFont="1" applyBorder="1" applyAlignment="1">
      <alignment horizontal="center" vertical="center" wrapText="1"/>
    </xf>
    <xf numFmtId="49" fontId="22" fillId="5" borderId="44" xfId="0" applyNumberFormat="1" applyFont="1" applyFill="1" applyBorder="1" applyAlignment="1">
      <alignment horizontal="center" vertical="center" wrapText="1"/>
    </xf>
    <xf numFmtId="49" fontId="22" fillId="5" borderId="50" xfId="0" applyNumberFormat="1" applyFont="1" applyFill="1" applyBorder="1" applyAlignment="1">
      <alignment horizontal="center" vertical="center" wrapText="1"/>
    </xf>
    <xf numFmtId="49" fontId="22" fillId="5" borderId="45" xfId="0" applyNumberFormat="1" applyFont="1" applyFill="1" applyBorder="1" applyAlignment="1">
      <alignment horizontal="center" vertical="center" wrapText="1"/>
    </xf>
    <xf numFmtId="49" fontId="22" fillId="0" borderId="38" xfId="0" applyNumberFormat="1" applyFont="1" applyBorder="1" applyAlignment="1">
      <alignment horizontal="center" vertical="center"/>
    </xf>
    <xf numFmtId="0" fontId="31" fillId="2" borderId="26" xfId="7" applyFont="1" applyFill="1" applyBorder="1" applyAlignment="1" applyProtection="1">
      <alignment horizontal="center" vertical="center" wrapText="1"/>
    </xf>
    <xf numFmtId="0" fontId="16" fillId="6" borderId="60" xfId="7" applyFont="1" applyFill="1" applyBorder="1" applyAlignment="1" applyProtection="1">
      <alignment horizontal="left" vertical="center" wrapText="1"/>
    </xf>
    <xf numFmtId="0" fontId="0" fillId="0" borderId="30" xfId="0" applyBorder="1"/>
    <xf numFmtId="0" fontId="22" fillId="0" borderId="35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90" xfId="0" applyFont="1" applyBorder="1" applyAlignment="1">
      <alignment horizontal="center" vertical="center" wrapText="1"/>
    </xf>
    <xf numFmtId="0" fontId="27" fillId="0" borderId="0" xfId="4" applyFont="1" applyAlignment="1" applyProtection="1">
      <alignment horizontal="center"/>
    </xf>
    <xf numFmtId="0" fontId="16" fillId="2" borderId="26" xfId="7" applyFont="1" applyFill="1" applyBorder="1" applyAlignment="1" applyProtection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7" applyFont="1" applyAlignment="1" applyProtection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4" fillId="2" borderId="50" xfId="4" applyFont="1" applyFill="1" applyBorder="1" applyAlignment="1" applyProtection="1">
      <alignment horizontal="center" vertical="center" wrapText="1"/>
    </xf>
    <xf numFmtId="0" fontId="44" fillId="2" borderId="22" xfId="4" applyFont="1" applyFill="1" applyBorder="1" applyAlignment="1" applyProtection="1">
      <alignment horizontal="center" vertical="center" wrapText="1"/>
    </xf>
    <xf numFmtId="0" fontId="44" fillId="2" borderId="52" xfId="4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7" borderId="1" xfId="4" applyFont="1" applyFill="1" applyBorder="1" applyAlignment="1" applyProtection="1">
      <alignment horizontal="center" vertical="center" wrapText="1"/>
    </xf>
    <xf numFmtId="0" fontId="27" fillId="2" borderId="1" xfId="4" applyFont="1" applyFill="1" applyBorder="1" applyAlignment="1" applyProtection="1">
      <alignment horizontal="center" vertical="center" wrapText="1"/>
    </xf>
    <xf numFmtId="0" fontId="27" fillId="15" borderId="1" xfId="4" applyFont="1" applyFill="1" applyBorder="1" applyAlignment="1" applyProtection="1">
      <alignment horizontal="center" vertical="center" wrapText="1"/>
    </xf>
    <xf numFmtId="0" fontId="22" fillId="7" borderId="1" xfId="4" applyFont="1" applyFill="1" applyBorder="1" applyAlignment="1" applyProtection="1">
      <alignment horizontal="center" vertical="center" wrapText="1"/>
    </xf>
    <xf numFmtId="0" fontId="22" fillId="2" borderId="1" xfId="4" applyFont="1" applyFill="1" applyBorder="1" applyAlignment="1" applyProtection="1">
      <alignment horizontal="center" vertical="center" wrapText="1"/>
    </xf>
    <xf numFmtId="0" fontId="22" fillId="15" borderId="1" xfId="4" applyFont="1" applyFill="1" applyBorder="1" applyAlignment="1" applyProtection="1">
      <alignment horizontal="center" vertical="center" wrapText="1"/>
    </xf>
    <xf numFmtId="3" fontId="27" fillId="7" borderId="1" xfId="4" applyNumberFormat="1" applyFont="1" applyFill="1" applyBorder="1" applyAlignment="1" applyProtection="1">
      <alignment horizontal="center" vertical="center"/>
    </xf>
    <xf numFmtId="3" fontId="27" fillId="15" borderId="1" xfId="4" applyNumberFormat="1" applyFont="1" applyFill="1" applyBorder="1" applyAlignment="1" applyProtection="1">
      <alignment horizontal="center" vertical="center"/>
    </xf>
    <xf numFmtId="3" fontId="27" fillId="2" borderId="1" xfId="4" applyNumberFormat="1" applyFont="1" applyFill="1" applyBorder="1" applyAlignment="1" applyProtection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7" fillId="6" borderId="0" xfId="0" applyFont="1" applyFill="1" applyAlignment="1">
      <alignment wrapText="1"/>
    </xf>
    <xf numFmtId="0" fontId="63" fillId="0" borderId="13" xfId="4" applyFont="1" applyBorder="1" applyAlignment="1" applyProtection="1">
      <alignment horizontal="center"/>
    </xf>
    <xf numFmtId="0" fontId="63" fillId="0" borderId="14" xfId="4" applyFont="1" applyBorder="1" applyAlignment="1" applyProtection="1">
      <alignment horizontal="center"/>
    </xf>
    <xf numFmtId="0" fontId="63" fillId="0" borderId="15" xfId="4" applyFont="1" applyBorder="1" applyAlignment="1" applyProtection="1">
      <alignment horizontal="center"/>
    </xf>
    <xf numFmtId="0" fontId="7" fillId="0" borderId="78" xfId="5" applyBorder="1" applyAlignment="1" applyProtection="1">
      <alignment horizontal="center" vertical="center"/>
    </xf>
    <xf numFmtId="0" fontId="16" fillId="2" borderId="26" xfId="6" applyFont="1" applyFill="1" applyBorder="1" applyAlignment="1" applyProtection="1">
      <alignment horizontal="center" vertical="center"/>
    </xf>
    <xf numFmtId="0" fontId="7" fillId="0" borderId="26" xfId="5" applyBorder="1" applyAlignment="1" applyProtection="1">
      <alignment horizontal="center" vertical="center"/>
    </xf>
    <xf numFmtId="3" fontId="21" fillId="2" borderId="26" xfId="5" applyNumberFormat="1" applyFont="1" applyFill="1" applyBorder="1" applyAlignment="1" applyProtection="1">
      <alignment horizontal="center" vertical="center"/>
    </xf>
    <xf numFmtId="0" fontId="7" fillId="9" borderId="26" xfId="5" applyFill="1" applyBorder="1" applyAlignment="1" applyProtection="1">
      <alignment horizontal="center" vertical="center"/>
    </xf>
    <xf numFmtId="0" fontId="46" fillId="11" borderId="27" xfId="6" applyFont="1" applyFill="1" applyBorder="1" applyAlignment="1" applyProtection="1">
      <alignment horizontal="center" vertical="center"/>
    </xf>
    <xf numFmtId="0" fontId="46" fillId="11" borderId="29" xfId="6" applyFont="1" applyFill="1" applyBorder="1" applyAlignment="1" applyProtection="1">
      <alignment horizontal="center" vertical="center"/>
    </xf>
    <xf numFmtId="0" fontId="46" fillId="11" borderId="26" xfId="6" applyFont="1" applyFill="1" applyBorder="1" applyAlignment="1" applyProtection="1">
      <alignment horizontal="center" vertical="center"/>
    </xf>
    <xf numFmtId="0" fontId="0" fillId="11" borderId="26" xfId="0" applyFill="1" applyBorder="1"/>
    <xf numFmtId="0" fontId="49" fillId="11" borderId="26" xfId="5" applyFont="1" applyFill="1" applyBorder="1" applyAlignment="1" applyProtection="1">
      <alignment horizontal="center" vertical="center"/>
    </xf>
    <xf numFmtId="0" fontId="7" fillId="9" borderId="35" xfId="5" applyFill="1" applyBorder="1" applyAlignment="1" applyProtection="1">
      <alignment horizontal="left" vertical="center"/>
    </xf>
    <xf numFmtId="3" fontId="21" fillId="2" borderId="75" xfId="5" applyNumberFormat="1" applyFont="1" applyFill="1" applyBorder="1" applyAlignment="1" applyProtection="1">
      <alignment horizontal="center" vertical="center"/>
    </xf>
    <xf numFmtId="0" fontId="21" fillId="2" borderId="58" xfId="6" applyFont="1" applyFill="1" applyBorder="1" applyAlignment="1" applyProtection="1">
      <alignment horizontal="center" vertical="center"/>
    </xf>
    <xf numFmtId="3" fontId="21" fillId="2" borderId="58" xfId="5" applyNumberFormat="1" applyFont="1" applyFill="1" applyBorder="1" applyAlignment="1" applyProtection="1">
      <alignment horizontal="center" vertical="center"/>
    </xf>
    <xf numFmtId="0" fontId="7" fillId="0" borderId="35" xfId="5" applyBorder="1" applyAlignment="1" applyProtection="1">
      <alignment horizontal="center" vertical="center"/>
    </xf>
    <xf numFmtId="0" fontId="21" fillId="2" borderId="74" xfId="6" applyFont="1" applyFill="1" applyBorder="1" applyAlignment="1" applyProtection="1">
      <alignment horizontal="center" vertical="center"/>
    </xf>
    <xf numFmtId="0" fontId="16" fillId="0" borderId="26" xfId="5" applyFont="1" applyBorder="1" applyAlignment="1" applyProtection="1">
      <alignment horizontal="center" vertical="center"/>
    </xf>
    <xf numFmtId="0" fontId="24" fillId="0" borderId="0" xfId="5" applyFont="1" applyAlignment="1" applyProtection="1">
      <alignment horizontal="center" vertical="center"/>
    </xf>
    <xf numFmtId="0" fontId="31" fillId="0" borderId="56" xfId="5" applyFont="1" applyBorder="1" applyAlignment="1" applyProtection="1">
      <alignment horizontal="center" vertical="center"/>
    </xf>
    <xf numFmtId="0" fontId="48" fillId="0" borderId="54" xfId="5" applyFont="1" applyBorder="1" applyAlignment="1" applyProtection="1">
      <alignment horizontal="center" vertical="center"/>
    </xf>
    <xf numFmtId="0" fontId="27" fillId="2" borderId="26" xfId="4" applyFont="1" applyFill="1" applyBorder="1" applyAlignment="1" applyProtection="1">
      <alignment horizontal="center" vertical="center"/>
    </xf>
    <xf numFmtId="3" fontId="43" fillId="2" borderId="26" xfId="5" applyNumberFormat="1" applyFont="1" applyFill="1" applyBorder="1" applyAlignment="1" applyProtection="1">
      <alignment horizontal="center" vertical="center"/>
    </xf>
    <xf numFmtId="0" fontId="53" fillId="0" borderId="50" xfId="5" applyFont="1" applyBorder="1" applyAlignment="1" applyProtection="1">
      <alignment horizontal="center" vertical="center" wrapText="1"/>
    </xf>
    <xf numFmtId="0" fontId="53" fillId="0" borderId="22" xfId="5" applyFont="1" applyBorder="1" applyAlignment="1" applyProtection="1">
      <alignment horizontal="center" vertical="center" wrapText="1"/>
    </xf>
    <xf numFmtId="0" fontId="53" fillId="0" borderId="52" xfId="5" applyFont="1" applyBorder="1" applyAlignment="1" applyProtection="1">
      <alignment horizontal="center" vertical="center" wrapText="1"/>
    </xf>
    <xf numFmtId="0" fontId="53" fillId="0" borderId="35" xfId="5" applyFont="1" applyBorder="1" applyAlignment="1" applyProtection="1">
      <alignment horizontal="center" vertical="center" wrapText="1"/>
    </xf>
    <xf numFmtId="0" fontId="16" fillId="0" borderId="74" xfId="5" applyFont="1" applyBorder="1" applyAlignment="1" applyProtection="1">
      <alignment horizontal="center" vertical="center" wrapText="1"/>
    </xf>
    <xf numFmtId="0" fontId="27" fillId="2" borderId="74" xfId="4" applyFont="1" applyFill="1" applyBorder="1" applyAlignment="1" applyProtection="1">
      <alignment horizontal="center" vertical="center"/>
    </xf>
    <xf numFmtId="0" fontId="20" fillId="0" borderId="75" xfId="5" applyFont="1" applyBorder="1" applyAlignment="1" applyProtection="1">
      <alignment horizontal="center" vertical="center"/>
    </xf>
    <xf numFmtId="3" fontId="43" fillId="2" borderId="75" xfId="5" applyNumberFormat="1" applyFont="1" applyFill="1" applyBorder="1" applyAlignment="1" applyProtection="1">
      <alignment horizontal="center" vertical="center"/>
    </xf>
    <xf numFmtId="0" fontId="31" fillId="14" borderId="26" xfId="5" applyFont="1" applyFill="1" applyBorder="1" applyAlignment="1" applyProtection="1">
      <alignment horizontal="center" vertical="center"/>
    </xf>
    <xf numFmtId="0" fontId="20" fillId="0" borderId="58" xfId="5" applyFont="1" applyBorder="1" applyAlignment="1" applyProtection="1">
      <alignment horizontal="center" vertical="center"/>
    </xf>
    <xf numFmtId="3" fontId="43" fillId="2" borderId="58" xfId="5" applyNumberFormat="1" applyFont="1" applyFill="1" applyBorder="1" applyAlignment="1" applyProtection="1">
      <alignment horizontal="center" vertical="center"/>
    </xf>
    <xf numFmtId="49" fontId="16" fillId="0" borderId="16" xfId="5" applyNumberFormat="1" applyFont="1" applyBorder="1" applyAlignment="1" applyProtection="1">
      <alignment horizontal="center" vertical="center"/>
    </xf>
    <xf numFmtId="49" fontId="16" fillId="0" borderId="81" xfId="5" applyNumberFormat="1" applyFont="1" applyBorder="1" applyAlignment="1" applyProtection="1">
      <alignment horizontal="center" vertical="center"/>
    </xf>
    <xf numFmtId="0" fontId="31" fillId="14" borderId="0" xfId="5" applyFont="1" applyFill="1" applyBorder="1" applyAlignment="1" applyProtection="1">
      <alignment horizontal="center" vertical="center"/>
    </xf>
    <xf numFmtId="0" fontId="0" fillId="0" borderId="28" xfId="0" applyBorder="1"/>
    <xf numFmtId="3" fontId="18" fillId="2" borderId="26" xfId="5" applyNumberFormat="1" applyFont="1" applyFill="1" applyBorder="1" applyAlignment="1" applyProtection="1">
      <alignment horizontal="center" vertical="center"/>
    </xf>
    <xf numFmtId="0" fontId="42" fillId="0" borderId="35" xfId="5" applyFont="1" applyBorder="1" applyAlignment="1" applyProtection="1">
      <alignment horizontal="center" vertical="center"/>
    </xf>
    <xf numFmtId="0" fontId="24" fillId="0" borderId="26" xfId="5" applyFont="1" applyBorder="1" applyAlignment="1" applyProtection="1">
      <alignment horizontal="center" vertical="center"/>
    </xf>
    <xf numFmtId="0" fontId="28" fillId="0" borderId="82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11" fillId="0" borderId="59" xfId="5" applyFont="1" applyBorder="1" applyAlignment="1" applyProtection="1">
      <alignment horizontal="center" vertical="top" wrapText="1"/>
    </xf>
    <xf numFmtId="0" fontId="11" fillId="0" borderId="49" xfId="5" applyFont="1" applyBorder="1" applyAlignment="1" applyProtection="1">
      <alignment horizontal="center" vertical="top" wrapText="1"/>
    </xf>
    <xf numFmtId="0" fontId="24" fillId="0" borderId="27" xfId="5" applyFont="1" applyBorder="1" applyAlignment="1" applyProtection="1">
      <alignment horizontal="center" vertical="center"/>
    </xf>
    <xf numFmtId="0" fontId="24" fillId="0" borderId="29" xfId="5" applyFont="1" applyBorder="1" applyAlignment="1" applyProtection="1">
      <alignment horizontal="center" vertical="center"/>
    </xf>
    <xf numFmtId="3" fontId="31" fillId="2" borderId="83" xfId="5" applyNumberFormat="1" applyFont="1" applyFill="1" applyBorder="1" applyAlignment="1" applyProtection="1">
      <alignment horizontal="center" vertical="center" wrapText="1"/>
    </xf>
    <xf numFmtId="3" fontId="31" fillId="2" borderId="29" xfId="5" applyNumberFormat="1" applyFont="1" applyFill="1" applyBorder="1" applyAlignment="1" applyProtection="1">
      <alignment horizontal="center" vertical="center" wrapText="1"/>
    </xf>
    <xf numFmtId="0" fontId="16" fillId="0" borderId="27" xfId="5" applyFont="1" applyBorder="1" applyAlignment="1" applyProtection="1">
      <alignment horizontal="center" vertical="center"/>
    </xf>
    <xf numFmtId="0" fontId="16" fillId="0" borderId="28" xfId="5" applyFont="1" applyBorder="1" applyAlignment="1" applyProtection="1">
      <alignment horizontal="center" vertical="center"/>
    </xf>
    <xf numFmtId="0" fontId="16" fillId="0" borderId="29" xfId="5" applyFont="1" applyBorder="1" applyAlignment="1" applyProtection="1">
      <alignment horizontal="center" vertical="center"/>
    </xf>
    <xf numFmtId="0" fontId="24" fillId="0" borderId="57" xfId="5" applyFont="1" applyBorder="1" applyAlignment="1" applyProtection="1">
      <alignment horizontal="center" vertical="center" wrapText="1"/>
    </xf>
    <xf numFmtId="0" fontId="16" fillId="0" borderId="31" xfId="5" applyFont="1" applyBorder="1" applyAlignment="1" applyProtection="1">
      <alignment horizontal="center" vertical="center" wrapText="1"/>
    </xf>
    <xf numFmtId="3" fontId="11" fillId="2" borderId="26" xfId="5" applyNumberFormat="1" applyFont="1" applyFill="1" applyBorder="1" applyAlignment="1" applyProtection="1">
      <alignment horizontal="center" vertical="center"/>
    </xf>
    <xf numFmtId="0" fontId="20" fillId="0" borderId="27" xfId="5" applyFont="1" applyBorder="1" applyAlignment="1" applyProtection="1">
      <alignment horizontal="center" vertical="center"/>
    </xf>
    <xf numFmtId="0" fontId="20" fillId="0" borderId="29" xfId="5" applyFont="1" applyBorder="1" applyAlignment="1" applyProtection="1">
      <alignment horizontal="center" vertical="center"/>
    </xf>
    <xf numFmtId="0" fontId="43" fillId="0" borderId="0" xfId="5" applyFont="1" applyAlignment="1" applyProtection="1">
      <alignment horizontal="center" vertical="center" wrapText="1"/>
    </xf>
    <xf numFmtId="0" fontId="43" fillId="0" borderId="0" xfId="5" applyFont="1" applyAlignment="1" applyProtection="1">
      <alignment horizontal="center" vertical="center"/>
    </xf>
    <xf numFmtId="0" fontId="16" fillId="0" borderId="26" xfId="5" applyFont="1" applyBorder="1" applyAlignment="1" applyProtection="1">
      <alignment horizontal="center" vertical="center" wrapText="1"/>
    </xf>
    <xf numFmtId="0" fontId="31" fillId="0" borderId="35" xfId="5" applyFont="1" applyBorder="1" applyAlignment="1" applyProtection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3" fontId="31" fillId="2" borderId="26" xfId="5" applyNumberFormat="1" applyFont="1" applyFill="1" applyBorder="1" applyAlignment="1" applyProtection="1">
      <alignment horizontal="center" vertical="center"/>
    </xf>
    <xf numFmtId="0" fontId="21" fillId="0" borderId="0" xfId="5" applyFont="1" applyAlignment="1" applyProtection="1">
      <alignment horizontal="center" vertical="center" wrapText="1"/>
    </xf>
    <xf numFmtId="0" fontId="64" fillId="0" borderId="26" xfId="5" applyFont="1" applyBorder="1" applyAlignment="1" applyProtection="1">
      <alignment horizontal="center" vertical="center"/>
    </xf>
    <xf numFmtId="0" fontId="11" fillId="0" borderId="26" xfId="5" applyFont="1" applyBorder="1" applyAlignment="1" applyProtection="1">
      <alignment horizontal="center" vertical="center"/>
    </xf>
    <xf numFmtId="0" fontId="31" fillId="0" borderId="0" xfId="5" applyFont="1" applyAlignment="1" applyProtection="1">
      <alignment horizontal="center" vertical="center" wrapText="1"/>
    </xf>
    <xf numFmtId="0" fontId="53" fillId="0" borderId="0" xfId="5" applyFont="1" applyAlignment="1" applyProtection="1">
      <alignment horizontal="center" vertical="center" wrapText="1"/>
    </xf>
    <xf numFmtId="0" fontId="20" fillId="0" borderId="26" xfId="5" applyFont="1" applyBorder="1" applyAlignment="1" applyProtection="1">
      <alignment horizontal="center" vertical="center"/>
    </xf>
    <xf numFmtId="165" fontId="11" fillId="2" borderId="26" xfId="5" applyNumberFormat="1" applyFont="1" applyFill="1" applyBorder="1" applyAlignment="1" applyProtection="1">
      <alignment horizontal="center" vertical="center"/>
    </xf>
    <xf numFmtId="0" fontId="18" fillId="2" borderId="26" xfId="4" applyFont="1" applyFill="1" applyBorder="1" applyAlignment="1" applyProtection="1">
      <alignment horizontal="center" vertical="center"/>
    </xf>
    <xf numFmtId="165" fontId="11" fillId="13" borderId="26" xfId="5" applyNumberFormat="1" applyFont="1" applyFill="1" applyBorder="1" applyAlignment="1" applyProtection="1">
      <alignment horizontal="center" vertical="center"/>
    </xf>
    <xf numFmtId="0" fontId="18" fillId="13" borderId="26" xfId="4" applyFont="1" applyFill="1" applyBorder="1" applyAlignment="1" applyProtection="1">
      <alignment horizontal="center" vertical="center"/>
    </xf>
    <xf numFmtId="0" fontId="11" fillId="0" borderId="0" xfId="5" applyFont="1" applyAlignment="1" applyProtection="1">
      <alignment horizontal="left" vertical="center"/>
    </xf>
  </cellXfs>
  <cellStyles count="9">
    <cellStyle name="Euro" xfId="1" xr:uid="{ECB2732E-3AAF-4D96-84C4-B28E02508F88}"/>
    <cellStyle name="Non d‚fini" xfId="2" xr:uid="{96B1B0F9-BD7A-4540-B945-6E411A8F6E66}"/>
    <cellStyle name="Normal" xfId="0" builtinId="0" customBuiltin="1"/>
    <cellStyle name="Normal 2" xfId="3" xr:uid="{3A235861-3EE7-4EE8-9468-CDF080219AF8}"/>
    <cellStyle name="Normal_AC PROJET TARIF 2001" xfId="4" xr:uid="{9B4D2859-44A0-46F0-9AF1-5E51124A5AC7}"/>
    <cellStyle name="Normal_I-TARIFS MAGAZINES" xfId="5" xr:uid="{6D04F4C3-ECB7-43CD-8C09-50E94D160CFF}"/>
    <cellStyle name="Normal_UNEAM " xfId="6" xr:uid="{60AC26A4-F0E1-4C22-8B48-9EFC50F39207}"/>
    <cellStyle name="Normal_UNEAM (3)" xfId="7" xr:uid="{937B5294-49F9-49F0-A985-99620EBBE668}"/>
    <cellStyle name="Pourcentage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19</xdr:row>
      <xdr:rowOff>85725</xdr:rowOff>
    </xdr:from>
    <xdr:to>
      <xdr:col>6</xdr:col>
      <xdr:colOff>66675</xdr:colOff>
      <xdr:row>26</xdr:row>
      <xdr:rowOff>66675</xdr:rowOff>
    </xdr:to>
    <xdr:pic>
      <xdr:nvPicPr>
        <xdr:cNvPr id="1253" name="Image 2">
          <a:extLst>
            <a:ext uri="{FF2B5EF4-FFF2-40B4-BE49-F238E27FC236}">
              <a16:creationId xmlns:a16="http://schemas.microsoft.com/office/drawing/2014/main" id="{E9D58B18-20AC-B50B-4A27-867EA90F3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162300"/>
          <a:ext cx="43910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27</xdr:row>
      <xdr:rowOff>19050</xdr:rowOff>
    </xdr:from>
    <xdr:to>
      <xdr:col>5</xdr:col>
      <xdr:colOff>457200</xdr:colOff>
      <xdr:row>33</xdr:row>
      <xdr:rowOff>85725</xdr:rowOff>
    </xdr:to>
    <xdr:pic>
      <xdr:nvPicPr>
        <xdr:cNvPr id="1254" name="Image 1">
          <a:extLst>
            <a:ext uri="{FF2B5EF4-FFF2-40B4-BE49-F238E27FC236}">
              <a16:creationId xmlns:a16="http://schemas.microsoft.com/office/drawing/2014/main" id="{E8470BB9-C4C1-CF7B-E494-B32783E61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391025"/>
          <a:ext cx="39433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12</xdr:row>
      <xdr:rowOff>28575</xdr:rowOff>
    </xdr:from>
    <xdr:to>
      <xdr:col>5</xdr:col>
      <xdr:colOff>523875</xdr:colOff>
      <xdr:row>19</xdr:row>
      <xdr:rowOff>38100</xdr:rowOff>
    </xdr:to>
    <xdr:pic>
      <xdr:nvPicPr>
        <xdr:cNvPr id="1255" name="Image 1">
          <a:extLst>
            <a:ext uri="{FF2B5EF4-FFF2-40B4-BE49-F238E27FC236}">
              <a16:creationId xmlns:a16="http://schemas.microsoft.com/office/drawing/2014/main" id="{09E4C8DB-68B0-5544-7D63-F12805898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971675"/>
          <a:ext cx="40481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1</xdr:row>
      <xdr:rowOff>47625</xdr:rowOff>
    </xdr:from>
    <xdr:to>
      <xdr:col>5</xdr:col>
      <xdr:colOff>504825</xdr:colOff>
      <xdr:row>11</xdr:row>
      <xdr:rowOff>85725</xdr:rowOff>
    </xdr:to>
    <xdr:pic>
      <xdr:nvPicPr>
        <xdr:cNvPr id="1256" name="Image 2">
          <a:extLst>
            <a:ext uri="{FF2B5EF4-FFF2-40B4-BE49-F238E27FC236}">
              <a16:creationId xmlns:a16="http://schemas.microsoft.com/office/drawing/2014/main" id="{04DF888A-E0B4-92A1-39D5-CEDFA7DD1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09550"/>
          <a:ext cx="40481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114300</xdr:rowOff>
    </xdr:from>
    <xdr:to>
      <xdr:col>1</xdr:col>
      <xdr:colOff>1790700</xdr:colOff>
      <xdr:row>3</xdr:row>
      <xdr:rowOff>152400</xdr:rowOff>
    </xdr:to>
    <xdr:pic>
      <xdr:nvPicPr>
        <xdr:cNvPr id="2106" name="Image 1">
          <a:extLst>
            <a:ext uri="{FF2B5EF4-FFF2-40B4-BE49-F238E27FC236}">
              <a16:creationId xmlns:a16="http://schemas.microsoft.com/office/drawing/2014/main" id="{F2802DE7-BE3F-09EB-2916-72F94CBDE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14300"/>
          <a:ext cx="16668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2</xdr:col>
      <xdr:colOff>0</xdr:colOff>
      <xdr:row>3</xdr:row>
      <xdr:rowOff>190500</xdr:rowOff>
    </xdr:to>
    <xdr:pic>
      <xdr:nvPicPr>
        <xdr:cNvPr id="66608" name="Image 1">
          <a:extLst>
            <a:ext uri="{FF2B5EF4-FFF2-40B4-BE49-F238E27FC236}">
              <a16:creationId xmlns:a16="http://schemas.microsoft.com/office/drawing/2014/main" id="{8D944235-35E8-D0B9-B167-1A475831E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42875"/>
          <a:ext cx="18192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6</xdr:row>
      <xdr:rowOff>19050</xdr:rowOff>
    </xdr:from>
    <xdr:to>
      <xdr:col>10</xdr:col>
      <xdr:colOff>0</xdr:colOff>
      <xdr:row>7</xdr:row>
      <xdr:rowOff>19050</xdr:rowOff>
    </xdr:to>
    <xdr:sp macro="" textlink="">
      <xdr:nvSpPr>
        <xdr:cNvPr id="5235" name="Rectangle 1">
          <a:extLst>
            <a:ext uri="{FF2B5EF4-FFF2-40B4-BE49-F238E27FC236}">
              <a16:creationId xmlns:a16="http://schemas.microsoft.com/office/drawing/2014/main" id="{A28A6AA4-6E74-345E-1823-D49ACD56209E}"/>
            </a:ext>
          </a:extLst>
        </xdr:cNvPr>
        <xdr:cNvSpPr>
          <a:spLocks noChangeArrowheads="1"/>
        </xdr:cNvSpPr>
      </xdr:nvSpPr>
      <xdr:spPr bwMode="auto">
        <a:xfrm>
          <a:off x="419100" y="1593850"/>
          <a:ext cx="6413500" cy="635000"/>
        </a:xfrm>
        <a:prstGeom prst="rect">
          <a:avLst/>
        </a:prstGeom>
        <a:noFill/>
        <a:ln w="9363">
          <a:solidFill>
            <a:srgbClr val="000000"/>
          </a:solidFill>
          <a:miter lim="800000"/>
          <a:headEnd/>
          <a:tailEnd/>
        </a:ln>
        <a:effectLst>
          <a:outerShdw dist="17819" dir="2700000" algn="tl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247650</xdr:colOff>
      <xdr:row>0</xdr:row>
      <xdr:rowOff>57150</xdr:rowOff>
    </xdr:from>
    <xdr:to>
      <xdr:col>2</xdr:col>
      <xdr:colOff>736600</xdr:colOff>
      <xdr:row>3</xdr:row>
      <xdr:rowOff>9525</xdr:rowOff>
    </xdr:to>
    <xdr:pic>
      <xdr:nvPicPr>
        <xdr:cNvPr id="5236" name="Image 1">
          <a:extLst>
            <a:ext uri="{FF2B5EF4-FFF2-40B4-BE49-F238E27FC236}">
              <a16:creationId xmlns:a16="http://schemas.microsoft.com/office/drawing/2014/main" id="{FEE83C05-7EF3-A02D-80D3-E0877F905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7150"/>
          <a:ext cx="21145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57150</xdr:rowOff>
    </xdr:from>
    <xdr:to>
      <xdr:col>3</xdr:col>
      <xdr:colOff>95250</xdr:colOff>
      <xdr:row>5</xdr:row>
      <xdr:rowOff>28575</xdr:rowOff>
    </xdr:to>
    <xdr:pic>
      <xdr:nvPicPr>
        <xdr:cNvPr id="13370" name="Image 1">
          <a:extLst>
            <a:ext uri="{FF2B5EF4-FFF2-40B4-BE49-F238E27FC236}">
              <a16:creationId xmlns:a16="http://schemas.microsoft.com/office/drawing/2014/main" id="{381657F4-0EB0-9276-29ED-4FEDD7C0A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7150"/>
          <a:ext cx="20288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85725</xdr:rowOff>
    </xdr:from>
    <xdr:to>
      <xdr:col>4</xdr:col>
      <xdr:colOff>266700</xdr:colOff>
      <xdr:row>5</xdr:row>
      <xdr:rowOff>66675</xdr:rowOff>
    </xdr:to>
    <xdr:pic>
      <xdr:nvPicPr>
        <xdr:cNvPr id="14394" name="Image 1">
          <a:extLst>
            <a:ext uri="{FF2B5EF4-FFF2-40B4-BE49-F238E27FC236}">
              <a16:creationId xmlns:a16="http://schemas.microsoft.com/office/drawing/2014/main" id="{6926583D-A5D8-1001-CA8B-7439E82B8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"/>
          <a:ext cx="19050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19050</xdr:rowOff>
    </xdr:from>
    <xdr:to>
      <xdr:col>1</xdr:col>
      <xdr:colOff>142875</xdr:colOff>
      <xdr:row>57</xdr:row>
      <xdr:rowOff>19050</xdr:rowOff>
    </xdr:to>
    <xdr:sp macro="" textlink="">
      <xdr:nvSpPr>
        <xdr:cNvPr id="18604" name="Line 9">
          <a:extLst>
            <a:ext uri="{FF2B5EF4-FFF2-40B4-BE49-F238E27FC236}">
              <a16:creationId xmlns:a16="http://schemas.microsoft.com/office/drawing/2014/main" id="{2A30F836-E778-C2F4-97AF-EB86CBC29F0A}"/>
            </a:ext>
          </a:extLst>
        </xdr:cNvPr>
        <xdr:cNvSpPr>
          <a:spLocks/>
        </xdr:cNvSpPr>
      </xdr:nvSpPr>
      <xdr:spPr bwMode="auto">
        <a:xfrm>
          <a:off x="361950" y="13515975"/>
          <a:ext cx="142875" cy="0"/>
        </a:xfrm>
        <a:custGeom>
          <a:avLst/>
          <a:gdLst>
            <a:gd name="T0" fmla="*/ 69850 w 142875"/>
            <a:gd name="T1" fmla="*/ 139700 w 142875"/>
            <a:gd name="T2" fmla="*/ 69850 w 142875"/>
            <a:gd name="T3" fmla="*/ 0 w 142875"/>
            <a:gd name="T4" fmla="*/ 0 w 142875"/>
            <a:gd name="T5" fmla="*/ 139700 w 142875"/>
            <a:gd name="T6" fmla="*/ 17694720 60000 65536"/>
            <a:gd name="T7" fmla="*/ 0 60000 65536"/>
            <a:gd name="T8" fmla="*/ 5898240 60000 65536"/>
            <a:gd name="T9" fmla="*/ 11796480 60000 65536"/>
            <a:gd name="T10" fmla="*/ 5898240 60000 65536"/>
            <a:gd name="T11" fmla="*/ 17694720 60000 65536"/>
            <a:gd name="T12" fmla="*/ 0 w 142875"/>
            <a:gd name="T13" fmla="*/ 142875 w 142875"/>
          </a:gdLst>
          <a:ahLst/>
          <a:cxnLst>
            <a:cxn ang="T6">
              <a:pos x="T0" y="0"/>
            </a:cxn>
            <a:cxn ang="T7">
              <a:pos x="T1" y="0"/>
            </a:cxn>
            <a:cxn ang="T8">
              <a:pos x="T2" y="0"/>
            </a:cxn>
            <a:cxn ang="T9">
              <a:pos x="T3" y="0"/>
            </a:cxn>
            <a:cxn ang="T10">
              <a:pos x="T4" y="0"/>
            </a:cxn>
            <a:cxn ang="T11">
              <a:pos x="T5" y="0"/>
            </a:cxn>
          </a:cxnLst>
          <a:rect l="T12" t="0" r="T13" b="0"/>
          <a:pathLst>
            <a:path w="142875">
              <a:moveTo>
                <a:pt x="0" y="0"/>
              </a:moveTo>
              <a:lnTo>
                <a:pt x="142875" y="1"/>
              </a:lnTo>
            </a:path>
          </a:pathLst>
        </a:custGeom>
        <a:noFill/>
        <a:ln w="9528" cap="flat">
          <a:solidFill>
            <a:srgbClr val="000000"/>
          </a:solidFill>
          <a:prstDash val="solid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19050</xdr:rowOff>
    </xdr:from>
    <xdr:to>
      <xdr:col>1</xdr:col>
      <xdr:colOff>142875</xdr:colOff>
      <xdr:row>57</xdr:row>
      <xdr:rowOff>19050</xdr:rowOff>
    </xdr:to>
    <xdr:sp macro="" textlink="">
      <xdr:nvSpPr>
        <xdr:cNvPr id="18605" name="Line 10">
          <a:extLst>
            <a:ext uri="{FF2B5EF4-FFF2-40B4-BE49-F238E27FC236}">
              <a16:creationId xmlns:a16="http://schemas.microsoft.com/office/drawing/2014/main" id="{405798F2-A3C3-A1DA-A411-BD9B9800582C}"/>
            </a:ext>
          </a:extLst>
        </xdr:cNvPr>
        <xdr:cNvSpPr>
          <a:spLocks/>
        </xdr:cNvSpPr>
      </xdr:nvSpPr>
      <xdr:spPr bwMode="auto">
        <a:xfrm>
          <a:off x="361950" y="13515975"/>
          <a:ext cx="142875" cy="0"/>
        </a:xfrm>
        <a:custGeom>
          <a:avLst/>
          <a:gdLst>
            <a:gd name="T0" fmla="*/ 69850 w 142875"/>
            <a:gd name="T1" fmla="*/ 139700 w 142875"/>
            <a:gd name="T2" fmla="*/ 69850 w 142875"/>
            <a:gd name="T3" fmla="*/ 0 w 142875"/>
            <a:gd name="T4" fmla="*/ 0 w 142875"/>
            <a:gd name="T5" fmla="*/ 139700 w 142875"/>
            <a:gd name="T6" fmla="*/ 17694720 60000 65536"/>
            <a:gd name="T7" fmla="*/ 0 60000 65536"/>
            <a:gd name="T8" fmla="*/ 5898240 60000 65536"/>
            <a:gd name="T9" fmla="*/ 11796480 60000 65536"/>
            <a:gd name="T10" fmla="*/ 5898240 60000 65536"/>
            <a:gd name="T11" fmla="*/ 17694720 60000 65536"/>
            <a:gd name="T12" fmla="*/ 0 w 142875"/>
            <a:gd name="T13" fmla="*/ 142875 w 142875"/>
          </a:gdLst>
          <a:ahLst/>
          <a:cxnLst>
            <a:cxn ang="T6">
              <a:pos x="T0" y="0"/>
            </a:cxn>
            <a:cxn ang="T7">
              <a:pos x="T1" y="0"/>
            </a:cxn>
            <a:cxn ang="T8">
              <a:pos x="T2" y="0"/>
            </a:cxn>
            <a:cxn ang="T9">
              <a:pos x="T3" y="0"/>
            </a:cxn>
            <a:cxn ang="T10">
              <a:pos x="T4" y="0"/>
            </a:cxn>
            <a:cxn ang="T11">
              <a:pos x="T5" y="0"/>
            </a:cxn>
          </a:cxnLst>
          <a:rect l="T12" t="0" r="T13" b="0"/>
          <a:pathLst>
            <a:path w="142875">
              <a:moveTo>
                <a:pt x="0" y="0"/>
              </a:moveTo>
              <a:lnTo>
                <a:pt x="142875" y="1"/>
              </a:lnTo>
            </a:path>
          </a:pathLst>
        </a:custGeom>
        <a:noFill/>
        <a:ln w="9528" cap="flat">
          <a:solidFill>
            <a:srgbClr val="000000"/>
          </a:solidFill>
          <a:prstDash val="solid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19050</xdr:rowOff>
    </xdr:from>
    <xdr:to>
      <xdr:col>3</xdr:col>
      <xdr:colOff>342900</xdr:colOff>
      <xdr:row>5</xdr:row>
      <xdr:rowOff>66675</xdr:rowOff>
    </xdr:to>
    <xdr:pic>
      <xdr:nvPicPr>
        <xdr:cNvPr id="18606" name="Image 5">
          <a:extLst>
            <a:ext uri="{FF2B5EF4-FFF2-40B4-BE49-F238E27FC236}">
              <a16:creationId xmlns:a16="http://schemas.microsoft.com/office/drawing/2014/main" id="{74AD11A8-1360-1781-F8F2-A9F08B107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09550"/>
          <a:ext cx="220027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9525</xdr:rowOff>
    </xdr:from>
    <xdr:to>
      <xdr:col>1</xdr:col>
      <xdr:colOff>600075</xdr:colOff>
      <xdr:row>3</xdr:row>
      <xdr:rowOff>47625</xdr:rowOff>
    </xdr:to>
    <xdr:pic>
      <xdr:nvPicPr>
        <xdr:cNvPr id="20678" name="Image 1">
          <a:extLst>
            <a:ext uri="{FF2B5EF4-FFF2-40B4-BE49-F238E27FC236}">
              <a16:creationId xmlns:a16="http://schemas.microsoft.com/office/drawing/2014/main" id="{D7FB7B8E-1C21-F300-6F2A-DA7FD5968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525"/>
          <a:ext cx="14954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790575</xdr:colOff>
      <xdr:row>5</xdr:row>
      <xdr:rowOff>9525</xdr:rowOff>
    </xdr:from>
    <xdr:to>
      <xdr:col>4</xdr:col>
      <xdr:colOff>38100</xdr:colOff>
      <xdr:row>7</xdr:row>
      <xdr:rowOff>133350</xdr:rowOff>
    </xdr:to>
    <xdr:pic>
      <xdr:nvPicPr>
        <xdr:cNvPr id="20679" name="Image 2">
          <a:extLst>
            <a:ext uri="{FF2B5EF4-FFF2-40B4-BE49-F238E27FC236}">
              <a16:creationId xmlns:a16="http://schemas.microsoft.com/office/drawing/2014/main" id="{BB7C3201-3110-7031-23A6-C577A766A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009650"/>
          <a:ext cx="20955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1038225</xdr:colOff>
      <xdr:row>5</xdr:row>
      <xdr:rowOff>19050</xdr:rowOff>
    </xdr:from>
    <xdr:to>
      <xdr:col>2</xdr:col>
      <xdr:colOff>714375</xdr:colOff>
      <xdr:row>7</xdr:row>
      <xdr:rowOff>133350</xdr:rowOff>
    </xdr:to>
    <xdr:pic>
      <xdr:nvPicPr>
        <xdr:cNvPr id="20680" name="Image 5">
          <a:extLst>
            <a:ext uri="{FF2B5EF4-FFF2-40B4-BE49-F238E27FC236}">
              <a16:creationId xmlns:a16="http://schemas.microsoft.com/office/drawing/2014/main" id="{207A58C9-1283-C76D-C538-66545B610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1019175"/>
          <a:ext cx="23241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5</xdr:col>
      <xdr:colOff>161925</xdr:colOff>
      <xdr:row>5</xdr:row>
      <xdr:rowOff>47625</xdr:rowOff>
    </xdr:to>
    <xdr:pic>
      <xdr:nvPicPr>
        <xdr:cNvPr id="32826" name="Image 2">
          <a:extLst>
            <a:ext uri="{FF2B5EF4-FFF2-40B4-BE49-F238E27FC236}">
              <a16:creationId xmlns:a16="http://schemas.microsoft.com/office/drawing/2014/main" id="{4869D0BF-A97A-B9EC-5F06-CAEE842A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44100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876300</xdr:colOff>
      <xdr:row>4</xdr:row>
      <xdr:rowOff>104775</xdr:rowOff>
    </xdr:to>
    <xdr:pic>
      <xdr:nvPicPr>
        <xdr:cNvPr id="34885" name="Image 3">
          <a:extLst>
            <a:ext uri="{FF2B5EF4-FFF2-40B4-BE49-F238E27FC236}">
              <a16:creationId xmlns:a16="http://schemas.microsoft.com/office/drawing/2014/main" id="{1757EC0A-2086-DFEC-0347-EC78C0714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14300"/>
          <a:ext cx="19335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3</xdr:col>
      <xdr:colOff>819150</xdr:colOff>
      <xdr:row>4</xdr:row>
      <xdr:rowOff>142875</xdr:rowOff>
    </xdr:to>
    <xdr:pic>
      <xdr:nvPicPr>
        <xdr:cNvPr id="40045" name="Image 1">
          <a:extLst>
            <a:ext uri="{FF2B5EF4-FFF2-40B4-BE49-F238E27FC236}">
              <a16:creationId xmlns:a16="http://schemas.microsoft.com/office/drawing/2014/main" id="{57679DC9-363D-4318-763A-AB7071F0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47625"/>
          <a:ext cx="37909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800100</xdr:colOff>
      <xdr:row>17</xdr:row>
      <xdr:rowOff>161925</xdr:rowOff>
    </xdr:from>
    <xdr:to>
      <xdr:col>3</xdr:col>
      <xdr:colOff>180975</xdr:colOff>
      <xdr:row>26</xdr:row>
      <xdr:rowOff>152400</xdr:rowOff>
    </xdr:to>
    <xdr:pic>
      <xdr:nvPicPr>
        <xdr:cNvPr id="40046" name="Image 2">
          <a:extLst>
            <a:ext uri="{FF2B5EF4-FFF2-40B4-BE49-F238E27FC236}">
              <a16:creationId xmlns:a16="http://schemas.microsoft.com/office/drawing/2014/main" id="{BD12D419-DEE1-696C-8938-21675B2FE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4305300"/>
          <a:ext cx="2362200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85725</xdr:rowOff>
    </xdr:from>
    <xdr:to>
      <xdr:col>8</xdr:col>
      <xdr:colOff>542925</xdr:colOff>
      <xdr:row>5</xdr:row>
      <xdr:rowOff>152400</xdr:rowOff>
    </xdr:to>
    <xdr:pic>
      <xdr:nvPicPr>
        <xdr:cNvPr id="41069" name="Image 1">
          <a:extLst>
            <a:ext uri="{FF2B5EF4-FFF2-40B4-BE49-F238E27FC236}">
              <a16:creationId xmlns:a16="http://schemas.microsoft.com/office/drawing/2014/main" id="{60A9F36F-8816-8F33-3B72-E448CC1E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85725"/>
          <a:ext cx="449580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447675</xdr:colOff>
      <xdr:row>24</xdr:row>
      <xdr:rowOff>152400</xdr:rowOff>
    </xdr:from>
    <xdr:to>
      <xdr:col>4</xdr:col>
      <xdr:colOff>781050</xdr:colOff>
      <xdr:row>35</xdr:row>
      <xdr:rowOff>76200</xdr:rowOff>
    </xdr:to>
    <xdr:pic>
      <xdr:nvPicPr>
        <xdr:cNvPr id="41070" name="Image 1">
          <a:extLst>
            <a:ext uri="{FF2B5EF4-FFF2-40B4-BE49-F238E27FC236}">
              <a16:creationId xmlns:a16="http://schemas.microsoft.com/office/drawing/2014/main" id="{57ACE432-D116-B877-9767-FD5EEBF73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343650"/>
          <a:ext cx="31527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923925</xdr:colOff>
      <xdr:row>4</xdr:row>
      <xdr:rowOff>57150</xdr:rowOff>
    </xdr:from>
    <xdr:to>
      <xdr:col>3</xdr:col>
      <xdr:colOff>38100</xdr:colOff>
      <xdr:row>10</xdr:row>
      <xdr:rowOff>95250</xdr:rowOff>
    </xdr:to>
    <xdr:pic>
      <xdr:nvPicPr>
        <xdr:cNvPr id="42042" name="Image 1">
          <a:extLst>
            <a:ext uri="{FF2B5EF4-FFF2-40B4-BE49-F238E27FC236}">
              <a16:creationId xmlns:a16="http://schemas.microsoft.com/office/drawing/2014/main" id="{520ADBAB-D081-196D-B5B3-A3517BFA3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857250"/>
          <a:ext cx="449580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36</xdr:row>
      <xdr:rowOff>38100</xdr:rowOff>
    </xdr:from>
    <xdr:to>
      <xdr:col>3</xdr:col>
      <xdr:colOff>504825</xdr:colOff>
      <xdr:row>42</xdr:row>
      <xdr:rowOff>114300</xdr:rowOff>
    </xdr:to>
    <xdr:pic>
      <xdr:nvPicPr>
        <xdr:cNvPr id="43152" name="Image 2">
          <a:extLst>
            <a:ext uri="{FF2B5EF4-FFF2-40B4-BE49-F238E27FC236}">
              <a16:creationId xmlns:a16="http://schemas.microsoft.com/office/drawing/2014/main" id="{80EF5E8A-8563-A58E-EC11-9BC49F9AA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8620125"/>
          <a:ext cx="4029075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1000125</xdr:colOff>
      <xdr:row>0</xdr:row>
      <xdr:rowOff>57150</xdr:rowOff>
    </xdr:from>
    <xdr:to>
      <xdr:col>3</xdr:col>
      <xdr:colOff>1190625</xdr:colOff>
      <xdr:row>6</xdr:row>
      <xdr:rowOff>95250</xdr:rowOff>
    </xdr:to>
    <xdr:pic>
      <xdr:nvPicPr>
        <xdr:cNvPr id="43153" name="Image 1" descr="Une image contenant Police, Graphique, logo, graphisme&#10;&#10;Description générée automatiquement">
          <a:extLst>
            <a:ext uri="{FF2B5EF4-FFF2-40B4-BE49-F238E27FC236}">
              <a16:creationId xmlns:a16="http://schemas.microsoft.com/office/drawing/2014/main" id="{24928855-215A-B3C2-9A3A-D1B413B71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57150"/>
          <a:ext cx="375285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171450</xdr:rowOff>
    </xdr:from>
    <xdr:to>
      <xdr:col>1</xdr:col>
      <xdr:colOff>3209925</xdr:colOff>
      <xdr:row>5</xdr:row>
      <xdr:rowOff>190500</xdr:rowOff>
    </xdr:to>
    <xdr:pic>
      <xdr:nvPicPr>
        <xdr:cNvPr id="44090" name="Image 1" descr="Une image contenant Police, Graphique, logo, graphisme&#10;&#10;Description générée automatiquement">
          <a:extLst>
            <a:ext uri="{FF2B5EF4-FFF2-40B4-BE49-F238E27FC236}">
              <a16:creationId xmlns:a16="http://schemas.microsoft.com/office/drawing/2014/main" id="{DCBAC672-2123-330A-D10B-FACD1BA2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71450"/>
          <a:ext cx="3086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21</xdr:row>
      <xdr:rowOff>0</xdr:rowOff>
    </xdr:from>
    <xdr:to>
      <xdr:col>1</xdr:col>
      <xdr:colOff>495300</xdr:colOff>
      <xdr:row>21</xdr:row>
      <xdr:rowOff>0</xdr:rowOff>
    </xdr:to>
    <xdr:sp macro="" textlink="">
      <xdr:nvSpPr>
        <xdr:cNvPr id="45512" name="Line 2">
          <a:extLst>
            <a:ext uri="{FF2B5EF4-FFF2-40B4-BE49-F238E27FC236}">
              <a16:creationId xmlns:a16="http://schemas.microsoft.com/office/drawing/2014/main" id="{D2B6E9F0-E4F8-0B43-0DF6-3555D387515C}"/>
            </a:ext>
          </a:extLst>
        </xdr:cNvPr>
        <xdr:cNvSpPr>
          <a:spLocks/>
        </xdr:cNvSpPr>
      </xdr:nvSpPr>
      <xdr:spPr bwMode="auto">
        <a:xfrm flipV="1">
          <a:off x="666750" y="5724525"/>
          <a:ext cx="476250" cy="0"/>
        </a:xfrm>
        <a:custGeom>
          <a:avLst/>
          <a:gdLst>
            <a:gd name="T0" fmla="*/ 206386 w 476246"/>
            <a:gd name="T1" fmla="*/ 412769 w 476246"/>
            <a:gd name="T2" fmla="*/ 206386 w 476246"/>
            <a:gd name="T3" fmla="*/ 0 w 476246"/>
            <a:gd name="T4" fmla="*/ 0 w 476246"/>
            <a:gd name="T5" fmla="*/ 412769 w 476246"/>
            <a:gd name="T6" fmla="*/ 17694720 60000 65536"/>
            <a:gd name="T7" fmla="*/ 0 60000 65536"/>
            <a:gd name="T8" fmla="*/ 5898240 60000 65536"/>
            <a:gd name="T9" fmla="*/ 11796480 60000 65536"/>
            <a:gd name="T10" fmla="*/ 5898240 60000 65536"/>
            <a:gd name="T11" fmla="*/ 17694720 60000 65536"/>
            <a:gd name="T12" fmla="*/ 0 w 476246"/>
            <a:gd name="T13" fmla="*/ 476246 w 476246"/>
          </a:gdLst>
          <a:ahLst/>
          <a:cxnLst>
            <a:cxn ang="T6">
              <a:pos x="T0" y="0"/>
            </a:cxn>
            <a:cxn ang="T7">
              <a:pos x="T1" y="0"/>
            </a:cxn>
            <a:cxn ang="T8">
              <a:pos x="T2" y="0"/>
            </a:cxn>
            <a:cxn ang="T9">
              <a:pos x="T3" y="0"/>
            </a:cxn>
            <a:cxn ang="T10">
              <a:pos x="T4" y="0"/>
            </a:cxn>
            <a:cxn ang="T11">
              <a:pos x="T5" y="0"/>
            </a:cxn>
          </a:cxnLst>
          <a:rect l="T12" t="0" r="T13" b="0"/>
          <a:pathLst>
            <a:path w="476246">
              <a:moveTo>
                <a:pt x="0" y="0"/>
              </a:moveTo>
              <a:lnTo>
                <a:pt x="476246" y="1"/>
              </a:lnTo>
            </a:path>
          </a:pathLst>
        </a:custGeom>
        <a:noFill/>
        <a:ln w="9528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495300</xdr:colOff>
      <xdr:row>21</xdr:row>
      <xdr:rowOff>0</xdr:rowOff>
    </xdr:from>
    <xdr:to>
      <xdr:col>1</xdr:col>
      <xdr:colOff>895350</xdr:colOff>
      <xdr:row>21</xdr:row>
      <xdr:rowOff>0</xdr:rowOff>
    </xdr:to>
    <xdr:sp macro="" textlink="">
      <xdr:nvSpPr>
        <xdr:cNvPr id="45513" name="Line 3">
          <a:extLst>
            <a:ext uri="{FF2B5EF4-FFF2-40B4-BE49-F238E27FC236}">
              <a16:creationId xmlns:a16="http://schemas.microsoft.com/office/drawing/2014/main" id="{D47593D8-2CE5-2FC2-3BD7-FCC423CA3E3C}"/>
            </a:ext>
          </a:extLst>
        </xdr:cNvPr>
        <xdr:cNvSpPr>
          <a:spLocks/>
        </xdr:cNvSpPr>
      </xdr:nvSpPr>
      <xdr:spPr bwMode="auto">
        <a:xfrm flipV="1">
          <a:off x="1143000" y="5724525"/>
          <a:ext cx="400050" cy="0"/>
        </a:xfrm>
        <a:custGeom>
          <a:avLst/>
          <a:gdLst>
            <a:gd name="T0" fmla="*/ 139700 w 400050"/>
            <a:gd name="T1" fmla="*/ 279400 w 400050"/>
            <a:gd name="T2" fmla="*/ 139700 w 400050"/>
            <a:gd name="T3" fmla="*/ 0 w 400050"/>
            <a:gd name="T4" fmla="*/ 0 w 400050"/>
            <a:gd name="T5" fmla="*/ 279400 w 400050"/>
            <a:gd name="T6" fmla="*/ 17694720 60000 65536"/>
            <a:gd name="T7" fmla="*/ 0 60000 65536"/>
            <a:gd name="T8" fmla="*/ 5898240 60000 65536"/>
            <a:gd name="T9" fmla="*/ 11796480 60000 65536"/>
            <a:gd name="T10" fmla="*/ 5898240 60000 65536"/>
            <a:gd name="T11" fmla="*/ 17694720 60000 65536"/>
            <a:gd name="T12" fmla="*/ 0 w 400050"/>
            <a:gd name="T13" fmla="*/ 400050 w 400050"/>
          </a:gdLst>
          <a:ahLst/>
          <a:cxnLst>
            <a:cxn ang="T6">
              <a:pos x="T0" y="0"/>
            </a:cxn>
            <a:cxn ang="T7">
              <a:pos x="T1" y="0"/>
            </a:cxn>
            <a:cxn ang="T8">
              <a:pos x="T2" y="0"/>
            </a:cxn>
            <a:cxn ang="T9">
              <a:pos x="T3" y="0"/>
            </a:cxn>
            <a:cxn ang="T10">
              <a:pos x="T4" y="0"/>
            </a:cxn>
            <a:cxn ang="T11">
              <a:pos x="T5" y="0"/>
            </a:cxn>
          </a:cxnLst>
          <a:rect l="T12" t="0" r="T13" b="0"/>
          <a:pathLst>
            <a:path w="400050">
              <a:moveTo>
                <a:pt x="0" y="0"/>
              </a:moveTo>
              <a:lnTo>
                <a:pt x="400050" y="1"/>
              </a:lnTo>
            </a:path>
          </a:pathLst>
        </a:custGeom>
        <a:noFill/>
        <a:ln w="9528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1219200</xdr:colOff>
      <xdr:row>21</xdr:row>
      <xdr:rowOff>0</xdr:rowOff>
    </xdr:from>
    <xdr:to>
      <xdr:col>1</xdr:col>
      <xdr:colOff>1685925</xdr:colOff>
      <xdr:row>21</xdr:row>
      <xdr:rowOff>0</xdr:rowOff>
    </xdr:to>
    <xdr:sp macro="" textlink="">
      <xdr:nvSpPr>
        <xdr:cNvPr id="45514" name="Line 4">
          <a:extLst>
            <a:ext uri="{FF2B5EF4-FFF2-40B4-BE49-F238E27FC236}">
              <a16:creationId xmlns:a16="http://schemas.microsoft.com/office/drawing/2014/main" id="{5141B472-2F4E-AA2D-15D9-E3F0C6952F79}"/>
            </a:ext>
          </a:extLst>
        </xdr:cNvPr>
        <xdr:cNvSpPr>
          <a:spLocks/>
        </xdr:cNvSpPr>
      </xdr:nvSpPr>
      <xdr:spPr bwMode="auto">
        <a:xfrm flipV="1">
          <a:off x="1866900" y="5724525"/>
          <a:ext cx="466725" cy="0"/>
        </a:xfrm>
        <a:custGeom>
          <a:avLst/>
          <a:gdLst>
            <a:gd name="T0" fmla="*/ 161920 w 466728"/>
            <a:gd name="T1" fmla="*/ 323838 w 466728"/>
            <a:gd name="T2" fmla="*/ 161920 w 466728"/>
            <a:gd name="T3" fmla="*/ 0 w 466728"/>
            <a:gd name="T4" fmla="*/ 0 w 466728"/>
            <a:gd name="T5" fmla="*/ 323838 w 466728"/>
            <a:gd name="T6" fmla="*/ 17694720 60000 65536"/>
            <a:gd name="T7" fmla="*/ 0 60000 65536"/>
            <a:gd name="T8" fmla="*/ 5898240 60000 65536"/>
            <a:gd name="T9" fmla="*/ 11796480 60000 65536"/>
            <a:gd name="T10" fmla="*/ 5898240 60000 65536"/>
            <a:gd name="T11" fmla="*/ 17694720 60000 65536"/>
            <a:gd name="T12" fmla="*/ 0 w 466728"/>
            <a:gd name="T13" fmla="*/ 466728 w 466728"/>
          </a:gdLst>
          <a:ahLst/>
          <a:cxnLst>
            <a:cxn ang="T6">
              <a:pos x="T0" y="0"/>
            </a:cxn>
            <a:cxn ang="T7">
              <a:pos x="T1" y="0"/>
            </a:cxn>
            <a:cxn ang="T8">
              <a:pos x="T2" y="0"/>
            </a:cxn>
            <a:cxn ang="T9">
              <a:pos x="T3" y="0"/>
            </a:cxn>
            <a:cxn ang="T10">
              <a:pos x="T4" y="0"/>
            </a:cxn>
            <a:cxn ang="T11">
              <a:pos x="T5" y="0"/>
            </a:cxn>
          </a:cxnLst>
          <a:rect l="T12" t="0" r="T13" b="0"/>
          <a:pathLst>
            <a:path w="466728">
              <a:moveTo>
                <a:pt x="0" y="0"/>
              </a:moveTo>
              <a:lnTo>
                <a:pt x="466728" y="1"/>
              </a:lnTo>
            </a:path>
          </a:pathLst>
        </a:custGeom>
        <a:noFill/>
        <a:ln w="9528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142875</xdr:colOff>
      <xdr:row>21</xdr:row>
      <xdr:rowOff>0</xdr:rowOff>
    </xdr:from>
    <xdr:to>
      <xdr:col>2</xdr:col>
      <xdr:colOff>600075</xdr:colOff>
      <xdr:row>21</xdr:row>
      <xdr:rowOff>0</xdr:rowOff>
    </xdr:to>
    <xdr:sp macro="" textlink="">
      <xdr:nvSpPr>
        <xdr:cNvPr id="45515" name="Line 5">
          <a:extLst>
            <a:ext uri="{FF2B5EF4-FFF2-40B4-BE49-F238E27FC236}">
              <a16:creationId xmlns:a16="http://schemas.microsoft.com/office/drawing/2014/main" id="{B5ED2448-1C92-601D-BE98-46B71F392A11}"/>
            </a:ext>
          </a:extLst>
        </xdr:cNvPr>
        <xdr:cNvSpPr>
          <a:spLocks/>
        </xdr:cNvSpPr>
      </xdr:nvSpPr>
      <xdr:spPr bwMode="auto">
        <a:xfrm flipV="1">
          <a:off x="3495675" y="5724525"/>
          <a:ext cx="457200" cy="0"/>
        </a:xfrm>
        <a:custGeom>
          <a:avLst/>
          <a:gdLst>
            <a:gd name="T0" fmla="*/ 158750 w 457200"/>
            <a:gd name="T1" fmla="*/ 317500 w 457200"/>
            <a:gd name="T2" fmla="*/ 158750 w 457200"/>
            <a:gd name="T3" fmla="*/ 0 w 457200"/>
            <a:gd name="T4" fmla="*/ 0 w 457200"/>
            <a:gd name="T5" fmla="*/ 317500 w 457200"/>
            <a:gd name="T6" fmla="*/ 17694720 60000 65536"/>
            <a:gd name="T7" fmla="*/ 0 60000 65536"/>
            <a:gd name="T8" fmla="*/ 5898240 60000 65536"/>
            <a:gd name="T9" fmla="*/ 11796480 60000 65536"/>
            <a:gd name="T10" fmla="*/ 5898240 60000 65536"/>
            <a:gd name="T11" fmla="*/ 17694720 60000 65536"/>
            <a:gd name="T12" fmla="*/ 0 w 457200"/>
            <a:gd name="T13" fmla="*/ 457200 w 457200"/>
          </a:gdLst>
          <a:ahLst/>
          <a:cxnLst>
            <a:cxn ang="T6">
              <a:pos x="T0" y="0"/>
            </a:cxn>
            <a:cxn ang="T7">
              <a:pos x="T1" y="0"/>
            </a:cxn>
            <a:cxn ang="T8">
              <a:pos x="T2" y="0"/>
            </a:cxn>
            <a:cxn ang="T9">
              <a:pos x="T3" y="0"/>
            </a:cxn>
            <a:cxn ang="T10">
              <a:pos x="T4" y="0"/>
            </a:cxn>
            <a:cxn ang="T11">
              <a:pos x="T5" y="0"/>
            </a:cxn>
          </a:cxnLst>
          <a:rect l="T12" t="0" r="T13" b="0"/>
          <a:pathLst>
            <a:path w="457200">
              <a:moveTo>
                <a:pt x="0" y="0"/>
              </a:moveTo>
              <a:lnTo>
                <a:pt x="457200" y="1"/>
              </a:lnTo>
            </a:path>
          </a:pathLst>
        </a:custGeom>
        <a:noFill/>
        <a:ln w="9528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180975</xdr:colOff>
      <xdr:row>21</xdr:row>
      <xdr:rowOff>0</xdr:rowOff>
    </xdr:from>
    <xdr:to>
      <xdr:col>3</xdr:col>
      <xdr:colOff>638175</xdr:colOff>
      <xdr:row>21</xdr:row>
      <xdr:rowOff>0</xdr:rowOff>
    </xdr:to>
    <xdr:sp macro="" textlink="">
      <xdr:nvSpPr>
        <xdr:cNvPr id="45516" name="Line 6">
          <a:extLst>
            <a:ext uri="{FF2B5EF4-FFF2-40B4-BE49-F238E27FC236}">
              <a16:creationId xmlns:a16="http://schemas.microsoft.com/office/drawing/2014/main" id="{EEF7C388-D399-97AD-A468-1995AA0DA826}"/>
            </a:ext>
          </a:extLst>
        </xdr:cNvPr>
        <xdr:cNvSpPr>
          <a:spLocks/>
        </xdr:cNvSpPr>
      </xdr:nvSpPr>
      <xdr:spPr bwMode="auto">
        <a:xfrm flipV="1">
          <a:off x="4629150" y="5724525"/>
          <a:ext cx="457200" cy="0"/>
        </a:xfrm>
        <a:custGeom>
          <a:avLst/>
          <a:gdLst>
            <a:gd name="T0" fmla="*/ 158750 w 457200"/>
            <a:gd name="T1" fmla="*/ 317500 w 457200"/>
            <a:gd name="T2" fmla="*/ 158750 w 457200"/>
            <a:gd name="T3" fmla="*/ 0 w 457200"/>
            <a:gd name="T4" fmla="*/ 0 w 457200"/>
            <a:gd name="T5" fmla="*/ 317500 w 457200"/>
            <a:gd name="T6" fmla="*/ 17694720 60000 65536"/>
            <a:gd name="T7" fmla="*/ 0 60000 65536"/>
            <a:gd name="T8" fmla="*/ 5898240 60000 65536"/>
            <a:gd name="T9" fmla="*/ 11796480 60000 65536"/>
            <a:gd name="T10" fmla="*/ 5898240 60000 65536"/>
            <a:gd name="T11" fmla="*/ 17694720 60000 65536"/>
            <a:gd name="T12" fmla="*/ 0 w 457200"/>
            <a:gd name="T13" fmla="*/ 457200 w 457200"/>
          </a:gdLst>
          <a:ahLst/>
          <a:cxnLst>
            <a:cxn ang="T6">
              <a:pos x="T0" y="0"/>
            </a:cxn>
            <a:cxn ang="T7">
              <a:pos x="T1" y="0"/>
            </a:cxn>
            <a:cxn ang="T8">
              <a:pos x="T2" y="0"/>
            </a:cxn>
            <a:cxn ang="T9">
              <a:pos x="T3" y="0"/>
            </a:cxn>
            <a:cxn ang="T10">
              <a:pos x="T4" y="0"/>
            </a:cxn>
            <a:cxn ang="T11">
              <a:pos x="T5" y="0"/>
            </a:cxn>
          </a:cxnLst>
          <a:rect l="T12" t="0" r="T13" b="0"/>
          <a:pathLst>
            <a:path w="457200">
              <a:moveTo>
                <a:pt x="0" y="0"/>
              </a:moveTo>
              <a:lnTo>
                <a:pt x="457200" y="1"/>
              </a:lnTo>
            </a:path>
          </a:pathLst>
        </a:custGeom>
        <a:noFill/>
        <a:ln w="9528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161925</xdr:colOff>
      <xdr:row>21</xdr:row>
      <xdr:rowOff>0</xdr:rowOff>
    </xdr:from>
    <xdr:to>
      <xdr:col>4</xdr:col>
      <xdr:colOff>695325</xdr:colOff>
      <xdr:row>21</xdr:row>
      <xdr:rowOff>0</xdr:rowOff>
    </xdr:to>
    <xdr:sp macro="" textlink="">
      <xdr:nvSpPr>
        <xdr:cNvPr id="45517" name="Line 7">
          <a:extLst>
            <a:ext uri="{FF2B5EF4-FFF2-40B4-BE49-F238E27FC236}">
              <a16:creationId xmlns:a16="http://schemas.microsoft.com/office/drawing/2014/main" id="{59299602-4C2C-E9EF-10EB-468966CA8F20}"/>
            </a:ext>
          </a:extLst>
        </xdr:cNvPr>
        <xdr:cNvSpPr>
          <a:spLocks/>
        </xdr:cNvSpPr>
      </xdr:nvSpPr>
      <xdr:spPr bwMode="auto">
        <a:xfrm flipV="1">
          <a:off x="5705475" y="5724525"/>
          <a:ext cx="533400" cy="0"/>
        </a:xfrm>
        <a:custGeom>
          <a:avLst/>
          <a:gdLst>
            <a:gd name="T0" fmla="*/ 187332 w 533396"/>
            <a:gd name="T1" fmla="*/ 374668 w 533396"/>
            <a:gd name="T2" fmla="*/ 187332 w 533396"/>
            <a:gd name="T3" fmla="*/ 0 w 533396"/>
            <a:gd name="T4" fmla="*/ 0 w 533396"/>
            <a:gd name="T5" fmla="*/ 374668 w 533396"/>
            <a:gd name="T6" fmla="*/ 17694720 60000 65536"/>
            <a:gd name="T7" fmla="*/ 0 60000 65536"/>
            <a:gd name="T8" fmla="*/ 5898240 60000 65536"/>
            <a:gd name="T9" fmla="*/ 11796480 60000 65536"/>
            <a:gd name="T10" fmla="*/ 5898240 60000 65536"/>
            <a:gd name="T11" fmla="*/ 17694720 60000 65536"/>
            <a:gd name="T12" fmla="*/ 0 w 533396"/>
            <a:gd name="T13" fmla="*/ 533396 w 533396"/>
          </a:gdLst>
          <a:ahLst/>
          <a:cxnLst>
            <a:cxn ang="T6">
              <a:pos x="T0" y="0"/>
            </a:cxn>
            <a:cxn ang="T7">
              <a:pos x="T1" y="0"/>
            </a:cxn>
            <a:cxn ang="T8">
              <a:pos x="T2" y="0"/>
            </a:cxn>
            <a:cxn ang="T9">
              <a:pos x="T3" y="0"/>
            </a:cxn>
            <a:cxn ang="T10">
              <a:pos x="T4" y="0"/>
            </a:cxn>
            <a:cxn ang="T11">
              <a:pos x="T5" y="0"/>
            </a:cxn>
          </a:cxnLst>
          <a:rect l="T12" t="0" r="T13" b="0"/>
          <a:pathLst>
            <a:path w="533396">
              <a:moveTo>
                <a:pt x="0" y="0"/>
              </a:moveTo>
              <a:lnTo>
                <a:pt x="533396" y="1"/>
              </a:lnTo>
            </a:path>
          </a:pathLst>
        </a:custGeom>
        <a:noFill/>
        <a:ln w="9528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47625</xdr:colOff>
      <xdr:row>0</xdr:row>
      <xdr:rowOff>0</xdr:rowOff>
    </xdr:from>
    <xdr:to>
      <xdr:col>2</xdr:col>
      <xdr:colOff>428625</xdr:colOff>
      <xdr:row>5</xdr:row>
      <xdr:rowOff>19050</xdr:rowOff>
    </xdr:to>
    <xdr:pic>
      <xdr:nvPicPr>
        <xdr:cNvPr id="45518" name="Image 1" descr="Une image contenant Police, Graphique, logo, graphisme&#10;&#10;Description générée automatiquement">
          <a:extLst>
            <a:ext uri="{FF2B5EF4-FFF2-40B4-BE49-F238E27FC236}">
              <a16:creationId xmlns:a16="http://schemas.microsoft.com/office/drawing/2014/main" id="{4DFF1243-07A8-4BF3-8899-E8F15D67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0"/>
          <a:ext cx="3086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5</xdr:row>
      <xdr:rowOff>0</xdr:rowOff>
    </xdr:from>
    <xdr:to>
      <xdr:col>4</xdr:col>
      <xdr:colOff>447675</xdr:colOff>
      <xdr:row>11</xdr:row>
      <xdr:rowOff>66675</xdr:rowOff>
    </xdr:to>
    <xdr:pic>
      <xdr:nvPicPr>
        <xdr:cNvPr id="46138" name="Image 1" descr="Une image contenant Police, Graphique, logo, graphisme&#10;&#10;Description générée automatiquement">
          <a:extLst>
            <a:ext uri="{FF2B5EF4-FFF2-40B4-BE49-F238E27FC236}">
              <a16:creationId xmlns:a16="http://schemas.microsoft.com/office/drawing/2014/main" id="{88C06FA6-9C55-BF0D-1FC7-CFD3E227D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000125"/>
          <a:ext cx="379095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114300</xdr:rowOff>
    </xdr:from>
    <xdr:to>
      <xdr:col>4</xdr:col>
      <xdr:colOff>295275</xdr:colOff>
      <xdr:row>3</xdr:row>
      <xdr:rowOff>85725</xdr:rowOff>
    </xdr:to>
    <xdr:pic>
      <xdr:nvPicPr>
        <xdr:cNvPr id="47219" name="Image 1">
          <a:extLst>
            <a:ext uri="{FF2B5EF4-FFF2-40B4-BE49-F238E27FC236}">
              <a16:creationId xmlns:a16="http://schemas.microsoft.com/office/drawing/2014/main" id="{2368F5CE-5047-2CEC-1E15-0D55ECFA6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4300"/>
          <a:ext cx="31051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7</xdr:row>
      <xdr:rowOff>9525</xdr:rowOff>
    </xdr:from>
    <xdr:to>
      <xdr:col>6</xdr:col>
      <xdr:colOff>266700</xdr:colOff>
      <xdr:row>18</xdr:row>
      <xdr:rowOff>114300</xdr:rowOff>
    </xdr:to>
    <xdr:pic>
      <xdr:nvPicPr>
        <xdr:cNvPr id="47220" name="Image 1">
          <a:extLst>
            <a:ext uri="{FF2B5EF4-FFF2-40B4-BE49-F238E27FC236}">
              <a16:creationId xmlns:a16="http://schemas.microsoft.com/office/drawing/2014/main" id="{E7734930-4808-C58E-BABC-328419A65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819275"/>
          <a:ext cx="4619625" cy="274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123825</xdr:rowOff>
    </xdr:from>
    <xdr:to>
      <xdr:col>2</xdr:col>
      <xdr:colOff>1943100</xdr:colOff>
      <xdr:row>4</xdr:row>
      <xdr:rowOff>95250</xdr:rowOff>
    </xdr:to>
    <xdr:pic>
      <xdr:nvPicPr>
        <xdr:cNvPr id="48243" name="Image 2">
          <a:extLst>
            <a:ext uri="{FF2B5EF4-FFF2-40B4-BE49-F238E27FC236}">
              <a16:creationId xmlns:a16="http://schemas.microsoft.com/office/drawing/2014/main" id="{9CFD39BA-2896-1E00-9AA3-24E318F64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5"/>
          <a:ext cx="222885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3</xdr:col>
      <xdr:colOff>76200</xdr:colOff>
      <xdr:row>5</xdr:row>
      <xdr:rowOff>95250</xdr:rowOff>
    </xdr:to>
    <xdr:pic>
      <xdr:nvPicPr>
        <xdr:cNvPr id="49272" name="Image 3">
          <a:extLst>
            <a:ext uri="{FF2B5EF4-FFF2-40B4-BE49-F238E27FC236}">
              <a16:creationId xmlns:a16="http://schemas.microsoft.com/office/drawing/2014/main" id="{9C2E2CAC-C6B0-04CC-9029-5DED75CB3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90500"/>
          <a:ext cx="31623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3</xdr:col>
      <xdr:colOff>76200</xdr:colOff>
      <xdr:row>5</xdr:row>
      <xdr:rowOff>95250</xdr:rowOff>
    </xdr:to>
    <xdr:pic>
      <xdr:nvPicPr>
        <xdr:cNvPr id="50323" name="Image 3">
          <a:extLst>
            <a:ext uri="{FF2B5EF4-FFF2-40B4-BE49-F238E27FC236}">
              <a16:creationId xmlns:a16="http://schemas.microsoft.com/office/drawing/2014/main" id="{2DFC41CC-F998-CF73-835C-E8107E215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90500"/>
          <a:ext cx="31623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2</xdr:row>
      <xdr:rowOff>47625</xdr:rowOff>
    </xdr:from>
    <xdr:to>
      <xdr:col>7</xdr:col>
      <xdr:colOff>114300</xdr:colOff>
      <xdr:row>10</xdr:row>
      <xdr:rowOff>190500</xdr:rowOff>
    </xdr:to>
    <xdr:pic>
      <xdr:nvPicPr>
        <xdr:cNvPr id="50324" name="Image 2">
          <a:extLst>
            <a:ext uri="{FF2B5EF4-FFF2-40B4-BE49-F238E27FC236}">
              <a16:creationId xmlns:a16="http://schemas.microsoft.com/office/drawing/2014/main" id="{C6B2254F-4D0B-909F-B15A-BCD5A43D8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475"/>
          <a:ext cx="174307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123825</xdr:rowOff>
    </xdr:from>
    <xdr:to>
      <xdr:col>3</xdr:col>
      <xdr:colOff>47625</xdr:colOff>
      <xdr:row>4</xdr:row>
      <xdr:rowOff>95250</xdr:rowOff>
    </xdr:to>
    <xdr:pic>
      <xdr:nvPicPr>
        <xdr:cNvPr id="51258" name="Image 2">
          <a:extLst>
            <a:ext uri="{FF2B5EF4-FFF2-40B4-BE49-F238E27FC236}">
              <a16:creationId xmlns:a16="http://schemas.microsoft.com/office/drawing/2014/main" id="{9CF6CE42-23C7-BB6F-BE28-5436369FB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23825"/>
          <a:ext cx="314325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FCB-2AFE-4403-86B8-32706E2380B6}">
  <dimension ref="B50"/>
  <sheetViews>
    <sheetView workbookViewId="0"/>
  </sheetViews>
  <sheetFormatPr baseColWidth="10" defaultColWidth="9.1796875" defaultRowHeight="12.5"/>
  <cols>
    <col min="1" max="256" width="11.453125" customWidth="1"/>
  </cols>
  <sheetData>
    <row r="50" spans="2:2" ht="60.5">
      <c r="B50" s="1" t="s">
        <v>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395D-A32B-419D-9E0F-557CEA614831}">
  <sheetPr>
    <tabColor rgb="FF92D050"/>
    <pageSetUpPr fitToPage="1"/>
  </sheetPr>
  <dimension ref="A1:W63"/>
  <sheetViews>
    <sheetView topLeftCell="B1" workbookViewId="0">
      <selection activeCell="H12" sqref="H12:I12"/>
    </sheetView>
  </sheetViews>
  <sheetFormatPr baseColWidth="10" defaultColWidth="12" defaultRowHeight="20.5"/>
  <cols>
    <col min="1" max="1" width="3.54296875" style="2" customWidth="1"/>
    <col min="2" max="2" width="32.26953125" style="4" customWidth="1"/>
    <col min="3" max="3" width="22.453125" style="4" customWidth="1"/>
    <col min="4" max="4" width="21.81640625" style="4" customWidth="1"/>
    <col min="5" max="5" width="10.1796875" style="4" customWidth="1"/>
    <col min="6" max="6" width="11" style="4" customWidth="1"/>
    <col min="7" max="7" width="1.54296875" style="4" customWidth="1"/>
    <col min="8" max="8" width="9" style="4" customWidth="1"/>
    <col min="9" max="9" width="8.1796875" style="4" customWidth="1"/>
    <col min="10" max="10" width="2.1796875" style="4" customWidth="1"/>
    <col min="11" max="11" width="8.81640625" style="4" customWidth="1"/>
    <col min="12" max="12" width="8.54296875" style="4" customWidth="1"/>
    <col min="13" max="13" width="0" style="4" hidden="1" customWidth="1"/>
    <col min="14" max="14" width="2.453125" style="4" customWidth="1"/>
    <col min="15" max="22" width="0" style="4" hidden="1" customWidth="1"/>
    <col min="23" max="23" width="14.1796875" style="4" customWidth="1"/>
    <col min="24" max="16384" width="12" style="4"/>
  </cols>
  <sheetData>
    <row r="1" spans="1:19" ht="18.75" customHeight="1">
      <c r="B1" s="3"/>
      <c r="E1" s="5"/>
      <c r="F1" s="5"/>
      <c r="G1" s="5"/>
      <c r="H1" s="5"/>
      <c r="I1" s="418"/>
      <c r="J1" s="418"/>
      <c r="K1" s="418"/>
      <c r="L1" s="418"/>
      <c r="M1" s="6"/>
      <c r="N1" s="6"/>
    </row>
    <row r="2" spans="1:19" ht="18.75" customHeight="1">
      <c r="B2" s="3"/>
      <c r="E2" s="5"/>
      <c r="F2" s="5"/>
      <c r="G2" s="5"/>
      <c r="H2" s="5"/>
      <c r="I2" s="5"/>
      <c r="J2" s="5"/>
      <c r="K2" s="5"/>
      <c r="L2" s="5"/>
      <c r="M2" s="6"/>
      <c r="N2" s="6"/>
    </row>
    <row r="3" spans="1:19" ht="18.75" customHeight="1">
      <c r="B3" s="3"/>
      <c r="E3" s="5"/>
      <c r="F3" s="5"/>
      <c r="G3" s="5"/>
      <c r="H3" s="5"/>
      <c r="I3" s="5"/>
      <c r="J3" s="5"/>
      <c r="K3" s="5"/>
      <c r="L3" s="5"/>
      <c r="M3" s="6"/>
      <c r="N3" s="6"/>
    </row>
    <row r="4" spans="1:19" ht="18.75" customHeight="1" thickBot="1">
      <c r="B4" s="3"/>
      <c r="E4" s="5"/>
      <c r="F4" s="5"/>
      <c r="G4" s="5"/>
      <c r="H4" s="5"/>
      <c r="I4" s="5"/>
      <c r="J4" s="5"/>
      <c r="K4" s="5"/>
      <c r="L4" s="5"/>
      <c r="M4" s="6"/>
      <c r="N4" s="6"/>
    </row>
    <row r="5" spans="1:19" ht="25.5" customHeight="1" thickTop="1" thickBot="1">
      <c r="B5" s="419" t="s">
        <v>1</v>
      </c>
      <c r="C5" s="419"/>
      <c r="D5" s="419"/>
      <c r="E5" s="419"/>
      <c r="F5" s="419"/>
      <c r="G5" s="419"/>
      <c r="H5" s="419"/>
      <c r="I5" s="419"/>
      <c r="J5" s="419"/>
      <c r="K5" s="419"/>
      <c r="L5" s="419"/>
    </row>
    <row r="6" spans="1:19" ht="12" customHeight="1" thickTop="1" thickBot="1"/>
    <row r="7" spans="1:19" ht="20.25" customHeight="1" thickTop="1" thickBot="1">
      <c r="A7" s="418"/>
      <c r="B7" s="420" t="s">
        <v>2</v>
      </c>
      <c r="C7" s="420"/>
      <c r="D7" s="420"/>
      <c r="E7" s="420"/>
      <c r="F7" s="420"/>
      <c r="G7" s="7"/>
      <c r="H7" s="421" t="s">
        <v>3</v>
      </c>
      <c r="I7" s="421"/>
      <c r="J7" s="7"/>
      <c r="K7" s="422" t="s">
        <v>4</v>
      </c>
      <c r="L7" s="422"/>
    </row>
    <row r="8" spans="1:19" ht="27" customHeight="1" thickTop="1" thickBot="1">
      <c r="A8" s="418"/>
      <c r="B8" s="420"/>
      <c r="C8" s="420"/>
      <c r="D8" s="420"/>
      <c r="E8" s="420"/>
      <c r="F8" s="420"/>
      <c r="H8" s="423" t="s">
        <v>5</v>
      </c>
      <c r="I8" s="423"/>
      <c r="J8" s="8"/>
      <c r="K8" s="422"/>
      <c r="L8" s="422"/>
    </row>
    <row r="9" spans="1:19" ht="12" customHeight="1" thickTop="1" thickBot="1">
      <c r="A9" s="418"/>
      <c r="H9" s="9"/>
      <c r="I9" s="9"/>
      <c r="J9" s="8"/>
      <c r="K9" s="10"/>
      <c r="L9" s="10"/>
    </row>
    <row r="10" spans="1:19" ht="24.75" customHeight="1" thickTop="1" thickBot="1">
      <c r="A10" s="418"/>
      <c r="B10" s="424"/>
      <c r="C10" s="11" t="s">
        <v>6</v>
      </c>
      <c r="D10" s="12"/>
      <c r="E10" s="13"/>
      <c r="F10" s="14"/>
      <c r="G10" s="15"/>
      <c r="H10" s="425">
        <v>1100</v>
      </c>
      <c r="I10" s="425"/>
      <c r="J10" s="15"/>
      <c r="K10" s="425">
        <v>1300</v>
      </c>
      <c r="L10" s="425"/>
      <c r="P10" s="4">
        <v>1125.5999999999999</v>
      </c>
      <c r="Q10" s="4">
        <v>1407</v>
      </c>
      <c r="R10" s="4">
        <v>1693.65</v>
      </c>
      <c r="S10" s="4">
        <f>H10*1.25</f>
        <v>1375</v>
      </c>
    </row>
    <row r="11" spans="1:19" ht="24.75" customHeight="1" thickTop="1" thickBot="1">
      <c r="A11" s="418"/>
      <c r="B11" s="424"/>
      <c r="C11" s="16" t="s">
        <v>7</v>
      </c>
      <c r="D11" s="17"/>
      <c r="E11" s="429"/>
      <c r="F11" s="429"/>
      <c r="G11" s="18"/>
      <c r="H11" s="430">
        <v>2100</v>
      </c>
      <c r="I11" s="430"/>
      <c r="J11" s="18"/>
      <c r="K11" s="430">
        <v>2500</v>
      </c>
      <c r="L11" s="430"/>
      <c r="S11" s="4">
        <f>H11*1.25</f>
        <v>2625</v>
      </c>
    </row>
    <row r="12" spans="1:19" ht="24.75" customHeight="1" thickTop="1" thickBot="1">
      <c r="A12" s="418"/>
      <c r="B12" s="424"/>
      <c r="C12" s="19" t="s">
        <v>8</v>
      </c>
      <c r="D12" s="20"/>
      <c r="E12" s="20"/>
      <c r="F12" s="21"/>
      <c r="H12" s="431">
        <v>2900</v>
      </c>
      <c r="I12" s="431"/>
      <c r="K12" s="431">
        <v>3500</v>
      </c>
      <c r="L12" s="431"/>
      <c r="S12" s="4">
        <f>H12*1.25</f>
        <v>3625</v>
      </c>
    </row>
    <row r="13" spans="1:19" ht="17.25" customHeight="1" thickTop="1" thickBot="1">
      <c r="A13" s="418"/>
      <c r="E13" s="22"/>
      <c r="F13" s="23"/>
      <c r="G13" s="24"/>
      <c r="H13" s="25"/>
      <c r="I13" s="23"/>
      <c r="J13" s="24"/>
      <c r="K13" s="26"/>
      <c r="L13" s="27"/>
    </row>
    <row r="14" spans="1:19" ht="19" thickTop="1" thickBot="1">
      <c r="A14" s="418"/>
      <c r="B14" s="28" t="s">
        <v>9</v>
      </c>
      <c r="C14" s="29" t="s">
        <v>10</v>
      </c>
      <c r="D14" s="30"/>
      <c r="E14" s="31"/>
      <c r="F14" s="32"/>
      <c r="G14" s="33"/>
      <c r="H14" s="426">
        <v>700</v>
      </c>
      <c r="I14" s="426"/>
      <c r="J14" s="34"/>
      <c r="K14" s="426">
        <v>900</v>
      </c>
      <c r="L14" s="426"/>
    </row>
    <row r="15" spans="1:19" ht="15" customHeight="1" thickTop="1">
      <c r="A15" s="418"/>
      <c r="B15" s="35"/>
      <c r="C15" s="35"/>
      <c r="D15" s="35"/>
      <c r="E15" s="35"/>
      <c r="F15" s="35"/>
      <c r="G15" s="24"/>
      <c r="H15" s="25"/>
      <c r="I15" s="23"/>
      <c r="J15" s="24"/>
      <c r="K15" s="26"/>
      <c r="L15" s="27"/>
    </row>
    <row r="16" spans="1:19" ht="10" customHeight="1" thickBot="1">
      <c r="A16" s="418"/>
      <c r="B16" s="35"/>
      <c r="C16" s="35"/>
      <c r="D16" s="35"/>
      <c r="E16" s="35"/>
      <c r="F16" s="35"/>
      <c r="G16" s="24"/>
      <c r="H16" s="25"/>
      <c r="I16" s="23"/>
      <c r="J16" s="24"/>
      <c r="K16" s="26"/>
      <c r="L16" s="27"/>
    </row>
    <row r="17" spans="1:22" ht="19" thickTop="1" thickBot="1">
      <c r="A17" s="418"/>
      <c r="B17" s="28" t="s">
        <v>11</v>
      </c>
      <c r="C17" s="29" t="s">
        <v>12</v>
      </c>
      <c r="D17" s="30"/>
      <c r="E17" s="31"/>
      <c r="F17" s="32"/>
      <c r="G17" s="33"/>
      <c r="H17" s="426">
        <v>10000</v>
      </c>
      <c r="I17" s="426"/>
      <c r="J17" s="36"/>
      <c r="K17" s="426">
        <v>13000</v>
      </c>
      <c r="L17" s="426"/>
    </row>
    <row r="18" spans="1:22" ht="19" thickTop="1" thickBot="1">
      <c r="A18" s="418"/>
      <c r="B18" s="35"/>
      <c r="C18" s="35"/>
      <c r="D18" s="35"/>
      <c r="E18" s="35"/>
      <c r="F18" s="35"/>
      <c r="G18" s="24"/>
      <c r="H18" s="25"/>
      <c r="I18" s="23"/>
      <c r="J18" s="24"/>
      <c r="K18" s="26"/>
      <c r="L18" s="27"/>
    </row>
    <row r="19" spans="1:22" ht="20.25" customHeight="1" thickTop="1" thickBot="1">
      <c r="A19" s="418"/>
      <c r="B19" s="28" t="s">
        <v>13</v>
      </c>
      <c r="C19" s="29" t="s">
        <v>14</v>
      </c>
      <c r="D19" s="30"/>
      <c r="E19" s="31"/>
      <c r="F19" s="32"/>
      <c r="G19" s="33"/>
      <c r="H19" s="426">
        <v>4500</v>
      </c>
      <c r="I19" s="426"/>
      <c r="J19" s="36"/>
      <c r="K19" s="426">
        <v>6000</v>
      </c>
      <c r="L19" s="426"/>
    </row>
    <row r="20" spans="1:22" ht="10" customHeight="1" thickTop="1">
      <c r="A20" s="418"/>
      <c r="B20" s="35"/>
      <c r="C20" s="35"/>
      <c r="D20" s="35"/>
      <c r="E20" s="35"/>
      <c r="F20" s="35"/>
      <c r="G20" s="24"/>
      <c r="H20" s="25"/>
      <c r="I20" s="23"/>
      <c r="J20" s="24"/>
      <c r="K20" s="26"/>
      <c r="L20" s="27"/>
    </row>
    <row r="21" spans="1:22" ht="10" customHeight="1" thickBot="1">
      <c r="A21" s="418"/>
      <c r="B21" s="35"/>
      <c r="C21" s="35"/>
      <c r="D21" s="35"/>
      <c r="E21" s="35"/>
      <c r="F21" s="35"/>
      <c r="G21" s="24"/>
      <c r="H21" s="25"/>
      <c r="I21" s="23"/>
      <c r="J21" s="24"/>
      <c r="K21" s="26"/>
      <c r="L21" s="27"/>
    </row>
    <row r="22" spans="1:22" ht="24.75" customHeight="1" thickTop="1" thickBot="1">
      <c r="A22" s="418"/>
      <c r="C22" s="37"/>
      <c r="D22" s="37"/>
      <c r="E22" s="38"/>
      <c r="F22" s="38"/>
      <c r="H22" s="427" t="s">
        <v>15</v>
      </c>
      <c r="I22" s="427"/>
      <c r="K22" s="428" t="s">
        <v>16</v>
      </c>
      <c r="L22" s="428"/>
    </row>
    <row r="23" spans="1:22" ht="20.25" customHeight="1" thickTop="1" thickBot="1">
      <c r="A23" s="418"/>
      <c r="B23" s="420" t="s">
        <v>17</v>
      </c>
      <c r="C23" s="39" t="s">
        <v>18</v>
      </c>
      <c r="D23" s="440" t="s">
        <v>19</v>
      </c>
      <c r="E23" s="440"/>
      <c r="F23" s="441"/>
      <c r="H23" s="436">
        <v>350</v>
      </c>
      <c r="I23" s="436"/>
      <c r="J23" s="41"/>
      <c r="K23" s="437">
        <v>400</v>
      </c>
      <c r="L23" s="437"/>
      <c r="S23" s="4">
        <f>H23*1.25</f>
        <v>437.5</v>
      </c>
    </row>
    <row r="24" spans="1:22" ht="18.5" thickTop="1" thickBot="1">
      <c r="A24" s="418"/>
      <c r="B24" s="420"/>
      <c r="C24" s="19" t="s">
        <v>20</v>
      </c>
      <c r="D24" s="438" t="s">
        <v>21</v>
      </c>
      <c r="E24" s="438"/>
      <c r="F24" s="438"/>
      <c r="G24" s="42"/>
      <c r="H24" s="439">
        <v>2000</v>
      </c>
      <c r="I24" s="439"/>
      <c r="J24" s="41"/>
      <c r="K24" s="439">
        <v>2200</v>
      </c>
      <c r="L24" s="439"/>
      <c r="O24" s="4" t="e">
        <f>#REF!*3</f>
        <v>#REF!</v>
      </c>
      <c r="S24" s="4">
        <f>H24*1.25</f>
        <v>2500</v>
      </c>
      <c r="T24" s="4" t="e">
        <f>H24/#REF!</f>
        <v>#REF!</v>
      </c>
      <c r="V24"/>
    </row>
    <row r="25" spans="1:22" ht="12" customHeight="1" thickTop="1" thickBot="1">
      <c r="A25" s="418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V25"/>
    </row>
    <row r="26" spans="1:22" ht="18.5" thickTop="1" thickBot="1">
      <c r="A26" s="418"/>
      <c r="B26" s="432" t="s">
        <v>22</v>
      </c>
      <c r="C26" s="11" t="s">
        <v>20</v>
      </c>
      <c r="D26" s="433" t="s">
        <v>23</v>
      </c>
      <c r="E26" s="433"/>
      <c r="F26" s="433"/>
      <c r="G26" s="42"/>
      <c r="H26" s="434">
        <v>1100</v>
      </c>
      <c r="I26" s="434"/>
      <c r="J26" s="41"/>
      <c r="K26" s="434">
        <v>1200</v>
      </c>
      <c r="L26" s="434"/>
      <c r="S26" s="4">
        <f>H26*1.25</f>
        <v>1375</v>
      </c>
    </row>
    <row r="27" spans="1:22" ht="18" thickTop="1">
      <c r="A27" s="418"/>
      <c r="B27" s="432"/>
      <c r="C27" s="16" t="s">
        <v>20</v>
      </c>
      <c r="D27" s="435" t="s">
        <v>24</v>
      </c>
      <c r="E27" s="435"/>
      <c r="F27" s="435"/>
      <c r="G27" s="42"/>
      <c r="H27" s="430">
        <v>1900</v>
      </c>
      <c r="I27" s="430"/>
      <c r="J27" s="41"/>
      <c r="K27" s="430">
        <v>2400</v>
      </c>
      <c r="L27" s="430"/>
      <c r="O27" s="4">
        <f>K26*2</f>
        <v>2400</v>
      </c>
      <c r="S27" s="4">
        <f>H27*1.25</f>
        <v>2375</v>
      </c>
    </row>
    <row r="28" spans="1:22" ht="18" thickBot="1">
      <c r="A28" s="418"/>
      <c r="B28" s="44" t="s">
        <v>25</v>
      </c>
      <c r="C28" s="19" t="s">
        <v>20</v>
      </c>
      <c r="D28" s="443" t="s">
        <v>26</v>
      </c>
      <c r="E28" s="443"/>
      <c r="F28" s="443"/>
      <c r="G28" s="42"/>
      <c r="H28" s="431">
        <v>2800</v>
      </c>
      <c r="I28" s="431"/>
      <c r="J28" s="41"/>
      <c r="K28" s="431">
        <v>3500</v>
      </c>
      <c r="L28" s="431"/>
      <c r="O28" s="4">
        <f>K26*3</f>
        <v>3600</v>
      </c>
      <c r="S28" s="4">
        <f>H28*1.25</f>
        <v>3500</v>
      </c>
    </row>
    <row r="29" spans="1:22" ht="25" customHeight="1" thickTop="1" thickBot="1">
      <c r="A29" s="418"/>
      <c r="B29" s="45" t="s">
        <v>27</v>
      </c>
      <c r="C29" s="39" t="s">
        <v>20</v>
      </c>
      <c r="D29" s="438" t="s">
        <v>28</v>
      </c>
      <c r="E29" s="438"/>
      <c r="F29" s="438"/>
      <c r="H29" s="434">
        <v>4800</v>
      </c>
      <c r="I29" s="434"/>
      <c r="J29" s="41"/>
      <c r="K29" s="434">
        <f>H29*1.25</f>
        <v>6000</v>
      </c>
      <c r="L29" s="434"/>
      <c r="S29" s="4">
        <f>H29*1.25</f>
        <v>6000</v>
      </c>
    </row>
    <row r="30" spans="1:22" ht="10" customHeight="1" thickTop="1" thickBot="1">
      <c r="A30" s="418"/>
      <c r="B30" s="35"/>
      <c r="C30" s="35"/>
      <c r="D30" s="35"/>
      <c r="E30" s="35"/>
      <c r="F30" s="35"/>
      <c r="H30" s="46"/>
      <c r="I30" s="46"/>
      <c r="K30" s="46"/>
      <c r="L30" s="46"/>
    </row>
    <row r="31" spans="1:22" ht="29.25" customHeight="1" thickTop="1" thickBot="1">
      <c r="A31" s="418"/>
      <c r="B31" s="442" t="s">
        <v>29</v>
      </c>
      <c r="C31" s="442"/>
      <c r="D31" s="442"/>
      <c r="E31" s="442"/>
      <c r="F31" s="442"/>
      <c r="G31" s="5"/>
      <c r="H31" s="427" t="s">
        <v>15</v>
      </c>
      <c r="I31" s="427"/>
      <c r="K31" s="428" t="s">
        <v>16</v>
      </c>
      <c r="L31" s="428"/>
    </row>
    <row r="32" spans="1:22" ht="28.5" customHeight="1" thickTop="1" thickBot="1">
      <c r="B32" s="45" t="s">
        <v>30</v>
      </c>
      <c r="C32" s="39"/>
      <c r="D32" s="438" t="s">
        <v>21</v>
      </c>
      <c r="E32" s="438"/>
      <c r="F32" s="438"/>
      <c r="H32" s="434">
        <v>600</v>
      </c>
      <c r="I32" s="434"/>
      <c r="J32" s="41"/>
      <c r="K32" s="434">
        <f>H32*1.25</f>
        <v>750</v>
      </c>
      <c r="L32" s="434"/>
      <c r="S32" s="4">
        <f>H32*1.25</f>
        <v>750</v>
      </c>
    </row>
    <row r="33" spans="2:19" ht="12.75" customHeight="1" thickTop="1" thickBot="1">
      <c r="B33" s="47"/>
      <c r="D33" s="42"/>
      <c r="E33" s="42"/>
      <c r="F33" s="42"/>
      <c r="H33" s="46"/>
      <c r="I33" s="46"/>
      <c r="K33" s="46"/>
      <c r="L33" s="46"/>
    </row>
    <row r="34" spans="2:19" ht="28.5" customHeight="1" thickTop="1" thickBot="1">
      <c r="B34" s="442" t="s">
        <v>31</v>
      </c>
      <c r="C34" s="442"/>
      <c r="D34" s="442"/>
      <c r="E34" s="442"/>
      <c r="F34" s="442"/>
      <c r="G34" s="5"/>
      <c r="H34" s="427" t="s">
        <v>15</v>
      </c>
      <c r="I34" s="427"/>
      <c r="K34" s="428" t="s">
        <v>16</v>
      </c>
      <c r="L34" s="428"/>
    </row>
    <row r="35" spans="2:19" ht="28.5" customHeight="1" thickTop="1" thickBot="1">
      <c r="B35" s="45" t="s">
        <v>30</v>
      </c>
      <c r="C35" s="39"/>
      <c r="D35" s="438" t="s">
        <v>32</v>
      </c>
      <c r="E35" s="438"/>
      <c r="F35" s="438"/>
      <c r="H35" s="426">
        <v>650</v>
      </c>
      <c r="I35" s="426"/>
      <c r="J35" s="41"/>
      <c r="K35" s="426">
        <v>800</v>
      </c>
      <c r="L35" s="426"/>
    </row>
    <row r="36" spans="2:19" ht="12" customHeight="1" thickTop="1" thickBot="1"/>
    <row r="37" spans="2:19" ht="25.5" customHeight="1" thickTop="1" thickBot="1">
      <c r="B37" s="442" t="s">
        <v>33</v>
      </c>
      <c r="C37" s="442"/>
      <c r="D37" s="442"/>
      <c r="E37" s="442"/>
      <c r="F37" s="442"/>
      <c r="G37" s="48"/>
      <c r="H37" s="427" t="s">
        <v>34</v>
      </c>
      <c r="I37" s="427"/>
      <c r="K37" s="428" t="s">
        <v>35</v>
      </c>
      <c r="L37" s="428"/>
    </row>
    <row r="38" spans="2:19" ht="23.25" customHeight="1" thickTop="1" thickBot="1">
      <c r="B38" s="444" t="s">
        <v>36</v>
      </c>
      <c r="C38" s="444"/>
      <c r="D38" s="444"/>
      <c r="E38" s="444"/>
      <c r="F38" s="444"/>
      <c r="H38" s="445">
        <v>9850</v>
      </c>
      <c r="I38" s="445"/>
      <c r="K38" s="426">
        <v>12000</v>
      </c>
      <c r="L38" s="426"/>
      <c r="S38" s="4">
        <f>H38*1.25</f>
        <v>12312.5</v>
      </c>
    </row>
    <row r="39" spans="2:19" ht="25.5" customHeight="1" thickTop="1" thickBot="1">
      <c r="B39" s="444" t="s">
        <v>37</v>
      </c>
      <c r="C39" s="444"/>
      <c r="D39" s="444"/>
      <c r="E39" s="444"/>
      <c r="F39" s="444"/>
      <c r="H39" s="445">
        <v>7600</v>
      </c>
      <c r="I39" s="445"/>
      <c r="K39" s="426">
        <v>9000</v>
      </c>
      <c r="L39" s="426"/>
      <c r="S39" s="4">
        <f>H39*1.25</f>
        <v>9500</v>
      </c>
    </row>
    <row r="40" spans="2:19" ht="12" customHeight="1" thickTop="1" thickBot="1"/>
    <row r="41" spans="2:19" ht="27" customHeight="1" thickTop="1" thickBot="1">
      <c r="B41" s="442" t="s">
        <v>38</v>
      </c>
      <c r="C41" s="442"/>
      <c r="D41" s="442"/>
      <c r="E41" s="442"/>
      <c r="F41" s="442"/>
      <c r="G41" s="48"/>
      <c r="H41" s="427" t="s">
        <v>34</v>
      </c>
      <c r="I41" s="427"/>
      <c r="K41" s="428" t="s">
        <v>35</v>
      </c>
      <c r="L41" s="428"/>
    </row>
    <row r="42" spans="2:19" ht="20.149999999999999" customHeight="1" thickTop="1" thickBot="1">
      <c r="B42" s="49" t="s">
        <v>39</v>
      </c>
      <c r="C42" s="40"/>
      <c r="D42" s="40"/>
      <c r="E42" s="446" t="s">
        <v>40</v>
      </c>
      <c r="F42" s="446"/>
      <c r="G42" s="48"/>
      <c r="H42" s="439">
        <v>8000</v>
      </c>
      <c r="I42" s="439"/>
      <c r="J42" s="41"/>
      <c r="K42" s="439">
        <f>H42*1.25</f>
        <v>10000</v>
      </c>
      <c r="L42" s="439"/>
      <c r="P42" s="4">
        <v>7302.75</v>
      </c>
      <c r="Q42" s="4">
        <v>9128.17</v>
      </c>
      <c r="S42" s="4">
        <f>H42*1.25</f>
        <v>10000</v>
      </c>
    </row>
    <row r="43" spans="2:19" ht="20.149999999999999" customHeight="1" thickTop="1" thickBot="1">
      <c r="B43" s="49" t="s">
        <v>41</v>
      </c>
      <c r="C43" s="40"/>
      <c r="D43" s="40"/>
      <c r="E43" s="446" t="s">
        <v>42</v>
      </c>
      <c r="F43" s="446"/>
      <c r="G43" s="48"/>
      <c r="H43" s="439">
        <v>4100</v>
      </c>
      <c r="I43" s="439"/>
      <c r="J43" s="41"/>
      <c r="K43" s="439">
        <v>5100</v>
      </c>
      <c r="L43" s="439"/>
      <c r="S43" s="4">
        <f>H43*1.25</f>
        <v>5125</v>
      </c>
    </row>
    <row r="44" spans="2:19" ht="15" customHeight="1" thickTop="1" thickBot="1">
      <c r="B44" s="50"/>
      <c r="C44" s="50"/>
      <c r="D44" s="50"/>
      <c r="E44" s="50"/>
      <c r="F44" s="50"/>
      <c r="H44" s="46"/>
      <c r="I44" s="46"/>
      <c r="K44" s="46"/>
      <c r="L44" s="46"/>
    </row>
    <row r="45" spans="2:19" ht="18" customHeight="1" thickTop="1" thickBot="1">
      <c r="B45" s="420" t="s">
        <v>43</v>
      </c>
      <c r="C45" s="420"/>
      <c r="D45" s="420"/>
      <c r="E45" s="420"/>
      <c r="F45" s="420"/>
      <c r="H45" s="427" t="s">
        <v>15</v>
      </c>
      <c r="I45" s="427"/>
      <c r="K45" s="428" t="s">
        <v>16</v>
      </c>
      <c r="L45" s="428"/>
      <c r="M45" s="13" t="e">
        <f>#REF!*1.25</f>
        <v>#REF!</v>
      </c>
    </row>
    <row r="46" spans="2:19" ht="18.75" customHeight="1" thickTop="1" thickBot="1">
      <c r="B46" s="420"/>
      <c r="C46" s="420"/>
      <c r="D46" s="420"/>
      <c r="E46" s="420"/>
      <c r="F46" s="420"/>
      <c r="H46" s="427"/>
      <c r="I46" s="427"/>
      <c r="J46" s="51"/>
      <c r="K46" s="428"/>
      <c r="L46" s="428"/>
      <c r="M46" s="52"/>
      <c r="S46" s="4">
        <f>H47*1.25</f>
        <v>362.5</v>
      </c>
    </row>
    <row r="47" spans="2:19" ht="18" customHeight="1" thickTop="1" thickBot="1">
      <c r="B47" s="53" t="s">
        <v>44</v>
      </c>
      <c r="C47" s="447" t="s">
        <v>19</v>
      </c>
      <c r="D47" s="447"/>
      <c r="E47" s="54"/>
      <c r="F47" s="55"/>
      <c r="H47" s="445">
        <v>290</v>
      </c>
      <c r="I47" s="445"/>
      <c r="J47" s="51"/>
      <c r="K47" s="449">
        <v>350</v>
      </c>
      <c r="L47" s="449"/>
      <c r="M47" s="52"/>
    </row>
    <row r="48" spans="2:19" ht="21.75" customHeight="1" thickTop="1" thickBot="1">
      <c r="B48" s="53" t="s">
        <v>30</v>
      </c>
      <c r="C48" s="447" t="s">
        <v>45</v>
      </c>
      <c r="D48" s="447"/>
      <c r="E48" s="54"/>
      <c r="F48" s="55"/>
      <c r="H48" s="445">
        <v>1800</v>
      </c>
      <c r="I48" s="445"/>
      <c r="J48" s="46"/>
      <c r="K48" s="448">
        <v>2200</v>
      </c>
      <c r="L48" s="448"/>
    </row>
    <row r="49" spans="2:23" ht="18" customHeight="1" thickTop="1" thickBot="1">
      <c r="B49" s="53" t="s">
        <v>46</v>
      </c>
      <c r="C49" s="447" t="s">
        <v>47</v>
      </c>
      <c r="D49" s="447"/>
      <c r="E49" s="54"/>
      <c r="F49" s="55"/>
      <c r="H49" s="426">
        <v>3100</v>
      </c>
      <c r="I49" s="426"/>
      <c r="J49" s="56"/>
      <c r="K49" s="426">
        <v>3500</v>
      </c>
      <c r="L49" s="426"/>
    </row>
    <row r="50" spans="2:23" ht="13.5" customHeight="1" thickTop="1" thickBot="1">
      <c r="B50" s="57"/>
      <c r="C50" s="42"/>
      <c r="D50" s="42"/>
      <c r="E50" s="25"/>
      <c r="F50" s="25"/>
      <c r="G50" s="46"/>
      <c r="H50" s="46"/>
      <c r="I50" s="46"/>
      <c r="J50" s="46"/>
      <c r="K50" s="46"/>
      <c r="L50" s="46"/>
      <c r="O50" s="58"/>
      <c r="P50" s="58"/>
      <c r="Q50" s="58"/>
      <c r="R50" s="58"/>
      <c r="S50" s="58"/>
      <c r="T50" s="58"/>
      <c r="U50" s="58"/>
      <c r="V50" s="58"/>
      <c r="W50" s="58"/>
    </row>
    <row r="51" spans="2:23" ht="18" customHeight="1" thickTop="1" thickBot="1">
      <c r="B51" s="420" t="s">
        <v>48</v>
      </c>
      <c r="C51" s="420"/>
      <c r="D51" s="420"/>
      <c r="E51" s="420"/>
      <c r="F51" s="420"/>
      <c r="H51" s="427" t="s">
        <v>15</v>
      </c>
      <c r="I51" s="427"/>
      <c r="K51" s="428" t="s">
        <v>16</v>
      </c>
      <c r="L51" s="428"/>
      <c r="M51" s="42"/>
      <c r="N51" s="42"/>
      <c r="O51" s="25"/>
      <c r="P51" s="25"/>
      <c r="Q51" s="57"/>
      <c r="R51" s="42"/>
      <c r="S51" s="42"/>
      <c r="T51" s="25"/>
      <c r="U51" s="25"/>
      <c r="V51" s="57"/>
    </row>
    <row r="52" spans="2:23" ht="18" customHeight="1" thickTop="1" thickBot="1">
      <c r="B52" s="420"/>
      <c r="C52" s="420"/>
      <c r="D52" s="420"/>
      <c r="E52" s="420"/>
      <c r="F52" s="420"/>
      <c r="G52" s="59"/>
      <c r="H52" s="427"/>
      <c r="I52" s="427"/>
      <c r="J52" s="51"/>
      <c r="K52" s="428"/>
      <c r="L52" s="428"/>
      <c r="M52" s="42"/>
      <c r="N52" s="42"/>
      <c r="O52" s="25"/>
      <c r="P52" s="25"/>
      <c r="Q52" s="57"/>
      <c r="R52" s="42"/>
      <c r="S52" s="42"/>
      <c r="T52" s="25"/>
      <c r="U52" s="25"/>
      <c r="V52" s="57"/>
    </row>
    <row r="53" spans="2:23" ht="18" customHeight="1" thickTop="1" thickBot="1">
      <c r="B53" s="53" t="s">
        <v>44</v>
      </c>
      <c r="C53" s="447" t="s">
        <v>19</v>
      </c>
      <c r="D53" s="447"/>
      <c r="E53" s="54"/>
      <c r="F53" s="55"/>
      <c r="H53" s="445">
        <v>220</v>
      </c>
      <c r="I53" s="445"/>
      <c r="J53" s="51"/>
      <c r="K53" s="449">
        <v>280</v>
      </c>
      <c r="L53" s="449"/>
      <c r="M53" s="42"/>
      <c r="N53" s="42"/>
      <c r="O53" s="25"/>
      <c r="P53" s="25"/>
      <c r="Q53" s="57"/>
      <c r="R53" s="42"/>
      <c r="S53" s="42"/>
      <c r="T53" s="25"/>
      <c r="U53" s="25"/>
      <c r="V53" s="57"/>
    </row>
    <row r="54" spans="2:23" ht="12" customHeight="1" thickTop="1" thickBot="1"/>
    <row r="55" spans="2:23" ht="17.25" customHeight="1" thickTop="1" thickBot="1">
      <c r="B55" s="420" t="s">
        <v>49</v>
      </c>
      <c r="C55" s="420"/>
      <c r="D55" s="420"/>
      <c r="E55" s="420"/>
      <c r="F55" s="420"/>
      <c r="H55" s="427" t="s">
        <v>50</v>
      </c>
      <c r="I55" s="427"/>
      <c r="K55" s="450" t="s">
        <v>16</v>
      </c>
      <c r="L55" s="450"/>
    </row>
    <row r="56" spans="2:23" ht="20.25" customHeight="1" thickTop="1" thickBot="1">
      <c r="B56" s="420"/>
      <c r="C56" s="420"/>
      <c r="D56" s="420"/>
      <c r="E56" s="420"/>
      <c r="F56" s="420"/>
      <c r="H56" s="427"/>
      <c r="I56" s="427"/>
      <c r="K56" s="450"/>
      <c r="L56" s="450"/>
    </row>
    <row r="57" spans="2:23" ht="17.25" customHeight="1" thickTop="1" thickBot="1">
      <c r="B57" s="60" t="s">
        <v>44</v>
      </c>
      <c r="C57" s="447" t="s">
        <v>19</v>
      </c>
      <c r="D57" s="447"/>
      <c r="E57" s="61"/>
      <c r="F57" s="62"/>
      <c r="H57" s="445">
        <v>290</v>
      </c>
      <c r="I57" s="445"/>
      <c r="K57" s="445">
        <v>350</v>
      </c>
      <c r="L57" s="445"/>
    </row>
    <row r="58" spans="2:23" ht="17.25" customHeight="1" thickTop="1" thickBot="1">
      <c r="B58" s="60" t="s">
        <v>51</v>
      </c>
      <c r="C58" s="447" t="s">
        <v>45</v>
      </c>
      <c r="D58" s="447"/>
      <c r="E58" s="61"/>
      <c r="F58" s="62"/>
      <c r="H58" s="426">
        <v>1500</v>
      </c>
      <c r="I58" s="426"/>
      <c r="J58" s="41"/>
      <c r="K58" s="426">
        <f>H58*1.3</f>
        <v>1950</v>
      </c>
      <c r="L58" s="426"/>
    </row>
    <row r="59" spans="2:23" ht="12" customHeight="1" thickTop="1">
      <c r="B59" s="50"/>
      <c r="C59" s="50"/>
      <c r="D59" s="50"/>
      <c r="E59" s="50"/>
      <c r="F59" s="50"/>
      <c r="H59" s="63"/>
      <c r="I59" s="63"/>
    </row>
    <row r="60" spans="2:23" ht="27.5">
      <c r="B60" s="358" t="s">
        <v>52</v>
      </c>
    </row>
    <row r="61" spans="2:23">
      <c r="C61" s="359" t="s">
        <v>53</v>
      </c>
    </row>
    <row r="62" spans="2:23">
      <c r="C62" s="359" t="s">
        <v>54</v>
      </c>
    </row>
    <row r="63" spans="2:23">
      <c r="C63" s="359" t="s">
        <v>55</v>
      </c>
    </row>
  </sheetData>
  <mergeCells count="100">
    <mergeCell ref="C58:D58"/>
    <mergeCell ref="H58:I58"/>
    <mergeCell ref="K58:L58"/>
    <mergeCell ref="B55:F56"/>
    <mergeCell ref="H55:I56"/>
    <mergeCell ref="K55:L56"/>
    <mergeCell ref="C57:D57"/>
    <mergeCell ref="H57:I57"/>
    <mergeCell ref="K57:L57"/>
    <mergeCell ref="C53:D53"/>
    <mergeCell ref="H53:I53"/>
    <mergeCell ref="K53:L53"/>
    <mergeCell ref="C49:D49"/>
    <mergeCell ref="H49:I49"/>
    <mergeCell ref="K49:L49"/>
    <mergeCell ref="B51:F52"/>
    <mergeCell ref="H51:I52"/>
    <mergeCell ref="K51:L52"/>
    <mergeCell ref="C48:D48"/>
    <mergeCell ref="H48:I48"/>
    <mergeCell ref="K48:L48"/>
    <mergeCell ref="B45:F46"/>
    <mergeCell ref="H45:I46"/>
    <mergeCell ref="K45:L46"/>
    <mergeCell ref="C47:D47"/>
    <mergeCell ref="H47:I47"/>
    <mergeCell ref="K47:L47"/>
    <mergeCell ref="B39:F39"/>
    <mergeCell ref="H39:I39"/>
    <mergeCell ref="K39:L39"/>
    <mergeCell ref="B41:F41"/>
    <mergeCell ref="H41:I41"/>
    <mergeCell ref="K41:L41"/>
    <mergeCell ref="E42:F42"/>
    <mergeCell ref="H42:I42"/>
    <mergeCell ref="K42:L42"/>
    <mergeCell ref="E43:F43"/>
    <mergeCell ref="H43:I43"/>
    <mergeCell ref="K43:L43"/>
    <mergeCell ref="B34:F34"/>
    <mergeCell ref="H34:I34"/>
    <mergeCell ref="K34:L34"/>
    <mergeCell ref="D35:F35"/>
    <mergeCell ref="H35:I35"/>
    <mergeCell ref="K35:L35"/>
    <mergeCell ref="B37:F37"/>
    <mergeCell ref="H37:I37"/>
    <mergeCell ref="K37:L37"/>
    <mergeCell ref="B38:F38"/>
    <mergeCell ref="H38:I38"/>
    <mergeCell ref="K38:L38"/>
    <mergeCell ref="D28:F28"/>
    <mergeCell ref="H28:I28"/>
    <mergeCell ref="K28:L28"/>
    <mergeCell ref="D29:F29"/>
    <mergeCell ref="H29:I29"/>
    <mergeCell ref="K29:L29"/>
    <mergeCell ref="B31:F31"/>
    <mergeCell ref="H31:I31"/>
    <mergeCell ref="K31:L31"/>
    <mergeCell ref="D32:F32"/>
    <mergeCell ref="H32:I32"/>
    <mergeCell ref="K32:L32"/>
    <mergeCell ref="H14:I14"/>
    <mergeCell ref="K14:L14"/>
    <mergeCell ref="B26:B27"/>
    <mergeCell ref="D26:F26"/>
    <mergeCell ref="H26:I26"/>
    <mergeCell ref="K26:L26"/>
    <mergeCell ref="D27:F27"/>
    <mergeCell ref="H27:I27"/>
    <mergeCell ref="K27:L27"/>
    <mergeCell ref="B23:B24"/>
    <mergeCell ref="H23:I23"/>
    <mergeCell ref="K23:L23"/>
    <mergeCell ref="D24:F24"/>
    <mergeCell ref="H24:I24"/>
    <mergeCell ref="K24:L24"/>
    <mergeCell ref="D23:F23"/>
    <mergeCell ref="E11:F11"/>
    <mergeCell ref="H11:I11"/>
    <mergeCell ref="K11:L11"/>
    <mergeCell ref="H12:I12"/>
    <mergeCell ref="K12:L12"/>
    <mergeCell ref="I1:L1"/>
    <mergeCell ref="B5:L5"/>
    <mergeCell ref="A7:A31"/>
    <mergeCell ref="B7:F8"/>
    <mergeCell ref="H7:I7"/>
    <mergeCell ref="K7:L8"/>
    <mergeCell ref="H8:I8"/>
    <mergeCell ref="B10:B12"/>
    <mergeCell ref="H10:I10"/>
    <mergeCell ref="K10:L10"/>
    <mergeCell ref="H17:I17"/>
    <mergeCell ref="K17:L17"/>
    <mergeCell ref="H19:I19"/>
    <mergeCell ref="K19:L19"/>
    <mergeCell ref="H22:I22"/>
    <mergeCell ref="K22:L22"/>
  </mergeCells>
  <printOptions horizontalCentered="1"/>
  <pageMargins left="0.19685039370078702" right="0.19685039370078702" top="0.19685039370078702" bottom="0.19685039370078702" header="0.19685039370078702" footer="0.19685039370078702"/>
  <pageSetup paperSize="0" orientation="portrait" horizontalDpi="0" verticalDpi="0" copies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AE0C-7273-47F1-8E4C-5AF1A8508494}">
  <sheetPr>
    <tabColor theme="9" tint="0.39997558519241921"/>
    <pageSetUpPr fitToPage="1"/>
  </sheetPr>
  <dimension ref="A1:L48"/>
  <sheetViews>
    <sheetView topLeftCell="B7" zoomScale="99" workbookViewId="0">
      <selection activeCell="M7" sqref="M1:M1048576"/>
    </sheetView>
  </sheetViews>
  <sheetFormatPr baseColWidth="10" defaultColWidth="12" defaultRowHeight="20.5"/>
  <cols>
    <col min="1" max="1" width="3.54296875" style="2" customWidth="1"/>
    <col min="2" max="2" width="32.26953125" style="4" customWidth="1"/>
    <col min="3" max="3" width="22.453125" style="4" customWidth="1"/>
    <col min="4" max="4" width="21.81640625" style="4" customWidth="1"/>
    <col min="5" max="5" width="10.1796875" style="4" customWidth="1"/>
    <col min="6" max="6" width="11" style="4" customWidth="1"/>
    <col min="7" max="7" width="4.81640625" style="4" customWidth="1"/>
    <col min="8" max="9" width="12" style="4"/>
    <col min="10" max="10" width="2.453125" style="4" customWidth="1"/>
    <col min="11" max="16384" width="12" style="4"/>
  </cols>
  <sheetData>
    <row r="1" spans="1:12" ht="18.75" customHeight="1">
      <c r="B1" s="3"/>
      <c r="E1" s="5"/>
      <c r="F1" s="5"/>
    </row>
    <row r="2" spans="1:12" ht="18.75" customHeight="1">
      <c r="B2" s="3"/>
      <c r="E2" s="5"/>
      <c r="F2" s="5"/>
    </row>
    <row r="3" spans="1:12" ht="18.75" customHeight="1" thickBot="1">
      <c r="B3" s="3"/>
      <c r="E3" s="5"/>
      <c r="F3" s="5"/>
    </row>
    <row r="4" spans="1:12" ht="18.75" customHeight="1" thickTop="1" thickBot="1">
      <c r="B4" s="3"/>
      <c r="E4" s="5"/>
      <c r="F4" s="5"/>
      <c r="H4" s="454" t="s">
        <v>59</v>
      </c>
      <c r="I4" s="455"/>
      <c r="J4" s="455"/>
      <c r="K4" s="455"/>
      <c r="L4" s="455"/>
    </row>
    <row r="5" spans="1:12" ht="25.5" customHeight="1" thickTop="1" thickBot="1">
      <c r="B5" s="419" t="s">
        <v>1</v>
      </c>
      <c r="C5" s="419"/>
      <c r="D5" s="419"/>
      <c r="E5" s="419"/>
      <c r="F5" s="419"/>
      <c r="H5" s="456"/>
      <c r="I5" s="457"/>
      <c r="J5" s="457"/>
      <c r="K5" s="457"/>
      <c r="L5" s="457"/>
    </row>
    <row r="6" spans="1:12" ht="12" customHeight="1" thickTop="1" thickBot="1"/>
    <row r="7" spans="1:12" ht="20.25" customHeight="1" thickTop="1" thickBot="1">
      <c r="A7" s="418"/>
      <c r="B7" s="420" t="s">
        <v>2</v>
      </c>
      <c r="C7" s="420"/>
      <c r="D7" s="420"/>
      <c r="E7" s="420"/>
      <c r="F7" s="420"/>
      <c r="H7" s="421" t="s">
        <v>3</v>
      </c>
      <c r="I7" s="421"/>
      <c r="J7" s="7"/>
      <c r="K7" s="422" t="s">
        <v>4</v>
      </c>
      <c r="L7" s="459"/>
    </row>
    <row r="8" spans="1:12" ht="27" customHeight="1" thickTop="1" thickBot="1">
      <c r="A8" s="418"/>
      <c r="B8" s="420"/>
      <c r="C8" s="420"/>
      <c r="D8" s="420"/>
      <c r="E8" s="420"/>
      <c r="F8" s="420"/>
      <c r="H8" s="423" t="s">
        <v>5</v>
      </c>
      <c r="I8" s="423"/>
      <c r="J8" s="8"/>
      <c r="K8" s="422"/>
      <c r="L8" s="459"/>
    </row>
    <row r="9" spans="1:12" ht="16.5" thickTop="1" thickBot="1">
      <c r="A9" s="418"/>
      <c r="H9" s="9"/>
      <c r="I9" s="9"/>
      <c r="J9" s="8"/>
      <c r="K9" s="10"/>
      <c r="L9" s="10"/>
    </row>
    <row r="10" spans="1:12" ht="24.75" customHeight="1" thickTop="1" thickBot="1">
      <c r="A10" s="418"/>
      <c r="B10" s="306"/>
      <c r="C10" s="19" t="s">
        <v>8</v>
      </c>
      <c r="D10" s="20"/>
      <c r="E10" s="20"/>
      <c r="F10" s="21"/>
      <c r="H10" s="439">
        <v>3200</v>
      </c>
      <c r="I10" s="439"/>
      <c r="K10" s="439">
        <v>3800</v>
      </c>
      <c r="L10" s="451"/>
    </row>
    <row r="11" spans="1:12" ht="17.25" customHeight="1" thickTop="1" thickBot="1">
      <c r="A11" s="418"/>
      <c r="E11" s="22"/>
      <c r="F11" s="23"/>
      <c r="H11" s="25"/>
      <c r="I11" s="23"/>
      <c r="J11" s="24"/>
      <c r="K11" s="26"/>
      <c r="L11" s="27"/>
    </row>
    <row r="12" spans="1:12" ht="19" thickTop="1" thickBot="1">
      <c r="A12" s="418"/>
      <c r="B12" s="28" t="s">
        <v>9</v>
      </c>
      <c r="C12" s="29" t="s">
        <v>10</v>
      </c>
      <c r="D12" s="30"/>
      <c r="E12" s="31"/>
      <c r="F12" s="32"/>
      <c r="H12" s="439">
        <v>1000</v>
      </c>
      <c r="I12" s="439"/>
      <c r="K12" s="439">
        <v>1200</v>
      </c>
      <c r="L12" s="451"/>
    </row>
    <row r="13" spans="1:12" ht="15" customHeight="1" thickTop="1">
      <c r="A13" s="418"/>
      <c r="B13" s="35"/>
      <c r="C13" s="35"/>
      <c r="D13" s="35"/>
      <c r="E13" s="35"/>
      <c r="F13" s="35"/>
      <c r="H13" s="25"/>
      <c r="I13" s="23"/>
      <c r="J13" s="24"/>
      <c r="K13" s="26"/>
      <c r="L13" s="27"/>
    </row>
    <row r="14" spans="1:12" ht="10" customHeight="1" thickBot="1">
      <c r="A14" s="418"/>
      <c r="B14" s="35"/>
      <c r="C14" s="35"/>
      <c r="D14" s="35"/>
      <c r="E14" s="35"/>
      <c r="F14" s="35"/>
      <c r="H14" s="25"/>
      <c r="I14" s="23"/>
      <c r="J14" s="24"/>
      <c r="K14" s="26"/>
      <c r="L14" s="27"/>
    </row>
    <row r="15" spans="1:12" ht="19" thickTop="1" thickBot="1">
      <c r="A15" s="418"/>
      <c r="B15" s="28" t="s">
        <v>11</v>
      </c>
      <c r="C15" s="29" t="s">
        <v>12</v>
      </c>
      <c r="D15" s="30"/>
      <c r="E15" s="31"/>
      <c r="F15" s="32"/>
      <c r="H15" s="439">
        <v>10300</v>
      </c>
      <c r="I15" s="439"/>
      <c r="K15" s="439">
        <v>13300</v>
      </c>
      <c r="L15" s="451"/>
    </row>
    <row r="16" spans="1:12" ht="19" thickTop="1" thickBot="1">
      <c r="A16" s="418"/>
      <c r="B16" s="35"/>
      <c r="C16" s="35"/>
      <c r="D16" s="35"/>
      <c r="E16" s="35"/>
      <c r="F16" s="35"/>
      <c r="H16" s="25"/>
      <c r="I16" s="23"/>
      <c r="J16" s="24"/>
      <c r="K16" s="26"/>
      <c r="L16" s="27"/>
    </row>
    <row r="17" spans="1:12" ht="20.25" customHeight="1" thickTop="1" thickBot="1">
      <c r="A17" s="418"/>
      <c r="B17" s="28" t="s">
        <v>13</v>
      </c>
      <c r="C17" s="29" t="s">
        <v>14</v>
      </c>
      <c r="D17" s="30"/>
      <c r="E17" s="31"/>
      <c r="F17" s="32"/>
      <c r="H17" s="439">
        <v>4800</v>
      </c>
      <c r="I17" s="439"/>
      <c r="K17" s="439">
        <v>6300</v>
      </c>
      <c r="L17" s="451"/>
    </row>
    <row r="18" spans="1:12" ht="10" customHeight="1" thickTop="1">
      <c r="A18" s="418"/>
      <c r="B18" s="35"/>
      <c r="C18" s="35"/>
      <c r="D18" s="35"/>
      <c r="E18" s="35"/>
      <c r="F18" s="35"/>
      <c r="H18" s="25"/>
      <c r="I18" s="23"/>
      <c r="J18" s="24"/>
      <c r="K18" s="26"/>
      <c r="L18" s="27"/>
    </row>
    <row r="19" spans="1:12" ht="10" customHeight="1" thickBot="1">
      <c r="A19" s="418"/>
      <c r="B19" s="35"/>
      <c r="C19" s="35"/>
      <c r="D19" s="35"/>
      <c r="E19" s="35"/>
      <c r="F19" s="35"/>
      <c r="H19" s="25"/>
      <c r="I19" s="23"/>
      <c r="J19" s="24"/>
      <c r="K19" s="26"/>
      <c r="L19" s="27"/>
    </row>
    <row r="20" spans="1:12" ht="24.75" customHeight="1" thickTop="1" thickBot="1">
      <c r="A20" s="418"/>
      <c r="C20" s="37"/>
      <c r="D20" s="37"/>
      <c r="E20" s="38"/>
      <c r="F20" s="38"/>
      <c r="H20" s="427" t="s">
        <v>15</v>
      </c>
      <c r="I20" s="427"/>
      <c r="K20" s="428" t="s">
        <v>16</v>
      </c>
      <c r="L20" s="458"/>
    </row>
    <row r="21" spans="1:12" ht="18.649999999999999" customHeight="1" thickTop="1" thickBot="1">
      <c r="A21" s="418"/>
      <c r="B21" s="28" t="s">
        <v>60</v>
      </c>
      <c r="C21" s="19" t="s">
        <v>20</v>
      </c>
      <c r="D21" s="438" t="s">
        <v>61</v>
      </c>
      <c r="E21" s="438"/>
      <c r="F21" s="438"/>
      <c r="H21" s="439">
        <v>2300</v>
      </c>
      <c r="I21" s="439"/>
      <c r="K21" s="439">
        <v>2500</v>
      </c>
      <c r="L21" s="451"/>
    </row>
    <row r="22" spans="1:12" ht="12" customHeight="1" thickTop="1" thickBot="1">
      <c r="A22" s="418"/>
      <c r="B22" s="43"/>
      <c r="C22" s="43"/>
      <c r="D22" s="43"/>
      <c r="E22" s="43"/>
      <c r="F22" s="43"/>
      <c r="H22" s="43"/>
      <c r="I22" s="43"/>
      <c r="J22" s="43"/>
      <c r="K22" s="43"/>
      <c r="L22" s="43"/>
    </row>
    <row r="23" spans="1:12" ht="18.5" thickTop="1" thickBot="1">
      <c r="A23" s="418"/>
      <c r="B23" s="308" t="s">
        <v>25</v>
      </c>
      <c r="C23" s="39" t="s">
        <v>20</v>
      </c>
      <c r="D23" s="438" t="s">
        <v>26</v>
      </c>
      <c r="E23" s="438"/>
      <c r="F23" s="438"/>
      <c r="H23" s="439">
        <v>3100</v>
      </c>
      <c r="I23" s="439"/>
      <c r="K23" s="439">
        <v>3800</v>
      </c>
      <c r="L23" s="451"/>
    </row>
    <row r="24" spans="1:12" ht="25" customHeight="1" thickTop="1" thickBot="1">
      <c r="A24" s="418"/>
      <c r="B24" s="45" t="s">
        <v>27</v>
      </c>
      <c r="C24" s="39" t="s">
        <v>20</v>
      </c>
      <c r="D24" s="438" t="s">
        <v>28</v>
      </c>
      <c r="E24" s="438"/>
      <c r="F24" s="438"/>
      <c r="H24" s="439">
        <v>5100</v>
      </c>
      <c r="I24" s="439"/>
      <c r="K24" s="439">
        <v>6300</v>
      </c>
      <c r="L24" s="451"/>
    </row>
    <row r="25" spans="1:12" ht="10" customHeight="1" thickTop="1" thickBot="1">
      <c r="A25" s="418"/>
      <c r="B25" s="35"/>
      <c r="C25" s="35"/>
      <c r="D25" s="35"/>
      <c r="E25" s="35"/>
      <c r="F25" s="35"/>
      <c r="H25" s="46"/>
      <c r="I25" s="46"/>
      <c r="K25" s="46"/>
      <c r="L25" s="46"/>
    </row>
    <row r="26" spans="1:12" ht="25.5" customHeight="1" thickTop="1" thickBot="1">
      <c r="B26" s="442" t="s">
        <v>33</v>
      </c>
      <c r="C26" s="442"/>
      <c r="D26" s="442"/>
      <c r="E26" s="442"/>
      <c r="F26" s="442"/>
      <c r="H26" s="427" t="s">
        <v>34</v>
      </c>
      <c r="I26" s="427"/>
      <c r="K26" s="428" t="s">
        <v>35</v>
      </c>
      <c r="L26" s="458"/>
    </row>
    <row r="27" spans="1:12" ht="23.25" customHeight="1" thickTop="1" thickBot="1">
      <c r="B27" s="444" t="s">
        <v>36</v>
      </c>
      <c r="C27" s="444"/>
      <c r="D27" s="444"/>
      <c r="E27" s="444"/>
      <c r="F27" s="444"/>
      <c r="H27" s="439">
        <v>10150</v>
      </c>
      <c r="I27" s="439"/>
      <c r="K27" s="439">
        <v>12300</v>
      </c>
      <c r="L27" s="451"/>
    </row>
    <row r="28" spans="1:12" ht="25.5" customHeight="1" thickTop="1" thickBot="1">
      <c r="B28" s="444" t="s">
        <v>37</v>
      </c>
      <c r="C28" s="444"/>
      <c r="D28" s="444"/>
      <c r="E28" s="444"/>
      <c r="F28" s="444"/>
      <c r="H28" s="439">
        <v>7900</v>
      </c>
      <c r="I28" s="439"/>
      <c r="K28" s="439">
        <v>9300</v>
      </c>
      <c r="L28" s="451"/>
    </row>
    <row r="29" spans="1:12" ht="12" customHeight="1" thickTop="1" thickBot="1"/>
    <row r="30" spans="1:12" ht="27" customHeight="1" thickTop="1" thickBot="1">
      <c r="B30" s="442" t="s">
        <v>38</v>
      </c>
      <c r="C30" s="442"/>
      <c r="D30" s="442"/>
      <c r="E30" s="442"/>
      <c r="F30" s="442"/>
      <c r="H30" s="427" t="s">
        <v>34</v>
      </c>
      <c r="I30" s="427"/>
      <c r="K30" s="428" t="s">
        <v>35</v>
      </c>
      <c r="L30" s="458"/>
    </row>
    <row r="31" spans="1:12" ht="20.149999999999999" customHeight="1" thickTop="1" thickBot="1">
      <c r="B31" s="49" t="s">
        <v>41</v>
      </c>
      <c r="C31" s="40"/>
      <c r="D31" s="40"/>
      <c r="E31" s="446" t="s">
        <v>42</v>
      </c>
      <c r="F31" s="446"/>
      <c r="H31" s="439">
        <v>4400</v>
      </c>
      <c r="I31" s="439"/>
      <c r="K31" s="439">
        <v>5400</v>
      </c>
      <c r="L31" s="451"/>
    </row>
    <row r="32" spans="1:12" ht="20.149999999999999" customHeight="1" thickTop="1" thickBot="1">
      <c r="B32" s="49" t="s">
        <v>62</v>
      </c>
      <c r="C32" s="40"/>
      <c r="D32" s="40"/>
      <c r="E32" s="446" t="s">
        <v>40</v>
      </c>
      <c r="F32" s="446"/>
      <c r="H32" s="439">
        <v>8300</v>
      </c>
      <c r="I32" s="439"/>
      <c r="K32" s="439">
        <v>10300</v>
      </c>
      <c r="L32" s="451"/>
    </row>
    <row r="33" spans="2:12" ht="15" customHeight="1" thickTop="1" thickBot="1">
      <c r="B33" s="50"/>
      <c r="C33" s="50"/>
      <c r="D33" s="50"/>
      <c r="E33" s="50"/>
      <c r="F33" s="50"/>
      <c r="H33" s="46"/>
      <c r="I33" s="46"/>
      <c r="K33" s="46"/>
      <c r="L33" s="46"/>
    </row>
    <row r="34" spans="2:12" ht="18" customHeight="1" thickTop="1" thickBot="1">
      <c r="B34" s="420" t="s">
        <v>43</v>
      </c>
      <c r="C34" s="420"/>
      <c r="D34" s="420"/>
      <c r="E34" s="420"/>
      <c r="F34" s="420"/>
      <c r="H34" s="427" t="s">
        <v>15</v>
      </c>
      <c r="I34" s="427"/>
      <c r="K34" s="428" t="s">
        <v>16</v>
      </c>
      <c r="L34" s="458"/>
    </row>
    <row r="35" spans="2:12" ht="18.75" customHeight="1" thickTop="1" thickBot="1">
      <c r="B35" s="420"/>
      <c r="C35" s="420"/>
      <c r="D35" s="420"/>
      <c r="E35" s="420"/>
      <c r="F35" s="420"/>
      <c r="H35" s="427"/>
      <c r="I35" s="427"/>
      <c r="J35" s="51"/>
      <c r="K35" s="428"/>
      <c r="L35" s="458"/>
    </row>
    <row r="36" spans="2:12" ht="21.75" customHeight="1" thickTop="1" thickBot="1">
      <c r="B36" s="53" t="s">
        <v>30</v>
      </c>
      <c r="C36" s="447" t="s">
        <v>45</v>
      </c>
      <c r="D36" s="447"/>
      <c r="E36" s="54"/>
      <c r="F36" s="55"/>
      <c r="H36" s="439">
        <v>2100</v>
      </c>
      <c r="I36" s="439"/>
      <c r="K36" s="439">
        <v>2500</v>
      </c>
      <c r="L36" s="451"/>
    </row>
    <row r="37" spans="2:12" ht="18" customHeight="1" thickTop="1" thickBot="1">
      <c r="B37" s="53" t="s">
        <v>46</v>
      </c>
      <c r="C37" s="447" t="s">
        <v>47</v>
      </c>
      <c r="D37" s="447"/>
      <c r="E37" s="54"/>
      <c r="F37" s="55"/>
      <c r="H37" s="439">
        <v>3400</v>
      </c>
      <c r="I37" s="439"/>
      <c r="K37" s="439">
        <v>3800</v>
      </c>
      <c r="L37" s="451"/>
    </row>
    <row r="38" spans="2:12" ht="21.5" thickTop="1" thickBot="1">
      <c r="B38" s="57"/>
      <c r="C38" s="42"/>
      <c r="D38" s="42"/>
      <c r="E38" s="25"/>
      <c r="F38" s="25"/>
    </row>
    <row r="39" spans="2:12" ht="21.5" thickTop="1" thickBot="1">
      <c r="B39" s="420" t="s">
        <v>49</v>
      </c>
      <c r="C39" s="420"/>
      <c r="D39" s="420"/>
      <c r="E39" s="420"/>
      <c r="F39" s="420"/>
      <c r="H39" s="427" t="s">
        <v>50</v>
      </c>
      <c r="I39" s="427"/>
      <c r="K39" s="450" t="s">
        <v>16</v>
      </c>
      <c r="L39" s="453"/>
    </row>
    <row r="40" spans="2:12" ht="21.5" thickTop="1" thickBot="1">
      <c r="B40" s="420"/>
      <c r="C40" s="420"/>
      <c r="D40" s="420"/>
      <c r="E40" s="420"/>
      <c r="F40" s="420"/>
      <c r="H40" s="427"/>
      <c r="I40" s="427"/>
      <c r="K40" s="450"/>
      <c r="L40" s="453"/>
    </row>
    <row r="41" spans="2:12" ht="21.5" thickTop="1" thickBot="1">
      <c r="B41" s="60" t="s">
        <v>51</v>
      </c>
      <c r="C41" s="447" t="s">
        <v>45</v>
      </c>
      <c r="D41" s="447"/>
      <c r="E41" s="61"/>
      <c r="F41" s="62"/>
      <c r="H41" s="426">
        <v>1800</v>
      </c>
      <c r="I41" s="426"/>
      <c r="J41" s="41"/>
      <c r="K41" s="426">
        <f>H41*1.3</f>
        <v>2340</v>
      </c>
      <c r="L41" s="452"/>
    </row>
    <row r="42" spans="2:12" ht="21" thickTop="1"/>
    <row r="43" spans="2:12">
      <c r="B43" s="339" t="s">
        <v>63</v>
      </c>
    </row>
    <row r="44" spans="2:12">
      <c r="B44" s="339"/>
    </row>
    <row r="45" spans="2:12" ht="27.5">
      <c r="B45" s="358" t="s">
        <v>52</v>
      </c>
    </row>
    <row r="46" spans="2:12">
      <c r="C46" s="359" t="s">
        <v>53</v>
      </c>
    </row>
    <row r="47" spans="2:12">
      <c r="C47" s="359" t="s">
        <v>54</v>
      </c>
    </row>
    <row r="48" spans="2:12">
      <c r="C48" s="359" t="s">
        <v>55</v>
      </c>
    </row>
  </sheetData>
  <mergeCells count="59">
    <mergeCell ref="H20:I20"/>
    <mergeCell ref="K20:L20"/>
    <mergeCell ref="H7:I7"/>
    <mergeCell ref="K7:L8"/>
    <mergeCell ref="H8:I8"/>
    <mergeCell ref="H10:I10"/>
    <mergeCell ref="K10:L10"/>
    <mergeCell ref="K26:L26"/>
    <mergeCell ref="H27:I27"/>
    <mergeCell ref="K27:L27"/>
    <mergeCell ref="H28:I28"/>
    <mergeCell ref="K28:L28"/>
    <mergeCell ref="C37:D37"/>
    <mergeCell ref="C36:D36"/>
    <mergeCell ref="H36:I36"/>
    <mergeCell ref="K36:L36"/>
    <mergeCell ref="H37:I37"/>
    <mergeCell ref="K37:L37"/>
    <mergeCell ref="H4:L5"/>
    <mergeCell ref="D21:F21"/>
    <mergeCell ref="B5:F5"/>
    <mergeCell ref="B34:F35"/>
    <mergeCell ref="E31:F31"/>
    <mergeCell ref="B28:F28"/>
    <mergeCell ref="B30:F30"/>
    <mergeCell ref="B26:F26"/>
    <mergeCell ref="B27:F27"/>
    <mergeCell ref="H30:I30"/>
    <mergeCell ref="K30:L30"/>
    <mergeCell ref="H31:I31"/>
    <mergeCell ref="K31:L31"/>
    <mergeCell ref="H34:I35"/>
    <mergeCell ref="K34:L35"/>
    <mergeCell ref="H26:I26"/>
    <mergeCell ref="A7:A25"/>
    <mergeCell ref="B7:F8"/>
    <mergeCell ref="H21:I21"/>
    <mergeCell ref="K21:L21"/>
    <mergeCell ref="H23:I23"/>
    <mergeCell ref="D23:F23"/>
    <mergeCell ref="D24:F24"/>
    <mergeCell ref="H12:I12"/>
    <mergeCell ref="K12:L12"/>
    <mergeCell ref="K23:L23"/>
    <mergeCell ref="H24:I24"/>
    <mergeCell ref="K24:L24"/>
    <mergeCell ref="H15:I15"/>
    <mergeCell ref="K15:L15"/>
    <mergeCell ref="H17:I17"/>
    <mergeCell ref="K17:L17"/>
    <mergeCell ref="C41:D41"/>
    <mergeCell ref="H41:I41"/>
    <mergeCell ref="K41:L41"/>
    <mergeCell ref="B39:F40"/>
    <mergeCell ref="H39:I40"/>
    <mergeCell ref="K39:L40"/>
    <mergeCell ref="E32:F32"/>
    <mergeCell ref="H32:I32"/>
    <mergeCell ref="K32:L32"/>
  </mergeCells>
  <printOptions horizontalCentered="1"/>
  <pageMargins left="0.19685039370078702" right="0.19685039370078702" top="0.19685039370078702" bottom="0.19685039370078702" header="0.19685039370078702" footer="0.19685039370078702"/>
  <pageSetup paperSize="0" orientation="portrait" horizontalDpi="0" verticalDpi="0" copies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2AB6-DC75-4C18-88B2-CDE6D822A976}">
  <sheetPr>
    <tabColor theme="9" tint="0.39997558519241921"/>
    <pageSetUpPr fitToPage="1"/>
  </sheetPr>
  <dimension ref="A1:Q44"/>
  <sheetViews>
    <sheetView topLeftCell="A35" zoomScaleNormal="100" workbookViewId="0">
      <selection activeCell="E38" sqref="E38"/>
    </sheetView>
  </sheetViews>
  <sheetFormatPr baseColWidth="10" defaultColWidth="9.1796875" defaultRowHeight="12.5"/>
  <cols>
    <col min="1" max="1" width="5.7265625" style="64" customWidth="1"/>
    <col min="2" max="2" width="19.26953125" customWidth="1"/>
    <col min="3" max="3" width="16.26953125" customWidth="1"/>
    <col min="4" max="4" width="6.453125" customWidth="1"/>
    <col min="5" max="6" width="11.26953125" customWidth="1"/>
    <col min="7" max="7" width="2.453125" customWidth="1"/>
    <col min="8" max="8" width="2.26953125" customWidth="1"/>
    <col min="9" max="10" width="11.26953125" customWidth="1"/>
    <col min="11" max="15" width="0" hidden="1" customWidth="1"/>
    <col min="16" max="16" width="7.54296875" hidden="1" customWidth="1"/>
    <col min="17" max="251" width="11.453125" customWidth="1"/>
  </cols>
  <sheetData>
    <row r="1" spans="1:17" ht="21.75" customHeight="1">
      <c r="B1" s="418"/>
      <c r="C1" s="418"/>
      <c r="D1" s="418"/>
      <c r="E1" s="418"/>
      <c r="F1" s="25"/>
      <c r="I1" s="418"/>
      <c r="J1" s="418"/>
    </row>
    <row r="2" spans="1:17" ht="21.75" customHeight="1">
      <c r="B2" s="65"/>
      <c r="C2" s="65"/>
      <c r="D2" s="65"/>
      <c r="E2" s="65"/>
      <c r="F2" s="25"/>
      <c r="I2" s="5"/>
      <c r="J2" s="5"/>
    </row>
    <row r="3" spans="1:17" ht="21.75" customHeight="1">
      <c r="B3" s="65"/>
      <c r="C3" s="65"/>
      <c r="D3" s="65"/>
      <c r="E3" s="65"/>
      <c r="F3" s="25"/>
      <c r="I3" s="5"/>
      <c r="J3" s="5"/>
    </row>
    <row r="4" spans="1:17" ht="21.75" customHeight="1">
      <c r="B4" s="65"/>
      <c r="C4" s="65"/>
      <c r="D4" s="65"/>
      <c r="E4" s="65"/>
      <c r="F4" s="25"/>
      <c r="I4" s="5"/>
      <c r="J4" s="5"/>
    </row>
    <row r="5" spans="1:17" ht="21.75" customHeight="1">
      <c r="B5" s="65"/>
      <c r="C5" s="65"/>
      <c r="D5" s="65"/>
      <c r="E5" s="65"/>
      <c r="F5" s="25"/>
      <c r="I5" s="5"/>
      <c r="J5" s="5"/>
    </row>
    <row r="6" spans="1:17" ht="13.5" customHeight="1">
      <c r="B6" s="48"/>
      <c r="C6" s="48"/>
      <c r="D6" s="48"/>
      <c r="E6" s="48"/>
      <c r="F6" s="48"/>
    </row>
    <row r="7" spans="1:17" ht="49.5" customHeight="1">
      <c r="B7" s="460" t="s">
        <v>64</v>
      </c>
      <c r="C7" s="460"/>
      <c r="D7" s="460"/>
      <c r="E7" s="460"/>
      <c r="F7" s="460"/>
      <c r="G7" s="460"/>
      <c r="H7" s="460"/>
      <c r="I7" s="460"/>
      <c r="J7" s="460"/>
    </row>
    <row r="9" spans="1:17" ht="13" thickBot="1"/>
    <row r="10" spans="1:17" ht="50.25" customHeight="1" thickTop="1" thickBot="1">
      <c r="B10" s="461" t="s">
        <v>65</v>
      </c>
      <c r="C10" s="461"/>
      <c r="D10" s="461"/>
      <c r="E10" s="461"/>
      <c r="F10" s="461"/>
      <c r="I10" s="420" t="s">
        <v>66</v>
      </c>
      <c r="J10" s="420"/>
    </row>
    <row r="11" spans="1:17" ht="25.5" customHeight="1" thickTop="1" thickBot="1">
      <c r="B11" s="57"/>
      <c r="C11" s="66"/>
      <c r="E11" s="67"/>
      <c r="F11" s="68"/>
      <c r="G11" s="69"/>
      <c r="H11" s="69"/>
    </row>
    <row r="12" spans="1:17" ht="25.5" customHeight="1" thickTop="1" thickBot="1">
      <c r="E12" s="354" t="s">
        <v>67</v>
      </c>
      <c r="F12" s="361" t="s">
        <v>68</v>
      </c>
      <c r="H12" s="362"/>
      <c r="I12" s="354" t="s">
        <v>67</v>
      </c>
      <c r="J12" s="361" t="s">
        <v>68</v>
      </c>
    </row>
    <row r="13" spans="1:17" ht="27" customHeight="1" thickTop="1">
      <c r="A13"/>
      <c r="B13" s="70"/>
      <c r="C13" s="462" t="s">
        <v>69</v>
      </c>
      <c r="D13" s="462"/>
      <c r="E13" s="71" t="s">
        <v>70</v>
      </c>
      <c r="F13" s="72" t="s">
        <v>70</v>
      </c>
      <c r="H13" s="363"/>
      <c r="I13" s="71" t="s">
        <v>70</v>
      </c>
      <c r="J13" s="72" t="s">
        <v>70</v>
      </c>
    </row>
    <row r="14" spans="1:17" ht="27" customHeight="1">
      <c r="A14"/>
      <c r="B14" s="73"/>
      <c r="C14" s="463" t="s">
        <v>71</v>
      </c>
      <c r="D14" s="463"/>
      <c r="E14" s="74"/>
      <c r="F14" s="74"/>
      <c r="H14" s="75"/>
      <c r="I14" s="364">
        <v>400</v>
      </c>
      <c r="J14" s="76">
        <v>440</v>
      </c>
      <c r="Q14" s="309"/>
    </row>
    <row r="15" spans="1:17" ht="26.15" customHeight="1">
      <c r="A15"/>
      <c r="B15" s="77" t="s">
        <v>72</v>
      </c>
      <c r="C15" s="464" t="s">
        <v>73</v>
      </c>
      <c r="D15" s="464"/>
      <c r="E15" s="78">
        <v>1000</v>
      </c>
      <c r="F15" s="79">
        <v>1100</v>
      </c>
      <c r="H15" s="80"/>
      <c r="I15" s="364">
        <v>600</v>
      </c>
      <c r="J15" s="81">
        <v>660</v>
      </c>
      <c r="L15" s="82"/>
      <c r="M15" s="75"/>
      <c r="O15" s="75"/>
      <c r="P15" s="82"/>
    </row>
    <row r="16" spans="1:17" ht="61.5" customHeight="1">
      <c r="A16" s="75"/>
      <c r="B16" s="85" t="s">
        <v>74</v>
      </c>
      <c r="C16" s="467" t="s">
        <v>75</v>
      </c>
      <c r="D16" s="468"/>
      <c r="E16" s="84">
        <v>1300</v>
      </c>
      <c r="F16" s="86">
        <v>1400</v>
      </c>
      <c r="H16" s="75"/>
      <c r="I16" s="365">
        <v>800</v>
      </c>
      <c r="J16" s="84">
        <v>880</v>
      </c>
      <c r="L16" s="82"/>
      <c r="M16" s="75"/>
      <c r="O16" s="75"/>
      <c r="P16" s="82"/>
    </row>
    <row r="17" spans="1:16" ht="61.5" customHeight="1">
      <c r="A17" s="75"/>
      <c r="B17" s="83" t="s">
        <v>76</v>
      </c>
      <c r="C17" s="465" t="s">
        <v>77</v>
      </c>
      <c r="D17" s="465"/>
      <c r="E17" s="78">
        <v>1900</v>
      </c>
      <c r="F17" s="79">
        <v>2100</v>
      </c>
      <c r="I17" s="365">
        <v>1200</v>
      </c>
      <c r="J17" s="84">
        <v>1320</v>
      </c>
      <c r="L17" s="82"/>
      <c r="M17" s="75"/>
      <c r="O17" s="75"/>
      <c r="P17" s="82"/>
    </row>
    <row r="18" spans="1:16" ht="61.5" customHeight="1">
      <c r="A18" s="75"/>
      <c r="B18" s="373" t="s">
        <v>78</v>
      </c>
      <c r="C18" s="466" t="s">
        <v>79</v>
      </c>
      <c r="D18" s="466"/>
      <c r="E18" s="84">
        <v>2500</v>
      </c>
      <c r="F18" s="86">
        <v>2700</v>
      </c>
      <c r="H18" s="75"/>
      <c r="I18" s="364">
        <v>1600</v>
      </c>
      <c r="J18" s="88">
        <v>1760</v>
      </c>
      <c r="L18" s="82"/>
      <c r="M18" s="75"/>
      <c r="O18" s="75"/>
      <c r="P18" s="82"/>
    </row>
    <row r="19" spans="1:16" ht="61.5" customHeight="1">
      <c r="A19" s="371"/>
      <c r="B19" s="372" t="s">
        <v>80</v>
      </c>
      <c r="C19" s="466" t="s">
        <v>81</v>
      </c>
      <c r="D19" s="466"/>
      <c r="E19" s="84">
        <v>3300</v>
      </c>
      <c r="F19" s="86">
        <v>3600</v>
      </c>
      <c r="H19" s="75"/>
      <c r="I19" s="365">
        <v>2400</v>
      </c>
      <c r="J19" s="84">
        <v>2640</v>
      </c>
      <c r="L19" s="82"/>
      <c r="M19" s="75"/>
      <c r="O19" s="75"/>
      <c r="P19" s="82"/>
    </row>
    <row r="20" spans="1:16" ht="54.75" customHeight="1">
      <c r="A20"/>
      <c r="B20" s="83" t="s">
        <v>82</v>
      </c>
      <c r="C20" s="465" t="s">
        <v>83</v>
      </c>
      <c r="D20" s="465"/>
      <c r="E20" s="78">
        <v>3500</v>
      </c>
      <c r="F20" s="79">
        <v>3800</v>
      </c>
      <c r="H20" s="75"/>
      <c r="I20" s="364">
        <v>2300</v>
      </c>
      <c r="J20" s="81">
        <v>2530</v>
      </c>
      <c r="K20" s="82" t="e">
        <f>J20/#REF!</f>
        <v>#REF!</v>
      </c>
      <c r="L20" s="82"/>
      <c r="M20" s="75"/>
      <c r="O20" s="75"/>
      <c r="P20" s="82"/>
    </row>
    <row r="21" spans="1:16" ht="26.15" customHeight="1" thickBot="1">
      <c r="A21"/>
      <c r="B21" s="89" t="s">
        <v>84</v>
      </c>
      <c r="C21" s="469" t="s">
        <v>40</v>
      </c>
      <c r="D21" s="469"/>
      <c r="E21" s="90">
        <v>7000</v>
      </c>
      <c r="F21" s="91">
        <v>7600</v>
      </c>
      <c r="H21" s="75"/>
      <c r="I21" s="366">
        <v>4400</v>
      </c>
      <c r="J21" s="92">
        <v>4840</v>
      </c>
      <c r="L21" s="82"/>
      <c r="M21" s="75"/>
      <c r="O21" s="75"/>
      <c r="P21" s="82"/>
    </row>
    <row r="22" spans="1:16" ht="13.5" customHeight="1" thickTop="1">
      <c r="J22" s="93"/>
    </row>
    <row r="23" spans="1:16" ht="13.5" customHeight="1">
      <c r="B23" s="94"/>
      <c r="C23" s="94"/>
      <c r="J23" s="56"/>
    </row>
    <row r="24" spans="1:16" ht="13" thickBot="1"/>
    <row r="25" spans="1:16" ht="36.75" customHeight="1" thickTop="1" thickBot="1">
      <c r="B25" s="470" t="s">
        <v>85</v>
      </c>
      <c r="C25" s="470"/>
      <c r="D25" s="470"/>
      <c r="E25" s="470"/>
      <c r="F25" s="470"/>
      <c r="G25" s="470"/>
      <c r="H25" s="470"/>
      <c r="I25" s="470"/>
      <c r="J25" s="470"/>
    </row>
    <row r="26" spans="1:16" ht="45.75" hidden="1" customHeight="1" thickTop="1" thickBot="1">
      <c r="B26" s="471" t="s">
        <v>86</v>
      </c>
      <c r="C26" s="471"/>
      <c r="D26" s="471"/>
      <c r="E26" s="471"/>
      <c r="F26" s="471"/>
      <c r="G26" s="471"/>
      <c r="H26" s="471"/>
      <c r="I26" s="471"/>
      <c r="J26" s="471"/>
    </row>
    <row r="27" spans="1:16" ht="21" hidden="1" customHeight="1" thickTop="1" thickBot="1">
      <c r="B27" s="95" t="s">
        <v>87</v>
      </c>
      <c r="C27" s="96"/>
      <c r="D27" s="97"/>
      <c r="E27" s="97"/>
      <c r="F27" s="98"/>
      <c r="G27" s="99"/>
      <c r="H27" s="99"/>
      <c r="I27" s="100"/>
      <c r="J27" s="100"/>
    </row>
    <row r="28" spans="1:16" ht="20.25" hidden="1" customHeight="1" thickTop="1" thickBot="1">
      <c r="B28" s="95" t="s">
        <v>88</v>
      </c>
      <c r="C28" s="96"/>
      <c r="D28" s="97"/>
      <c r="E28" s="97"/>
      <c r="F28" s="98"/>
      <c r="G28" s="99"/>
      <c r="H28" s="99"/>
      <c r="I28" s="100"/>
      <c r="J28" s="100"/>
    </row>
    <row r="29" spans="1:16" ht="23.25" customHeight="1" thickTop="1" thickBot="1">
      <c r="B29" s="26"/>
      <c r="C29" s="26"/>
      <c r="D29" s="26"/>
      <c r="E29" s="472"/>
      <c r="F29" s="472"/>
      <c r="G29" s="26"/>
      <c r="H29" s="26"/>
      <c r="I29" s="26"/>
      <c r="J29" s="26"/>
    </row>
    <row r="30" spans="1:16" ht="18.75" hidden="1" customHeight="1" thickTop="1" thickBot="1">
      <c r="E30" s="101" t="s">
        <v>89</v>
      </c>
      <c r="F30" s="101" t="s">
        <v>90</v>
      </c>
      <c r="I30" s="67" t="s">
        <v>91</v>
      </c>
      <c r="J30" s="67" t="s">
        <v>91</v>
      </c>
    </row>
    <row r="31" spans="1:16" s="4" customFormat="1" ht="36" customHeight="1" thickTop="1" thickBot="1">
      <c r="A31" s="103"/>
      <c r="E31" s="354" t="s">
        <v>67</v>
      </c>
      <c r="F31" s="361" t="s">
        <v>68</v>
      </c>
      <c r="I31" s="354" t="s">
        <v>67</v>
      </c>
      <c r="J31" s="361" t="s">
        <v>68</v>
      </c>
    </row>
    <row r="32" spans="1:16" s="4" customFormat="1" ht="24.75" customHeight="1" thickTop="1" thickBot="1">
      <c r="B32" s="104" t="s">
        <v>92</v>
      </c>
      <c r="C32" s="105" t="s">
        <v>69</v>
      </c>
      <c r="D32" s="106"/>
      <c r="E32" s="107" t="s">
        <v>93</v>
      </c>
      <c r="F32" s="107" t="s">
        <v>93</v>
      </c>
      <c r="H32" s="363"/>
      <c r="I32" s="355" t="s">
        <v>93</v>
      </c>
      <c r="J32" s="107" t="s">
        <v>93</v>
      </c>
    </row>
    <row r="33" spans="1:17" s="4" customFormat="1" ht="24.75" customHeight="1" thickTop="1">
      <c r="B33" s="108"/>
      <c r="C33" s="475" t="s">
        <v>94</v>
      </c>
      <c r="D33" s="476"/>
      <c r="E33" s="109">
        <v>250</v>
      </c>
      <c r="F33" s="109">
        <v>275</v>
      </c>
      <c r="I33" s="367">
        <v>200</v>
      </c>
      <c r="J33" s="110">
        <v>220</v>
      </c>
      <c r="Q33" s="309"/>
    </row>
    <row r="34" spans="1:17" s="4" customFormat="1" ht="24.75" customHeight="1" thickBot="1">
      <c r="B34" s="108" t="s">
        <v>95</v>
      </c>
      <c r="C34" s="475" t="s">
        <v>96</v>
      </c>
      <c r="D34" s="477"/>
      <c r="E34" s="368">
        <v>380</v>
      </c>
      <c r="F34" s="112">
        <v>420</v>
      </c>
      <c r="I34" s="368">
        <v>300</v>
      </c>
      <c r="J34" s="112">
        <v>330</v>
      </c>
    </row>
    <row r="35" spans="1:17" s="4" customFormat="1" ht="25" customHeight="1" thickTop="1">
      <c r="A35" s="75"/>
      <c r="B35" s="77" t="s">
        <v>97</v>
      </c>
      <c r="C35" s="473" t="s">
        <v>71</v>
      </c>
      <c r="D35" s="474"/>
      <c r="E35" s="369">
        <v>500</v>
      </c>
      <c r="F35" s="76">
        <v>550</v>
      </c>
      <c r="I35" s="369">
        <v>400</v>
      </c>
      <c r="J35" s="76">
        <v>440</v>
      </c>
    </row>
    <row r="36" spans="1:17" s="4" customFormat="1" ht="32.25" customHeight="1">
      <c r="A36" s="80"/>
      <c r="B36" s="77" t="s">
        <v>72</v>
      </c>
      <c r="C36" s="464" t="s">
        <v>98</v>
      </c>
      <c r="D36" s="464"/>
      <c r="E36" s="81">
        <v>750</v>
      </c>
      <c r="F36" s="88">
        <v>830</v>
      </c>
      <c r="I36" s="364">
        <v>600</v>
      </c>
      <c r="J36" s="81">
        <v>660</v>
      </c>
    </row>
    <row r="37" spans="1:17" s="4" customFormat="1" ht="50.25" customHeight="1">
      <c r="A37"/>
      <c r="B37" s="85" t="s">
        <v>74</v>
      </c>
      <c r="C37" s="467" t="s">
        <v>75</v>
      </c>
      <c r="D37" s="468"/>
      <c r="E37" s="84">
        <v>1000</v>
      </c>
      <c r="F37" s="84">
        <v>1100</v>
      </c>
      <c r="I37" s="365">
        <v>800</v>
      </c>
      <c r="J37" s="84">
        <v>880</v>
      </c>
      <c r="K37"/>
      <c r="L37" s="82"/>
      <c r="M37" s="75"/>
      <c r="N37"/>
      <c r="O37" s="75"/>
      <c r="P37" s="82"/>
    </row>
    <row r="38" spans="1:17" ht="60" customHeight="1">
      <c r="B38" s="83" t="s">
        <v>99</v>
      </c>
      <c r="C38" s="465" t="s">
        <v>77</v>
      </c>
      <c r="D38" s="465"/>
      <c r="E38" s="81">
        <v>1500</v>
      </c>
      <c r="F38" s="88">
        <v>1650</v>
      </c>
      <c r="G38" s="4"/>
      <c r="H38" s="4"/>
      <c r="I38" s="364">
        <v>1200</v>
      </c>
      <c r="J38" s="88">
        <v>1320</v>
      </c>
      <c r="K38" s="4"/>
      <c r="L38" s="4"/>
      <c r="M38" s="4"/>
      <c r="N38" s="4"/>
      <c r="O38" s="4"/>
      <c r="P38" s="4"/>
    </row>
    <row r="39" spans="1:17" s="4" customFormat="1" ht="33.75" customHeight="1">
      <c r="A39" s="75"/>
      <c r="B39" s="87" t="s">
        <v>100</v>
      </c>
      <c r="C39" s="466" t="s">
        <v>79</v>
      </c>
      <c r="D39" s="466"/>
      <c r="E39" s="84">
        <v>2000</v>
      </c>
      <c r="F39" s="84">
        <v>2200</v>
      </c>
      <c r="I39" s="365">
        <v>1600</v>
      </c>
      <c r="J39" s="84">
        <v>1760</v>
      </c>
      <c r="K39"/>
      <c r="L39" s="82"/>
      <c r="M39" s="75"/>
      <c r="N39"/>
      <c r="O39" s="75"/>
      <c r="P39" s="82"/>
    </row>
    <row r="40" spans="1:17" s="4" customFormat="1" ht="39" customHeight="1">
      <c r="A40" s="75"/>
      <c r="B40" s="85" t="s">
        <v>80</v>
      </c>
      <c r="C40" s="466" t="s">
        <v>81</v>
      </c>
      <c r="D40" s="466"/>
      <c r="E40" s="84">
        <v>3000</v>
      </c>
      <c r="F40" s="84">
        <v>3300</v>
      </c>
      <c r="I40" s="365">
        <v>2400</v>
      </c>
      <c r="J40" s="84">
        <v>2640</v>
      </c>
      <c r="K40"/>
      <c r="L40" s="82"/>
      <c r="M40" s="75"/>
      <c r="N40"/>
      <c r="O40" s="75"/>
      <c r="P40" s="82"/>
    </row>
    <row r="41" spans="1:17" ht="27" customHeight="1">
      <c r="B41" s="83" t="s">
        <v>101</v>
      </c>
      <c r="C41" s="465" t="s">
        <v>83</v>
      </c>
      <c r="D41" s="465"/>
      <c r="E41" s="81">
        <v>2900</v>
      </c>
      <c r="F41" s="88">
        <v>3200</v>
      </c>
      <c r="G41" s="4"/>
      <c r="H41" s="4"/>
      <c r="I41" s="364">
        <v>2300</v>
      </c>
      <c r="J41" s="81">
        <v>2530</v>
      </c>
      <c r="K41" s="4"/>
      <c r="L41" s="4"/>
      <c r="M41" s="4"/>
      <c r="N41" s="4"/>
      <c r="O41" s="4"/>
      <c r="P41" s="4"/>
    </row>
    <row r="42" spans="1:17" ht="36.75" customHeight="1" thickBot="1">
      <c r="B42" s="89" t="s">
        <v>84</v>
      </c>
      <c r="C42" s="469" t="s">
        <v>40</v>
      </c>
      <c r="D42" s="469"/>
      <c r="E42" s="92">
        <v>5500</v>
      </c>
      <c r="F42" s="114">
        <v>6000</v>
      </c>
      <c r="G42" s="4"/>
      <c r="H42" s="4"/>
      <c r="I42" s="366">
        <v>4400</v>
      </c>
      <c r="J42" s="92">
        <v>4840</v>
      </c>
      <c r="K42" s="4"/>
      <c r="L42" s="4"/>
      <c r="M42" s="4"/>
      <c r="N42" s="4"/>
      <c r="O42" s="4"/>
      <c r="P42" s="4"/>
    </row>
    <row r="43" spans="1:17" ht="13" thickTop="1"/>
    <row r="44" spans="1:17" ht="15.5">
      <c r="B44" s="115"/>
    </row>
  </sheetData>
  <mergeCells count="27">
    <mergeCell ref="C40:D40"/>
    <mergeCell ref="C39:D39"/>
    <mergeCell ref="C38:D38"/>
    <mergeCell ref="C41:D41"/>
    <mergeCell ref="C42:D42"/>
    <mergeCell ref="C37:D37"/>
    <mergeCell ref="C35:D35"/>
    <mergeCell ref="C36:D36"/>
    <mergeCell ref="C33:D33"/>
    <mergeCell ref="C34:D34"/>
    <mergeCell ref="C20:D20"/>
    <mergeCell ref="C21:D21"/>
    <mergeCell ref="B25:J25"/>
    <mergeCell ref="B26:J26"/>
    <mergeCell ref="E29:F29"/>
    <mergeCell ref="C13:D13"/>
    <mergeCell ref="C14:D14"/>
    <mergeCell ref="C15:D15"/>
    <mergeCell ref="C17:D17"/>
    <mergeCell ref="C19:D19"/>
    <mergeCell ref="C18:D18"/>
    <mergeCell ref="C16:D16"/>
    <mergeCell ref="B1:E1"/>
    <mergeCell ref="I1:J1"/>
    <mergeCell ref="B7:J7"/>
    <mergeCell ref="B10:F10"/>
    <mergeCell ref="I10:J10"/>
  </mergeCells>
  <printOptions horizontalCentered="1"/>
  <pageMargins left="0.39370078740157505" right="0.39370078740157505" top="0.39370078740157505" bottom="0.39370078740157505" header="0.39370078740157505" footer="0.39370078740157505"/>
  <pageSetup paperSize="0" orientation="portrait" horizontalDpi="0" verticalDpi="0" copies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C449-BE46-4D40-9025-374046EAB388}">
  <sheetPr>
    <tabColor theme="9" tint="0.39997558519241921"/>
    <pageSetUpPr fitToPage="1"/>
  </sheetPr>
  <dimension ref="A9:W46"/>
  <sheetViews>
    <sheetView tabSelected="1" topLeftCell="A10" workbookViewId="0">
      <selection activeCell="B19" sqref="B19:G41"/>
    </sheetView>
  </sheetViews>
  <sheetFormatPr baseColWidth="10" defaultColWidth="9.1796875" defaultRowHeight="12.5"/>
  <cols>
    <col min="1" max="1" width="7.81640625" style="64" customWidth="1"/>
    <col min="2" max="2" width="13.453125" customWidth="1"/>
    <col min="3" max="3" width="10" customWidth="1"/>
    <col min="4" max="4" width="2.453125" customWidth="1"/>
    <col min="5" max="5" width="16.453125" customWidth="1"/>
    <col min="6" max="6" width="2.453125" customWidth="1"/>
    <col min="7" max="7" width="16.453125" customWidth="1"/>
    <col min="8" max="8" width="11.453125" customWidth="1"/>
    <col min="9" max="22" width="0" hidden="1" customWidth="1"/>
    <col min="23" max="254" width="11.453125" customWidth="1"/>
  </cols>
  <sheetData>
    <row r="9" spans="2:8" ht="13.5" customHeight="1" thickBot="1">
      <c r="B9" s="48"/>
      <c r="C9" s="48"/>
      <c r="D9" s="48"/>
      <c r="E9" s="48"/>
    </row>
    <row r="10" spans="2:8" ht="30.75" customHeight="1" thickTop="1" thickBot="1">
      <c r="B10" s="419" t="s">
        <v>105</v>
      </c>
      <c r="C10" s="419"/>
      <c r="D10" s="419"/>
      <c r="E10" s="419"/>
      <c r="F10" s="419"/>
      <c r="G10" s="419"/>
    </row>
    <row r="11" spans="2:8" ht="13.5" customHeight="1" thickTop="1">
      <c r="B11" s="48"/>
      <c r="C11" s="48"/>
      <c r="D11" s="48"/>
      <c r="E11" s="48"/>
    </row>
    <row r="12" spans="2:8" ht="25" customHeight="1">
      <c r="B12" s="480" t="s">
        <v>106</v>
      </c>
      <c r="C12" s="480"/>
      <c r="D12" s="480"/>
      <c r="E12" s="480"/>
      <c r="F12" s="480"/>
      <c r="G12" s="480"/>
      <c r="H12" s="124"/>
    </row>
    <row r="15" spans="2:8" ht="36.75" customHeight="1">
      <c r="B15" s="481" t="s">
        <v>107</v>
      </c>
      <c r="C15" s="481"/>
      <c r="D15" s="481"/>
      <c r="E15" s="481"/>
      <c r="F15" s="481"/>
      <c r="G15" s="481"/>
    </row>
    <row r="16" spans="2:8" ht="30" customHeight="1">
      <c r="B16" s="482" t="s">
        <v>108</v>
      </c>
      <c r="C16" s="482"/>
      <c r="D16" s="482"/>
      <c r="E16" s="482"/>
      <c r="F16" s="482"/>
      <c r="G16" s="482"/>
    </row>
    <row r="17" spans="1:23" ht="31.5" customHeight="1">
      <c r="B17" s="124"/>
      <c r="C17" s="125" t="s">
        <v>109</v>
      </c>
      <c r="D17" s="124"/>
      <c r="E17" s="124"/>
      <c r="F17" s="124"/>
      <c r="G17" s="124"/>
    </row>
    <row r="18" spans="1:23" ht="19.5" customHeight="1" thickBot="1">
      <c r="E18" s="126"/>
      <c r="F18" s="126"/>
      <c r="G18" s="126"/>
    </row>
    <row r="19" spans="1:23" s="4" customFormat="1" ht="47.25" customHeight="1" thickTop="1" thickBot="1">
      <c r="A19" s="102"/>
      <c r="B19" s="418"/>
      <c r="C19" s="418"/>
      <c r="D19" s="127"/>
      <c r="E19" s="356" t="s">
        <v>110</v>
      </c>
      <c r="G19" s="357" t="s">
        <v>111</v>
      </c>
    </row>
    <row r="20" spans="1:23" s="4" customFormat="1" ht="29.25" customHeight="1" thickTop="1" thickBot="1">
      <c r="A20" s="103"/>
      <c r="E20" s="479" t="s">
        <v>296</v>
      </c>
      <c r="F20" s="479"/>
      <c r="G20" s="479"/>
      <c r="K20" s="4" t="s">
        <v>112</v>
      </c>
    </row>
    <row r="21" spans="1:23" s="4" customFormat="1" ht="26.5" thickTop="1">
      <c r="A21" s="103"/>
      <c r="B21" s="104"/>
      <c r="C21" s="129" t="s">
        <v>115</v>
      </c>
      <c r="D21" s="111"/>
      <c r="E21" s="130" t="s">
        <v>93</v>
      </c>
      <c r="G21" s="130" t="s">
        <v>93</v>
      </c>
      <c r="W21" s="309"/>
    </row>
    <row r="22" spans="1:23" s="4" customFormat="1" ht="24.75" customHeight="1">
      <c r="A22" s="4">
        <v>1</v>
      </c>
      <c r="B22" s="132" t="s">
        <v>117</v>
      </c>
      <c r="C22" s="131">
        <v>4</v>
      </c>
      <c r="D22" s="111"/>
      <c r="E22" s="133">
        <v>400</v>
      </c>
      <c r="F22" s="134"/>
      <c r="G22" s="135">
        <v>350</v>
      </c>
      <c r="K22" s="4">
        <v>301.79000000000002</v>
      </c>
      <c r="L22" s="4">
        <f>K22*1.25</f>
        <v>377.23750000000001</v>
      </c>
      <c r="M22" s="4">
        <v>263.68</v>
      </c>
      <c r="N22" s="4">
        <f>M22*1.25</f>
        <v>329.6</v>
      </c>
      <c r="O22" s="4">
        <v>311.06</v>
      </c>
      <c r="P22" s="4">
        <v>388.31</v>
      </c>
      <c r="Q22" s="4">
        <v>271.92</v>
      </c>
      <c r="R22" s="4">
        <v>339.9</v>
      </c>
      <c r="S22" s="4">
        <v>320.33</v>
      </c>
      <c r="T22" s="4">
        <v>399.64</v>
      </c>
      <c r="U22" s="4">
        <v>280.16000000000003</v>
      </c>
      <c r="V22" s="4">
        <v>350.2</v>
      </c>
    </row>
    <row r="23" spans="1:23" s="4" customFormat="1" ht="25" customHeight="1">
      <c r="A23">
        <v>1.5</v>
      </c>
      <c r="B23" s="113" t="s">
        <v>118</v>
      </c>
      <c r="C23" s="113">
        <v>6</v>
      </c>
      <c r="D23" s="35"/>
      <c r="E23" s="136">
        <f>$E$22*A23</f>
        <v>600</v>
      </c>
      <c r="F23" s="134"/>
      <c r="G23" s="136">
        <f>$G$22*A23</f>
        <v>525</v>
      </c>
      <c r="K23" s="4">
        <v>452.685</v>
      </c>
      <c r="L23" s="4">
        <f>K23*1.25</f>
        <v>565.85625000000005</v>
      </c>
      <c r="M23" s="4">
        <v>395.52</v>
      </c>
      <c r="N23" s="4">
        <f>M23*1.25</f>
        <v>494.4</v>
      </c>
    </row>
    <row r="24" spans="1:23" s="4" customFormat="1" ht="25" customHeight="1">
      <c r="A24">
        <v>2</v>
      </c>
      <c r="B24" s="113" t="s">
        <v>119</v>
      </c>
      <c r="C24" s="113">
        <v>8</v>
      </c>
      <c r="D24" s="35"/>
      <c r="E24" s="136">
        <f>$E$22*A24</f>
        <v>800</v>
      </c>
      <c r="F24" s="134"/>
      <c r="G24" s="136">
        <f>$G$22*A24</f>
        <v>700</v>
      </c>
      <c r="K24" s="4">
        <v>603.58000000000004</v>
      </c>
      <c r="L24" s="4">
        <f>K24*1.25</f>
        <v>754.47500000000002</v>
      </c>
      <c r="M24" s="4">
        <v>527.36</v>
      </c>
      <c r="N24" s="4">
        <f>M24*1.25</f>
        <v>659.2</v>
      </c>
    </row>
    <row r="25" spans="1:23" s="4" customFormat="1" ht="25" customHeight="1" thickBot="1">
      <c r="A25">
        <v>3</v>
      </c>
      <c r="B25" s="113" t="s">
        <v>120</v>
      </c>
      <c r="C25" s="113">
        <v>12</v>
      </c>
      <c r="D25" s="35"/>
      <c r="E25" s="137">
        <f>$E$22*A25</f>
        <v>1200</v>
      </c>
      <c r="F25" s="134"/>
      <c r="G25" s="137">
        <f>$G$22*A25</f>
        <v>1050</v>
      </c>
      <c r="K25" s="4">
        <v>905.37</v>
      </c>
      <c r="L25" s="4">
        <f>K25*1.25</f>
        <v>1131.7125000000001</v>
      </c>
      <c r="M25" s="4">
        <v>791.04</v>
      </c>
      <c r="N25" s="4">
        <f>M25*1.25</f>
        <v>988.8</v>
      </c>
    </row>
    <row r="26" spans="1:23" ht="16" hidden="1" thickTop="1">
      <c r="E26">
        <f>E25/1050</f>
        <v>1.1428571428571428</v>
      </c>
      <c r="F26">
        <f>F25/840</f>
        <v>0</v>
      </c>
      <c r="G26">
        <f>G25/915</f>
        <v>1.1475409836065573</v>
      </c>
      <c r="M26" s="4">
        <v>1.0806557377049182</v>
      </c>
    </row>
    <row r="27" spans="1:23" ht="25" customHeight="1" thickTop="1" thickBot="1"/>
    <row r="28" spans="1:23" ht="25" customHeight="1" thickTop="1" thickBot="1">
      <c r="E28" s="479" t="s">
        <v>297</v>
      </c>
      <c r="F28" s="479"/>
      <c r="G28" s="479"/>
    </row>
    <row r="29" spans="1:23" ht="25" customHeight="1" thickTop="1">
      <c r="B29" s="104"/>
      <c r="C29" s="129" t="s">
        <v>115</v>
      </c>
      <c r="D29" s="111"/>
      <c r="E29" s="130" t="s">
        <v>93</v>
      </c>
      <c r="F29" s="4"/>
      <c r="G29" s="130" t="s">
        <v>93</v>
      </c>
    </row>
    <row r="30" spans="1:23" ht="25" customHeight="1">
      <c r="A30" s="4">
        <v>1</v>
      </c>
      <c r="B30" s="132" t="s">
        <v>117</v>
      </c>
      <c r="C30" s="131">
        <v>4</v>
      </c>
      <c r="D30" s="111"/>
      <c r="E30" s="135">
        <v>600</v>
      </c>
      <c r="F30" s="134"/>
      <c r="G30" s="138">
        <v>530</v>
      </c>
      <c r="K30">
        <v>454.23</v>
      </c>
      <c r="L30">
        <f>K30*1.25</f>
        <v>567.78750000000002</v>
      </c>
      <c r="M30">
        <v>395.52</v>
      </c>
      <c r="N30">
        <f>M30*1.25</f>
        <v>494.4</v>
      </c>
      <c r="O30">
        <v>467.62</v>
      </c>
      <c r="P30">
        <v>585.04</v>
      </c>
      <c r="Q30">
        <v>407.88</v>
      </c>
      <c r="R30">
        <v>508.82</v>
      </c>
      <c r="S30">
        <v>482.04</v>
      </c>
      <c r="T30">
        <v>602.54999999999995</v>
      </c>
      <c r="U30">
        <v>428.4</v>
      </c>
      <c r="V30">
        <v>534.45000000000005</v>
      </c>
    </row>
    <row r="31" spans="1:23" ht="25" customHeight="1">
      <c r="A31">
        <v>1.5</v>
      </c>
      <c r="B31" s="113" t="s">
        <v>118</v>
      </c>
      <c r="C31" s="113">
        <v>6</v>
      </c>
      <c r="D31" s="35"/>
      <c r="E31" s="136">
        <f>$E$30*A31</f>
        <v>900</v>
      </c>
      <c r="F31" s="134"/>
      <c r="G31" s="136">
        <v>800</v>
      </c>
      <c r="K31">
        <v>681.34500000000003</v>
      </c>
      <c r="L31">
        <f>K31*1.25</f>
        <v>851.68125000000009</v>
      </c>
      <c r="M31">
        <v>593.28</v>
      </c>
      <c r="N31">
        <f>M31*1.25</f>
        <v>741.59999999999991</v>
      </c>
    </row>
    <row r="32" spans="1:23" ht="25" customHeight="1">
      <c r="A32">
        <v>2</v>
      </c>
      <c r="B32" s="113" t="s">
        <v>119</v>
      </c>
      <c r="C32" s="113">
        <v>8</v>
      </c>
      <c r="D32" s="35"/>
      <c r="E32" s="136">
        <f>$E$30*A32</f>
        <v>1200</v>
      </c>
      <c r="F32" s="134"/>
      <c r="G32" s="136">
        <v>1100</v>
      </c>
      <c r="K32">
        <v>908.46</v>
      </c>
      <c r="L32">
        <f>K32*1.25</f>
        <v>1135.575</v>
      </c>
      <c r="M32">
        <v>791.04</v>
      </c>
      <c r="N32">
        <f>M32*1.25</f>
        <v>988.8</v>
      </c>
    </row>
    <row r="33" spans="1:22" ht="25" customHeight="1" thickBot="1">
      <c r="A33">
        <v>3</v>
      </c>
      <c r="B33" s="113" t="s">
        <v>120</v>
      </c>
      <c r="C33" s="113">
        <v>12</v>
      </c>
      <c r="D33" s="35"/>
      <c r="E33" s="137">
        <f>$E$30*A33</f>
        <v>1800</v>
      </c>
      <c r="F33" s="134"/>
      <c r="G33" s="137">
        <v>1600</v>
      </c>
      <c r="K33">
        <v>1362.69</v>
      </c>
      <c r="L33">
        <f>K33*1.25</f>
        <v>1703.3625000000002</v>
      </c>
      <c r="M33">
        <v>1186.56</v>
      </c>
      <c r="N33">
        <f>M33*1.25</f>
        <v>1483.1999999999998</v>
      </c>
    </row>
    <row r="34" spans="1:22" ht="25" hidden="1" customHeight="1" thickBot="1">
      <c r="E34">
        <f>E33/1575</f>
        <v>1.1428571428571428</v>
      </c>
      <c r="F34">
        <f>F33/1575</f>
        <v>0</v>
      </c>
      <c r="G34">
        <f>G33/1371</f>
        <v>1.1670313639679066</v>
      </c>
      <c r="L34">
        <f>K34*1.25</f>
        <v>0</v>
      </c>
    </row>
    <row r="35" spans="1:22" ht="13.5" thickTop="1" thickBot="1"/>
    <row r="36" spans="1:22" ht="27" customHeight="1" thickTop="1" thickBot="1">
      <c r="E36" s="479" t="s">
        <v>298</v>
      </c>
      <c r="F36" s="479"/>
      <c r="G36" s="479"/>
    </row>
    <row r="37" spans="1:22" ht="26.5" thickTop="1">
      <c r="B37" s="104"/>
      <c r="C37" s="129" t="s">
        <v>115</v>
      </c>
      <c r="D37" s="111"/>
      <c r="E37" s="130" t="s">
        <v>93</v>
      </c>
      <c r="F37" s="4"/>
      <c r="G37" s="130" t="s">
        <v>93</v>
      </c>
    </row>
    <row r="38" spans="1:22" ht="26.25" customHeight="1">
      <c r="A38" s="4">
        <v>1</v>
      </c>
      <c r="B38" s="132" t="s">
        <v>117</v>
      </c>
      <c r="C38" s="131">
        <v>4</v>
      </c>
      <c r="D38" s="111"/>
      <c r="E38" s="135">
        <v>800</v>
      </c>
      <c r="F38" s="134"/>
      <c r="G38" s="135">
        <v>700</v>
      </c>
      <c r="K38">
        <v>605.64</v>
      </c>
      <c r="L38">
        <f>K38*1.25</f>
        <v>757.05</v>
      </c>
      <c r="M38">
        <v>527.36</v>
      </c>
      <c r="N38">
        <f>M38*1.25</f>
        <v>659.2</v>
      </c>
      <c r="O38">
        <v>624.17999999999995</v>
      </c>
      <c r="P38">
        <v>779.71</v>
      </c>
      <c r="Q38">
        <v>542.80999999999995</v>
      </c>
      <c r="R38">
        <v>678.77</v>
      </c>
      <c r="S38">
        <v>642.72</v>
      </c>
      <c r="T38">
        <v>803.4</v>
      </c>
      <c r="U38">
        <v>559.29</v>
      </c>
      <c r="V38">
        <v>699.37</v>
      </c>
    </row>
    <row r="39" spans="1:22" ht="25" customHeight="1">
      <c r="A39">
        <v>1.5</v>
      </c>
      <c r="B39" s="113" t="s">
        <v>118</v>
      </c>
      <c r="C39" s="113">
        <v>6</v>
      </c>
      <c r="D39" s="35"/>
      <c r="E39" s="136">
        <f>$E$38*A39</f>
        <v>1200</v>
      </c>
      <c r="F39" s="134"/>
      <c r="G39" s="136">
        <f>$G$38*A39</f>
        <v>1050</v>
      </c>
      <c r="K39">
        <v>908.46</v>
      </c>
      <c r="L39">
        <f>K39*1.25</f>
        <v>1135.575</v>
      </c>
      <c r="M39">
        <v>791.04</v>
      </c>
      <c r="N39">
        <f>M39*1.25</f>
        <v>988.8</v>
      </c>
    </row>
    <row r="40" spans="1:22" ht="25" customHeight="1">
      <c r="A40">
        <v>2</v>
      </c>
      <c r="B40" s="113" t="s">
        <v>119</v>
      </c>
      <c r="C40" s="113">
        <v>8</v>
      </c>
      <c r="D40" s="35"/>
      <c r="E40" s="136">
        <f>$E$38*A40</f>
        <v>1600</v>
      </c>
      <c r="F40" s="134"/>
      <c r="G40" s="136">
        <f>$G$38*A40</f>
        <v>1400</v>
      </c>
      <c r="K40">
        <v>1211.28</v>
      </c>
      <c r="L40">
        <f>K40*1.25</f>
        <v>1514.1</v>
      </c>
      <c r="M40">
        <v>1054.72</v>
      </c>
      <c r="N40">
        <f>M40*1.25</f>
        <v>1318.4</v>
      </c>
    </row>
    <row r="41" spans="1:22" ht="25" customHeight="1" thickBot="1">
      <c r="A41">
        <v>3</v>
      </c>
      <c r="B41" s="113" t="s">
        <v>120</v>
      </c>
      <c r="C41" s="113">
        <v>12</v>
      </c>
      <c r="D41" s="35"/>
      <c r="E41" s="137">
        <f>$E$38*A41</f>
        <v>2400</v>
      </c>
      <c r="F41" s="134"/>
      <c r="G41" s="137">
        <f>$G$38*A41</f>
        <v>2100</v>
      </c>
      <c r="K41">
        <v>1816.92</v>
      </c>
      <c r="L41">
        <f>K41*1.25</f>
        <v>2271.15</v>
      </c>
      <c r="M41">
        <v>1582.08</v>
      </c>
      <c r="N41">
        <f>M41*1.25</f>
        <v>1977.6</v>
      </c>
    </row>
    <row r="42" spans="1:22" ht="13" hidden="1" thickTop="1">
      <c r="B42" t="s">
        <v>57</v>
      </c>
      <c r="E42">
        <f>E41/2100</f>
        <v>1.1428571428571428</v>
      </c>
      <c r="F42">
        <f>F41/1680</f>
        <v>0</v>
      </c>
      <c r="G42">
        <f>G41/1830</f>
        <v>1.1475409836065573</v>
      </c>
    </row>
    <row r="43" spans="1:22" ht="13" thickTop="1"/>
    <row r="45" spans="1:22" ht="27.5">
      <c r="A45" s="358" t="s">
        <v>52</v>
      </c>
      <c r="B45" s="4"/>
      <c r="D45" s="122"/>
      <c r="E45" s="122"/>
    </row>
    <row r="46" spans="1:22" ht="15.5">
      <c r="A46" s="4"/>
      <c r="B46" s="359" t="s">
        <v>58</v>
      </c>
      <c r="D46" s="122"/>
      <c r="E46" s="122"/>
    </row>
  </sheetData>
  <mergeCells count="8">
    <mergeCell ref="E20:G20"/>
    <mergeCell ref="E28:G28"/>
    <mergeCell ref="E36:G36"/>
    <mergeCell ref="B10:G10"/>
    <mergeCell ref="B12:G12"/>
    <mergeCell ref="B15:G15"/>
    <mergeCell ref="B16:G16"/>
    <mergeCell ref="B19:C19"/>
  </mergeCells>
  <pageMargins left="0.39370078740157505" right="0.39370078740157505" top="0.59055118110236204" bottom="0.59055118110236204" header="0.511811023622047" footer="0.511811023622047"/>
  <pageSetup paperSize="0" orientation="portrait" horizontalDpi="0" verticalDpi="0" copies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970D-9B0F-4299-BAEE-6552A1CE1E17}">
  <sheetPr>
    <tabColor theme="9" tint="0.39997558519241921"/>
    <pageSetUpPr fitToPage="1"/>
  </sheetPr>
  <dimension ref="A9:W51"/>
  <sheetViews>
    <sheetView topLeftCell="A22" workbookViewId="0">
      <selection activeCell="B19" sqref="B19:G43"/>
    </sheetView>
  </sheetViews>
  <sheetFormatPr baseColWidth="10" defaultColWidth="9.1796875" defaultRowHeight="12.5"/>
  <cols>
    <col min="1" max="1" width="7.81640625" style="64" customWidth="1"/>
    <col min="2" max="2" width="13.453125" customWidth="1"/>
    <col min="3" max="3" width="10" customWidth="1"/>
    <col min="4" max="4" width="2.453125" customWidth="1"/>
    <col min="5" max="5" width="16.453125" customWidth="1"/>
    <col min="6" max="6" width="2.453125" customWidth="1"/>
    <col min="7" max="7" width="16.453125" customWidth="1"/>
    <col min="8" max="8" width="11.453125" customWidth="1"/>
    <col min="9" max="22" width="0" hidden="1" customWidth="1"/>
    <col min="23" max="254" width="11.453125" customWidth="1"/>
  </cols>
  <sheetData>
    <row r="9" spans="2:8" ht="13.5" customHeight="1" thickBot="1">
      <c r="B9" s="48"/>
      <c r="C9" s="48"/>
      <c r="D9" s="48"/>
      <c r="E9" s="48"/>
    </row>
    <row r="10" spans="2:8" ht="30.75" customHeight="1" thickTop="1" thickBot="1">
      <c r="B10" s="419" t="s">
        <v>105</v>
      </c>
      <c r="C10" s="419"/>
      <c r="D10" s="419"/>
      <c r="E10" s="419"/>
      <c r="F10" s="419"/>
      <c r="G10" s="419"/>
    </row>
    <row r="11" spans="2:8" ht="13.5" customHeight="1" thickTop="1">
      <c r="B11" s="48"/>
      <c r="C11" s="48"/>
      <c r="D11" s="48"/>
      <c r="E11" s="48"/>
    </row>
    <row r="12" spans="2:8" ht="25" customHeight="1">
      <c r="B12" s="480" t="s">
        <v>106</v>
      </c>
      <c r="C12" s="480"/>
      <c r="D12" s="480"/>
      <c r="E12" s="480"/>
      <c r="F12" s="480"/>
      <c r="G12" s="480"/>
      <c r="H12" s="124"/>
    </row>
    <row r="15" spans="2:8" ht="36.75" customHeight="1">
      <c r="B15" s="481" t="s">
        <v>107</v>
      </c>
      <c r="C15" s="481"/>
      <c r="D15" s="481"/>
      <c r="E15" s="481"/>
      <c r="F15" s="481"/>
      <c r="G15" s="481"/>
    </row>
    <row r="16" spans="2:8" ht="30" customHeight="1">
      <c r="B16" s="482" t="s">
        <v>108</v>
      </c>
      <c r="C16" s="482"/>
      <c r="D16" s="482"/>
      <c r="E16" s="482"/>
      <c r="F16" s="482"/>
      <c r="G16" s="482"/>
    </row>
    <row r="17" spans="1:23" ht="45.75" customHeight="1">
      <c r="B17" s="483" t="s">
        <v>121</v>
      </c>
      <c r="C17" s="483"/>
      <c r="D17" s="483"/>
      <c r="E17" s="483"/>
      <c r="F17" s="483"/>
      <c r="G17" s="483"/>
    </row>
    <row r="18" spans="1:23" ht="19.5" customHeight="1" thickBot="1">
      <c r="E18" s="126"/>
      <c r="F18" s="126"/>
      <c r="G18" s="126"/>
    </row>
    <row r="19" spans="1:23" s="4" customFormat="1" ht="47.25" customHeight="1" thickTop="1" thickBot="1">
      <c r="A19" s="102"/>
      <c r="B19" s="418"/>
      <c r="C19" s="418"/>
      <c r="D19" s="127"/>
      <c r="E19" s="356" t="s">
        <v>110</v>
      </c>
      <c r="G19" s="357" t="s">
        <v>111</v>
      </c>
    </row>
    <row r="20" spans="1:23" s="4" customFormat="1" ht="27" customHeight="1" thickTop="1" thickBot="1">
      <c r="A20" s="103"/>
      <c r="E20" s="382"/>
      <c r="F20" s="380"/>
      <c r="G20" s="382"/>
      <c r="K20" s="4" t="s">
        <v>112</v>
      </c>
      <c r="W20" s="309"/>
    </row>
    <row r="21" spans="1:23" s="4" customFormat="1" ht="36" hidden="1" customHeight="1" thickTop="1" thickBot="1">
      <c r="A21" s="4" t="s">
        <v>113</v>
      </c>
      <c r="B21" s="128" t="s">
        <v>114</v>
      </c>
      <c r="E21" s="375"/>
      <c r="F21" s="360"/>
      <c r="G21" s="377"/>
      <c r="I21" s="4">
        <f>4640/114</f>
        <v>40.701754385964911</v>
      </c>
      <c r="J21" s="4">
        <f>3968/114</f>
        <v>34.807017543859651</v>
      </c>
    </row>
    <row r="22" spans="1:23" s="4" customFormat="1" ht="24.75" customHeight="1" thickTop="1">
      <c r="A22" s="103"/>
      <c r="B22" s="104"/>
      <c r="C22" s="105" t="s">
        <v>115</v>
      </c>
      <c r="D22" s="409"/>
      <c r="E22" s="390" t="s">
        <v>93</v>
      </c>
      <c r="F22" s="384"/>
      <c r="G22" s="389" t="s">
        <v>93</v>
      </c>
    </row>
    <row r="23" spans="1:23" s="4" customFormat="1" ht="24.75" hidden="1" customHeight="1" thickTop="1">
      <c r="A23" s="103"/>
      <c r="B23" s="108" t="s">
        <v>116</v>
      </c>
      <c r="C23" s="131"/>
      <c r="D23" s="111"/>
      <c r="E23" s="376"/>
      <c r="F23" s="360"/>
      <c r="G23" s="378"/>
    </row>
    <row r="24" spans="1:23" s="4" customFormat="1" ht="24.75" customHeight="1">
      <c r="A24" s="363"/>
      <c r="B24" s="414" t="s">
        <v>117</v>
      </c>
      <c r="C24" s="417">
        <v>4</v>
      </c>
      <c r="D24" s="409"/>
      <c r="E24" s="391">
        <v>500</v>
      </c>
      <c r="F24" s="385"/>
      <c r="G24" s="388">
        <v>450</v>
      </c>
      <c r="K24" s="4">
        <v>301.79000000000002</v>
      </c>
      <c r="L24" s="4">
        <f>K24*1.25</f>
        <v>377.23750000000001</v>
      </c>
      <c r="M24" s="4">
        <v>263.68</v>
      </c>
      <c r="N24" s="4">
        <f>M24*1.25</f>
        <v>329.6</v>
      </c>
      <c r="O24" s="4">
        <v>311.06</v>
      </c>
      <c r="P24" s="4">
        <v>388.31</v>
      </c>
      <c r="Q24" s="4">
        <v>271.92</v>
      </c>
      <c r="R24" s="4">
        <v>339.9</v>
      </c>
      <c r="S24" s="4">
        <v>320.33</v>
      </c>
      <c r="T24" s="4">
        <v>399.64</v>
      </c>
      <c r="U24" s="4">
        <v>280.16000000000003</v>
      </c>
      <c r="V24" s="4">
        <v>350.2</v>
      </c>
    </row>
    <row r="25" spans="1:23" s="4" customFormat="1" ht="25" customHeight="1">
      <c r="A25" s="362"/>
      <c r="B25" s="404" t="s">
        <v>118</v>
      </c>
      <c r="C25" s="370">
        <v>6</v>
      </c>
      <c r="D25" s="407"/>
      <c r="E25" s="392">
        <v>700</v>
      </c>
      <c r="F25" s="381"/>
      <c r="G25" s="387">
        <v>625</v>
      </c>
      <c r="K25" s="4">
        <v>452.685</v>
      </c>
      <c r="L25" s="4">
        <f>K25*1.25</f>
        <v>565.85625000000005</v>
      </c>
      <c r="M25" s="4">
        <v>395.52</v>
      </c>
      <c r="N25" s="4">
        <f>M25*1.25</f>
        <v>494.4</v>
      </c>
    </row>
    <row r="26" spans="1:23" s="4" customFormat="1" ht="25" customHeight="1">
      <c r="A26"/>
      <c r="B26" s="402" t="s">
        <v>119</v>
      </c>
      <c r="C26" s="370">
        <v>8</v>
      </c>
      <c r="D26" s="407"/>
      <c r="E26" s="392">
        <v>900</v>
      </c>
      <c r="F26" s="381"/>
      <c r="G26" s="387">
        <v>800</v>
      </c>
      <c r="K26" s="4">
        <v>603.58000000000004</v>
      </c>
      <c r="L26" s="4">
        <f>K26*1.25</f>
        <v>754.47500000000002</v>
      </c>
      <c r="M26" s="4">
        <v>527.36</v>
      </c>
      <c r="N26" s="4">
        <f>M26*1.25</f>
        <v>659.2</v>
      </c>
    </row>
    <row r="27" spans="1:23" s="4" customFormat="1" ht="25" customHeight="1" thickBot="1">
      <c r="A27"/>
      <c r="B27" s="415" t="s">
        <v>120</v>
      </c>
      <c r="C27" s="416">
        <v>12</v>
      </c>
      <c r="D27" s="407"/>
      <c r="E27" s="393">
        <v>1300</v>
      </c>
      <c r="F27" s="385"/>
      <c r="G27" s="386">
        <v>1150</v>
      </c>
      <c r="K27" s="4">
        <v>905.37</v>
      </c>
      <c r="L27" s="4">
        <f>K27*1.25</f>
        <v>1131.7125000000001</v>
      </c>
      <c r="M27" s="4">
        <v>791.04</v>
      </c>
      <c r="N27" s="4">
        <f>M27*1.25</f>
        <v>988.8</v>
      </c>
    </row>
    <row r="28" spans="1:23" ht="16.5" hidden="1" customHeight="1" thickBot="1">
      <c r="E28">
        <f>E27/1050</f>
        <v>1.2380952380952381</v>
      </c>
      <c r="F28">
        <f>F27/840</f>
        <v>0</v>
      </c>
      <c r="G28">
        <f>G27/915</f>
        <v>1.2568306010928962</v>
      </c>
      <c r="M28" s="4">
        <v>1.0806557377049182</v>
      </c>
    </row>
    <row r="29" spans="1:23" ht="25" customHeight="1" thickTop="1" thickBot="1"/>
    <row r="30" spans="1:23" ht="25" customHeight="1" thickTop="1" thickBot="1">
      <c r="E30" s="394"/>
      <c r="F30" s="380"/>
      <c r="G30" s="382"/>
    </row>
    <row r="31" spans="1:23" ht="25" customHeight="1" thickTop="1">
      <c r="B31" s="104"/>
      <c r="C31" s="105" t="s">
        <v>115</v>
      </c>
      <c r="D31" s="409"/>
      <c r="E31" s="390" t="s">
        <v>93</v>
      </c>
      <c r="F31" s="383"/>
      <c r="G31" s="389" t="s">
        <v>93</v>
      </c>
    </row>
    <row r="32" spans="1:23" ht="25" customHeight="1">
      <c r="A32" s="4"/>
      <c r="B32" s="402" t="s">
        <v>117</v>
      </c>
      <c r="C32" s="400">
        <v>4</v>
      </c>
      <c r="D32" s="111"/>
      <c r="E32" s="395">
        <v>700</v>
      </c>
      <c r="F32" s="381"/>
      <c r="G32" s="398">
        <v>630</v>
      </c>
      <c r="K32">
        <v>454.23</v>
      </c>
      <c r="L32">
        <f>K32*1.25</f>
        <v>567.78750000000002</v>
      </c>
      <c r="M32">
        <v>395.52</v>
      </c>
      <c r="N32">
        <f>M32*1.25</f>
        <v>494.4</v>
      </c>
      <c r="O32">
        <v>467.62</v>
      </c>
      <c r="P32">
        <v>585.04</v>
      </c>
      <c r="Q32">
        <v>407.88</v>
      </c>
      <c r="R32">
        <v>508.82</v>
      </c>
      <c r="S32">
        <v>482.04</v>
      </c>
      <c r="T32">
        <v>602.54999999999995</v>
      </c>
      <c r="U32">
        <v>428.4</v>
      </c>
      <c r="V32">
        <v>534.45000000000005</v>
      </c>
    </row>
    <row r="33" spans="1:22" ht="25" customHeight="1">
      <c r="A33"/>
      <c r="B33" s="402" t="s">
        <v>118</v>
      </c>
      <c r="C33" s="408">
        <v>6</v>
      </c>
      <c r="D33" s="35"/>
      <c r="E33" s="392">
        <v>1000</v>
      </c>
      <c r="F33" s="381"/>
      <c r="G33" s="387">
        <v>900</v>
      </c>
      <c r="K33">
        <v>681.34500000000003</v>
      </c>
      <c r="L33">
        <f>K33*1.25</f>
        <v>851.68125000000009</v>
      </c>
      <c r="M33">
        <v>593.28</v>
      </c>
      <c r="N33">
        <f>M33*1.25</f>
        <v>741.59999999999991</v>
      </c>
    </row>
    <row r="34" spans="1:22" ht="25" customHeight="1">
      <c r="A34"/>
      <c r="B34" s="402" t="s">
        <v>119</v>
      </c>
      <c r="C34" s="370">
        <v>8</v>
      </c>
      <c r="D34" s="407"/>
      <c r="E34" s="392">
        <v>1300</v>
      </c>
      <c r="F34" s="385"/>
      <c r="G34" s="387">
        <v>1200</v>
      </c>
      <c r="K34">
        <v>908.46</v>
      </c>
      <c r="L34">
        <f>K34*1.25</f>
        <v>1135.575</v>
      </c>
      <c r="M34">
        <v>791.04</v>
      </c>
      <c r="N34">
        <f>M34*1.25</f>
        <v>988.8</v>
      </c>
    </row>
    <row r="35" spans="1:22" ht="25" customHeight="1" thickBot="1">
      <c r="A35" s="362"/>
      <c r="B35" s="404" t="s">
        <v>120</v>
      </c>
      <c r="C35" s="406">
        <v>12</v>
      </c>
      <c r="D35" s="405"/>
      <c r="E35" s="397">
        <v>1900</v>
      </c>
      <c r="F35" s="385"/>
      <c r="G35" s="386">
        <v>1700</v>
      </c>
      <c r="K35">
        <v>1362.69</v>
      </c>
      <c r="L35">
        <f>K35*1.25</f>
        <v>1703.3625000000002</v>
      </c>
      <c r="M35">
        <v>1186.56</v>
      </c>
      <c r="N35">
        <f>M35*1.25</f>
        <v>1483.1999999999998</v>
      </c>
    </row>
    <row r="36" spans="1:22" ht="25" hidden="1" customHeight="1" thickBot="1">
      <c r="E36">
        <f>E35/1575</f>
        <v>1.2063492063492063</v>
      </c>
      <c r="F36">
        <f>F35/1575</f>
        <v>0</v>
      </c>
      <c r="G36">
        <f>G35/1371</f>
        <v>1.2399708242159009</v>
      </c>
      <c r="L36">
        <f>K36*1.25</f>
        <v>0</v>
      </c>
    </row>
    <row r="37" spans="1:22" ht="13.5" thickTop="1" thickBot="1">
      <c r="B37" s="403"/>
    </row>
    <row r="38" spans="1:22" ht="27" customHeight="1" thickTop="1" thickBot="1">
      <c r="E38" s="374"/>
      <c r="F38" s="410"/>
      <c r="G38" s="382"/>
    </row>
    <row r="39" spans="1:22" ht="26.5" thickTop="1">
      <c r="B39" s="104"/>
      <c r="C39" s="401" t="s">
        <v>115</v>
      </c>
      <c r="D39" s="111"/>
      <c r="E39" s="399" t="s">
        <v>93</v>
      </c>
      <c r="F39" s="384"/>
      <c r="G39" s="389" t="s">
        <v>93</v>
      </c>
    </row>
    <row r="40" spans="1:22" ht="26.25" customHeight="1">
      <c r="A40" s="4"/>
      <c r="B40" s="402" t="s">
        <v>117</v>
      </c>
      <c r="C40" s="400">
        <v>4</v>
      </c>
      <c r="D40" s="111"/>
      <c r="E40" s="395">
        <v>900</v>
      </c>
      <c r="F40" s="411"/>
      <c r="G40" s="379">
        <v>800</v>
      </c>
      <c r="K40">
        <v>605.64</v>
      </c>
      <c r="L40">
        <f>K40*1.25</f>
        <v>757.05</v>
      </c>
      <c r="M40">
        <v>527.36</v>
      </c>
      <c r="N40">
        <f>M40*1.25</f>
        <v>659.2</v>
      </c>
      <c r="O40">
        <v>624.17999999999995</v>
      </c>
      <c r="P40">
        <v>779.71</v>
      </c>
      <c r="Q40">
        <v>542.80999999999995</v>
      </c>
      <c r="R40">
        <v>678.77</v>
      </c>
      <c r="S40">
        <v>642.72</v>
      </c>
      <c r="T40">
        <v>803.4</v>
      </c>
      <c r="U40">
        <v>559.29</v>
      </c>
      <c r="V40">
        <v>699.37</v>
      </c>
    </row>
    <row r="41" spans="1:22" ht="25" customHeight="1">
      <c r="A41"/>
      <c r="B41" s="402" t="s">
        <v>118</v>
      </c>
      <c r="C41" s="370">
        <v>6</v>
      </c>
      <c r="D41" s="412"/>
      <c r="E41" s="396">
        <v>1300</v>
      </c>
      <c r="F41" s="385"/>
      <c r="G41" s="387">
        <v>1150</v>
      </c>
      <c r="K41">
        <v>908.46</v>
      </c>
      <c r="L41">
        <f>K41*1.25</f>
        <v>1135.575</v>
      </c>
      <c r="M41">
        <v>791.04</v>
      </c>
      <c r="N41">
        <f>M41*1.25</f>
        <v>988.8</v>
      </c>
    </row>
    <row r="42" spans="1:22" ht="25" customHeight="1">
      <c r="A42"/>
      <c r="B42" s="402" t="s">
        <v>119</v>
      </c>
      <c r="C42" s="370">
        <v>8</v>
      </c>
      <c r="D42" s="412"/>
      <c r="E42" s="396">
        <v>1700</v>
      </c>
      <c r="F42" s="385"/>
      <c r="G42" s="387">
        <v>1500</v>
      </c>
      <c r="K42">
        <v>1211.28</v>
      </c>
      <c r="L42">
        <f>K42*1.25</f>
        <v>1514.1</v>
      </c>
      <c r="M42">
        <v>1054.72</v>
      </c>
      <c r="N42">
        <f>M42*1.25</f>
        <v>1318.4</v>
      </c>
    </row>
    <row r="43" spans="1:22" ht="25" customHeight="1" thickBot="1">
      <c r="A43"/>
      <c r="B43" s="402" t="s">
        <v>120</v>
      </c>
      <c r="C43" s="370">
        <v>12</v>
      </c>
      <c r="D43" s="412"/>
      <c r="E43" s="413">
        <v>2500</v>
      </c>
      <c r="F43" s="385"/>
      <c r="G43" s="386">
        <v>2200</v>
      </c>
      <c r="K43">
        <v>1816.92</v>
      </c>
      <c r="L43">
        <f>K43*1.25</f>
        <v>2271.15</v>
      </c>
      <c r="M43">
        <v>1582.08</v>
      </c>
      <c r="N43">
        <f>M43*1.25</f>
        <v>1977.6</v>
      </c>
    </row>
    <row r="44" spans="1:22" ht="13" hidden="1" thickTop="1">
      <c r="B44" t="s">
        <v>57</v>
      </c>
      <c r="E44">
        <f>E43/2100</f>
        <v>1.1904761904761905</v>
      </c>
      <c r="F44">
        <f>F43/1680</f>
        <v>0</v>
      </c>
      <c r="G44">
        <f>G43/1830</f>
        <v>1.2021857923497268</v>
      </c>
    </row>
    <row r="45" spans="1:22" ht="13" thickTop="1">
      <c r="B45" s="403"/>
      <c r="C45" s="403"/>
    </row>
    <row r="48" spans="1:22" ht="18">
      <c r="B48" s="339" t="s">
        <v>63</v>
      </c>
    </row>
    <row r="50" spans="1:5" ht="27.5">
      <c r="A50" s="358" t="s">
        <v>52</v>
      </c>
      <c r="B50" s="4"/>
      <c r="D50" s="122"/>
      <c r="E50" s="122"/>
    </row>
    <row r="51" spans="1:5" ht="15.5">
      <c r="A51" s="4"/>
      <c r="B51" s="359" t="s">
        <v>58</v>
      </c>
      <c r="D51" s="122"/>
      <c r="E51" s="122"/>
    </row>
  </sheetData>
  <mergeCells count="6">
    <mergeCell ref="B19:C19"/>
    <mergeCell ref="B10:G10"/>
    <mergeCell ref="B12:G12"/>
    <mergeCell ref="B15:G15"/>
    <mergeCell ref="B16:G16"/>
    <mergeCell ref="B17:G17"/>
  </mergeCells>
  <pageMargins left="0.39370078740157505" right="0.39370078740157505" top="0.59055118110236204" bottom="0.59055118110236204" header="0.511811023622047" footer="0.511811023622047"/>
  <pageSetup paperSize="0" orientation="portrait" horizontalDpi="0" verticalDpi="0" copies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D23F-798D-40A3-81A2-CC399015E9C4}">
  <sheetPr>
    <tabColor theme="9" tint="0.39997558519241921"/>
  </sheetPr>
  <dimension ref="A6:I28"/>
  <sheetViews>
    <sheetView topLeftCell="A8" workbookViewId="0">
      <selection activeCell="B7" sqref="B7:I24"/>
    </sheetView>
  </sheetViews>
  <sheetFormatPr baseColWidth="10" defaultColWidth="13.1796875" defaultRowHeight="15.5"/>
  <cols>
    <col min="1" max="1" width="5.453125" style="122" customWidth="1"/>
    <col min="2" max="2" width="13.7265625" style="122" customWidth="1"/>
    <col min="3" max="3" width="14.1796875" style="122" customWidth="1"/>
    <col min="4" max="9" width="8.1796875" style="122" customWidth="1"/>
    <col min="10" max="16384" width="13.1796875" style="122"/>
  </cols>
  <sheetData>
    <row r="6" spans="1:9" ht="27.75" customHeight="1"/>
    <row r="7" spans="1:9" ht="27.75" customHeight="1">
      <c r="B7" s="484" t="s">
        <v>122</v>
      </c>
      <c r="C7" s="485"/>
      <c r="D7" s="485"/>
      <c r="E7" s="485"/>
      <c r="F7" s="485"/>
      <c r="G7" s="485"/>
      <c r="H7" s="485"/>
      <c r="I7" s="486"/>
    </row>
    <row r="8" spans="1:9" ht="27.75" customHeight="1" thickBot="1"/>
    <row r="9" spans="1:9" ht="26.25" customHeight="1" thickTop="1" thickBot="1">
      <c r="B9" s="311"/>
      <c r="D9" s="487" t="s">
        <v>103</v>
      </c>
      <c r="E9" s="487"/>
      <c r="F9" s="487"/>
      <c r="G9" s="487"/>
      <c r="H9" s="487"/>
      <c r="I9" s="487"/>
    </row>
    <row r="10" spans="1:9" ht="35.15" customHeight="1" thickTop="1" thickBot="1">
      <c r="B10" s="313" t="s">
        <v>126</v>
      </c>
      <c r="C10" s="315" t="s">
        <v>127</v>
      </c>
      <c r="D10" s="488" t="s">
        <v>128</v>
      </c>
      <c r="E10" s="488"/>
      <c r="F10" s="489" t="s">
        <v>129</v>
      </c>
      <c r="G10" s="489"/>
      <c r="H10" s="490" t="s">
        <v>130</v>
      </c>
      <c r="I10" s="490"/>
    </row>
    <row r="11" spans="1:9" ht="40" customHeight="1" thickTop="1" thickBot="1">
      <c r="B11" s="497"/>
      <c r="C11" s="497"/>
      <c r="D11" s="491" t="s">
        <v>131</v>
      </c>
      <c r="E11" s="491"/>
      <c r="F11" s="492" t="s">
        <v>131</v>
      </c>
      <c r="G11" s="492"/>
      <c r="H11" s="493" t="s">
        <v>131</v>
      </c>
      <c r="I11" s="493"/>
    </row>
    <row r="12" spans="1:9" s="142" customFormat="1" ht="25" customHeight="1" thickTop="1" thickBot="1">
      <c r="A12" s="141">
        <v>1</v>
      </c>
      <c r="B12" s="316" t="s">
        <v>132</v>
      </c>
      <c r="C12" s="310" t="s">
        <v>124</v>
      </c>
      <c r="D12" s="494">
        <v>150</v>
      </c>
      <c r="E12" s="494"/>
      <c r="F12" s="496">
        <v>350</v>
      </c>
      <c r="G12" s="496"/>
      <c r="H12" s="495">
        <v>600</v>
      </c>
      <c r="I12" s="495"/>
    </row>
    <row r="13" spans="1:9" s="142" customFormat="1" ht="25" customHeight="1" thickTop="1" thickBot="1">
      <c r="A13" s="143">
        <v>1.5</v>
      </c>
      <c r="B13" s="316" t="s">
        <v>133</v>
      </c>
      <c r="C13" s="314" t="s">
        <v>123</v>
      </c>
      <c r="D13" s="494">
        <v>250</v>
      </c>
      <c r="E13" s="494"/>
      <c r="F13" s="496">
        <v>500</v>
      </c>
      <c r="G13" s="496"/>
      <c r="H13" s="495">
        <f>$H$12*A13</f>
        <v>900</v>
      </c>
      <c r="I13" s="495"/>
    </row>
    <row r="14" spans="1:9" s="142" customFormat="1" ht="25" customHeight="1" thickTop="1" thickBot="1">
      <c r="A14" s="143">
        <v>2</v>
      </c>
      <c r="B14" s="316" t="s">
        <v>134</v>
      </c>
      <c r="C14" s="314" t="s">
        <v>71</v>
      </c>
      <c r="D14" s="494">
        <v>350</v>
      </c>
      <c r="E14" s="494"/>
      <c r="F14" s="496">
        <f>$F$12*A14</f>
        <v>700</v>
      </c>
      <c r="G14" s="496"/>
      <c r="H14" s="495">
        <f>$H$12*A14</f>
        <v>1200</v>
      </c>
      <c r="I14" s="495"/>
    </row>
    <row r="15" spans="1:9" s="142" customFormat="1" ht="25" customHeight="1" thickTop="1" thickBot="1">
      <c r="A15" s="143">
        <v>2.5</v>
      </c>
      <c r="B15" s="316" t="s">
        <v>135</v>
      </c>
      <c r="C15" s="310" t="s">
        <v>125</v>
      </c>
      <c r="D15" s="494">
        <v>500</v>
      </c>
      <c r="E15" s="494"/>
      <c r="F15" s="496">
        <v>1000</v>
      </c>
      <c r="G15" s="496"/>
      <c r="H15" s="495">
        <f>$H$12*A15</f>
        <v>1500</v>
      </c>
      <c r="I15" s="495"/>
    </row>
    <row r="16" spans="1:9" s="142" customFormat="1" ht="25" customHeight="1" thickTop="1">
      <c r="A16" s="143"/>
      <c r="B16" s="320"/>
      <c r="C16" s="312"/>
      <c r="D16" s="321"/>
      <c r="E16" s="321"/>
      <c r="F16" s="321"/>
      <c r="G16" s="321"/>
      <c r="H16" s="321"/>
      <c r="I16" s="321"/>
    </row>
    <row r="17" spans="1:9" ht="27.75" customHeight="1">
      <c r="B17" s="484" t="s">
        <v>136</v>
      </c>
      <c r="C17" s="485"/>
      <c r="D17" s="485"/>
      <c r="E17" s="485"/>
      <c r="F17" s="485"/>
      <c r="G17" s="485"/>
      <c r="H17" s="485"/>
      <c r="I17" s="486"/>
    </row>
    <row r="18" spans="1:9" s="142" customFormat="1" ht="25" customHeight="1" thickBot="1">
      <c r="A18" s="143"/>
      <c r="B18" s="320"/>
      <c r="C18" s="312"/>
      <c r="D18" s="321"/>
      <c r="E18" s="321"/>
      <c r="F18" s="321"/>
      <c r="G18" s="321"/>
      <c r="H18" s="321"/>
      <c r="I18" s="321"/>
    </row>
    <row r="19" spans="1:9" s="142" customFormat="1" ht="25" customHeight="1" thickTop="1" thickBot="1">
      <c r="A19" s="143"/>
      <c r="B19" s="313" t="s">
        <v>126</v>
      </c>
      <c r="C19" s="315" t="s">
        <v>127</v>
      </c>
      <c r="D19" s="488" t="s">
        <v>128</v>
      </c>
      <c r="E19" s="488"/>
      <c r="F19" s="489" t="s">
        <v>129</v>
      </c>
      <c r="G19" s="489"/>
      <c r="H19" s="490" t="s">
        <v>130</v>
      </c>
      <c r="I19" s="490"/>
    </row>
    <row r="20" spans="1:9" s="142" customFormat="1" ht="25" customHeight="1" thickTop="1" thickBot="1">
      <c r="A20" s="143"/>
      <c r="B20" s="497"/>
      <c r="C20" s="497"/>
      <c r="D20" s="491" t="s">
        <v>131</v>
      </c>
      <c r="E20" s="491"/>
      <c r="F20" s="492" t="s">
        <v>131</v>
      </c>
      <c r="G20" s="492"/>
      <c r="H20" s="493" t="s">
        <v>131</v>
      </c>
      <c r="I20" s="493"/>
    </row>
    <row r="21" spans="1:9" s="142" customFormat="1" ht="25" customHeight="1" thickTop="1" thickBot="1">
      <c r="A21" s="143"/>
      <c r="B21" s="316" t="s">
        <v>135</v>
      </c>
      <c r="C21" s="310" t="s">
        <v>125</v>
      </c>
      <c r="D21" s="494">
        <v>600</v>
      </c>
      <c r="E21" s="494"/>
      <c r="F21" s="496">
        <v>1500</v>
      </c>
      <c r="G21" s="496"/>
      <c r="H21" s="495">
        <v>2000</v>
      </c>
      <c r="I21" s="495"/>
    </row>
    <row r="22" spans="1:9" s="142" customFormat="1" ht="28.5" customHeight="1" thickTop="1" thickBot="1">
      <c r="A22" s="144"/>
      <c r="B22" s="317" t="s">
        <v>99</v>
      </c>
      <c r="C22" s="319" t="s">
        <v>137</v>
      </c>
      <c r="D22" s="494">
        <v>1000</v>
      </c>
      <c r="E22" s="494"/>
      <c r="F22" s="496">
        <v>2000</v>
      </c>
      <c r="G22" s="496"/>
      <c r="H22" s="495">
        <v>3000</v>
      </c>
      <c r="I22" s="495"/>
    </row>
    <row r="23" spans="1:9" s="142" customFormat="1" ht="25" customHeight="1" thickTop="1" thickBot="1">
      <c r="A23" s="144"/>
      <c r="B23" s="318" t="s">
        <v>101</v>
      </c>
      <c r="C23" s="310" t="s">
        <v>42</v>
      </c>
      <c r="D23" s="494">
        <v>2000</v>
      </c>
      <c r="E23" s="494"/>
      <c r="F23" s="496">
        <v>4000</v>
      </c>
      <c r="G23" s="496"/>
      <c r="H23" s="495">
        <v>6000</v>
      </c>
      <c r="I23" s="495"/>
    </row>
    <row r="24" spans="1:9" s="142" customFormat="1" ht="19.5" customHeight="1" thickTop="1" thickBot="1">
      <c r="A24" s="145"/>
      <c r="B24" s="318" t="s">
        <v>84</v>
      </c>
      <c r="C24" s="310" t="s">
        <v>40</v>
      </c>
      <c r="D24" s="494">
        <v>4000</v>
      </c>
      <c r="E24" s="494"/>
      <c r="F24" s="496">
        <v>8000</v>
      </c>
      <c r="G24" s="496"/>
      <c r="H24" s="495">
        <v>12000</v>
      </c>
      <c r="I24" s="495"/>
    </row>
    <row r="25" spans="1:9" ht="54.75" hidden="1" customHeight="1" thickTop="1" thickBot="1">
      <c r="B25" s="498" t="s">
        <v>138</v>
      </c>
      <c r="C25" s="498"/>
      <c r="D25" s="498"/>
      <c r="E25" s="498"/>
      <c r="F25" s="140"/>
      <c r="G25" s="140"/>
      <c r="H25" s="140"/>
      <c r="I25" s="140"/>
    </row>
    <row r="26" spans="1:9" ht="16" thickTop="1"/>
    <row r="27" spans="1:9" ht="27.5">
      <c r="B27" s="358" t="s">
        <v>52</v>
      </c>
      <c r="C27" s="4"/>
      <c r="D27"/>
    </row>
    <row r="28" spans="1:9">
      <c r="B28" s="4"/>
      <c r="C28" s="359" t="s">
        <v>58</v>
      </c>
      <c r="D28"/>
    </row>
  </sheetData>
  <mergeCells count="42">
    <mergeCell ref="F12:G12"/>
    <mergeCell ref="H21:I21"/>
    <mergeCell ref="H19:I19"/>
    <mergeCell ref="B20:C20"/>
    <mergeCell ref="D20:E20"/>
    <mergeCell ref="F20:G20"/>
    <mergeCell ref="D19:E19"/>
    <mergeCell ref="F19:G19"/>
    <mergeCell ref="D21:E21"/>
    <mergeCell ref="F21:G21"/>
    <mergeCell ref="B25:E25"/>
    <mergeCell ref="D14:E14"/>
    <mergeCell ref="F14:G14"/>
    <mergeCell ref="H14:I14"/>
    <mergeCell ref="D15:E15"/>
    <mergeCell ref="H15:I15"/>
    <mergeCell ref="H20:I20"/>
    <mergeCell ref="D23:E23"/>
    <mergeCell ref="F23:G23"/>
    <mergeCell ref="H23:I23"/>
    <mergeCell ref="D24:E24"/>
    <mergeCell ref="F24:G24"/>
    <mergeCell ref="H24:I24"/>
    <mergeCell ref="D22:E22"/>
    <mergeCell ref="F22:G22"/>
    <mergeCell ref="H22:I22"/>
    <mergeCell ref="B7:I7"/>
    <mergeCell ref="B17:I17"/>
    <mergeCell ref="D9:I9"/>
    <mergeCell ref="D10:E10"/>
    <mergeCell ref="F10:G10"/>
    <mergeCell ref="H10:I10"/>
    <mergeCell ref="D11:E11"/>
    <mergeCell ref="F11:G11"/>
    <mergeCell ref="H11:I11"/>
    <mergeCell ref="D12:E12"/>
    <mergeCell ref="H12:I12"/>
    <mergeCell ref="D13:E13"/>
    <mergeCell ref="F13:G13"/>
    <mergeCell ref="H13:I13"/>
    <mergeCell ref="B11:C11"/>
    <mergeCell ref="F15:G15"/>
  </mergeCells>
  <printOptions horizontalCentered="1" verticalCentered="1"/>
  <pageMargins left="0" right="0" top="0" bottom="0" header="0" footer="0"/>
  <pageSetup paperSize="0" scale="71" fitToWidth="0" fitToHeight="0" orientation="landscape" horizontalDpi="0" verticalDpi="0" copie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EC53-F2D2-48A1-B877-B63B5D66FF65}">
  <sheetPr>
    <tabColor theme="9" tint="0.39997558519241921"/>
    <pageSetUpPr fitToPage="1"/>
  </sheetPr>
  <dimension ref="A6:R30"/>
  <sheetViews>
    <sheetView topLeftCell="A2" workbookViewId="0">
      <selection activeCell="D15" sqref="D15"/>
    </sheetView>
  </sheetViews>
  <sheetFormatPr baseColWidth="10" defaultColWidth="13.1796875" defaultRowHeight="15.5"/>
  <cols>
    <col min="1" max="1" width="15.81640625" style="139" customWidth="1"/>
    <col min="2" max="2" width="23.81640625" style="123" customWidth="1"/>
    <col min="3" max="3" width="28" style="122" customWidth="1"/>
    <col min="4" max="4" width="14.7265625" style="122" customWidth="1"/>
    <col min="5" max="6" width="8.1796875" style="122" customWidth="1"/>
    <col min="7" max="7" width="3.54296875" style="122" customWidth="1"/>
    <col min="8" max="10" width="8.1796875" style="122" customWidth="1"/>
    <col min="11" max="11" width="9.26953125" style="122" customWidth="1"/>
    <col min="12" max="18" width="13.1796875" style="122" hidden="1" customWidth="1"/>
    <col min="19" max="19" width="5.453125" style="122" customWidth="1"/>
    <col min="20" max="20" width="13.1796875" style="122" customWidth="1"/>
    <col min="21" max="16384" width="13.1796875" style="122"/>
  </cols>
  <sheetData>
    <row r="6" spans="2:11">
      <c r="D6" s="139"/>
    </row>
    <row r="9" spans="2:11" ht="16" thickBot="1"/>
    <row r="10" spans="2:11" ht="16" thickBot="1">
      <c r="B10" s="322" t="s">
        <v>139</v>
      </c>
      <c r="C10" s="323" t="s">
        <v>140</v>
      </c>
      <c r="D10" s="324" t="s">
        <v>141</v>
      </c>
      <c r="K10"/>
    </row>
    <row r="11" spans="2:11" ht="16.5" thickTop="1" thickBot="1">
      <c r="B11" s="499" t="s">
        <v>56</v>
      </c>
      <c r="C11" s="500"/>
      <c r="D11" s="501"/>
      <c r="K11"/>
    </row>
    <row r="12" spans="2:11" ht="16.5" thickTop="1" thickBot="1">
      <c r="B12" s="325" t="s">
        <v>142</v>
      </c>
      <c r="C12" s="326" t="s">
        <v>143</v>
      </c>
      <c r="D12" s="327" t="s">
        <v>144</v>
      </c>
      <c r="K12"/>
    </row>
    <row r="13" spans="2:11" ht="16.5" thickTop="1" thickBot="1">
      <c r="B13" s="499" t="s">
        <v>145</v>
      </c>
      <c r="C13" s="500"/>
      <c r="D13" s="501"/>
      <c r="K13"/>
    </row>
    <row r="14" spans="2:11" ht="16.5" thickTop="1" thickBot="1">
      <c r="B14" s="325" t="s">
        <v>146</v>
      </c>
      <c r="C14" s="326" t="s">
        <v>147</v>
      </c>
      <c r="D14" s="327" t="s">
        <v>148</v>
      </c>
    </row>
    <row r="15" spans="2:11" ht="16.5" thickTop="1" thickBot="1">
      <c r="B15" s="325" t="s">
        <v>149</v>
      </c>
      <c r="C15" s="326" t="s">
        <v>150</v>
      </c>
      <c r="D15" s="327" t="s">
        <v>151</v>
      </c>
    </row>
    <row r="16" spans="2:11" ht="16.5" thickTop="1" thickBot="1">
      <c r="B16" s="325" t="s">
        <v>142</v>
      </c>
      <c r="C16" s="326" t="s">
        <v>143</v>
      </c>
      <c r="D16" s="327" t="s">
        <v>152</v>
      </c>
    </row>
    <row r="17" spans="1:6" ht="16.5" thickTop="1" thickBot="1">
      <c r="B17" s="325" t="s">
        <v>99</v>
      </c>
      <c r="C17" s="326" t="s">
        <v>153</v>
      </c>
      <c r="D17" s="327" t="s">
        <v>152</v>
      </c>
    </row>
    <row r="18" spans="1:6" ht="16.5" thickTop="1" thickBot="1">
      <c r="B18" s="325" t="s">
        <v>99</v>
      </c>
      <c r="C18" s="326" t="s">
        <v>154</v>
      </c>
      <c r="D18" s="327" t="s">
        <v>152</v>
      </c>
    </row>
    <row r="19" spans="1:6" ht="16.5" thickTop="1" thickBot="1">
      <c r="B19" s="325" t="s">
        <v>155</v>
      </c>
      <c r="C19" s="326" t="s">
        <v>156</v>
      </c>
      <c r="D19" s="327" t="s">
        <v>144</v>
      </c>
    </row>
    <row r="20" spans="1:6" ht="16.5" thickTop="1" thickBot="1">
      <c r="B20" s="325" t="s">
        <v>157</v>
      </c>
      <c r="C20" s="326" t="s">
        <v>158</v>
      </c>
      <c r="D20" s="327" t="s">
        <v>159</v>
      </c>
    </row>
    <row r="21" spans="1:6" ht="16.5" thickTop="1" thickBot="1">
      <c r="B21" s="325" t="s">
        <v>160</v>
      </c>
      <c r="C21" s="326" t="s">
        <v>158</v>
      </c>
      <c r="D21" s="327" t="s">
        <v>161</v>
      </c>
    </row>
    <row r="22" spans="1:6" ht="16.5" thickTop="1" thickBot="1">
      <c r="B22" s="332" t="s">
        <v>162</v>
      </c>
      <c r="C22" s="333"/>
      <c r="D22" s="334" t="s">
        <v>163</v>
      </c>
    </row>
    <row r="24" spans="1:6">
      <c r="A24" s="478" t="s">
        <v>164</v>
      </c>
      <c r="B24" s="478"/>
      <c r="C24" s="478"/>
      <c r="D24" s="478"/>
      <c r="E24" s="478"/>
      <c r="F24" s="478"/>
    </row>
    <row r="25" spans="1:6">
      <c r="A25" s="478" t="s">
        <v>165</v>
      </c>
      <c r="B25" s="478"/>
      <c r="C25" s="478"/>
      <c r="D25" s="478"/>
      <c r="E25" s="478"/>
      <c r="F25" s="478"/>
    </row>
    <row r="27" spans="1:6" s="4" customFormat="1" ht="27.5">
      <c r="A27" s="2"/>
      <c r="B27" s="358" t="s">
        <v>52</v>
      </c>
    </row>
    <row r="28" spans="1:6" s="4" customFormat="1" ht="20.5">
      <c r="A28" s="2"/>
      <c r="C28" s="359" t="s">
        <v>53</v>
      </c>
    </row>
    <row r="29" spans="1:6" s="4" customFormat="1" ht="20.5">
      <c r="A29" s="2"/>
      <c r="C29" s="359" t="s">
        <v>54</v>
      </c>
    </row>
    <row r="30" spans="1:6" s="4" customFormat="1" ht="20.5">
      <c r="A30" s="2"/>
      <c r="C30" s="359" t="s">
        <v>55</v>
      </c>
    </row>
  </sheetData>
  <mergeCells count="4">
    <mergeCell ref="A24:F24"/>
    <mergeCell ref="A25:F25"/>
    <mergeCell ref="B11:D11"/>
    <mergeCell ref="B13:D13"/>
  </mergeCells>
  <printOptions horizontalCentered="1"/>
  <pageMargins left="0.23622047244094502" right="0.23622047244094502" top="0.74803149606299213" bottom="0.74803149606299213" header="0.31496062992126012" footer="0.31496062992126012"/>
  <pageSetup paperSize="0" orientation="portrait" horizontalDpi="0" verticalDpi="0" copies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41B4-E4D9-4331-A966-EBCF2FB995EC}">
  <sheetPr>
    <tabColor theme="9" tint="0.39997558519241921"/>
    <pageSetUpPr fitToPage="1"/>
  </sheetPr>
  <dimension ref="A1:K41"/>
  <sheetViews>
    <sheetView topLeftCell="A8" workbookViewId="0">
      <selection activeCell="I30" sqref="I30:J30"/>
    </sheetView>
  </sheetViews>
  <sheetFormatPr baseColWidth="10" defaultColWidth="13.1796875" defaultRowHeight="15.5"/>
  <cols>
    <col min="1" max="1" width="6.7265625" style="118" customWidth="1"/>
    <col min="2" max="2" width="9" style="118" customWidth="1"/>
    <col min="3" max="3" width="6.81640625" style="118" customWidth="1"/>
    <col min="4" max="4" width="23.54296875" style="118" customWidth="1"/>
    <col min="5" max="5" width="17.54296875" style="118" customWidth="1"/>
    <col min="6" max="6" width="4" style="118" customWidth="1"/>
    <col min="7" max="7" width="9.26953125" style="118" hidden="1" customWidth="1"/>
    <col min="8" max="8" width="1.81640625" style="118" customWidth="1"/>
    <col min="9" max="10" width="11.26953125" style="118" customWidth="1"/>
    <col min="11" max="11" width="13.1796875" style="118" customWidth="1"/>
    <col min="12" max="16384" width="13.1796875" style="118"/>
  </cols>
  <sheetData>
    <row r="1" spans="2:11" ht="9" customHeight="1"/>
    <row r="2" spans="2:11" ht="17.5">
      <c r="B2" s="116"/>
      <c r="C2" s="116"/>
      <c r="F2" s="418"/>
      <c r="G2" s="418"/>
      <c r="H2" s="418"/>
      <c r="I2" s="418"/>
      <c r="J2" s="418"/>
      <c r="K2" s="146"/>
    </row>
    <row r="3" spans="2:11">
      <c r="B3" s="147"/>
      <c r="C3" s="147"/>
      <c r="F3" s="418"/>
      <c r="G3" s="418"/>
      <c r="H3" s="418"/>
      <c r="I3" s="418"/>
      <c r="J3" s="418"/>
      <c r="K3" s="146"/>
    </row>
    <row r="4" spans="2:11">
      <c r="B4" s="147"/>
      <c r="C4" s="147"/>
      <c r="F4" s="418"/>
      <c r="G4" s="418"/>
      <c r="H4" s="418"/>
      <c r="I4" s="418"/>
      <c r="J4" s="418"/>
      <c r="K4" s="146"/>
    </row>
    <row r="5" spans="2:11">
      <c r="B5" s="418"/>
      <c r="C5" s="418"/>
      <c r="D5" s="418"/>
      <c r="E5" s="418"/>
      <c r="F5" s="418"/>
      <c r="G5" s="418"/>
      <c r="H5" s="418"/>
      <c r="I5" s="418"/>
      <c r="J5" s="418"/>
    </row>
    <row r="6" spans="2:11" ht="15.75" customHeight="1">
      <c r="B6" s="418"/>
      <c r="C6" s="418"/>
      <c r="D6" s="418"/>
      <c r="E6" s="418"/>
      <c r="F6" s="418"/>
      <c r="G6" s="418"/>
      <c r="H6" s="418"/>
      <c r="I6" s="418"/>
      <c r="J6" s="418"/>
    </row>
    <row r="7" spans="2:11" ht="15.75" customHeight="1">
      <c r="B7" s="418"/>
      <c r="C7" s="418"/>
      <c r="D7" s="418"/>
      <c r="E7" s="418"/>
      <c r="F7" s="418"/>
      <c r="G7" s="418"/>
      <c r="H7" s="418"/>
      <c r="I7" s="418"/>
      <c r="J7" s="418"/>
    </row>
    <row r="8" spans="2:11" ht="33" customHeight="1">
      <c r="B8" s="418"/>
      <c r="C8" s="418"/>
      <c r="D8" s="418"/>
      <c r="E8" s="418"/>
      <c r="F8" s="418"/>
      <c r="G8" s="418"/>
      <c r="H8" s="418"/>
      <c r="I8" s="418"/>
      <c r="J8" s="418"/>
    </row>
    <row r="9" spans="2:11" ht="22.5">
      <c r="B9" s="149" t="s">
        <v>167</v>
      </c>
      <c r="C9" s="149"/>
    </row>
    <row r="10" spans="2:11" ht="12" customHeight="1">
      <c r="B10" s="149"/>
      <c r="C10" s="149"/>
    </row>
    <row r="11" spans="2:11" ht="12.75" customHeight="1"/>
    <row r="12" spans="2:11" ht="16" thickBot="1">
      <c r="F12" s="150"/>
      <c r="G12" s="418"/>
      <c r="H12" s="418"/>
      <c r="I12" s="418"/>
      <c r="J12" s="418"/>
    </row>
    <row r="13" spans="2:11" ht="16" thickBot="1">
      <c r="F13" s="120"/>
      <c r="G13" s="120"/>
      <c r="H13" s="120"/>
      <c r="I13" s="502" t="s">
        <v>93</v>
      </c>
      <c r="J13" s="502"/>
    </row>
    <row r="14" spans="2:11" ht="9" customHeight="1" thickBot="1"/>
    <row r="15" spans="2:11" ht="18" customHeight="1" thickTop="1" thickBot="1">
      <c r="B15" s="151" t="s">
        <v>168</v>
      </c>
      <c r="C15" s="152"/>
      <c r="D15" s="153"/>
      <c r="G15" s="154"/>
      <c r="H15" s="120"/>
      <c r="I15" s="503" t="s">
        <v>104</v>
      </c>
      <c r="J15" s="503"/>
    </row>
    <row r="16" spans="2:11" ht="20.149999999999999" customHeight="1" thickTop="1" thickBot="1">
      <c r="B16" s="504" t="s">
        <v>169</v>
      </c>
      <c r="C16" s="504"/>
      <c r="D16" s="504"/>
      <c r="E16" s="156" t="s">
        <v>170</v>
      </c>
      <c r="F16" s="150"/>
      <c r="G16" s="157"/>
      <c r="H16" s="158"/>
      <c r="I16" s="505">
        <v>450</v>
      </c>
      <c r="J16" s="505"/>
    </row>
    <row r="17" spans="1:10" ht="18" customHeight="1" thickTop="1" thickBot="1">
      <c r="B17" s="504" t="s">
        <v>171</v>
      </c>
      <c r="C17" s="504"/>
      <c r="D17" s="504"/>
      <c r="E17" s="156" t="s">
        <v>21</v>
      </c>
      <c r="F17" s="150"/>
      <c r="G17" s="157"/>
      <c r="H17" s="158"/>
      <c r="I17" s="505">
        <v>1100</v>
      </c>
      <c r="J17" s="505"/>
    </row>
    <row r="18" spans="1:10" ht="18" customHeight="1" thickTop="1" thickBot="1">
      <c r="B18" s="504" t="s">
        <v>172</v>
      </c>
      <c r="C18" s="504"/>
      <c r="D18" s="504"/>
      <c r="E18" s="156"/>
      <c r="F18" s="150"/>
      <c r="G18" s="154"/>
      <c r="H18" s="158"/>
      <c r="I18" s="505">
        <v>1500</v>
      </c>
      <c r="J18" s="505"/>
    </row>
    <row r="19" spans="1:10" ht="15" customHeight="1" thickTop="1" thickBot="1">
      <c r="E19" s="119"/>
      <c r="F19" s="120"/>
      <c r="G19" s="154"/>
      <c r="H19" s="158"/>
      <c r="I19" s="159"/>
    </row>
    <row r="20" spans="1:10" ht="20.149999999999999" customHeight="1" thickTop="1" thickBot="1">
      <c r="B20" s="160" t="s">
        <v>173</v>
      </c>
      <c r="C20" s="161"/>
      <c r="D20" s="162"/>
      <c r="G20" s="154"/>
      <c r="H20" s="120"/>
      <c r="I20" s="503" t="s">
        <v>104</v>
      </c>
      <c r="J20" s="503"/>
    </row>
    <row r="21" spans="1:10" ht="14.25" customHeight="1" thickTop="1" thickBot="1">
      <c r="B21" s="163"/>
      <c r="C21" s="164" t="s">
        <v>171</v>
      </c>
      <c r="D21" s="165"/>
      <c r="E21" s="156" t="s">
        <v>21</v>
      </c>
      <c r="F21" s="150"/>
      <c r="G21" s="157"/>
      <c r="H21" s="158"/>
      <c r="I21" s="505">
        <v>800</v>
      </c>
      <c r="J21" s="505"/>
    </row>
    <row r="22" spans="1:10" ht="18" customHeight="1" thickTop="1" thickBot="1">
      <c r="E22" s="119"/>
      <c r="F22" s="120"/>
      <c r="G22" s="154"/>
      <c r="H22" s="158"/>
      <c r="I22" s="159"/>
    </row>
    <row r="23" spans="1:10" ht="12.75" hidden="1" customHeight="1" thickTop="1" thickBot="1">
      <c r="E23" s="119"/>
      <c r="F23" s="120"/>
      <c r="G23" s="154"/>
      <c r="H23" s="158"/>
      <c r="I23" s="159"/>
    </row>
    <row r="24" spans="1:10" ht="20.149999999999999" customHeight="1" thickTop="1" thickBot="1">
      <c r="A24" s="167"/>
      <c r="B24" s="168" t="s">
        <v>174</v>
      </c>
      <c r="C24" s="169"/>
      <c r="D24" s="170"/>
      <c r="F24" s="120"/>
      <c r="G24" s="154"/>
      <c r="H24" s="158"/>
      <c r="I24" s="503" t="s">
        <v>104</v>
      </c>
      <c r="J24" s="503"/>
    </row>
    <row r="25" spans="1:10" ht="20.149999999999999" customHeight="1" thickTop="1" thickBot="1">
      <c r="A25" s="172"/>
      <c r="B25" s="173"/>
      <c r="C25" s="174"/>
      <c r="D25" s="175"/>
      <c r="E25" s="176" t="s">
        <v>175</v>
      </c>
      <c r="F25" s="120"/>
      <c r="G25" s="154" t="s">
        <v>113</v>
      </c>
      <c r="H25" s="158"/>
      <c r="I25" s="424"/>
      <c r="J25" s="424"/>
    </row>
    <row r="26" spans="1:10" ht="20.149999999999999" customHeight="1" thickTop="1" thickBot="1">
      <c r="A26" s="172"/>
      <c r="B26" s="506" t="s">
        <v>176</v>
      </c>
      <c r="C26" s="506"/>
      <c r="D26" s="506"/>
      <c r="E26" s="155" t="s">
        <v>177</v>
      </c>
      <c r="F26" s="120"/>
      <c r="G26" s="154"/>
      <c r="H26" s="158"/>
      <c r="I26" s="505">
        <v>1000</v>
      </c>
      <c r="J26" s="505"/>
    </row>
    <row r="27" spans="1:10" ht="20.149999999999999" customHeight="1" thickTop="1" thickBot="1">
      <c r="A27" s="172"/>
      <c r="B27" s="506" t="s">
        <v>178</v>
      </c>
      <c r="C27" s="506"/>
      <c r="D27" s="506"/>
      <c r="E27" s="155" t="s">
        <v>179</v>
      </c>
      <c r="F27" s="120"/>
      <c r="G27" s="154"/>
      <c r="H27" s="158"/>
      <c r="I27" s="505">
        <v>3500</v>
      </c>
      <c r="J27" s="505"/>
    </row>
    <row r="28" spans="1:10" ht="18.5" thickTop="1" thickBot="1">
      <c r="B28" s="506" t="s">
        <v>180</v>
      </c>
      <c r="C28" s="506"/>
      <c r="D28" s="506"/>
      <c r="E28" s="155" t="s">
        <v>181</v>
      </c>
      <c r="G28" s="178">
        <v>1.9792000000000001</v>
      </c>
      <c r="H28" s="148"/>
      <c r="I28" s="505">
        <v>950</v>
      </c>
      <c r="J28" s="505"/>
    </row>
    <row r="29" spans="1:10" ht="18.5" thickTop="1" thickBot="1">
      <c r="B29" s="506" t="s">
        <v>182</v>
      </c>
      <c r="C29" s="506"/>
      <c r="D29" s="506"/>
      <c r="E29" s="155" t="s">
        <v>183</v>
      </c>
      <c r="G29" s="178">
        <v>3.4375</v>
      </c>
      <c r="H29" s="148"/>
      <c r="I29" s="505">
        <v>1200</v>
      </c>
      <c r="J29" s="505"/>
    </row>
    <row r="30" spans="1:10" ht="18.5" thickTop="1" thickBot="1">
      <c r="B30" s="506" t="s">
        <v>184</v>
      </c>
      <c r="C30" s="506"/>
      <c r="D30" s="506"/>
      <c r="E30" s="155" t="s">
        <v>42</v>
      </c>
      <c r="G30" s="178">
        <v>5.4583000000000004</v>
      </c>
      <c r="H30" s="148"/>
      <c r="I30" s="505">
        <v>1500</v>
      </c>
      <c r="J30" s="505"/>
    </row>
    <row r="31" spans="1:10" ht="18.5" thickTop="1" thickBot="1">
      <c r="B31" s="506" t="s">
        <v>185</v>
      </c>
      <c r="C31" s="506"/>
      <c r="D31" s="506"/>
      <c r="E31" s="179" t="s">
        <v>40</v>
      </c>
      <c r="G31" s="178">
        <v>9.625</v>
      </c>
      <c r="H31" s="148"/>
      <c r="I31" s="505">
        <v>2000</v>
      </c>
      <c r="J31" s="505"/>
    </row>
    <row r="32" spans="1:10" ht="16.5" thickTop="1" thickBot="1"/>
    <row r="33" spans="1:10" ht="20.149999999999999" customHeight="1" thickTop="1" thickBot="1">
      <c r="A33" s="167"/>
      <c r="B33" s="180" t="s">
        <v>186</v>
      </c>
      <c r="C33" s="181"/>
      <c r="D33" s="182"/>
      <c r="F33" s="120"/>
      <c r="G33" s="154"/>
      <c r="H33" s="158"/>
      <c r="I33" s="509" t="s">
        <v>104</v>
      </c>
      <c r="J33" s="509"/>
    </row>
    <row r="34" spans="1:10" ht="20.149999999999999" customHeight="1" thickTop="1" thickBot="1">
      <c r="A34" s="172"/>
      <c r="B34" s="183" t="s">
        <v>187</v>
      </c>
      <c r="C34" s="184"/>
      <c r="D34" s="185"/>
      <c r="E34" s="176" t="s">
        <v>175</v>
      </c>
      <c r="F34" s="120"/>
      <c r="G34" s="154" t="s">
        <v>113</v>
      </c>
      <c r="H34" s="158"/>
      <c r="I34" s="510"/>
      <c r="J34" s="510"/>
    </row>
    <row r="35" spans="1:10" ht="20.149999999999999" customHeight="1" thickTop="1" thickBot="1">
      <c r="A35" s="172"/>
      <c r="B35" s="511" t="s">
        <v>176</v>
      </c>
      <c r="C35" s="511"/>
      <c r="D35" s="511"/>
      <c r="E35" s="155" t="s">
        <v>21</v>
      </c>
      <c r="F35" s="120"/>
      <c r="G35" s="154"/>
      <c r="H35" s="158"/>
      <c r="I35" s="507">
        <v>900</v>
      </c>
      <c r="J35" s="508"/>
    </row>
    <row r="36" spans="1:10" ht="16" thickTop="1"/>
    <row r="38" spans="1:10" ht="27.5">
      <c r="B38" s="358" t="s">
        <v>52</v>
      </c>
      <c r="C38" s="4"/>
    </row>
    <row r="39" spans="1:10">
      <c r="B39" s="4"/>
      <c r="C39" s="359" t="s">
        <v>53</v>
      </c>
    </row>
    <row r="40" spans="1:10">
      <c r="B40" s="4"/>
      <c r="C40" s="359" t="s">
        <v>54</v>
      </c>
    </row>
    <row r="41" spans="1:10">
      <c r="B41" s="4"/>
      <c r="C41" s="359" t="s">
        <v>55</v>
      </c>
    </row>
  </sheetData>
  <mergeCells count="34">
    <mergeCell ref="I35:J35"/>
    <mergeCell ref="I33:J33"/>
    <mergeCell ref="I34:J34"/>
    <mergeCell ref="B35:D35"/>
    <mergeCell ref="B29:D29"/>
    <mergeCell ref="I29:J29"/>
    <mergeCell ref="B30:D30"/>
    <mergeCell ref="I30:J30"/>
    <mergeCell ref="B31:D31"/>
    <mergeCell ref="I31:J31"/>
    <mergeCell ref="B28:D28"/>
    <mergeCell ref="I28:J28"/>
    <mergeCell ref="B18:D18"/>
    <mergeCell ref="I18:J18"/>
    <mergeCell ref="I20:J20"/>
    <mergeCell ref="I21:J21"/>
    <mergeCell ref="I24:J24"/>
    <mergeCell ref="I25:J25"/>
    <mergeCell ref="B26:D26"/>
    <mergeCell ref="I26:J26"/>
    <mergeCell ref="B27:D27"/>
    <mergeCell ref="I27:J27"/>
    <mergeCell ref="I13:J13"/>
    <mergeCell ref="I15:J15"/>
    <mergeCell ref="B16:D16"/>
    <mergeCell ref="I16:J16"/>
    <mergeCell ref="B17:D17"/>
    <mergeCell ref="I17:J17"/>
    <mergeCell ref="G12:J12"/>
    <mergeCell ref="F2:J2"/>
    <mergeCell ref="F3:J3"/>
    <mergeCell ref="F4:J4"/>
    <mergeCell ref="B5:J5"/>
    <mergeCell ref="B6:J8"/>
  </mergeCells>
  <pageMargins left="0.59027777777777801" right="0" top="0.59027777777777835" bottom="0.59027777777777835" header="0.51180555555555607" footer="0.51180555555555607"/>
  <pageSetup paperSize="0" orientation="portrait" horizontalDpi="0" verticalDpi="0" copies="0"/>
  <headerFooter alignWithMargins="0">
    <oddFooter>&amp;R&amp;D&amp;T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98E2-295A-4D71-8CB8-247B271B05A0}">
  <sheetPr>
    <tabColor theme="9" tint="0.39997558519241921"/>
    <pageSetUpPr fitToPage="1"/>
  </sheetPr>
  <dimension ref="A1:N37"/>
  <sheetViews>
    <sheetView topLeftCell="A18" workbookViewId="0">
      <selection activeCell="D10" sqref="D10"/>
    </sheetView>
  </sheetViews>
  <sheetFormatPr baseColWidth="10" defaultColWidth="13.1796875" defaultRowHeight="15.5"/>
  <cols>
    <col min="1" max="1" width="6.7265625" style="118" customWidth="1"/>
    <col min="2" max="2" width="9" style="118" customWidth="1"/>
    <col min="3" max="3" width="6.81640625" style="118" customWidth="1"/>
    <col min="4" max="4" width="29.81640625" style="118" customWidth="1"/>
    <col min="5" max="5" width="18" style="118" customWidth="1"/>
    <col min="6" max="6" width="4" style="118" customWidth="1"/>
    <col min="7" max="7" width="9.26953125" style="118" hidden="1" customWidth="1"/>
    <col min="8" max="8" width="1.81640625" style="118" customWidth="1"/>
    <col min="9" max="10" width="11.26953125" style="118" customWidth="1"/>
    <col min="11" max="11" width="13.1796875" style="118" customWidth="1"/>
    <col min="12" max="14" width="13.1796875" style="118" hidden="1" customWidth="1"/>
    <col min="15" max="16384" width="13.1796875" style="118"/>
  </cols>
  <sheetData>
    <row r="1" spans="1:14" ht="9" customHeight="1"/>
    <row r="2" spans="1:14" ht="17.5">
      <c r="B2" s="116"/>
      <c r="C2" s="116"/>
      <c r="F2" s="418"/>
      <c r="G2" s="418"/>
      <c r="H2" s="418"/>
      <c r="I2" s="418"/>
      <c r="J2" s="418"/>
      <c r="K2" s="146"/>
      <c r="L2" s="146"/>
      <c r="M2" s="146"/>
    </row>
    <row r="3" spans="1:14">
      <c r="B3" s="147"/>
      <c r="C3" s="147"/>
      <c r="F3" s="418"/>
      <c r="G3" s="418"/>
      <c r="H3" s="418"/>
      <c r="I3" s="418"/>
      <c r="J3" s="418"/>
      <c r="K3" s="146"/>
      <c r="L3" s="146"/>
      <c r="M3" s="146"/>
    </row>
    <row r="4" spans="1:14">
      <c r="B4" s="147"/>
      <c r="C4" s="147"/>
      <c r="F4" s="418"/>
      <c r="G4" s="418"/>
      <c r="H4" s="418"/>
      <c r="I4" s="418"/>
      <c r="J4" s="418"/>
      <c r="K4" s="146"/>
      <c r="L4" s="146"/>
      <c r="M4" s="146"/>
    </row>
    <row r="5" spans="1:14">
      <c r="B5" s="418"/>
      <c r="C5" s="418"/>
      <c r="D5" s="418"/>
      <c r="E5" s="418"/>
      <c r="F5" s="418"/>
      <c r="G5" s="418"/>
      <c r="H5" s="418"/>
      <c r="I5" s="418"/>
      <c r="J5" s="418"/>
    </row>
    <row r="6" spans="1:14">
      <c r="B6" s="418"/>
      <c r="C6" s="418"/>
      <c r="D6" s="418"/>
      <c r="E6" s="418"/>
      <c r="F6" s="418"/>
      <c r="G6" s="418"/>
      <c r="H6" s="418"/>
      <c r="I6" s="418"/>
      <c r="J6" s="418"/>
    </row>
    <row r="7" spans="1:14" ht="18" thickBot="1">
      <c r="B7" s="148"/>
      <c r="C7" s="148"/>
      <c r="D7" s="148"/>
      <c r="E7" s="148"/>
      <c r="F7" s="148"/>
      <c r="G7" s="148"/>
      <c r="H7" s="148"/>
      <c r="I7" s="148"/>
      <c r="J7" s="148"/>
    </row>
    <row r="8" spans="1:14">
      <c r="B8" s="186" t="s">
        <v>188</v>
      </c>
      <c r="C8" s="187"/>
      <c r="D8" s="187"/>
      <c r="E8" s="304">
        <v>45735</v>
      </c>
      <c r="F8" s="187"/>
      <c r="G8" s="187"/>
      <c r="H8" s="187"/>
      <c r="I8" s="187"/>
      <c r="J8" s="188"/>
    </row>
    <row r="9" spans="1:14" customFormat="1">
      <c r="A9" s="118"/>
      <c r="B9" s="189" t="s">
        <v>189</v>
      </c>
      <c r="C9" s="190"/>
      <c r="D9" s="190"/>
      <c r="E9" s="305">
        <v>45798</v>
      </c>
      <c r="F9" s="190"/>
      <c r="G9" s="190"/>
      <c r="H9" s="190"/>
      <c r="I9" s="190"/>
      <c r="J9" s="191"/>
      <c r="K9" s="118"/>
      <c r="L9" s="118"/>
      <c r="M9" s="118"/>
      <c r="N9" s="118"/>
    </row>
    <row r="10" spans="1:14" customFormat="1">
      <c r="A10" s="118"/>
      <c r="B10" s="189" t="s">
        <v>190</v>
      </c>
      <c r="C10" s="190"/>
      <c r="D10" s="190"/>
      <c r="E10" s="305" t="s">
        <v>191</v>
      </c>
      <c r="F10" s="190"/>
      <c r="G10" s="190"/>
      <c r="H10" s="190"/>
      <c r="I10" s="190"/>
      <c r="J10" s="191"/>
      <c r="K10" s="118"/>
      <c r="L10" s="118"/>
      <c r="M10" s="118"/>
      <c r="N10" s="118"/>
    </row>
    <row r="11" spans="1:14" customFormat="1">
      <c r="A11" s="118"/>
      <c r="B11" s="189" t="s">
        <v>192</v>
      </c>
      <c r="C11" s="192"/>
      <c r="D11" s="192"/>
      <c r="E11" s="305">
        <v>45952</v>
      </c>
      <c r="F11" s="190"/>
      <c r="G11" s="190"/>
      <c r="H11" s="190"/>
      <c r="I11" s="190"/>
      <c r="J11" s="191"/>
      <c r="K11" s="118"/>
      <c r="L11" s="118"/>
      <c r="M11" s="118"/>
      <c r="N11" s="118"/>
    </row>
    <row r="12" spans="1:14" customFormat="1">
      <c r="A12" s="118"/>
      <c r="B12" s="189" t="s">
        <v>193</v>
      </c>
      <c r="C12" s="192"/>
      <c r="D12" s="192"/>
      <c r="E12" s="305">
        <v>45994</v>
      </c>
      <c r="F12" s="190"/>
      <c r="G12" s="190"/>
      <c r="H12" s="190"/>
      <c r="I12" s="190"/>
      <c r="J12" s="191"/>
      <c r="K12" s="118"/>
      <c r="L12" s="118"/>
      <c r="M12" s="118"/>
      <c r="N12" s="118"/>
    </row>
    <row r="13" spans="1:14" customFormat="1" ht="12" customHeight="1" thickBot="1">
      <c r="A13" s="118"/>
      <c r="B13" s="193"/>
      <c r="C13" s="194"/>
      <c r="D13" s="194"/>
      <c r="E13" s="194"/>
      <c r="F13" s="194"/>
      <c r="G13" s="194"/>
      <c r="H13" s="194"/>
      <c r="I13" s="194"/>
      <c r="J13" s="195"/>
      <c r="K13" s="118"/>
      <c r="L13" s="118"/>
      <c r="M13" s="118"/>
      <c r="N13" s="118"/>
    </row>
    <row r="14" spans="1:14" customFormat="1" ht="22.5">
      <c r="A14" s="118"/>
      <c r="B14" s="118"/>
      <c r="C14" s="149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customFormat="1" ht="23" thickBot="1">
      <c r="A15" s="118"/>
      <c r="B15" s="149" t="s">
        <v>194</v>
      </c>
      <c r="C15" s="118"/>
      <c r="D15" s="118"/>
      <c r="E15" s="118"/>
      <c r="F15" s="150"/>
      <c r="G15" s="418"/>
      <c r="H15" s="418"/>
      <c r="I15" s="418"/>
      <c r="J15" s="418"/>
      <c r="K15" s="118"/>
      <c r="L15" s="118"/>
      <c r="M15" s="118"/>
      <c r="N15" s="118"/>
    </row>
    <row r="16" spans="1:14" customFormat="1" ht="16" thickBot="1">
      <c r="A16" s="118"/>
      <c r="B16" s="117" t="s">
        <v>195</v>
      </c>
      <c r="C16" s="118"/>
      <c r="D16" s="118"/>
      <c r="E16" s="118"/>
      <c r="F16" s="120"/>
      <c r="G16" s="120"/>
      <c r="H16" s="120"/>
      <c r="I16" s="502" t="s">
        <v>93</v>
      </c>
      <c r="J16" s="502"/>
      <c r="K16" s="118"/>
      <c r="L16" s="118"/>
      <c r="M16" s="118"/>
      <c r="N16" s="118"/>
    </row>
    <row r="17" spans="1:14" customFormat="1" ht="9" customHeight="1" thickBot="1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</row>
    <row r="18" spans="1:14" customFormat="1" ht="18" customHeight="1" thickTop="1" thickBot="1">
      <c r="A18" s="118"/>
      <c r="B18" s="196" t="s">
        <v>168</v>
      </c>
      <c r="C18" s="197"/>
      <c r="D18" s="198"/>
      <c r="E18" s="118"/>
      <c r="F18" s="118"/>
      <c r="G18" s="154"/>
      <c r="H18" s="120"/>
      <c r="I18" s="503" t="s">
        <v>104</v>
      </c>
      <c r="J18" s="503"/>
      <c r="K18" s="118"/>
      <c r="L18" s="118"/>
      <c r="M18" s="118"/>
      <c r="N18" s="118"/>
    </row>
    <row r="19" spans="1:14" customFormat="1" ht="18" customHeight="1" thickTop="1" thickBot="1">
      <c r="A19" s="118"/>
      <c r="B19" s="516" t="s">
        <v>146</v>
      </c>
      <c r="C19" s="516"/>
      <c r="D19" s="516"/>
      <c r="E19" s="121" t="s">
        <v>147</v>
      </c>
      <c r="F19" s="150"/>
      <c r="G19" s="157"/>
      <c r="H19" s="158"/>
      <c r="I19" s="505">
        <v>350</v>
      </c>
      <c r="J19" s="505"/>
      <c r="K19" s="118"/>
      <c r="L19" s="118"/>
      <c r="M19" s="118"/>
      <c r="N19" s="118"/>
    </row>
    <row r="20" spans="1:14" customFormat="1" ht="18" customHeight="1" thickTop="1" thickBot="1">
      <c r="A20" s="118"/>
      <c r="B20" s="516" t="s">
        <v>142</v>
      </c>
      <c r="C20" s="516"/>
      <c r="D20" s="516"/>
      <c r="E20" s="121" t="s">
        <v>196</v>
      </c>
      <c r="F20" s="150"/>
      <c r="G20" s="157"/>
      <c r="H20" s="158"/>
      <c r="I20" s="505">
        <v>850</v>
      </c>
      <c r="J20" s="505"/>
      <c r="K20" s="118"/>
      <c r="L20" s="118"/>
      <c r="M20" s="118"/>
      <c r="N20" s="118"/>
    </row>
    <row r="21" spans="1:14" customFormat="1" ht="18" customHeight="1" thickTop="1" thickBot="1">
      <c r="A21" s="118"/>
      <c r="B21" s="516" t="s">
        <v>197</v>
      </c>
      <c r="C21" s="516"/>
      <c r="D21" s="516"/>
      <c r="E21" s="121"/>
      <c r="F21" s="150"/>
      <c r="G21" s="157"/>
      <c r="H21" s="158"/>
      <c r="I21" s="505">
        <v>1100</v>
      </c>
      <c r="J21" s="505"/>
      <c r="K21" s="118"/>
      <c r="L21" s="118">
        <f>540*1.02</f>
        <v>550.79999999999995</v>
      </c>
      <c r="M21" s="118"/>
      <c r="N21" s="118"/>
    </row>
    <row r="22" spans="1:14" customFormat="1" ht="15" customHeight="1" thickTop="1" thickBot="1">
      <c r="A22" s="118"/>
      <c r="B22" s="118"/>
      <c r="C22" s="118"/>
      <c r="D22" s="118"/>
      <c r="E22" s="119"/>
      <c r="F22" s="150"/>
      <c r="G22" s="154"/>
      <c r="H22" s="158"/>
      <c r="I22" s="202"/>
      <c r="J22" s="202"/>
      <c r="K22" s="118"/>
      <c r="L22" s="118"/>
      <c r="M22" s="118"/>
      <c r="N22" s="118"/>
    </row>
    <row r="23" spans="1:14" customFormat="1" ht="20.149999999999999" customHeight="1" thickTop="1" thickBot="1">
      <c r="A23" s="118"/>
      <c r="B23" s="203" t="s">
        <v>173</v>
      </c>
      <c r="C23" s="197"/>
      <c r="D23" s="198"/>
      <c r="E23" s="118"/>
      <c r="F23" s="118"/>
      <c r="G23" s="154"/>
      <c r="H23" s="120"/>
      <c r="I23" s="503" t="s">
        <v>104</v>
      </c>
      <c r="J23" s="503"/>
      <c r="K23" s="118"/>
      <c r="L23" s="118"/>
      <c r="M23" s="118"/>
      <c r="N23" s="118"/>
    </row>
    <row r="24" spans="1:14" customFormat="1" ht="14.25" customHeight="1" thickTop="1" thickBot="1">
      <c r="A24" s="118"/>
      <c r="B24" s="199"/>
      <c r="C24" s="200" t="s">
        <v>171</v>
      </c>
      <c r="D24" s="201"/>
      <c r="E24" s="121" t="s">
        <v>198</v>
      </c>
      <c r="F24" s="150"/>
      <c r="G24" s="157"/>
      <c r="H24" s="158"/>
      <c r="I24" s="505">
        <v>650</v>
      </c>
      <c r="J24" s="505"/>
      <c r="K24" s="118"/>
      <c r="L24" s="118">
        <f>540*1.02</f>
        <v>550.79999999999995</v>
      </c>
      <c r="M24" s="118"/>
      <c r="N24" s="118"/>
    </row>
    <row r="25" spans="1:14" customFormat="1" ht="18" customHeight="1" thickTop="1" thickBot="1">
      <c r="A25" s="118"/>
      <c r="B25" s="118"/>
      <c r="C25" s="118"/>
      <c r="D25" s="118"/>
      <c r="E25" s="119"/>
      <c r="F25" s="120"/>
      <c r="G25" s="154"/>
      <c r="H25" s="158"/>
      <c r="I25" s="159"/>
      <c r="J25" s="118"/>
      <c r="K25" s="118"/>
      <c r="L25" s="118"/>
      <c r="M25" s="118"/>
      <c r="N25" s="118"/>
    </row>
    <row r="26" spans="1:14" customFormat="1" ht="20.149999999999999" customHeight="1">
      <c r="A26" s="118"/>
      <c r="B26" s="206"/>
      <c r="C26" s="204"/>
      <c r="D26" s="205"/>
      <c r="E26" s="118"/>
      <c r="F26" s="120"/>
      <c r="G26" s="154"/>
      <c r="H26" s="158"/>
      <c r="I26" s="503" t="s">
        <v>104</v>
      </c>
      <c r="J26" s="503"/>
      <c r="K26" s="118"/>
      <c r="L26" s="166" t="s">
        <v>199</v>
      </c>
      <c r="M26" s="166"/>
      <c r="N26" s="118"/>
    </row>
    <row r="27" spans="1:14" customFormat="1" ht="20.149999999999999" customHeight="1" thickTop="1">
      <c r="A27" s="118"/>
      <c r="B27" s="207"/>
      <c r="C27" s="208" t="s">
        <v>176</v>
      </c>
      <c r="D27" s="208"/>
      <c r="E27" s="209" t="s">
        <v>200</v>
      </c>
      <c r="F27" s="120"/>
      <c r="G27" s="154"/>
      <c r="H27" s="158"/>
      <c r="I27" s="517">
        <v>650</v>
      </c>
      <c r="J27" s="517"/>
      <c r="K27" s="118"/>
      <c r="L27" s="118"/>
      <c r="M27" s="118"/>
      <c r="N27" s="118"/>
    </row>
    <row r="28" spans="1:14" customFormat="1" ht="20.149999999999999" customHeight="1">
      <c r="A28" s="118"/>
      <c r="B28" s="210"/>
      <c r="C28" s="208" t="s">
        <v>178</v>
      </c>
      <c r="D28" s="208"/>
      <c r="E28" s="209" t="s">
        <v>201</v>
      </c>
      <c r="F28" s="120"/>
      <c r="G28" s="154"/>
      <c r="H28" s="158"/>
      <c r="I28" s="514">
        <v>2500</v>
      </c>
      <c r="J28" s="514"/>
      <c r="K28" s="118"/>
      <c r="L28" s="118"/>
      <c r="M28" s="118"/>
      <c r="N28" s="118"/>
    </row>
    <row r="29" spans="1:14" customFormat="1" ht="17.5">
      <c r="A29" s="167"/>
      <c r="B29" s="211"/>
      <c r="C29" s="208" t="s">
        <v>180</v>
      </c>
      <c r="D29" s="208"/>
      <c r="E29" s="209" t="s">
        <v>202</v>
      </c>
      <c r="F29" s="118"/>
      <c r="G29" s="178">
        <v>1.9792000000000001</v>
      </c>
      <c r="H29" s="148"/>
      <c r="I29" s="515">
        <v>650</v>
      </c>
      <c r="J29" s="515"/>
      <c r="K29" s="118"/>
      <c r="L29" s="118">
        <f>475*1.02</f>
        <v>484.5</v>
      </c>
      <c r="M29" s="118"/>
      <c r="N29" s="118" t="e">
        <f>I29/#REF!</f>
        <v>#REF!</v>
      </c>
    </row>
    <row r="30" spans="1:14" customFormat="1" ht="17.5">
      <c r="A30" s="172"/>
      <c r="B30" s="211"/>
      <c r="C30" s="208" t="s">
        <v>182</v>
      </c>
      <c r="D30" s="208"/>
      <c r="E30" s="209" t="s">
        <v>203</v>
      </c>
      <c r="F30" s="118"/>
      <c r="G30" s="178">
        <v>3.4375</v>
      </c>
      <c r="H30" s="148"/>
      <c r="I30" s="515">
        <v>750</v>
      </c>
      <c r="J30" s="515"/>
      <c r="K30" s="118"/>
      <c r="L30" s="177">
        <f>830*1.02</f>
        <v>846.6</v>
      </c>
      <c r="M30" s="118"/>
      <c r="N30" s="118" t="e">
        <f>I30/#REF!</f>
        <v>#REF!</v>
      </c>
    </row>
    <row r="31" spans="1:14" customFormat="1" ht="17.5">
      <c r="A31" s="172"/>
      <c r="B31" s="211"/>
      <c r="C31" s="208" t="s">
        <v>184</v>
      </c>
      <c r="D31" s="208"/>
      <c r="E31" s="209" t="s">
        <v>204</v>
      </c>
      <c r="F31" s="118"/>
      <c r="G31" s="178">
        <v>5.4583000000000004</v>
      </c>
      <c r="H31" s="148"/>
      <c r="I31" s="515">
        <v>950</v>
      </c>
      <c r="J31" s="515"/>
      <c r="K31" s="118"/>
      <c r="L31" s="118">
        <f>1310*1.02</f>
        <v>1336.2</v>
      </c>
      <c r="M31" s="118"/>
      <c r="N31" s="118" t="e">
        <f>I31/#REF!</f>
        <v>#REF!</v>
      </c>
    </row>
    <row r="32" spans="1:14" customFormat="1" ht="18" thickBot="1">
      <c r="A32" s="172"/>
      <c r="B32" s="212"/>
      <c r="C32" s="512" t="s">
        <v>185</v>
      </c>
      <c r="D32" s="512"/>
      <c r="E32" s="209" t="s">
        <v>205</v>
      </c>
      <c r="F32" s="118"/>
      <c r="G32" s="178">
        <v>9.625</v>
      </c>
      <c r="H32" s="148"/>
      <c r="I32" s="513">
        <v>1600</v>
      </c>
      <c r="J32" s="513"/>
      <c r="K32" s="118"/>
      <c r="L32" s="118">
        <f>2311*1.02</f>
        <v>2357.2200000000003</v>
      </c>
      <c r="M32" s="118"/>
      <c r="N32" s="118" t="e">
        <f>I32/#REF!</f>
        <v>#REF!</v>
      </c>
    </row>
    <row r="33" spans="1:14" customFormat="1" ht="16" thickTop="1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</row>
    <row r="34" spans="1:14" ht="27.5">
      <c r="B34" s="358" t="s">
        <v>52</v>
      </c>
      <c r="C34" s="4"/>
    </row>
    <row r="35" spans="1:14">
      <c r="B35" s="4"/>
      <c r="C35" s="359" t="s">
        <v>53</v>
      </c>
    </row>
    <row r="36" spans="1:14">
      <c r="B36" s="4"/>
      <c r="C36" s="359" t="s">
        <v>54</v>
      </c>
    </row>
    <row r="37" spans="1:14">
      <c r="B37" s="4"/>
      <c r="C37" s="359" t="s">
        <v>55</v>
      </c>
    </row>
  </sheetData>
  <mergeCells count="24">
    <mergeCell ref="B20:D20"/>
    <mergeCell ref="I20:J20"/>
    <mergeCell ref="B19:D19"/>
    <mergeCell ref="I19:J19"/>
    <mergeCell ref="I31:J31"/>
    <mergeCell ref="I26:J26"/>
    <mergeCell ref="I27:J27"/>
    <mergeCell ref="I23:J23"/>
    <mergeCell ref="I24:J24"/>
    <mergeCell ref="B21:D21"/>
    <mergeCell ref="I21:J21"/>
    <mergeCell ref="C32:D32"/>
    <mergeCell ref="I32:J32"/>
    <mergeCell ref="I28:J28"/>
    <mergeCell ref="I29:J29"/>
    <mergeCell ref="I30:J30"/>
    <mergeCell ref="G15:J15"/>
    <mergeCell ref="I16:J16"/>
    <mergeCell ref="I18:J18"/>
    <mergeCell ref="F2:J2"/>
    <mergeCell ref="F3:J3"/>
    <mergeCell ref="F4:J4"/>
    <mergeCell ref="B5:J5"/>
    <mergeCell ref="B6:J6"/>
  </mergeCells>
  <pageMargins left="0.59055118110236182" right="0" top="0.59055118110236204" bottom="0.59055118110236204" header="0.511811023622047" footer="0.511811023622047"/>
  <pageSetup paperSize="0" orientation="portrait" horizontalDpi="0" verticalDpi="0" copies="0"/>
  <headerFooter alignWithMargins="0">
    <oddFooter>&amp;R&amp;D&amp;T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30C1-C243-444B-9948-3AEC9661D538}">
  <sheetPr>
    <tabColor theme="9" tint="0.39997558519241921"/>
  </sheetPr>
  <dimension ref="B1:G37"/>
  <sheetViews>
    <sheetView topLeftCell="A20" workbookViewId="0">
      <selection activeCell="C38" sqref="C38"/>
    </sheetView>
  </sheetViews>
  <sheetFormatPr baseColWidth="10" defaultColWidth="13.1796875" defaultRowHeight="15.5"/>
  <cols>
    <col min="1" max="1" width="14.453125" style="118" customWidth="1"/>
    <col min="2" max="2" width="29.26953125" style="118" customWidth="1"/>
    <col min="3" max="3" width="15.453125" style="118" customWidth="1"/>
    <col min="4" max="4" width="13.1796875" style="118" customWidth="1"/>
    <col min="5" max="5" width="0" style="118" hidden="1" customWidth="1"/>
    <col min="6" max="6" width="13.1796875" style="118" customWidth="1"/>
    <col min="7" max="7" width="13.1796875" style="118" hidden="1" customWidth="1"/>
    <col min="8" max="8" width="13.1796875" style="118" customWidth="1"/>
    <col min="9" max="16384" width="13.1796875" style="118"/>
  </cols>
  <sheetData>
    <row r="1" spans="2:4" ht="17.5">
      <c r="B1" s="148"/>
      <c r="C1" s="120"/>
      <c r="D1" s="120"/>
    </row>
    <row r="2" spans="2:4" ht="17.5">
      <c r="B2" s="148"/>
      <c r="C2" s="120"/>
      <c r="D2" s="120"/>
    </row>
    <row r="3" spans="2:4" ht="17.5">
      <c r="B3" s="148"/>
      <c r="C3" s="120"/>
      <c r="D3" s="120"/>
    </row>
    <row r="4" spans="2:4" ht="17.5">
      <c r="B4" s="148"/>
      <c r="C4" s="120"/>
      <c r="D4" s="120"/>
    </row>
    <row r="5" spans="2:4" ht="17.5">
      <c r="B5" s="214"/>
      <c r="C5" s="216"/>
    </row>
    <row r="7" spans="2:4" ht="22.5">
      <c r="B7" s="520" t="s">
        <v>206</v>
      </c>
      <c r="C7" s="520"/>
      <c r="D7" s="520"/>
    </row>
    <row r="8" spans="2:4">
      <c r="B8" s="521" t="s">
        <v>207</v>
      </c>
      <c r="C8" s="521"/>
      <c r="D8" s="521"/>
    </row>
    <row r="10" spans="2:4" ht="17.5">
      <c r="B10" s="116"/>
    </row>
    <row r="11" spans="2:4" ht="17.5">
      <c r="B11" s="217" t="s">
        <v>208</v>
      </c>
    </row>
    <row r="12" spans="2:4" ht="17.5">
      <c r="B12" s="214" t="s">
        <v>209</v>
      </c>
      <c r="C12" s="120"/>
    </row>
    <row r="13" spans="2:4" ht="17.5">
      <c r="B13" s="214" t="s">
        <v>210</v>
      </c>
      <c r="C13" s="120"/>
    </row>
    <row r="14" spans="2:4" ht="17.5">
      <c r="B14" s="214" t="s">
        <v>211</v>
      </c>
      <c r="C14" s="120"/>
    </row>
    <row r="15" spans="2:4" ht="18" thickBot="1">
      <c r="B15" s="218"/>
      <c r="C15" s="120"/>
    </row>
    <row r="16" spans="2:4" ht="18.5" thickTop="1" thickBot="1">
      <c r="B16" s="340" t="s">
        <v>102</v>
      </c>
      <c r="C16" s="522" t="s">
        <v>212</v>
      </c>
      <c r="D16" s="522"/>
    </row>
    <row r="17" spans="2:7" ht="30" customHeight="1" thickTop="1" thickBot="1">
      <c r="B17" s="341" t="s">
        <v>103</v>
      </c>
      <c r="C17" s="523">
        <v>500</v>
      </c>
      <c r="D17" s="523"/>
      <c r="E17" s="118">
        <v>777.65</v>
      </c>
      <c r="G17" s="118">
        <v>801.34</v>
      </c>
    </row>
    <row r="18" spans="2:7" ht="16" thickTop="1"/>
    <row r="19" spans="2:7" ht="17.5">
      <c r="B19" s="117"/>
      <c r="C19" s="220"/>
    </row>
    <row r="20" spans="2:7" ht="20">
      <c r="B20" s="307"/>
      <c r="C20" s="307"/>
      <c r="D20" s="307"/>
      <c r="E20" s="307"/>
    </row>
    <row r="21" spans="2:7" ht="17.5">
      <c r="B21" s="116"/>
    </row>
    <row r="30" spans="2:7">
      <c r="B30" s="519" t="s">
        <v>213</v>
      </c>
      <c r="C30" s="519"/>
    </row>
    <row r="31" spans="2:7">
      <c r="B31" s="519" t="s">
        <v>214</v>
      </c>
      <c r="C31" s="519"/>
    </row>
    <row r="34" spans="2:3" ht="27.5">
      <c r="B34" s="358" t="s">
        <v>52</v>
      </c>
      <c r="C34" s="4"/>
    </row>
    <row r="35" spans="2:3">
      <c r="B35" s="4"/>
      <c r="C35" s="359" t="s">
        <v>53</v>
      </c>
    </row>
    <row r="36" spans="2:3">
      <c r="B36" s="4"/>
      <c r="C36" s="359" t="s">
        <v>215</v>
      </c>
    </row>
    <row r="37" spans="2:3">
      <c r="B37" s="4"/>
      <c r="C37" s="359"/>
    </row>
  </sheetData>
  <mergeCells count="6">
    <mergeCell ref="B30:C30"/>
    <mergeCell ref="B31:C31"/>
    <mergeCell ref="B7:D7"/>
    <mergeCell ref="B8:D8"/>
    <mergeCell ref="C16:D16"/>
    <mergeCell ref="C17:D17"/>
  </mergeCells>
  <pageMargins left="0" right="0" top="0.19685039370078702" bottom="0" header="0" footer="0"/>
  <pageSetup paperSize="0" fitToWidth="0" fitToHeight="0" orientation="portrait" horizontalDpi="0" verticalDpi="0" copie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C60B-47F8-4BDD-A766-6ACB3885C659}">
  <sheetPr>
    <tabColor theme="9" tint="0.39997558519241921"/>
    <pageSetUpPr fitToPage="1"/>
  </sheetPr>
  <dimension ref="B1:H44"/>
  <sheetViews>
    <sheetView topLeftCell="A12" workbookViewId="0">
      <selection activeCell="D43" sqref="D43"/>
    </sheetView>
  </sheetViews>
  <sheetFormatPr baseColWidth="10" defaultColWidth="13.1796875" defaultRowHeight="15.5"/>
  <cols>
    <col min="1" max="1" width="10.1796875" style="118" customWidth="1"/>
    <col min="2" max="2" width="5" style="118" customWidth="1"/>
    <col min="3" max="3" width="26.81640625" style="118" customWidth="1"/>
    <col min="4" max="4" width="15.453125" style="118" customWidth="1"/>
    <col min="5" max="5" width="13.1796875" style="118" customWidth="1"/>
    <col min="6" max="6" width="0" style="118" hidden="1" customWidth="1"/>
    <col min="7" max="8" width="13.1796875" style="118" hidden="1" customWidth="1"/>
    <col min="9" max="9" width="13.1796875" style="118" customWidth="1"/>
    <col min="10" max="16384" width="13.1796875" style="118"/>
  </cols>
  <sheetData>
    <row r="1" spans="2:8">
      <c r="B1" s="3"/>
      <c r="D1" s="150"/>
      <c r="E1" s="150"/>
    </row>
    <row r="2" spans="2:8">
      <c r="B2" s="3"/>
      <c r="D2" s="150"/>
      <c r="E2" s="150"/>
    </row>
    <row r="3" spans="2:8">
      <c r="B3" s="3"/>
      <c r="D3" s="150"/>
      <c r="E3" s="150"/>
    </row>
    <row r="4" spans="2:8" ht="22.5">
      <c r="B4" s="222"/>
      <c r="D4" s="150"/>
      <c r="E4" s="150"/>
    </row>
    <row r="5" spans="2:8" ht="22.5">
      <c r="B5" s="222"/>
      <c r="D5" s="150"/>
      <c r="E5" s="150"/>
    </row>
    <row r="6" spans="2:8" ht="22.5">
      <c r="B6" s="222"/>
      <c r="D6" s="150"/>
      <c r="E6" s="150"/>
    </row>
    <row r="7" spans="2:8" ht="11.5" customHeight="1">
      <c r="B7" s="222"/>
      <c r="D7" s="150"/>
      <c r="E7" s="150"/>
    </row>
    <row r="8" spans="2:8" ht="11.5" customHeight="1">
      <c r="B8" s="147"/>
      <c r="D8" s="216"/>
    </row>
    <row r="9" spans="2:8" ht="22.9" customHeight="1">
      <c r="B9" s="527" t="s">
        <v>216</v>
      </c>
      <c r="C9" s="527"/>
      <c r="D9" s="527"/>
      <c r="E9" s="527"/>
    </row>
    <row r="10" spans="2:8" ht="16" thickBot="1"/>
    <row r="11" spans="2:8" ht="24.75" customHeight="1" thickTop="1">
      <c r="B11" s="528" t="s">
        <v>217</v>
      </c>
      <c r="C11" s="528"/>
      <c r="D11" s="529" t="s">
        <v>212</v>
      </c>
      <c r="E11" s="529"/>
    </row>
    <row r="12" spans="2:8" ht="25" customHeight="1" thickBot="1">
      <c r="B12" s="530" t="s">
        <v>103</v>
      </c>
      <c r="C12" s="530"/>
      <c r="D12" s="531">
        <v>4500</v>
      </c>
      <c r="E12" s="531"/>
      <c r="F12" s="118">
        <v>7313</v>
      </c>
      <c r="G12" s="223" t="s">
        <v>218</v>
      </c>
      <c r="H12" s="118">
        <v>7529.3</v>
      </c>
    </row>
    <row r="13" spans="2:8" ht="16" thickTop="1"/>
    <row r="15" spans="2:8" ht="51.75" customHeight="1">
      <c r="B15" s="524" t="s">
        <v>219</v>
      </c>
      <c r="C15" s="525"/>
      <c r="D15" s="525"/>
      <c r="E15" s="526"/>
    </row>
    <row r="16" spans="2:8" ht="15.65" customHeight="1" thickBot="1">
      <c r="B16" s="224"/>
    </row>
    <row r="17" spans="2:8" ht="27" customHeight="1" thickTop="1">
      <c r="B17" s="528" t="s">
        <v>220</v>
      </c>
      <c r="C17" s="528"/>
      <c r="D17" s="529" t="s">
        <v>212</v>
      </c>
      <c r="E17" s="529"/>
    </row>
    <row r="18" spans="2:8" ht="25" customHeight="1">
      <c r="B18" s="533" t="s">
        <v>221</v>
      </c>
      <c r="C18" s="533"/>
      <c r="D18" s="534">
        <v>3000</v>
      </c>
      <c r="E18" s="534"/>
      <c r="F18" s="118">
        <v>5325.1</v>
      </c>
      <c r="H18" s="118">
        <v>5484.75</v>
      </c>
    </row>
    <row r="19" spans="2:8" ht="25" customHeight="1" thickBot="1">
      <c r="B19" s="530" t="s">
        <v>222</v>
      </c>
      <c r="C19" s="530"/>
      <c r="D19" s="531">
        <v>2000</v>
      </c>
      <c r="E19" s="531"/>
      <c r="F19" s="118">
        <v>4944</v>
      </c>
      <c r="H19" s="118">
        <v>5092.32</v>
      </c>
    </row>
    <row r="20" spans="2:8" ht="23.5" thickTop="1" thickBot="1">
      <c r="B20" s="532" t="s">
        <v>223</v>
      </c>
      <c r="C20" s="532"/>
      <c r="D20" s="532"/>
      <c r="E20" s="532"/>
    </row>
    <row r="21" spans="2:8" ht="16" thickTop="1"/>
    <row r="22" spans="2:8">
      <c r="B22" s="118" t="s">
        <v>224</v>
      </c>
      <c r="C22" s="118" t="s">
        <v>225</v>
      </c>
    </row>
    <row r="23" spans="2:8">
      <c r="B23" s="118" t="s">
        <v>226</v>
      </c>
      <c r="C23" s="118" t="s">
        <v>227</v>
      </c>
    </row>
    <row r="24" spans="2:8" ht="14.25" customHeight="1">
      <c r="B24" s="307"/>
      <c r="C24" s="307"/>
      <c r="D24" s="307"/>
      <c r="E24" s="307"/>
    </row>
    <row r="37" spans="3:4">
      <c r="C37" s="519" t="s">
        <v>228</v>
      </c>
      <c r="D37" s="519"/>
    </row>
    <row r="38" spans="3:4">
      <c r="C38" s="519" t="s">
        <v>229</v>
      </c>
      <c r="D38" s="519"/>
    </row>
    <row r="41" spans="3:4" ht="27.5">
      <c r="C41" s="358" t="s">
        <v>52</v>
      </c>
      <c r="D41" s="4"/>
    </row>
    <row r="42" spans="3:4">
      <c r="C42" s="4"/>
      <c r="D42" s="359" t="s">
        <v>53</v>
      </c>
    </row>
    <row r="43" spans="3:4">
      <c r="C43" s="4"/>
      <c r="D43" s="359" t="s">
        <v>215</v>
      </c>
    </row>
    <row r="44" spans="3:4">
      <c r="C44" s="4"/>
      <c r="D44" s="359"/>
    </row>
  </sheetData>
  <mergeCells count="15">
    <mergeCell ref="C38:D38"/>
    <mergeCell ref="B15:E15"/>
    <mergeCell ref="B9:E9"/>
    <mergeCell ref="B11:C11"/>
    <mergeCell ref="D11:E11"/>
    <mergeCell ref="B12:C12"/>
    <mergeCell ref="D12:E12"/>
    <mergeCell ref="C37:D37"/>
    <mergeCell ref="B20:E20"/>
    <mergeCell ref="B17:C17"/>
    <mergeCell ref="D17:E17"/>
    <mergeCell ref="B18:C18"/>
    <mergeCell ref="D18:E18"/>
    <mergeCell ref="B19:C19"/>
    <mergeCell ref="D19:E19"/>
  </mergeCells>
  <pageMargins left="0" right="0" top="0" bottom="0" header="0" footer="0"/>
  <pageSetup paperSize="0" orientation="portrait" horizontalDpi="0" verticalDpi="0" copie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3A32-EB1A-42D9-AD3D-90EDAD1812BE}">
  <sheetPr>
    <tabColor theme="9" tint="0.39997558519241921"/>
    <pageSetUpPr fitToPage="1"/>
  </sheetPr>
  <dimension ref="B1:E41"/>
  <sheetViews>
    <sheetView topLeftCell="A28" workbookViewId="0">
      <selection activeCell="C40" sqref="C40"/>
    </sheetView>
  </sheetViews>
  <sheetFormatPr baseColWidth="10" defaultColWidth="13.1796875" defaultRowHeight="15.5"/>
  <cols>
    <col min="1" max="1" width="14.1796875" style="118" customWidth="1"/>
    <col min="2" max="2" width="36.81640625" style="118" customWidth="1"/>
    <col min="3" max="3" width="29.7265625" style="118" customWidth="1"/>
    <col min="4" max="4" width="13.1796875" style="118" customWidth="1"/>
    <col min="5" max="5" width="13.1796875" style="118" hidden="1" customWidth="1"/>
    <col min="6" max="6" width="13.1796875" style="118" customWidth="1"/>
    <col min="7" max="16384" width="13.1796875" style="118"/>
  </cols>
  <sheetData>
    <row r="1" spans="2:3">
      <c r="B1" s="120"/>
      <c r="C1" s="120"/>
    </row>
    <row r="2" spans="2:3">
      <c r="C2"/>
    </row>
    <row r="5" spans="2:3">
      <c r="C5" s="150"/>
    </row>
    <row r="12" spans="2:3" ht="27.5">
      <c r="B12" s="344" t="s">
        <v>230</v>
      </c>
      <c r="C12" s="345"/>
    </row>
    <row r="13" spans="2:3" ht="17.5">
      <c r="B13" s="535" t="s">
        <v>231</v>
      </c>
      <c r="C13" s="536"/>
    </row>
    <row r="14" spans="2:3">
      <c r="B14" s="418"/>
      <c r="C14" s="418"/>
    </row>
    <row r="15" spans="2:3">
      <c r="B15" s="150"/>
      <c r="C15" s="150"/>
    </row>
    <row r="16" spans="2:3">
      <c r="B16" s="150"/>
      <c r="C16" s="150"/>
    </row>
    <row r="17" spans="2:5" ht="16" thickBot="1">
      <c r="B17" s="120"/>
      <c r="C17" s="120"/>
    </row>
    <row r="18" spans="2:5" ht="30.75" customHeight="1" thickTop="1">
      <c r="B18" s="343" t="s">
        <v>217</v>
      </c>
      <c r="C18" s="336" t="s">
        <v>212</v>
      </c>
    </row>
    <row r="19" spans="2:5" ht="30" customHeight="1" thickBot="1">
      <c r="B19" s="342" t="s">
        <v>232</v>
      </c>
      <c r="C19" s="337">
        <v>6000</v>
      </c>
      <c r="E19" s="118">
        <v>22660</v>
      </c>
    </row>
    <row r="20" spans="2:5" ht="16" thickTop="1">
      <c r="B20" s="120"/>
      <c r="C20" s="221"/>
    </row>
    <row r="21" spans="2:5">
      <c r="B21" s="150"/>
    </row>
    <row r="22" spans="2:5" ht="16" thickBot="1">
      <c r="B22" s="120"/>
    </row>
    <row r="23" spans="2:5" ht="21" customHeight="1" thickTop="1">
      <c r="B23" s="343" t="s">
        <v>220</v>
      </c>
      <c r="C23" s="336" t="s">
        <v>212</v>
      </c>
    </row>
    <row r="24" spans="2:5" ht="20.5" thickBot="1">
      <c r="B24" s="342" t="s">
        <v>233</v>
      </c>
      <c r="C24" s="337">
        <v>3500</v>
      </c>
    </row>
    <row r="25" spans="2:5" ht="16.5" thickTop="1" thickBot="1">
      <c r="B25" s="120"/>
    </row>
    <row r="26" spans="2:5" ht="18" thickTop="1">
      <c r="B26" s="346" t="s">
        <v>234</v>
      </c>
      <c r="C26" s="336" t="s">
        <v>212</v>
      </c>
    </row>
    <row r="27" spans="2:5" ht="20.5" thickBot="1">
      <c r="B27" s="342" t="s">
        <v>235</v>
      </c>
      <c r="C27" s="337">
        <v>2500</v>
      </c>
    </row>
    <row r="28" spans="2:5" ht="16" thickTop="1"/>
    <row r="29" spans="2:5" ht="22.5">
      <c r="B29" s="347" t="s">
        <v>223</v>
      </c>
      <c r="C29" s="347"/>
    </row>
    <row r="31" spans="2:5">
      <c r="B31" s="118" t="s">
        <v>224</v>
      </c>
      <c r="C31" s="118" t="s">
        <v>225</v>
      </c>
    </row>
    <row r="32" spans="2:5">
      <c r="B32" s="118" t="s">
        <v>226</v>
      </c>
      <c r="C32" s="118" t="s">
        <v>227</v>
      </c>
    </row>
    <row r="34" spans="2:3">
      <c r="B34" s="223" t="s">
        <v>236</v>
      </c>
    </row>
    <row r="35" spans="2:3">
      <c r="B35" s="223" t="s">
        <v>237</v>
      </c>
    </row>
    <row r="38" spans="2:3" ht="27.5">
      <c r="B38" s="358" t="s">
        <v>52</v>
      </c>
      <c r="C38" s="4"/>
    </row>
    <row r="39" spans="2:3">
      <c r="B39" s="4"/>
      <c r="C39" s="359" t="s">
        <v>53</v>
      </c>
    </row>
    <row r="40" spans="2:3">
      <c r="B40" s="4"/>
      <c r="C40" s="359" t="s">
        <v>215</v>
      </c>
    </row>
    <row r="41" spans="2:3">
      <c r="B41" s="4"/>
      <c r="C41" s="359"/>
    </row>
  </sheetData>
  <mergeCells count="2">
    <mergeCell ref="B13:C13"/>
    <mergeCell ref="B14:C14"/>
  </mergeCells>
  <pageMargins left="0" right="0" top="0.19685039370078702" bottom="0" header="0" footer="0"/>
  <pageSetup paperSize="0" orientation="portrait" horizontalDpi="0" verticalDpi="0" copie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F54B-329F-453E-917A-891E37C4B4E7}">
  <sheetPr>
    <tabColor theme="9" tint="0.39997558519241921"/>
  </sheetPr>
  <dimension ref="B6:P24"/>
  <sheetViews>
    <sheetView topLeftCell="A5" workbookViewId="0">
      <selection activeCell="C23" sqref="C23"/>
    </sheetView>
  </sheetViews>
  <sheetFormatPr baseColWidth="10" defaultColWidth="13.1796875" defaultRowHeight="15.5"/>
  <cols>
    <col min="1" max="1" width="7.1796875" style="118" customWidth="1"/>
    <col min="2" max="2" width="34.81640625" style="118" customWidth="1"/>
    <col min="3" max="4" width="18.54296875" style="118" customWidth="1"/>
    <col min="5" max="5" width="13.81640625" style="118" customWidth="1"/>
    <col min="6" max="6" width="11.54296875" style="118" customWidth="1"/>
    <col min="7" max="7" width="15.7265625" style="118" customWidth="1"/>
    <col min="8" max="8" width="10.7265625" style="118" customWidth="1"/>
    <col min="9" max="9" width="15.26953125" style="118" customWidth="1"/>
    <col min="10" max="10" width="17.54296875" style="118" customWidth="1"/>
    <col min="11" max="11" width="19.7265625" style="118" customWidth="1"/>
    <col min="12" max="12" width="13" style="118" customWidth="1"/>
    <col min="13" max="13" width="27.7265625" style="118" customWidth="1"/>
    <col min="14" max="14" width="22" style="118" customWidth="1"/>
    <col min="15" max="15" width="33.26953125" style="118" customWidth="1"/>
    <col min="16" max="16" width="16.7265625" style="118" customWidth="1"/>
    <col min="17" max="17" width="13.1796875" style="118" customWidth="1"/>
    <col min="18" max="16384" width="13.1796875" style="118"/>
  </cols>
  <sheetData>
    <row r="6" spans="2:5">
      <c r="B6" s="3"/>
    </row>
    <row r="7" spans="2:5">
      <c r="B7" s="3"/>
    </row>
    <row r="8" spans="2:5" ht="26.25" customHeight="1">
      <c r="B8" s="540" t="s">
        <v>167</v>
      </c>
      <c r="C8" s="540"/>
      <c r="D8" s="540"/>
    </row>
    <row r="9" spans="2:5" ht="16" thickBot="1"/>
    <row r="10" spans="2:5" ht="16.5" thickTop="1" thickBot="1">
      <c r="C10" s="522" t="s">
        <v>212</v>
      </c>
      <c r="D10" s="522"/>
    </row>
    <row r="11" spans="2:5" ht="16.5" thickTop="1" thickBot="1">
      <c r="B11" s="213" t="s">
        <v>238</v>
      </c>
      <c r="C11" s="541" t="s">
        <v>103</v>
      </c>
      <c r="D11" s="541"/>
      <c r="E11" s="118" t="s">
        <v>166</v>
      </c>
    </row>
    <row r="12" spans="2:5" ht="30" customHeight="1" thickTop="1" thickBot="1">
      <c r="B12" s="225" t="s">
        <v>239</v>
      </c>
      <c r="C12" s="539">
        <v>1000</v>
      </c>
      <c r="D12" s="539"/>
    </row>
    <row r="13" spans="2:5" ht="30" customHeight="1" thickTop="1" thickBot="1">
      <c r="B13" s="225" t="s">
        <v>240</v>
      </c>
      <c r="C13" s="539">
        <v>600</v>
      </c>
      <c r="D13" s="539"/>
    </row>
    <row r="14" spans="2:5" ht="18.75" customHeight="1" thickTop="1" thickBot="1">
      <c r="B14" s="538"/>
      <c r="C14" s="538"/>
      <c r="D14" s="538"/>
    </row>
    <row r="15" spans="2:5" ht="42.75" customHeight="1" thickTop="1" thickBot="1">
      <c r="B15" s="542" t="s">
        <v>241</v>
      </c>
      <c r="C15" s="543"/>
      <c r="D15" s="543"/>
      <c r="E15" s="329"/>
    </row>
    <row r="16" spans="2:5" ht="30" customHeight="1" thickTop="1" thickBot="1">
      <c r="B16" s="328" t="s">
        <v>157</v>
      </c>
      <c r="C16" s="539">
        <v>1000</v>
      </c>
      <c r="D16" s="539"/>
    </row>
    <row r="17" spans="2:16" ht="30" customHeight="1" thickTop="1" thickBot="1">
      <c r="B17" s="213" t="s">
        <v>242</v>
      </c>
      <c r="C17" s="539">
        <v>600</v>
      </c>
      <c r="D17" s="539"/>
      <c r="F17" s="226"/>
    </row>
    <row r="18" spans="2:16" ht="13" customHeight="1" thickTop="1">
      <c r="B18" s="227"/>
    </row>
    <row r="19" spans="2:16" ht="26.25" customHeight="1">
      <c r="B19" s="537" t="s">
        <v>223</v>
      </c>
      <c r="C19" s="537"/>
      <c r="D19" s="537"/>
      <c r="O19" s="219"/>
      <c r="P19" s="219"/>
    </row>
    <row r="21" spans="2:16" ht="27.5">
      <c r="B21" s="358" t="s">
        <v>52</v>
      </c>
      <c r="C21" s="4"/>
    </row>
    <row r="22" spans="2:16">
      <c r="B22" s="4"/>
      <c r="C22" s="359" t="s">
        <v>53</v>
      </c>
      <c r="E22" s="303"/>
      <c r="F22" s="303"/>
      <c r="G22" s="303"/>
      <c r="H22" s="303"/>
    </row>
    <row r="23" spans="2:16">
      <c r="B23" s="4"/>
      <c r="C23" s="359" t="s">
        <v>215</v>
      </c>
    </row>
    <row r="24" spans="2:16">
      <c r="B24" s="4"/>
      <c r="C24" s="359"/>
    </row>
  </sheetData>
  <mergeCells count="10">
    <mergeCell ref="B19:D19"/>
    <mergeCell ref="B14:D14"/>
    <mergeCell ref="C16:D16"/>
    <mergeCell ref="C17:D17"/>
    <mergeCell ref="B8:D8"/>
    <mergeCell ref="C10:D10"/>
    <mergeCell ref="C11:D11"/>
    <mergeCell ref="C12:D12"/>
    <mergeCell ref="C13:D13"/>
    <mergeCell ref="B15:D15"/>
  </mergeCells>
  <pageMargins left="0.59055118110236182" right="0" top="0.19685039370078702" bottom="0" header="0" footer="0"/>
  <pageSetup paperSize="0" scale="87" fitToWidth="0" fitToHeight="0" orientation="portrait" horizontalDpi="0" verticalDpi="0" copies="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8F11-6EF5-42F7-9236-2266C71C6AFE}">
  <sheetPr>
    <tabColor theme="9" tint="0.59999389629810485"/>
    <pageSetUpPr fitToPage="1"/>
  </sheetPr>
  <dimension ref="A8:D26"/>
  <sheetViews>
    <sheetView topLeftCell="A12" workbookViewId="0">
      <selection activeCell="B23" sqref="B23:C24"/>
    </sheetView>
  </sheetViews>
  <sheetFormatPr baseColWidth="10" defaultColWidth="13.1796875" defaultRowHeight="15.5"/>
  <cols>
    <col min="1" max="1" width="13.26953125" style="118" customWidth="1"/>
    <col min="2" max="2" width="49" style="118" customWidth="1"/>
    <col min="3" max="3" width="16.54296875" style="118" customWidth="1"/>
    <col min="4" max="4" width="19" style="118" customWidth="1"/>
    <col min="5" max="5" width="4" style="118" customWidth="1"/>
    <col min="6" max="6" width="13.1796875" style="118" customWidth="1"/>
    <col min="7" max="16384" width="13.1796875" style="118"/>
  </cols>
  <sheetData>
    <row r="8" spans="1:4" ht="14.25" customHeight="1" thickBot="1"/>
    <row r="9" spans="1:4" ht="48.75" customHeight="1" thickTop="1">
      <c r="B9" s="228" t="s">
        <v>243</v>
      </c>
      <c r="C9" s="544" t="s">
        <v>244</v>
      </c>
      <c r="D9" s="545"/>
    </row>
    <row r="10" spans="1:4" ht="18.75" customHeight="1" thickBot="1">
      <c r="B10" s="229" t="s">
        <v>245</v>
      </c>
      <c r="C10" s="349" t="s">
        <v>246</v>
      </c>
      <c r="D10" s="348"/>
    </row>
    <row r="11" spans="1:4" ht="14.25" customHeight="1" thickTop="1">
      <c r="A11" s="171"/>
      <c r="B11" s="223" t="s">
        <v>247</v>
      </c>
    </row>
    <row r="12" spans="1:4" ht="14.25" customHeight="1">
      <c r="A12" s="171"/>
      <c r="B12" s="171"/>
    </row>
    <row r="13" spans="1:4" ht="18.75" customHeight="1" thickBot="1">
      <c r="C13" s="335"/>
    </row>
    <row r="14" spans="1:4" ht="35.15" customHeight="1" thickTop="1" thickBot="1">
      <c r="B14" s="338" t="s">
        <v>217</v>
      </c>
      <c r="C14" s="546" t="s">
        <v>248</v>
      </c>
      <c r="D14" s="547"/>
    </row>
    <row r="15" spans="1:4" ht="25" customHeight="1" thickTop="1" thickBot="1">
      <c r="B15" s="350" t="s">
        <v>103</v>
      </c>
      <c r="C15" s="548">
        <v>2780</v>
      </c>
      <c r="D15" s="549"/>
    </row>
    <row r="16" spans="1:4" ht="25" customHeight="1" thickTop="1">
      <c r="B16" s="118" t="s">
        <v>249</v>
      </c>
      <c r="C16" s="233"/>
    </row>
    <row r="17" spans="2:4" ht="16" thickBot="1"/>
    <row r="18" spans="2:4" ht="18.5" thickTop="1" thickBot="1">
      <c r="B18" s="550" t="s">
        <v>250</v>
      </c>
      <c r="C18" s="551"/>
      <c r="D18" s="552"/>
    </row>
    <row r="19" spans="2:4" ht="16" thickTop="1"/>
    <row r="20" spans="2:4" ht="22.5">
      <c r="B20" s="537" t="s">
        <v>251</v>
      </c>
      <c r="C20" s="537"/>
      <c r="D20" s="537"/>
    </row>
    <row r="23" spans="2:4" ht="27.5">
      <c r="B23" s="358" t="s">
        <v>52</v>
      </c>
      <c r="C23" s="4"/>
    </row>
    <row r="24" spans="2:4">
      <c r="B24" s="4"/>
      <c r="C24" s="359" t="s">
        <v>53</v>
      </c>
    </row>
    <row r="25" spans="2:4">
      <c r="B25" s="4"/>
      <c r="C25" s="359"/>
    </row>
    <row r="26" spans="2:4">
      <c r="B26" s="4"/>
      <c r="C26" s="359"/>
    </row>
  </sheetData>
  <mergeCells count="5">
    <mergeCell ref="C9:D9"/>
    <mergeCell ref="C14:D14"/>
    <mergeCell ref="C15:D15"/>
    <mergeCell ref="B18:D18"/>
    <mergeCell ref="B20:D20"/>
  </mergeCells>
  <pageMargins left="0" right="0" top="0.19685039370078702" bottom="0" header="0" footer="0"/>
  <pageSetup paperSize="0" orientation="portrait" horizontalDpi="0" verticalDpi="0" copie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9EBD-E117-4989-B64E-8DEB5029F474}">
  <sheetPr>
    <tabColor theme="9" tint="0.59999389629810485"/>
    <pageSetUpPr fitToPage="1"/>
  </sheetPr>
  <dimension ref="A7:L29"/>
  <sheetViews>
    <sheetView topLeftCell="A19" workbookViewId="0">
      <selection activeCell="B28" sqref="B28:C29"/>
    </sheetView>
  </sheetViews>
  <sheetFormatPr baseColWidth="10" defaultColWidth="13.1796875" defaultRowHeight="15.5"/>
  <cols>
    <col min="1" max="1" width="9.7265625" style="118" customWidth="1"/>
    <col min="2" max="2" width="40.54296875" style="118" customWidth="1"/>
    <col min="3" max="5" width="16.453125" style="118" customWidth="1"/>
    <col min="6" max="6" width="0" style="118" hidden="1" customWidth="1"/>
    <col min="7" max="12" width="13.1796875" style="118" hidden="1" customWidth="1"/>
    <col min="13" max="13" width="5" style="118" customWidth="1"/>
    <col min="14" max="14" width="13.1796875" style="118" customWidth="1"/>
    <col min="15" max="16384" width="13.1796875" style="118"/>
  </cols>
  <sheetData>
    <row r="7" spans="1:10" ht="16" thickBot="1"/>
    <row r="8" spans="1:10" ht="23" thickTop="1">
      <c r="B8" s="149" t="s">
        <v>243</v>
      </c>
      <c r="C8" s="229" t="s">
        <v>252</v>
      </c>
      <c r="D8" s="236"/>
      <c r="E8" s="236"/>
      <c r="F8" s="237"/>
    </row>
    <row r="9" spans="1:10" ht="19" customHeight="1">
      <c r="A9" s="171"/>
      <c r="B9" s="223" t="s">
        <v>253</v>
      </c>
      <c r="E9" s="171"/>
      <c r="F9" s="171"/>
    </row>
    <row r="10" spans="1:10" ht="19" customHeight="1">
      <c r="A10" s="171"/>
      <c r="E10" s="171"/>
      <c r="F10" s="171"/>
    </row>
    <row r="11" spans="1:10" ht="19" customHeight="1">
      <c r="A11" s="171"/>
      <c r="B11" s="116" t="s">
        <v>254</v>
      </c>
      <c r="E11" s="171"/>
      <c r="F11" s="171"/>
    </row>
    <row r="12" spans="1:10" ht="14.25" customHeight="1" thickBot="1">
      <c r="A12" s="171"/>
      <c r="B12" s="171"/>
      <c r="E12" s="171"/>
      <c r="F12" s="171"/>
    </row>
    <row r="13" spans="1:10" ht="42.75" customHeight="1" thickTop="1">
      <c r="B13" s="351" t="s">
        <v>217</v>
      </c>
      <c r="C13" s="553" t="s">
        <v>255</v>
      </c>
      <c r="D13" s="553"/>
      <c r="E13" s="553"/>
      <c r="F13" s="232"/>
    </row>
    <row r="14" spans="1:10" ht="20.25" customHeight="1" thickBot="1">
      <c r="B14" s="351"/>
      <c r="C14" s="554" t="s">
        <v>256</v>
      </c>
      <c r="D14" s="554"/>
      <c r="E14" s="554"/>
      <c r="F14" s="233"/>
    </row>
    <row r="15" spans="1:10" ht="39.75" customHeight="1" thickTop="1">
      <c r="B15" s="351"/>
      <c r="C15" s="238" t="s">
        <v>257</v>
      </c>
      <c r="D15" s="238" t="s">
        <v>258</v>
      </c>
      <c r="E15" s="238" t="s">
        <v>259</v>
      </c>
      <c r="F15" s="233"/>
    </row>
    <row r="16" spans="1:10" ht="20.149999999999999" customHeight="1" thickBot="1">
      <c r="B16" s="212"/>
      <c r="C16" s="239">
        <v>2725</v>
      </c>
      <c r="D16" s="239">
        <f>C16*1.5</f>
        <v>4087.5</v>
      </c>
      <c r="E16" s="240">
        <f>C16*2</f>
        <v>5450</v>
      </c>
      <c r="F16" s="234"/>
      <c r="H16" s="118">
        <v>2779.5</v>
      </c>
      <c r="I16" s="118">
        <v>4169.25</v>
      </c>
      <c r="J16" s="118">
        <v>5559</v>
      </c>
    </row>
    <row r="17" spans="2:6" ht="25" customHeight="1" thickTop="1">
      <c r="B17" s="118" t="s">
        <v>249</v>
      </c>
      <c r="C17" s="241"/>
      <c r="D17" s="233"/>
      <c r="E17" s="233"/>
      <c r="F17" s="233"/>
    </row>
    <row r="18" spans="2:6" ht="25" customHeight="1" thickBot="1">
      <c r="C18" s="241"/>
      <c r="D18" s="233"/>
      <c r="E18" s="233"/>
      <c r="F18" s="233"/>
    </row>
    <row r="19" spans="2:6" ht="15" customHeight="1" thickTop="1">
      <c r="B19" s="351" t="s">
        <v>260</v>
      </c>
      <c r="C19" s="553" t="s">
        <v>255</v>
      </c>
      <c r="D19" s="553"/>
      <c r="E19" s="553"/>
      <c r="F19" s="242"/>
    </row>
    <row r="20" spans="2:6" ht="21" customHeight="1" thickBot="1">
      <c r="B20" s="351"/>
      <c r="C20" s="554" t="s">
        <v>256</v>
      </c>
      <c r="D20" s="554"/>
      <c r="E20" s="554"/>
      <c r="F20" s="233"/>
    </row>
    <row r="21" spans="2:6" ht="38.25" customHeight="1" thickTop="1">
      <c r="B21" s="351"/>
      <c r="C21" s="238" t="s">
        <v>257</v>
      </c>
      <c r="D21" s="238" t="s">
        <v>258</v>
      </c>
      <c r="E21" s="238" t="s">
        <v>259</v>
      </c>
      <c r="F21" s="243"/>
    </row>
    <row r="22" spans="2:6" ht="20.149999999999999" customHeight="1">
      <c r="B22" s="199" t="s">
        <v>221</v>
      </c>
      <c r="C22" s="244">
        <v>1600</v>
      </c>
      <c r="D22" s="245">
        <f>C22*1.5</f>
        <v>2400</v>
      </c>
      <c r="E22" s="246">
        <f>C22*2</f>
        <v>3200</v>
      </c>
      <c r="F22" s="247"/>
    </row>
    <row r="23" spans="2:6" ht="20.149999999999999" customHeight="1" thickBot="1">
      <c r="B23" s="248" t="s">
        <v>222</v>
      </c>
      <c r="C23" s="249">
        <v>1150</v>
      </c>
      <c r="D23" s="250">
        <f>C23*1.5</f>
        <v>1725</v>
      </c>
      <c r="E23" s="251">
        <f>C23*2</f>
        <v>2300</v>
      </c>
      <c r="F23" s="252"/>
    </row>
    <row r="24" spans="2:6" ht="16" thickTop="1">
      <c r="B24" s="118" t="s">
        <v>261</v>
      </c>
      <c r="C24" s="150"/>
      <c r="D24" s="150"/>
      <c r="E24" s="150"/>
    </row>
    <row r="26" spans="2:6" ht="22.5">
      <c r="B26" s="537" t="s">
        <v>251</v>
      </c>
      <c r="C26" s="537"/>
      <c r="D26" s="537"/>
      <c r="E26" s="537"/>
    </row>
    <row r="28" spans="2:6" ht="27.5">
      <c r="B28" s="358" t="s">
        <v>52</v>
      </c>
      <c r="C28" s="4"/>
    </row>
    <row r="29" spans="2:6">
      <c r="B29" s="4"/>
      <c r="C29" s="359" t="s">
        <v>53</v>
      </c>
    </row>
  </sheetData>
  <mergeCells count="5">
    <mergeCell ref="C13:E13"/>
    <mergeCell ref="C14:E14"/>
    <mergeCell ref="C19:E19"/>
    <mergeCell ref="C20:E20"/>
    <mergeCell ref="B26:E26"/>
  </mergeCells>
  <pageMargins left="0" right="0" top="0.19685039370078702" bottom="0" header="0" footer="0"/>
  <pageSetup paperSize="0" orientation="portrait" horizontalDpi="0" verticalDpi="0" copie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159A-84D8-4A38-AB00-331FDC4523A2}">
  <sheetPr>
    <tabColor theme="9" tint="0.39997558519241921"/>
  </sheetPr>
  <dimension ref="A10:H35"/>
  <sheetViews>
    <sheetView topLeftCell="A24" workbookViewId="0">
      <selection activeCell="B33" sqref="B33:E35"/>
    </sheetView>
  </sheetViews>
  <sheetFormatPr baseColWidth="10" defaultColWidth="13.1796875" defaultRowHeight="15.5"/>
  <cols>
    <col min="1" max="1" width="16.54296875" style="118" customWidth="1"/>
    <col min="2" max="2" width="21.54296875" style="118" customWidth="1"/>
    <col min="3" max="3" width="13.7265625" style="118" customWidth="1"/>
    <col min="4" max="4" width="16.7265625" style="118" customWidth="1"/>
    <col min="5" max="5" width="10.54296875" style="118" customWidth="1"/>
    <col min="6" max="6" width="13.1796875" style="118" customWidth="1"/>
    <col min="7" max="8" width="13.1796875" style="118" hidden="1" customWidth="1"/>
    <col min="9" max="9" width="13.1796875" style="118" customWidth="1"/>
    <col min="10" max="16384" width="13.1796875" style="118"/>
  </cols>
  <sheetData>
    <row r="10" spans="1:5" ht="15" customHeight="1">
      <c r="B10" s="148"/>
      <c r="C10" s="120"/>
      <c r="D10" s="120"/>
      <c r="E10" s="120"/>
    </row>
    <row r="11" spans="1:5" ht="15" customHeight="1">
      <c r="B11" s="148"/>
      <c r="C11" s="120"/>
      <c r="D11" s="120"/>
      <c r="E11" s="120"/>
    </row>
    <row r="12" spans="1:5" ht="17.5">
      <c r="A12" s="214"/>
      <c r="B12" s="214"/>
      <c r="D12" s="257"/>
      <c r="E12" s="257"/>
    </row>
    <row r="13" spans="1:5">
      <c r="B13" s="3"/>
      <c r="D13" s="418"/>
      <c r="E13" s="418"/>
    </row>
    <row r="14" spans="1:5" ht="87.75" customHeight="1">
      <c r="B14" s="561" t="s">
        <v>262</v>
      </c>
      <c r="C14" s="561"/>
      <c r="D14" s="561"/>
      <c r="E14" s="561"/>
    </row>
    <row r="16" spans="1:5" ht="16.5">
      <c r="B16" s="352" t="s">
        <v>263</v>
      </c>
    </row>
    <row r="17" spans="2:8" ht="16.5">
      <c r="B17" s="353" t="s">
        <v>264</v>
      </c>
    </row>
    <row r="18" spans="2:8" ht="16.5">
      <c r="B18" s="353" t="s">
        <v>265</v>
      </c>
    </row>
    <row r="19" spans="2:8" ht="16" thickBot="1">
      <c r="B19" s="120"/>
      <c r="C19" s="120"/>
      <c r="D19" s="120"/>
    </row>
    <row r="20" spans="2:8" ht="30" customHeight="1" thickTop="1" thickBot="1">
      <c r="B20" s="562" t="s">
        <v>217</v>
      </c>
      <c r="C20" s="563"/>
      <c r="D20" s="522" t="s">
        <v>212</v>
      </c>
      <c r="E20" s="522"/>
    </row>
    <row r="21" spans="2:8" ht="30" customHeight="1" thickTop="1" thickBot="1">
      <c r="B21" s="556" t="s">
        <v>103</v>
      </c>
      <c r="C21" s="557"/>
      <c r="D21" s="564">
        <v>5000</v>
      </c>
      <c r="E21" s="564"/>
      <c r="G21" s="118">
        <v>6180</v>
      </c>
      <c r="H21" s="118">
        <v>6427.2</v>
      </c>
    </row>
    <row r="22" spans="2:8" ht="30" customHeight="1" thickTop="1" thickBot="1">
      <c r="B22" s="330"/>
      <c r="C22" s="330"/>
      <c r="D22" s="331"/>
      <c r="E22" s="331"/>
    </row>
    <row r="23" spans="2:8" ht="30" customHeight="1" thickTop="1" thickBot="1">
      <c r="B23" s="560" t="s">
        <v>266</v>
      </c>
      <c r="C23" s="560"/>
      <c r="D23" s="518" t="s">
        <v>267</v>
      </c>
      <c r="E23" s="518"/>
    </row>
    <row r="24" spans="2:8" ht="30" customHeight="1" thickTop="1" thickBot="1">
      <c r="B24" s="560"/>
      <c r="C24" s="560"/>
      <c r="D24" s="522" t="s">
        <v>104</v>
      </c>
      <c r="E24" s="522"/>
    </row>
    <row r="25" spans="2:8" ht="30" customHeight="1" thickTop="1" thickBot="1">
      <c r="B25" s="556" t="s">
        <v>221</v>
      </c>
      <c r="C25" s="557"/>
      <c r="D25" s="555">
        <v>3000</v>
      </c>
      <c r="E25" s="555"/>
    </row>
    <row r="26" spans="2:8" ht="30" customHeight="1" thickTop="1" thickBot="1">
      <c r="B26" s="556" t="s">
        <v>222</v>
      </c>
      <c r="C26" s="557"/>
      <c r="D26" s="555">
        <v>2000</v>
      </c>
      <c r="E26" s="555"/>
    </row>
    <row r="27" spans="2:8" ht="30" customHeight="1" thickTop="1">
      <c r="B27" s="330"/>
      <c r="C27" s="330"/>
      <c r="D27" s="331"/>
      <c r="E27" s="331"/>
    </row>
    <row r="28" spans="2:8" ht="30" customHeight="1">
      <c r="B28" s="537" t="s">
        <v>268</v>
      </c>
      <c r="C28" s="537"/>
      <c r="D28" s="537"/>
      <c r="E28" s="537"/>
    </row>
    <row r="29" spans="2:8" ht="30" customHeight="1">
      <c r="B29" s="330"/>
      <c r="C29" s="330"/>
      <c r="D29" s="331"/>
      <c r="E29" s="331"/>
    </row>
    <row r="30" spans="2:8" ht="20">
      <c r="B30" s="559" t="s">
        <v>269</v>
      </c>
      <c r="C30" s="559"/>
      <c r="D30" s="559"/>
    </row>
    <row r="31" spans="2:8" ht="20.25" customHeight="1">
      <c r="B31" s="558" t="s">
        <v>270</v>
      </c>
      <c r="C31" s="558"/>
      <c r="D31" s="558"/>
      <c r="E31" s="307"/>
      <c r="F31" s="307"/>
    </row>
    <row r="33" spans="2:3" ht="27.5">
      <c r="B33" s="358" t="s">
        <v>52</v>
      </c>
      <c r="C33" s="4"/>
    </row>
    <row r="34" spans="2:3">
      <c r="B34" s="4"/>
      <c r="C34" s="359" t="s">
        <v>53</v>
      </c>
    </row>
    <row r="35" spans="2:3">
      <c r="C35" s="359" t="s">
        <v>215</v>
      </c>
    </row>
  </sheetData>
  <mergeCells count="16">
    <mergeCell ref="B23:C24"/>
    <mergeCell ref="D23:E23"/>
    <mergeCell ref="D24:E24"/>
    <mergeCell ref="D13:E13"/>
    <mergeCell ref="B14:E14"/>
    <mergeCell ref="B20:C20"/>
    <mergeCell ref="D20:E20"/>
    <mergeCell ref="B21:C21"/>
    <mergeCell ref="D21:E21"/>
    <mergeCell ref="D25:E25"/>
    <mergeCell ref="D26:E26"/>
    <mergeCell ref="B25:C25"/>
    <mergeCell ref="B26:C26"/>
    <mergeCell ref="B31:D31"/>
    <mergeCell ref="B28:E28"/>
    <mergeCell ref="B30:D30"/>
  </mergeCells>
  <pageMargins left="0" right="0" top="0.19685039370078702" bottom="0" header="0" footer="0"/>
  <pageSetup paperSize="0" fitToWidth="0" fitToHeight="0" orientation="portrait" horizontalDpi="0" verticalDpi="0" copie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07AF-FA61-4BCC-8203-5C80BB7D33D9}">
  <sheetPr>
    <tabColor theme="9" tint="0.39997558519241921"/>
    <pageSetUpPr fitToPage="1"/>
  </sheetPr>
  <dimension ref="A1:G53"/>
  <sheetViews>
    <sheetView topLeftCell="A29" workbookViewId="0">
      <selection activeCell="B39" sqref="B39:F41"/>
    </sheetView>
  </sheetViews>
  <sheetFormatPr baseColWidth="10" defaultColWidth="13.1796875" defaultRowHeight="15.5"/>
  <cols>
    <col min="1" max="1" width="6" style="118" customWidth="1"/>
    <col min="2" max="5" width="13.1796875" style="118" customWidth="1"/>
    <col min="6" max="7" width="13.26953125" style="118" customWidth="1"/>
    <col min="8" max="8" width="4.7265625" style="118" customWidth="1"/>
    <col min="9" max="9" width="13.1796875" style="118" customWidth="1"/>
    <col min="10" max="16384" width="13.1796875" style="118"/>
  </cols>
  <sheetData>
    <row r="1" spans="1:7" ht="17.5">
      <c r="A1" s="148"/>
      <c r="B1" s="120"/>
      <c r="C1" s="120"/>
      <c r="D1" s="120"/>
      <c r="E1" s="120"/>
      <c r="F1" s="120"/>
      <c r="G1" s="120"/>
    </row>
    <row r="2" spans="1:7" ht="17.5">
      <c r="A2" s="148"/>
      <c r="B2" s="120"/>
      <c r="C2" s="120"/>
      <c r="D2" s="120"/>
      <c r="E2" s="120"/>
      <c r="F2" s="120"/>
      <c r="G2" s="120"/>
    </row>
    <row r="3" spans="1:7" ht="17.5">
      <c r="A3" s="148"/>
      <c r="B3" s="120"/>
      <c r="C3" s="120"/>
      <c r="D3" s="120"/>
      <c r="E3" s="120"/>
      <c r="F3" s="120"/>
      <c r="G3" s="120"/>
    </row>
    <row r="4" spans="1:7" ht="20">
      <c r="B4" s="258"/>
    </row>
    <row r="5" spans="1:7" ht="20">
      <c r="B5" s="258"/>
    </row>
    <row r="6" spans="1:7" ht="20">
      <c r="B6" s="258"/>
    </row>
    <row r="7" spans="1:7" ht="25">
      <c r="B7" s="259" t="s">
        <v>271</v>
      </c>
    </row>
    <row r="9" spans="1:7">
      <c r="B9" s="418"/>
      <c r="C9" s="418"/>
      <c r="D9" s="418"/>
      <c r="E9" s="418"/>
      <c r="F9" s="418"/>
      <c r="G9" s="418"/>
    </row>
    <row r="11" spans="1:7" ht="16" customHeight="1">
      <c r="B11" s="261"/>
    </row>
    <row r="12" spans="1:7" ht="16" customHeight="1"/>
    <row r="13" spans="1:7" ht="16" hidden="1" customHeight="1">
      <c r="B13" s="262" t="s">
        <v>272</v>
      </c>
      <c r="C13" s="263"/>
      <c r="D13" s="263"/>
    </row>
    <row r="14" spans="1:7" ht="16" customHeight="1"/>
    <row r="15" spans="1:7" ht="66.650000000000006" customHeight="1"/>
    <row r="16" spans="1:7" ht="16" customHeight="1"/>
    <row r="17" spans="2:7" ht="16" customHeight="1"/>
    <row r="18" spans="2:7" ht="16" customHeight="1"/>
    <row r="19" spans="2:7" ht="16" customHeight="1">
      <c r="B19" s="116"/>
    </row>
    <row r="20" spans="2:7" ht="16" customHeight="1">
      <c r="B20" s="217" t="s">
        <v>208</v>
      </c>
    </row>
    <row r="21" spans="2:7" ht="16" customHeight="1">
      <c r="B21" s="214" t="s">
        <v>273</v>
      </c>
      <c r="D21" s="120"/>
    </row>
    <row r="22" spans="2:7" ht="16" customHeight="1">
      <c r="B22" s="214" t="s">
        <v>210</v>
      </c>
      <c r="D22" s="120"/>
    </row>
    <row r="23" spans="2:7" ht="16" customHeight="1">
      <c r="B23" s="214" t="s">
        <v>211</v>
      </c>
    </row>
    <row r="24" spans="2:7" ht="35.25" customHeight="1">
      <c r="B24" s="565" t="s">
        <v>274</v>
      </c>
      <c r="C24" s="565"/>
      <c r="D24" s="565"/>
      <c r="E24" s="565"/>
      <c r="F24" s="565"/>
    </row>
    <row r="25" spans="2:7" ht="16" customHeight="1">
      <c r="B25" s="565"/>
      <c r="C25" s="565"/>
      <c r="D25" s="565"/>
      <c r="E25" s="565"/>
      <c r="F25" s="565"/>
    </row>
    <row r="26" spans="2:7" ht="16" customHeight="1">
      <c r="B26" s="259"/>
    </row>
    <row r="28" spans="2:7" ht="16" thickBot="1"/>
    <row r="29" spans="2:7" ht="30" customHeight="1" thickTop="1" thickBot="1">
      <c r="B29" s="518" t="s">
        <v>275</v>
      </c>
      <c r="C29" s="518"/>
      <c r="D29" s="518"/>
      <c r="E29" s="518"/>
      <c r="F29" s="566" t="s">
        <v>267</v>
      </c>
      <c r="G29" s="566"/>
    </row>
    <row r="30" spans="2:7" ht="21" customHeight="1" thickTop="1" thickBot="1">
      <c r="B30" s="518"/>
      <c r="C30" s="518"/>
      <c r="D30" s="518"/>
      <c r="E30" s="518"/>
      <c r="F30" s="522" t="s">
        <v>104</v>
      </c>
      <c r="G30" s="522"/>
    </row>
    <row r="31" spans="2:7" ht="30" customHeight="1" thickTop="1" thickBot="1">
      <c r="B31" s="567" t="s">
        <v>103</v>
      </c>
      <c r="C31" s="567"/>
      <c r="D31" s="567"/>
      <c r="E31" s="567"/>
      <c r="F31" s="555">
        <v>500</v>
      </c>
      <c r="G31" s="555"/>
    </row>
    <row r="32" spans="2:7" ht="16" thickTop="1"/>
    <row r="37" spans="2:6" ht="20">
      <c r="B37" s="558" t="s">
        <v>270</v>
      </c>
      <c r="C37" s="558"/>
      <c r="D37" s="558"/>
      <c r="E37" s="558"/>
      <c r="F37" s="558"/>
    </row>
    <row r="39" spans="2:6" ht="27.5">
      <c r="B39" s="358" t="s">
        <v>52</v>
      </c>
      <c r="C39" s="4"/>
    </row>
    <row r="40" spans="2:6">
      <c r="B40" s="4"/>
      <c r="C40" s="359" t="s">
        <v>53</v>
      </c>
    </row>
    <row r="41" spans="2:6">
      <c r="C41" s="359" t="s">
        <v>215</v>
      </c>
    </row>
    <row r="53" spans="2:2">
      <c r="B53" s="118" t="s">
        <v>57</v>
      </c>
    </row>
  </sheetData>
  <mergeCells count="8">
    <mergeCell ref="B37:F37"/>
    <mergeCell ref="B9:G9"/>
    <mergeCell ref="B24:F25"/>
    <mergeCell ref="B29:E30"/>
    <mergeCell ref="F29:G29"/>
    <mergeCell ref="F30:G30"/>
    <mergeCell ref="B31:E31"/>
    <mergeCell ref="F31:G31"/>
  </mergeCells>
  <printOptions horizontalCentered="1"/>
  <pageMargins left="0.39370078740157505" right="0.39370078740157505" top="0.39370078740157505" bottom="0.39370078740157505" header="0.39370078740157505" footer="0.39370078740157505"/>
  <pageSetup paperSize="0" orientation="portrait" horizontalDpi="0" verticalDpi="0" copies="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7D4B-FB73-4705-A047-F4FB55DBF299}">
  <sheetPr>
    <tabColor theme="9" tint="0.39997558519241921"/>
    <pageSetUpPr fitToPage="1"/>
  </sheetPr>
  <dimension ref="B6:G28"/>
  <sheetViews>
    <sheetView topLeftCell="A17" workbookViewId="0">
      <selection activeCell="B26" sqref="B26:D28"/>
    </sheetView>
  </sheetViews>
  <sheetFormatPr baseColWidth="10" defaultColWidth="13.1796875" defaultRowHeight="15.5"/>
  <cols>
    <col min="1" max="1" width="6" style="118" customWidth="1"/>
    <col min="2" max="2" width="5" style="118" customWidth="1"/>
    <col min="3" max="3" width="44.7265625" style="118" customWidth="1"/>
    <col min="4" max="5" width="13.26953125" style="118" customWidth="1"/>
    <col min="6" max="6" width="0" style="118" hidden="1" customWidth="1"/>
    <col min="7" max="7" width="13.1796875" style="118" customWidth="1"/>
    <col min="8" max="8" width="4" style="118" customWidth="1"/>
    <col min="9" max="9" width="7.54296875" style="118" customWidth="1"/>
    <col min="10" max="10" width="13.1796875" style="118" customWidth="1"/>
    <col min="11" max="16384" width="13.1796875" style="118"/>
  </cols>
  <sheetData>
    <row r="6" spans="2:7" ht="38.25" customHeight="1">
      <c r="B6" s="418"/>
      <c r="C6" s="418"/>
      <c r="D6" s="418"/>
      <c r="E6" s="418"/>
      <c r="F6" s="418"/>
      <c r="G6" s="418"/>
    </row>
    <row r="7" spans="2:7" ht="48.75" customHeight="1">
      <c r="B7" s="568" t="s">
        <v>276</v>
      </c>
      <c r="C7" s="568"/>
      <c r="D7" s="568"/>
      <c r="E7" s="568"/>
      <c r="F7" s="568"/>
      <c r="G7" s="568"/>
    </row>
    <row r="8" spans="2:7" ht="17.5">
      <c r="B8" s="260"/>
      <c r="C8" s="260"/>
      <c r="D8" s="260"/>
      <c r="E8" s="260"/>
      <c r="F8" s="260"/>
      <c r="G8" s="260"/>
    </row>
    <row r="9" spans="2:7" ht="69.75" customHeight="1">
      <c r="B9" s="569" t="s">
        <v>277</v>
      </c>
      <c r="C9" s="569"/>
      <c r="D9" s="569"/>
      <c r="E9" s="569"/>
      <c r="F9" s="569"/>
      <c r="G9" s="569"/>
    </row>
    <row r="10" spans="2:7" ht="33.75" customHeight="1" thickBot="1"/>
    <row r="11" spans="2:7" ht="40" customHeight="1" thickTop="1" thickBot="1">
      <c r="B11" s="560" t="s">
        <v>278</v>
      </c>
      <c r="C11" s="560"/>
      <c r="D11" s="518" t="s">
        <v>267</v>
      </c>
      <c r="E11" s="518"/>
    </row>
    <row r="12" spans="2:7" ht="21.75" customHeight="1" thickTop="1" thickBot="1">
      <c r="B12" s="560"/>
      <c r="C12" s="560"/>
      <c r="D12" s="522" t="s">
        <v>104</v>
      </c>
      <c r="E12" s="522"/>
    </row>
    <row r="13" spans="2:7" ht="25" customHeight="1" thickTop="1" thickBot="1">
      <c r="B13" s="570" t="s">
        <v>103</v>
      </c>
      <c r="C13" s="570"/>
      <c r="D13" s="555">
        <v>5000</v>
      </c>
      <c r="E13" s="555"/>
      <c r="F13" s="118">
        <v>7107</v>
      </c>
    </row>
    <row r="14" spans="2:7" ht="16" thickTop="1"/>
    <row r="15" spans="2:7" ht="23.5">
      <c r="B15" s="224" t="s">
        <v>279</v>
      </c>
    </row>
    <row r="16" spans="2:7" ht="24" thickBot="1">
      <c r="B16" s="224"/>
    </row>
    <row r="17" spans="2:6" ht="40" customHeight="1" thickTop="1" thickBot="1">
      <c r="B17" s="560" t="s">
        <v>266</v>
      </c>
      <c r="C17" s="560"/>
      <c r="D17" s="518" t="s">
        <v>267</v>
      </c>
      <c r="E17" s="518"/>
    </row>
    <row r="18" spans="2:6" ht="21.75" customHeight="1" thickTop="1" thickBot="1">
      <c r="B18" s="560"/>
      <c r="C18" s="560"/>
      <c r="D18" s="522" t="s">
        <v>104</v>
      </c>
      <c r="E18" s="522"/>
    </row>
    <row r="19" spans="2:6" ht="25" customHeight="1" thickTop="1" thickBot="1">
      <c r="B19" s="264" t="s">
        <v>221</v>
      </c>
      <c r="C19" s="265"/>
      <c r="D19" s="555">
        <v>3000</v>
      </c>
      <c r="E19" s="555"/>
      <c r="F19" s="118">
        <v>5356</v>
      </c>
    </row>
    <row r="20" spans="2:6" ht="25" customHeight="1" thickTop="1" thickBot="1">
      <c r="B20" s="264" t="s">
        <v>222</v>
      </c>
      <c r="C20" s="265"/>
      <c r="D20" s="555">
        <v>2000</v>
      </c>
      <c r="E20" s="555"/>
      <c r="F20" s="118">
        <v>4974.8999999999996</v>
      </c>
    </row>
    <row r="21" spans="2:6" ht="16" thickTop="1"/>
    <row r="22" spans="2:6">
      <c r="B22" s="118" t="s">
        <v>224</v>
      </c>
      <c r="C22" s="118" t="s">
        <v>225</v>
      </c>
    </row>
    <row r="23" spans="2:6">
      <c r="B23" s="118" t="s">
        <v>226</v>
      </c>
      <c r="C23" s="118" t="s">
        <v>227</v>
      </c>
    </row>
    <row r="24" spans="2:6" ht="17.5">
      <c r="B24" s="116"/>
      <c r="C24" s="116"/>
    </row>
    <row r="26" spans="2:6" ht="27.5">
      <c r="B26" s="358" t="s">
        <v>52</v>
      </c>
      <c r="C26" s="4"/>
    </row>
    <row r="27" spans="2:6">
      <c r="B27" s="4"/>
      <c r="C27" s="359" t="s">
        <v>53</v>
      </c>
    </row>
    <row r="28" spans="2:6">
      <c r="C28" s="359" t="s">
        <v>215</v>
      </c>
    </row>
  </sheetData>
  <mergeCells count="13">
    <mergeCell ref="D20:E20"/>
    <mergeCell ref="B13:C13"/>
    <mergeCell ref="D13:E13"/>
    <mergeCell ref="B17:C18"/>
    <mergeCell ref="D17:E17"/>
    <mergeCell ref="D18:E18"/>
    <mergeCell ref="D19:E19"/>
    <mergeCell ref="B6:G6"/>
    <mergeCell ref="B7:G7"/>
    <mergeCell ref="B9:G9"/>
    <mergeCell ref="B11:C12"/>
    <mergeCell ref="D11:E11"/>
    <mergeCell ref="D12:E12"/>
  </mergeCells>
  <pageMargins left="0" right="0" top="0" bottom="0" header="0" footer="0"/>
  <pageSetup paperSize="0" orientation="portrait" horizontalDpi="0" verticalDpi="0" copie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EB8F-D9A4-44EE-AF53-55DD69A36485}">
  <sheetPr>
    <tabColor theme="9" tint="0.39997558519241921"/>
    <pageSetUpPr fitToPage="1"/>
  </sheetPr>
  <dimension ref="A5:H26"/>
  <sheetViews>
    <sheetView topLeftCell="A19" workbookViewId="0">
      <selection activeCell="B24" sqref="B24:D26"/>
    </sheetView>
  </sheetViews>
  <sheetFormatPr baseColWidth="10" defaultColWidth="13.1796875" defaultRowHeight="12.5"/>
  <cols>
    <col min="1" max="1" width="8.453125" customWidth="1"/>
    <col min="2" max="2" width="25.453125" customWidth="1"/>
    <col min="3" max="4" width="21.7265625" customWidth="1"/>
    <col min="5" max="5" width="19.453125" customWidth="1"/>
    <col min="6" max="6" width="5.81640625" customWidth="1"/>
    <col min="7" max="7" width="7.54296875" customWidth="1"/>
    <col min="8" max="8" width="13.1796875" customWidth="1"/>
  </cols>
  <sheetData>
    <row r="5" spans="1:8" s="118" customFormat="1" ht="13.5" customHeight="1">
      <c r="B5" s="148"/>
      <c r="C5" s="120"/>
      <c r="D5" s="120"/>
      <c r="E5" s="120"/>
      <c r="H5"/>
    </row>
    <row r="6" spans="1:8" s="118" customFormat="1" ht="20">
      <c r="B6" s="258"/>
      <c r="H6"/>
    </row>
    <row r="8" spans="1:8" s="118" customFormat="1" ht="25">
      <c r="B8" s="259" t="s">
        <v>167</v>
      </c>
      <c r="H8"/>
    </row>
    <row r="9" spans="1:8" s="118" customFormat="1" ht="25">
      <c r="B9" s="266" t="s">
        <v>280</v>
      </c>
      <c r="H9"/>
    </row>
    <row r="11" spans="1:8" s="118" customFormat="1" ht="16" thickBot="1">
      <c r="H11"/>
    </row>
    <row r="12" spans="1:8" s="118" customFormat="1" ht="24" customHeight="1" thickTop="1" thickBot="1">
      <c r="B12" s="225"/>
      <c r="C12" s="572" t="s">
        <v>103</v>
      </c>
      <c r="D12" s="572"/>
      <c r="E12" s="572"/>
      <c r="H12"/>
    </row>
    <row r="13" spans="1:8" s="118" customFormat="1" ht="12.75" hidden="1" customHeight="1" thickTop="1" thickBot="1">
      <c r="B13" s="267" t="s">
        <v>281</v>
      </c>
      <c r="C13" s="268"/>
      <c r="D13" s="268"/>
      <c r="E13" s="268"/>
      <c r="H13"/>
    </row>
    <row r="14" spans="1:8" s="118" customFormat="1" ht="30" customHeight="1" thickTop="1" thickBot="1">
      <c r="A14" s="221"/>
      <c r="B14" s="269" t="s">
        <v>185</v>
      </c>
      <c r="C14" s="571">
        <v>1000</v>
      </c>
      <c r="D14" s="571"/>
      <c r="E14" s="571"/>
      <c r="F14" s="215"/>
      <c r="H14"/>
    </row>
    <row r="15" spans="1:8" s="118" customFormat="1" ht="30" customHeight="1" thickTop="1" thickBot="1">
      <c r="B15" s="269" t="s">
        <v>184</v>
      </c>
      <c r="C15" s="571">
        <v>600</v>
      </c>
      <c r="D15" s="571"/>
      <c r="E15" s="571"/>
      <c r="F15" s="215"/>
      <c r="H15"/>
    </row>
    <row r="16" spans="1:8" s="118" customFormat="1" ht="30" customHeight="1" thickTop="1" thickBot="1">
      <c r="B16" s="269" t="s">
        <v>180</v>
      </c>
      <c r="C16" s="571">
        <v>350</v>
      </c>
      <c r="D16" s="571"/>
      <c r="E16" s="571"/>
      <c r="F16" s="215"/>
      <c r="H16"/>
    </row>
    <row r="17" spans="1:8" s="118" customFormat="1" ht="12.75" customHeight="1" thickTop="1">
      <c r="B17" s="150"/>
      <c r="C17" s="150"/>
      <c r="D17" s="150"/>
      <c r="E17" s="150"/>
      <c r="F17" s="215"/>
      <c r="H17"/>
    </row>
    <row r="18" spans="1:8" s="118" customFormat="1" ht="28.5" customHeight="1" thickBot="1">
      <c r="A18"/>
      <c r="B18" s="472"/>
      <c r="C18" s="472"/>
      <c r="D18" s="472"/>
      <c r="E18" s="472"/>
      <c r="F18" s="215"/>
    </row>
    <row r="19" spans="1:8" s="118" customFormat="1" ht="39.75" customHeight="1" thickTop="1" thickBot="1">
      <c r="A19"/>
      <c r="B19" s="270" t="s">
        <v>282</v>
      </c>
      <c r="C19" s="571" t="s">
        <v>283</v>
      </c>
      <c r="D19" s="571"/>
      <c r="E19" s="571"/>
      <c r="F19" s="215"/>
    </row>
    <row r="20" spans="1:8" s="118" customFormat="1" ht="39.75" customHeight="1" thickTop="1" thickBot="1">
      <c r="A20"/>
      <c r="B20" s="271" t="s">
        <v>284</v>
      </c>
      <c r="C20" s="571" t="s">
        <v>285</v>
      </c>
      <c r="D20" s="571"/>
      <c r="E20" s="571"/>
      <c r="F20" s="215"/>
    </row>
    <row r="21" spans="1:8" s="118" customFormat="1" ht="16" thickTop="1">
      <c r="A21"/>
      <c r="B21" s="117" t="s">
        <v>286</v>
      </c>
    </row>
    <row r="22" spans="1:8" s="118" customFormat="1" ht="15.5">
      <c r="A22"/>
      <c r="B22" s="118" t="s">
        <v>287</v>
      </c>
    </row>
    <row r="24" spans="1:8" s="118" customFormat="1" ht="27.5">
      <c r="A24"/>
      <c r="B24" s="358" t="s">
        <v>52</v>
      </c>
      <c r="C24" s="4"/>
      <c r="E24" s="272"/>
    </row>
    <row r="25" spans="1:8" ht="15.5">
      <c r="B25" s="4"/>
      <c r="C25" s="359" t="s">
        <v>53</v>
      </c>
      <c r="D25" s="118"/>
    </row>
    <row r="26" spans="1:8" ht="15.5">
      <c r="B26" s="118"/>
      <c r="C26" s="359" t="s">
        <v>215</v>
      </c>
      <c r="D26" s="118"/>
    </row>
  </sheetData>
  <mergeCells count="7">
    <mergeCell ref="C20:E20"/>
    <mergeCell ref="C12:E12"/>
    <mergeCell ref="C14:E14"/>
    <mergeCell ref="C15:E15"/>
    <mergeCell ref="C16:E16"/>
    <mergeCell ref="B18:E18"/>
    <mergeCell ref="C19:E19"/>
  </mergeCells>
  <printOptions horizontalCentered="1"/>
  <pageMargins left="0.19685039370078702" right="0.19685039370078702" top="0.39370078740157505" bottom="0.39370078740157505" header="0.39370078740157505" footer="0.39370078740157505"/>
  <pageSetup paperSize="0" orientation="portrait" horizontalDpi="0" verticalDpi="0" copies="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EAAE-8BC8-423C-8E2C-19CEF1DAFDB3}">
  <sheetPr>
    <tabColor theme="9" tint="0.39997558519241921"/>
    <pageSetUpPr fitToPage="1"/>
  </sheetPr>
  <dimension ref="A5:L29"/>
  <sheetViews>
    <sheetView topLeftCell="A21" workbookViewId="0">
      <selection activeCell="B27" sqref="B27:D29"/>
    </sheetView>
  </sheetViews>
  <sheetFormatPr baseColWidth="10" defaultColWidth="13.1796875" defaultRowHeight="12.5"/>
  <cols>
    <col min="1" max="1" width="9.1796875" customWidth="1"/>
    <col min="2" max="2" width="25.453125" customWidth="1"/>
    <col min="3" max="4" width="21.7265625" customWidth="1"/>
    <col min="5" max="5" width="19.453125" customWidth="1"/>
    <col min="6" max="6" width="0" hidden="1" customWidth="1"/>
    <col min="7" max="7" width="5.81640625" customWidth="1"/>
    <col min="8" max="8" width="7.54296875" customWidth="1"/>
    <col min="9" max="9" width="13.1796875" customWidth="1"/>
  </cols>
  <sheetData>
    <row r="5" spans="1:12" s="118" customFormat="1" ht="13.5" customHeight="1">
      <c r="B5" s="148"/>
      <c r="C5" s="120"/>
      <c r="D5" s="120"/>
      <c r="E5" s="120"/>
      <c r="I5"/>
    </row>
    <row r="6" spans="1:12" s="118" customFormat="1" ht="20">
      <c r="B6" s="258"/>
      <c r="I6"/>
    </row>
    <row r="7" spans="1:12" s="118" customFormat="1" ht="20">
      <c r="B7" s="274" t="s">
        <v>288</v>
      </c>
      <c r="C7" s="275"/>
      <c r="D7" s="275"/>
      <c r="I7"/>
    </row>
    <row r="8" spans="1:12" s="118" customFormat="1" ht="24.75" customHeight="1">
      <c r="B8" s="418"/>
      <c r="C8" s="418"/>
      <c r="D8" s="418"/>
      <c r="E8" s="418"/>
      <c r="I8"/>
    </row>
    <row r="9" spans="1:12" ht="20.25" customHeight="1">
      <c r="B9" s="418"/>
      <c r="C9" s="418"/>
      <c r="D9" s="418"/>
      <c r="E9" s="418"/>
    </row>
    <row r="10" spans="1:12" s="118" customFormat="1" ht="39" customHeight="1">
      <c r="B10" s="259" t="s">
        <v>167</v>
      </c>
      <c r="I10"/>
    </row>
    <row r="11" spans="1:12" s="118" customFormat="1" ht="25">
      <c r="B11" s="266" t="s">
        <v>280</v>
      </c>
      <c r="H11"/>
      <c r="I11"/>
      <c r="J11"/>
      <c r="K11"/>
      <c r="L11"/>
    </row>
    <row r="12" spans="1:12" ht="15.5">
      <c r="H12" s="118"/>
      <c r="J12" s="118"/>
      <c r="K12" s="118"/>
      <c r="L12" s="118"/>
    </row>
    <row r="13" spans="1:12" s="118" customFormat="1" ht="16" thickBot="1">
      <c r="I13"/>
    </row>
    <row r="14" spans="1:12" s="118" customFormat="1" ht="24" customHeight="1" thickTop="1" thickBot="1">
      <c r="B14" s="276"/>
      <c r="C14" s="574" t="s">
        <v>103</v>
      </c>
      <c r="D14" s="574"/>
      <c r="E14" s="574"/>
      <c r="I14"/>
    </row>
    <row r="15" spans="1:12" s="118" customFormat="1" ht="12.75" hidden="1" customHeight="1" thickTop="1" thickBot="1">
      <c r="B15" s="277" t="s">
        <v>281</v>
      </c>
      <c r="C15" s="278"/>
      <c r="D15" s="279"/>
      <c r="E15" s="278"/>
      <c r="I15"/>
    </row>
    <row r="16" spans="1:12" s="118" customFormat="1" ht="30" customHeight="1" thickTop="1" thickBot="1">
      <c r="A16" s="221"/>
      <c r="B16" s="280" t="s">
        <v>185</v>
      </c>
      <c r="C16" s="573">
        <v>1150</v>
      </c>
      <c r="D16" s="573"/>
      <c r="E16" s="573"/>
      <c r="F16" s="118">
        <v>1</v>
      </c>
      <c r="G16" s="215"/>
      <c r="I16"/>
    </row>
    <row r="17" spans="1:9" s="118" customFormat="1" ht="30" customHeight="1" thickTop="1" thickBot="1">
      <c r="B17" s="281" t="s">
        <v>184</v>
      </c>
      <c r="C17" s="573">
        <v>750</v>
      </c>
      <c r="D17" s="573"/>
      <c r="E17" s="573"/>
      <c r="F17" s="118">
        <v>1</v>
      </c>
      <c r="G17" s="215"/>
      <c r="I17"/>
    </row>
    <row r="18" spans="1:9" s="118" customFormat="1" ht="30" customHeight="1" thickTop="1" thickBot="1">
      <c r="B18" s="282" t="s">
        <v>180</v>
      </c>
      <c r="C18" s="573">
        <v>400</v>
      </c>
      <c r="D18" s="573"/>
      <c r="E18" s="573"/>
      <c r="G18" s="215"/>
      <c r="I18"/>
    </row>
    <row r="19" spans="1:9" s="118" customFormat="1" ht="12.75" customHeight="1" thickTop="1">
      <c r="B19" s="150"/>
      <c r="C19" s="150"/>
      <c r="D19" s="150"/>
      <c r="E19" s="150"/>
      <c r="G19" s="215"/>
      <c r="I19"/>
    </row>
    <row r="20" spans="1:9" s="118" customFormat="1" ht="28.5" customHeight="1" thickBot="1">
      <c r="A20"/>
      <c r="B20" s="472"/>
      <c r="C20" s="472"/>
      <c r="D20" s="472"/>
      <c r="E20" s="472"/>
      <c r="G20" s="215"/>
    </row>
    <row r="21" spans="1:9" s="118" customFormat="1" ht="39.75" customHeight="1" thickTop="1" thickBot="1">
      <c r="A21"/>
      <c r="B21" s="283" t="s">
        <v>282</v>
      </c>
      <c r="C21" s="573" t="s">
        <v>289</v>
      </c>
      <c r="D21" s="573"/>
      <c r="E21" s="573"/>
      <c r="F21" s="284">
        <v>1</v>
      </c>
      <c r="G21" s="215"/>
    </row>
    <row r="22" spans="1:9" s="118" customFormat="1" ht="39.75" customHeight="1" thickTop="1" thickBot="1">
      <c r="A22"/>
      <c r="B22" s="285" t="s">
        <v>284</v>
      </c>
      <c r="C22" s="573" t="s">
        <v>290</v>
      </c>
      <c r="D22" s="573"/>
      <c r="E22" s="573"/>
      <c r="G22" s="215"/>
    </row>
    <row r="23" spans="1:9" s="118" customFormat="1" ht="16.5" thickTop="1" thickBot="1">
      <c r="A23"/>
      <c r="B23" s="117" t="s">
        <v>286</v>
      </c>
      <c r="F23" s="164"/>
    </row>
    <row r="24" spans="1:9" s="118" customFormat="1" ht="16" thickTop="1">
      <c r="A24"/>
      <c r="B24" s="118" t="s">
        <v>287</v>
      </c>
    </row>
    <row r="26" spans="1:9" s="118" customFormat="1" ht="20">
      <c r="A26"/>
      <c r="B26" s="117"/>
      <c r="C26" s="272"/>
      <c r="D26" s="273"/>
      <c r="E26" s="272"/>
    </row>
    <row r="27" spans="1:9" ht="27.5">
      <c r="B27" s="358" t="s">
        <v>52</v>
      </c>
      <c r="C27" s="4"/>
      <c r="D27" s="118"/>
    </row>
    <row r="28" spans="1:9" ht="15.5">
      <c r="B28" s="4"/>
      <c r="C28" s="359" t="s">
        <v>53</v>
      </c>
      <c r="D28" s="118"/>
    </row>
    <row r="29" spans="1:9" ht="15.5">
      <c r="B29" s="118"/>
      <c r="C29" s="359" t="s">
        <v>215</v>
      </c>
      <c r="D29" s="118"/>
    </row>
  </sheetData>
  <mergeCells count="9">
    <mergeCell ref="B20:E20"/>
    <mergeCell ref="C21:E21"/>
    <mergeCell ref="C22:E22"/>
    <mergeCell ref="B8:E8"/>
    <mergeCell ref="B9:E9"/>
    <mergeCell ref="C14:E14"/>
    <mergeCell ref="C16:E16"/>
    <mergeCell ref="C17:E17"/>
    <mergeCell ref="C18:E18"/>
  </mergeCells>
  <printOptions horizontalCentered="1"/>
  <pageMargins left="0.19685039370078702" right="0.19685039370078702" top="0.39370078740157505" bottom="0.39370078740157505" header="0.39370078740157505" footer="0.39370078740157505"/>
  <pageSetup paperSize="0" orientation="portrait" horizontalDpi="0" verticalDpi="0" copies="0"/>
  <headerFooter alignWithMargins="0">
    <oddHeader>&amp;R&amp;D&amp;T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3415-2062-4950-BEC1-0A8D6997015B}">
  <sheetPr>
    <tabColor theme="9" tint="0.59999389629810485"/>
    <pageSetUpPr fitToPage="1"/>
  </sheetPr>
  <dimension ref="A1:G35"/>
  <sheetViews>
    <sheetView workbookViewId="0">
      <selection activeCell="B34" sqref="B34:C35"/>
    </sheetView>
  </sheetViews>
  <sheetFormatPr baseColWidth="10" defaultColWidth="13.1796875" defaultRowHeight="15.5"/>
  <cols>
    <col min="1" max="1" width="11" style="118" customWidth="1"/>
    <col min="2" max="2" width="3.453125" style="118" customWidth="1"/>
    <col min="3" max="3" width="46.54296875" style="118" customWidth="1"/>
    <col min="4" max="6" width="16.453125" style="118" customWidth="1"/>
    <col min="7" max="7" width="8.81640625" style="118" customWidth="1"/>
    <col min="8" max="8" width="13.1796875" style="118" customWidth="1"/>
    <col min="9" max="16384" width="13.1796875" style="118"/>
  </cols>
  <sheetData>
    <row r="1" spans="1:7" ht="20">
      <c r="B1" s="258"/>
      <c r="D1" s="418"/>
      <c r="E1" s="418"/>
      <c r="F1" s="418"/>
    </row>
    <row r="2" spans="1:7" ht="14.25" customHeight="1">
      <c r="B2" s="3"/>
    </row>
    <row r="3" spans="1:7" ht="14.25" customHeight="1">
      <c r="B3" s="3"/>
    </row>
    <row r="4" spans="1:7" ht="14.25" customHeight="1">
      <c r="B4" s="3"/>
    </row>
    <row r="5" spans="1:7" ht="14.25" customHeight="1">
      <c r="B5" s="3"/>
    </row>
    <row r="6" spans="1:7" ht="23.25" customHeight="1">
      <c r="B6" s="418"/>
      <c r="C6" s="418"/>
      <c r="D6" s="418"/>
      <c r="E6" s="418"/>
      <c r="F6" s="418"/>
      <c r="G6" s="260"/>
    </row>
    <row r="7" spans="1:7" ht="15" customHeight="1">
      <c r="B7" s="147"/>
    </row>
    <row r="8" spans="1:7" ht="25">
      <c r="B8" s="266" t="s">
        <v>243</v>
      </c>
      <c r="D8" s="286"/>
    </row>
    <row r="9" spans="1:7" ht="20">
      <c r="B9" s="575" t="s">
        <v>291</v>
      </c>
      <c r="C9" s="575"/>
      <c r="D9" s="575"/>
    </row>
    <row r="10" spans="1:7" ht="18.75" customHeight="1">
      <c r="B10" s="229" t="s">
        <v>252</v>
      </c>
      <c r="C10" s="230"/>
    </row>
    <row r="11" spans="1:7" ht="14.25" customHeight="1">
      <c r="A11" s="171"/>
      <c r="B11" s="118" t="s">
        <v>292</v>
      </c>
      <c r="C11" s="171"/>
      <c r="D11" s="418"/>
      <c r="E11" s="418"/>
      <c r="F11" s="418"/>
    </row>
    <row r="12" spans="1:7" ht="14.25" customHeight="1">
      <c r="A12" s="171"/>
      <c r="C12" s="171"/>
      <c r="D12" s="258"/>
    </row>
    <row r="13" spans="1:7" ht="14.25" customHeight="1">
      <c r="A13" s="171"/>
      <c r="C13" s="171"/>
      <c r="D13" s="258"/>
    </row>
    <row r="14" spans="1:7" ht="14.25" customHeight="1">
      <c r="A14" s="171"/>
      <c r="B14" s="116" t="s">
        <v>293</v>
      </c>
      <c r="C14" s="171"/>
      <c r="F14" s="171"/>
    </row>
    <row r="15" spans="1:7" ht="14.25" customHeight="1">
      <c r="A15" s="171"/>
      <c r="B15" s="116" t="s">
        <v>294</v>
      </c>
      <c r="C15" s="171"/>
      <c r="F15" s="171"/>
    </row>
    <row r="16" spans="1:7" ht="14.25" customHeight="1">
      <c r="A16" s="171"/>
      <c r="B16" s="116" t="s">
        <v>295</v>
      </c>
      <c r="C16" s="171"/>
      <c r="F16" s="171"/>
    </row>
    <row r="17" spans="1:6" ht="14.25" customHeight="1">
      <c r="A17" s="171"/>
      <c r="B17" s="116"/>
      <c r="C17" s="171"/>
      <c r="F17" s="171"/>
    </row>
    <row r="18" spans="1:6" ht="14.25" customHeight="1" thickBot="1">
      <c r="A18" s="171"/>
      <c r="B18" s="287"/>
      <c r="C18" s="171"/>
    </row>
    <row r="19" spans="1:6" ht="45.75" customHeight="1" thickTop="1" thickBot="1">
      <c r="B19" s="560" t="s">
        <v>278</v>
      </c>
      <c r="C19" s="560"/>
      <c r="D19" s="553" t="s">
        <v>255</v>
      </c>
      <c r="E19" s="553"/>
      <c r="F19" s="553"/>
    </row>
    <row r="20" spans="1:6" ht="51.75" customHeight="1" thickTop="1" thickBot="1">
      <c r="B20" s="560"/>
      <c r="C20" s="560"/>
      <c r="D20" s="554" t="s">
        <v>256</v>
      </c>
      <c r="E20" s="554"/>
      <c r="F20" s="554"/>
    </row>
    <row r="21" spans="1:6" ht="37.5" customHeight="1" thickTop="1" thickBot="1">
      <c r="B21" s="560"/>
      <c r="C21" s="560"/>
      <c r="D21" s="288" t="s">
        <v>257</v>
      </c>
      <c r="E21" s="288" t="s">
        <v>258</v>
      </c>
      <c r="F21" s="288" t="s">
        <v>259</v>
      </c>
    </row>
    <row r="22" spans="1:6" ht="25" customHeight="1" thickTop="1" thickBot="1">
      <c r="B22" s="289"/>
      <c r="C22" s="290" t="s">
        <v>103</v>
      </c>
      <c r="D22" s="239">
        <v>2725</v>
      </c>
      <c r="E22" s="239">
        <f>D22*1.5</f>
        <v>4087.5</v>
      </c>
      <c r="F22" s="240">
        <f>D22*2</f>
        <v>5450</v>
      </c>
    </row>
    <row r="23" spans="1:6" ht="7.5" customHeight="1" thickTop="1">
      <c r="B23" s="254"/>
      <c r="C23" s="291"/>
      <c r="D23" s="292"/>
      <c r="E23" s="293"/>
      <c r="F23" s="254"/>
    </row>
    <row r="24" spans="1:6" ht="21" customHeight="1">
      <c r="B24" s="118" t="s">
        <v>249</v>
      </c>
      <c r="C24" s="235"/>
      <c r="D24" s="241"/>
      <c r="E24" s="233"/>
      <c r="F24" s="233"/>
    </row>
    <row r="25" spans="1:6" ht="33.75" customHeight="1" thickBot="1">
      <c r="B25" s="150"/>
      <c r="C25" s="235"/>
      <c r="D25" s="294"/>
      <c r="E25" s="231"/>
      <c r="F25" s="242"/>
    </row>
    <row r="26" spans="1:6" ht="21" customHeight="1" thickTop="1" thickBot="1">
      <c r="B26" s="560" t="s">
        <v>260</v>
      </c>
      <c r="C26" s="560"/>
      <c r="D26" s="553" t="s">
        <v>255</v>
      </c>
      <c r="E26" s="553"/>
      <c r="F26" s="553"/>
    </row>
    <row r="27" spans="1:6" ht="24.75" customHeight="1" thickTop="1" thickBot="1">
      <c r="B27" s="560"/>
      <c r="C27" s="560"/>
      <c r="D27" s="554" t="s">
        <v>256</v>
      </c>
      <c r="E27" s="554"/>
      <c r="F27" s="554"/>
    </row>
    <row r="28" spans="1:6" ht="37.5" customHeight="1" thickTop="1" thickBot="1">
      <c r="B28" s="560"/>
      <c r="C28" s="560"/>
      <c r="D28" s="238" t="s">
        <v>257</v>
      </c>
      <c r="E28" s="238" t="s">
        <v>258</v>
      </c>
      <c r="F28" s="238" t="s">
        <v>259</v>
      </c>
    </row>
    <row r="29" spans="1:6" ht="20.5" thickTop="1">
      <c r="B29" s="295" t="s">
        <v>221</v>
      </c>
      <c r="C29" s="296"/>
      <c r="D29" s="297">
        <v>1600</v>
      </c>
      <c r="E29" s="297">
        <f>D29*1.5</f>
        <v>2400</v>
      </c>
      <c r="F29" s="298">
        <f>D29*2</f>
        <v>3200</v>
      </c>
    </row>
    <row r="30" spans="1:6" ht="20.5" thickBot="1">
      <c r="B30" s="299" t="s">
        <v>222</v>
      </c>
      <c r="C30" s="300"/>
      <c r="D30" s="239">
        <v>1150</v>
      </c>
      <c r="E30" s="239">
        <f>D30*1.5</f>
        <v>1725</v>
      </c>
      <c r="F30" s="301">
        <f>D30*2</f>
        <v>2300</v>
      </c>
    </row>
    <row r="31" spans="1:6" ht="8.5" customHeight="1" thickTop="1">
      <c r="B31" s="253"/>
      <c r="C31" s="254"/>
      <c r="D31" s="255"/>
      <c r="E31" s="256"/>
      <c r="F31" s="254"/>
    </row>
    <row r="32" spans="1:6" ht="30" customHeight="1">
      <c r="B32" s="118" t="s">
        <v>261</v>
      </c>
      <c r="D32" s="302"/>
      <c r="E32" s="220"/>
    </row>
    <row r="33" spans="2:5" ht="30" customHeight="1">
      <c r="D33" s="302"/>
      <c r="E33" s="220"/>
    </row>
    <row r="34" spans="2:5" ht="27.5">
      <c r="B34" s="358" t="s">
        <v>52</v>
      </c>
      <c r="C34" s="4"/>
    </row>
    <row r="35" spans="2:5">
      <c r="B35" s="4"/>
      <c r="C35" s="359" t="s">
        <v>53</v>
      </c>
    </row>
  </sheetData>
  <mergeCells count="10">
    <mergeCell ref="B26:C28"/>
    <mergeCell ref="D26:F26"/>
    <mergeCell ref="D27:F27"/>
    <mergeCell ref="D1:F1"/>
    <mergeCell ref="B6:F6"/>
    <mergeCell ref="B9:D9"/>
    <mergeCell ref="D11:F11"/>
    <mergeCell ref="B19:C21"/>
    <mergeCell ref="D19:F19"/>
    <mergeCell ref="D20:F20"/>
  </mergeCells>
  <pageMargins left="0" right="0" top="0.19685039370078702" bottom="0" header="0.19685039370078702" footer="0"/>
  <pageSetup paperSize="0" orientation="portrait" horizontalDpi="0" verticalDpi="0" copie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96C80376E8B48B5B03899924126C5" ma:contentTypeVersion="10" ma:contentTypeDescription="Crée un document." ma:contentTypeScope="" ma:versionID="6f595e905825d3951b0c0a8973080d68">
  <xsd:schema xmlns:xsd="http://www.w3.org/2001/XMLSchema" xmlns:xs="http://www.w3.org/2001/XMLSchema" xmlns:p="http://schemas.microsoft.com/office/2006/metadata/properties" xmlns:ns2="97ad1b8f-d1a0-4c51-b36e-46b3ec26bde0" xmlns:ns3="2f7610bc-e141-4488-990f-f488387b20c5" targetNamespace="http://schemas.microsoft.com/office/2006/metadata/properties" ma:root="true" ma:fieldsID="71b5e98f52e28ee10018297d5ab64fc8" ns2:_="" ns3:_="">
    <xsd:import namespace="97ad1b8f-d1a0-4c51-b36e-46b3ec26bde0"/>
    <xsd:import namespace="2f7610bc-e141-4488-990f-f488387b20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d1b8f-d1a0-4c51-b36e-46b3ec26bd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7610bc-e141-4488-990f-f488387b20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6D4587-98CE-43DE-9BB8-613B80E131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728CF5-ED47-4472-88BC-2CA7109616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d1b8f-d1a0-4c51-b36e-46b3ec26bde0"/>
    <ds:schemaRef ds:uri="2f7610bc-e141-4488-990f-f488387b2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22</vt:i4>
      </vt:variant>
      <vt:variant>
        <vt:lpstr>Plages nommées</vt:lpstr>
      </vt:variant>
      <vt:variant>
        <vt:i4>18</vt:i4>
      </vt:variant>
    </vt:vector>
  </HeadingPairs>
  <TitlesOfParts>
    <vt:vector size="40" baseType="lpstr">
      <vt:lpstr>TITRE</vt:lpstr>
      <vt:lpstr>PRIVILEGE_CM</vt:lpstr>
      <vt:lpstr>BI MEDIA</vt:lpstr>
      <vt:lpstr>PERF_CORSE_MATIN</vt:lpstr>
      <vt:lpstr>PACK_PROXI_CORSE</vt:lpstr>
      <vt:lpstr>PACK_PROXI_BI_MEDIA</vt:lpstr>
      <vt:lpstr>EMPLOI_INT_FORM</vt:lpstr>
      <vt:lpstr>IMMO_MOTEURS</vt:lpstr>
      <vt:lpstr>SETTIMANA</vt:lpstr>
      <vt:lpstr>SUPPLEMENTS THEMATIQUES</vt:lpstr>
      <vt:lpstr>DIVERTO_triangle_P1_</vt:lpstr>
      <vt:lpstr>DIVERTO_Jaquette_</vt:lpstr>
      <vt:lpstr>DIVERTO_Sur_Couv_Panoram</vt:lpstr>
      <vt:lpstr>DIVERTO_MOD_PUB</vt:lpstr>
      <vt:lpstr>DIVERTO_ENC_BROCH_</vt:lpstr>
      <vt:lpstr>DIVERTO_ENCARTS</vt:lpstr>
      <vt:lpstr>DIVERTO_Une_Evenement</vt:lpstr>
      <vt:lpstr>_FEMINA_Triangle_P1_</vt:lpstr>
      <vt:lpstr>FEMINA_JAQUETTE</vt:lpstr>
      <vt:lpstr>FEMINA_Modules_Pub</vt:lpstr>
      <vt:lpstr>FEMINA_TDCE_DECO</vt:lpstr>
      <vt:lpstr>Encarts_FEMINA</vt:lpstr>
      <vt:lpstr>_FEMINA_Triangle_P1_!Zone_d_impression</vt:lpstr>
      <vt:lpstr>'BI MEDIA'!Zone_d_impression</vt:lpstr>
      <vt:lpstr>DIVERTO_ENCARTS!Zone_d_impression</vt:lpstr>
      <vt:lpstr>DIVERTO_Jaquette_!Zone_d_impression</vt:lpstr>
      <vt:lpstr>DIVERTO_MOD_PUB!Zone_d_impression</vt:lpstr>
      <vt:lpstr>DIVERTO_triangle_P1_!Zone_d_impression</vt:lpstr>
      <vt:lpstr>DIVERTO_Une_Evenement!Zone_d_impression</vt:lpstr>
      <vt:lpstr>EMPLOI_INT_FORM!Zone_d_impression</vt:lpstr>
      <vt:lpstr>Encarts_FEMINA!Zone_d_impression</vt:lpstr>
      <vt:lpstr>FEMINA_JAQUETTE!Zone_d_impression</vt:lpstr>
      <vt:lpstr>FEMINA_Modules_Pub!Zone_d_impression</vt:lpstr>
      <vt:lpstr>FEMINA_TDCE_DECO!Zone_d_impression</vt:lpstr>
      <vt:lpstr>PACK_PROXI_BI_MEDIA!Zone_d_impression</vt:lpstr>
      <vt:lpstr>PACK_PROXI_CORSE!Zone_d_impression</vt:lpstr>
      <vt:lpstr>PRIVILEGE_CM!Zone_d_impression</vt:lpstr>
      <vt:lpstr>SETTIMANA!Zone_d_impression</vt:lpstr>
      <vt:lpstr>'SUPPLEMENTS THEMATIQUES'!Zone_d_impression</vt:lpstr>
      <vt:lpstr>TITRE!Zone_d_impression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Marie-France Saliceti</dc:creator>
  <cp:keywords/>
  <dc:description/>
  <cp:lastModifiedBy>Stephanie  Mariani</cp:lastModifiedBy>
  <cp:revision/>
  <dcterms:created xsi:type="dcterms:W3CDTF">2007-11-09T07:35:03Z</dcterms:created>
  <dcterms:modified xsi:type="dcterms:W3CDTF">2025-12-09T09:07:35Z</dcterms:modified>
  <cp:category/>
  <cp:contentStatus/>
</cp:coreProperties>
</file>