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nsen/src/Jansen_Excel_HW/"/>
    </mc:Choice>
  </mc:AlternateContent>
  <xr:revisionPtr revIDLastSave="0" documentId="13_ncr:1_{A68F4892-3037-8141-A82E-670D4B757926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Kickstarter Table" sheetId="1" r:id="rId1"/>
    <sheet name="Category Stats" sheetId="3" r:id="rId2"/>
    <sheet name="Sub-Category Stats" sheetId="4" r:id="rId3"/>
    <sheet name="Goal Outcomes" sheetId="5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5" i="5"/>
  <c r="B4" i="5"/>
  <c r="B3" i="5"/>
  <c r="B2" i="5"/>
  <c r="B12" i="5"/>
  <c r="B13" i="5"/>
  <c r="E2" i="5" l="1"/>
  <c r="H2" i="5" s="1"/>
  <c r="E13" i="5"/>
  <c r="E12" i="5"/>
  <c r="E11" i="5"/>
  <c r="E10" i="5"/>
  <c r="E9" i="5"/>
  <c r="E8" i="5"/>
  <c r="E7" i="5"/>
  <c r="E6" i="5"/>
  <c r="E5" i="5"/>
  <c r="E4" i="5"/>
  <c r="E3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R2" i="1"/>
  <c r="Q2" i="1"/>
  <c r="P2" i="1"/>
  <c r="O2" i="1"/>
  <c r="F2" i="5" l="1"/>
  <c r="G2" i="5"/>
  <c r="H11" i="5"/>
  <c r="G11" i="5"/>
  <c r="F11" i="5"/>
  <c r="G10" i="5"/>
  <c r="H10" i="5"/>
  <c r="F10" i="5"/>
  <c r="G9" i="5"/>
  <c r="H9" i="5"/>
  <c r="F9" i="5"/>
  <c r="G8" i="5"/>
  <c r="H8" i="5"/>
  <c r="F8" i="5"/>
  <c r="G7" i="5"/>
  <c r="H7" i="5"/>
  <c r="F7" i="5"/>
  <c r="G6" i="5"/>
  <c r="H6" i="5"/>
  <c r="F6" i="5"/>
  <c r="H5" i="5"/>
  <c r="G5" i="5"/>
  <c r="F5" i="5"/>
  <c r="G4" i="5"/>
  <c r="H4" i="5"/>
  <c r="F4" i="5"/>
  <c r="G3" i="5"/>
  <c r="H3" i="5"/>
  <c r="F3" i="5"/>
  <c r="H12" i="5"/>
  <c r="G12" i="5"/>
  <c r="F12" i="5"/>
  <c r="G13" i="5"/>
  <c r="H13" i="5"/>
  <c r="F13" i="5"/>
</calcChain>
</file>

<file path=xl/sharedStrings.xml><?xml version="1.0" encoding="utf-8"?>
<sst xmlns="http://schemas.openxmlformats.org/spreadsheetml/2006/main" count="24803" uniqueCount="8387">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</sst>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209</c:v>
                </c:pt>
                <c:pt idx="1">
                  <c:v>300</c:v>
                </c:pt>
                <c:pt idx="2">
                  <c:v>839</c:v>
                </c:pt>
                <c:pt idx="3">
                  <c:v>80</c:v>
                </c:pt>
                <c:pt idx="5">
                  <c:v>34</c:v>
                </c:pt>
                <c:pt idx="6">
                  <c:v>540</c:v>
                </c:pt>
                <c:pt idx="7">
                  <c:v>80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BB4A-8B42-23C6C1BA915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2">
                  <c:v>24</c:v>
                </c:pt>
                <c:pt idx="5">
                  <c:v>6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C-BB4A-8B42-23C6C1BA915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213</c:v>
                </c:pt>
                <c:pt idx="1">
                  <c:v>180</c:v>
                </c:pt>
                <c:pt idx="2">
                  <c:v>493</c:v>
                </c:pt>
                <c:pt idx="3">
                  <c:v>127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C-BB4A-8B42-23C6C1BA915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technology</c:v>
                </c:pt>
                <c:pt idx="1">
                  <c:v>film &amp; video</c:v>
                </c:pt>
                <c:pt idx="2">
                  <c:v>theater</c:v>
                </c:pt>
                <c:pt idx="3">
                  <c:v>publishing</c:v>
                </c:pt>
                <c:pt idx="4">
                  <c:v>journalism</c:v>
                </c:pt>
                <c:pt idx="5">
                  <c:v>food</c:v>
                </c:pt>
                <c:pt idx="6">
                  <c:v>music</c:v>
                </c:pt>
                <c:pt idx="7">
                  <c:v>games</c:v>
                </c:pt>
                <c:pt idx="8">
                  <c:v>photography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178</c:v>
                </c:pt>
                <c:pt idx="1">
                  <c:v>40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C-BB4A-8B42-23C6C1BA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639056"/>
        <c:axId val="1722640688"/>
      </c:barChart>
      <c:catAx>
        <c:axId val="17226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0688"/>
        <c:crosses val="autoZero"/>
        <c:auto val="1"/>
        <c:lblAlgn val="ctr"/>
        <c:lblOffset val="100"/>
        <c:noMultiLvlLbl val="0"/>
      </c:catAx>
      <c:valAx>
        <c:axId val="1722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Stats'!$B$6:$B$56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124C-9660-B8DF6C75E358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Stats'!$C$6:$C$56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0-B34A-BFF7-8E64CCBCD16A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Stats'!$D$6:$D$56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0-B34A-BFF7-8E64CCBCD16A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'Sub-Category Stats'!$A$6:$A$56</c:f>
              <c:multiLvlStrCache>
                <c:ptCount val="41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restaurants</c:v>
                  </c:pt>
                  <c:pt idx="8">
                    <c:v>small batch</c:v>
                  </c:pt>
                  <c:pt idx="9">
                    <c:v>mobile games</c:v>
                  </c:pt>
                  <c:pt idx="10">
                    <c:v>tabletop games</c:v>
                  </c:pt>
                  <c:pt idx="11">
                    <c:v>video games</c:v>
                  </c:pt>
                  <c:pt idx="12">
                    <c:v>audio</c:v>
                  </c:pt>
                  <c:pt idx="13">
                    <c:v>classical music</c:v>
                  </c:pt>
                  <c:pt idx="14">
                    <c:v>electronic music</c:v>
                  </c:pt>
                  <c:pt idx="15">
                    <c:v>faith</c:v>
                  </c:pt>
                  <c:pt idx="16">
                    <c:v>indie rock</c:v>
                  </c:pt>
                  <c:pt idx="17">
                    <c:v>jazz</c:v>
                  </c:pt>
                  <c:pt idx="18">
                    <c:v>metal</c:v>
                  </c:pt>
                  <c:pt idx="19">
                    <c:v>pop</c:v>
                  </c:pt>
                  <c:pt idx="20">
                    <c:v>rock</c:v>
                  </c:pt>
                  <c:pt idx="21">
                    <c:v>world music</c:v>
                  </c:pt>
                  <c:pt idx="22">
                    <c:v>nature</c:v>
                  </c:pt>
                  <c:pt idx="23">
                    <c:v>people</c:v>
                  </c:pt>
                  <c:pt idx="24">
                    <c:v>photobooks</c:v>
                  </c:pt>
                  <c:pt idx="25">
                    <c:v>places</c:v>
                  </c:pt>
                  <c:pt idx="26">
                    <c:v>art books</c:v>
                  </c:pt>
                  <c:pt idx="27">
                    <c:v>children's books</c:v>
                  </c:pt>
                  <c:pt idx="28">
                    <c:v>fiction</c:v>
                  </c:pt>
                  <c:pt idx="29">
                    <c:v>nonfiction</c:v>
                  </c:pt>
                  <c:pt idx="30">
                    <c:v>radio &amp; podcasts</c:v>
                  </c:pt>
                  <c:pt idx="31">
                    <c:v>translations</c:v>
                  </c:pt>
                  <c:pt idx="32">
                    <c:v>gadgets</c:v>
                  </c:pt>
                  <c:pt idx="33">
                    <c:v>hardware</c:v>
                  </c:pt>
                  <c:pt idx="34">
                    <c:v>makerspaces</c:v>
                  </c:pt>
                  <c:pt idx="35">
                    <c:v>space exploration</c:v>
                  </c:pt>
                  <c:pt idx="36">
                    <c:v>wearables</c:v>
                  </c:pt>
                  <c:pt idx="37">
                    <c:v>web</c:v>
                  </c:pt>
                  <c:pt idx="38">
                    <c:v>musical</c:v>
                  </c:pt>
                  <c:pt idx="39">
                    <c:v>plays</c:v>
                  </c:pt>
                  <c:pt idx="40">
                    <c:v>spaces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9">
                    <c:v>games</c:v>
                  </c:pt>
                  <c:pt idx="12">
                    <c:v>journalism</c:v>
                  </c:pt>
                  <c:pt idx="13">
                    <c:v>music</c:v>
                  </c:pt>
                  <c:pt idx="22">
                    <c:v>photography</c:v>
                  </c:pt>
                  <c:pt idx="26">
                    <c:v>publishing</c:v>
                  </c:pt>
                  <c:pt idx="32">
                    <c:v>technology</c:v>
                  </c:pt>
                  <c:pt idx="38">
                    <c:v>theater</c:v>
                  </c:pt>
                </c:lvl>
              </c:multiLvlStrCache>
            </c:multiLvlStrRef>
          </c:cat>
          <c:val>
            <c:numRef>
              <c:f>'Sub-Category Stats'!$E$6:$E$56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0-B34A-BFF7-8E64CCBC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549248"/>
        <c:axId val="1917093600"/>
      </c:barChart>
      <c:catAx>
        <c:axId val="1900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93600"/>
        <c:crosses val="autoZero"/>
        <c:auto val="1"/>
        <c:lblAlgn val="ctr"/>
        <c:lblOffset val="100"/>
        <c:noMultiLvlLbl val="0"/>
      </c:catAx>
      <c:valAx>
        <c:axId val="1917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General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2-0646-822D-9BD06BEAB440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General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2-0646-822D-9BD06BEAB440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General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2-0646-822D-9BD06BEA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96128"/>
        <c:axId val="497650288"/>
      </c:lineChart>
      <c:catAx>
        <c:axId val="4618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50288"/>
        <c:crosses val="autoZero"/>
        <c:auto val="1"/>
        <c:lblAlgn val="ctr"/>
        <c:lblOffset val="100"/>
        <c:noMultiLvlLbl val="0"/>
      </c:catAx>
      <c:valAx>
        <c:axId val="497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17</xdr:col>
      <xdr:colOff>520700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E17AD-FE9B-904E-81B4-99DD9443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431800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9BD78-FFA8-1B4B-8AEB-5874DBA5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2457450</xdr:colOff>
      <xdr:row>15</xdr:row>
      <xdr:rowOff>177800</xdr:rowOff>
    </xdr:from>
    <xdr:to>
      <xdr:col>7</xdr:col>
      <xdr:colOff>825500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2E8E0-8F6E-1E48-B321-D1C0BE4E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Jansen" refreshedDate="43778.699788541664" createdVersion="6" refreshedVersion="6" minRefreshableVersion="3" recordCount="4114" xr:uid="{876EDC85-5BD2-0541-ADF3-7CA4CFADD7C4}">
  <cacheSource type="worksheet">
    <worksheetSource ref="A1:T4115" sheet="Kickstarter Table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0">
      <sharedItems containsNonDate="0" containsString="0" containsBlank="1" count="1">
        <m/>
      </sharedItems>
    </cacheField>
    <cacheField name="Date Ended Conversion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x v="0"/>
    <n v="182"/>
    <b v="1"/>
    <s v="film &amp; video/television"/>
    <n v="136.85882352941178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x v="0"/>
    <n v="79"/>
    <b v="1"/>
    <s v="film &amp; video/television"/>
    <n v="142.60827250608273"/>
    <n v="185.48101265822785"/>
    <x v="0"/>
    <x v="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x v="0"/>
    <n v="35"/>
    <b v="1"/>
    <s v="film &amp; video/television"/>
    <n v="105"/>
    <n v="15"/>
    <x v="0"/>
    <x v="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x v="0"/>
    <n v="150"/>
    <b v="1"/>
    <s v="film &amp; video/television"/>
    <n v="103.89999999999999"/>
    <n v="69.266666666666666"/>
    <x v="0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x v="0"/>
    <n v="284"/>
    <b v="1"/>
    <s v="film &amp; video/television"/>
    <n v="122.99154545454545"/>
    <n v="190.55028169014085"/>
    <x v="0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x v="0"/>
    <n v="47"/>
    <b v="1"/>
    <s v="film &amp; video/television"/>
    <n v="109.77744436109028"/>
    <n v="93.40425531914893"/>
    <x v="0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x v="0"/>
    <n v="58"/>
    <b v="1"/>
    <s v="film &amp; video/television"/>
    <n v="106.4875"/>
    <n v="146.87931034482759"/>
    <x v="0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x v="0"/>
    <n v="57"/>
    <b v="1"/>
    <s v="film &amp; video/television"/>
    <n v="101.22222222222221"/>
    <n v="159.82456140350877"/>
    <x v="0"/>
    <x v="0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x v="0"/>
    <n v="12"/>
    <b v="1"/>
    <s v="film &amp; video/television"/>
    <n v="100.04342857142856"/>
    <n v="291.79333333333335"/>
    <x v="0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x v="0"/>
    <n v="20"/>
    <b v="1"/>
    <s v="film &amp; video/television"/>
    <n v="125.998"/>
    <n v="31.499500000000001"/>
    <x v="0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x v="0"/>
    <n v="19"/>
    <b v="1"/>
    <s v="film &amp; video/television"/>
    <n v="100.49999999999999"/>
    <n v="158.68421052631578"/>
    <x v="0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x v="0"/>
    <n v="75"/>
    <b v="1"/>
    <s v="film &amp; video/television"/>
    <n v="120.5"/>
    <n v="80.333333333333329"/>
    <x v="0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x v="0"/>
    <n v="827"/>
    <b v="1"/>
    <s v="film &amp; video/television"/>
    <n v="165.29333333333335"/>
    <n v="59.961305925030231"/>
    <x v="0"/>
    <x v="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x v="0"/>
    <n v="51"/>
    <b v="1"/>
    <s v="film &amp; video/television"/>
    <n v="159.97142857142856"/>
    <n v="109.78431372549019"/>
    <x v="0"/>
    <x v="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x v="0"/>
    <n v="41"/>
    <b v="1"/>
    <s v="film &amp; video/television"/>
    <n v="100.93333333333334"/>
    <n v="147.70731707317074"/>
    <x v="0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x v="0"/>
    <n v="98"/>
    <b v="1"/>
    <s v="film &amp; video/television"/>
    <n v="106.60000000000001"/>
    <n v="21.755102040816325"/>
    <x v="0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x v="0"/>
    <n v="70"/>
    <b v="1"/>
    <s v="film &amp; video/television"/>
    <n v="100.24166666666667"/>
    <n v="171.84285714285716"/>
    <x v="0"/>
    <x v="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x v="0"/>
    <n v="36"/>
    <b v="1"/>
    <s v="film &amp; video/television"/>
    <n v="100.66666666666666"/>
    <n v="41.944444444444443"/>
    <x v="0"/>
    <x v="0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x v="0"/>
    <n v="342"/>
    <b v="1"/>
    <s v="film &amp; video/television"/>
    <n v="106.32110000000002"/>
    <n v="93.264122807017543"/>
    <x v="0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x v="0"/>
    <n v="22"/>
    <b v="1"/>
    <s v="film &amp; video/television"/>
    <n v="145.29411764705881"/>
    <n v="56.136363636363633"/>
    <x v="0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x v="0"/>
    <n v="25"/>
    <b v="1"/>
    <s v="film &amp; video/television"/>
    <n v="100.2"/>
    <n v="80.16"/>
    <x v="0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x v="0"/>
    <n v="101"/>
    <b v="1"/>
    <s v="film &amp; video/television"/>
    <n v="109.13513513513513"/>
    <n v="199.9009900990099"/>
    <x v="0"/>
    <x v="0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x v="0"/>
    <n v="8"/>
    <b v="1"/>
    <s v="film &amp; video/television"/>
    <n v="117.14285714285715"/>
    <n v="51.25"/>
    <x v="0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x v="0"/>
    <n v="23"/>
    <b v="1"/>
    <s v="film &amp; video/television"/>
    <n v="118.5"/>
    <n v="103.04347826086956"/>
    <x v="0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x v="0"/>
    <n v="574"/>
    <b v="1"/>
    <s v="film &amp; video/television"/>
    <n v="108.80768571428572"/>
    <n v="66.346149825783982"/>
    <x v="0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x v="0"/>
    <n v="14"/>
    <b v="1"/>
    <s v="film &amp; video/television"/>
    <n v="133.33333333333331"/>
    <n v="57.142857142857146"/>
    <x v="0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x v="0"/>
    <n v="19"/>
    <b v="1"/>
    <s v="film &amp; video/television"/>
    <n v="155.20000000000002"/>
    <n v="102.10526315789474"/>
    <x v="0"/>
    <x v="0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x v="0"/>
    <n v="150"/>
    <b v="1"/>
    <s v="film &amp; video/television"/>
    <n v="111.72500000000001"/>
    <n v="148.96666666666667"/>
    <x v="0"/>
    <x v="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x v="0"/>
    <n v="71"/>
    <b v="1"/>
    <s v="film &amp; video/television"/>
    <n v="100.35000000000001"/>
    <n v="169.6056338028169"/>
    <x v="0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x v="0"/>
    <n v="117"/>
    <b v="1"/>
    <s v="film &amp; video/television"/>
    <n v="123.33333333333334"/>
    <n v="31.623931623931625"/>
    <x v="0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x v="0"/>
    <n v="53"/>
    <b v="1"/>
    <s v="film &amp; video/television"/>
    <n v="101.29975"/>
    <n v="76.45264150943396"/>
    <x v="0"/>
    <x v="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x v="0"/>
    <n v="1"/>
    <b v="1"/>
    <s v="film &amp; video/television"/>
    <n v="100"/>
    <n v="13"/>
    <x v="0"/>
    <x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x v="0"/>
    <n v="89"/>
    <b v="1"/>
    <s v="film &amp; video/television"/>
    <n v="100.24604569420035"/>
    <n v="320.44943820224717"/>
    <x v="0"/>
    <x v="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x v="0"/>
    <n v="64"/>
    <b v="1"/>
    <s v="film &amp; video/television"/>
    <n v="102.0952380952381"/>
    <n v="83.75"/>
    <x v="0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x v="0"/>
    <n v="68"/>
    <b v="1"/>
    <s v="film &amp; video/television"/>
    <n v="130.46153846153845"/>
    <n v="49.882352941176471"/>
    <x v="0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x v="0"/>
    <n v="28"/>
    <b v="1"/>
    <s v="film &amp; video/television"/>
    <n v="166.5"/>
    <n v="59.464285714285715"/>
    <x v="0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x v="0"/>
    <n v="44"/>
    <b v="1"/>
    <s v="film &amp; video/television"/>
    <n v="142.15"/>
    <n v="193.84090909090909"/>
    <x v="0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x v="0"/>
    <n v="253"/>
    <b v="1"/>
    <s v="film &amp; video/television"/>
    <n v="183.44090909090909"/>
    <n v="159.51383399209487"/>
    <x v="0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x v="0"/>
    <n v="66"/>
    <b v="1"/>
    <s v="film &amp; video/television"/>
    <n v="110.04"/>
    <n v="41.68181818181818"/>
    <x v="0"/>
    <x v="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x v="0"/>
    <n v="217"/>
    <b v="1"/>
    <s v="film &amp; video/television"/>
    <n v="130.98000000000002"/>
    <n v="150.89861751152074"/>
    <x v="0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x v="0"/>
    <n v="16"/>
    <b v="1"/>
    <s v="film &amp; video/television"/>
    <n v="101.35000000000001"/>
    <n v="126.6875"/>
    <x v="0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x v="0"/>
    <n v="19"/>
    <b v="1"/>
    <s v="film &amp; video/television"/>
    <n v="100"/>
    <n v="105.26315789473684"/>
    <x v="0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x v="0"/>
    <n v="169"/>
    <b v="1"/>
    <s v="film &amp; video/television"/>
    <n v="141.85714285714286"/>
    <n v="117.51479289940828"/>
    <x v="0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x v="0"/>
    <n v="263"/>
    <b v="1"/>
    <s v="film &amp; video/television"/>
    <n v="308.65999999999997"/>
    <n v="117.36121673003802"/>
    <x v="0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x v="0"/>
    <n v="15"/>
    <b v="1"/>
    <s v="film &amp; video/television"/>
    <n v="100"/>
    <n v="133.33333333333334"/>
    <x v="0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x v="0"/>
    <n v="61"/>
    <b v="1"/>
    <s v="film &amp; video/television"/>
    <n v="120"/>
    <n v="98.360655737704917"/>
    <x v="0"/>
    <x v="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x v="0"/>
    <n v="45"/>
    <b v="1"/>
    <s v="film &amp; video/television"/>
    <n v="104.16666666666667"/>
    <n v="194.44444444444446"/>
    <x v="0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x v="0"/>
    <n v="70"/>
    <b v="1"/>
    <s v="film &amp; video/television"/>
    <n v="107.61100000000002"/>
    <n v="76.865000000000009"/>
    <x v="0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x v="0"/>
    <n v="38"/>
    <b v="1"/>
    <s v="film &amp; video/television"/>
    <n v="107.94999999999999"/>
    <n v="56.815789473684212"/>
    <x v="0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x v="0"/>
    <n v="87"/>
    <b v="1"/>
    <s v="film &amp; video/television"/>
    <n v="100"/>
    <n v="137.93103448275863"/>
    <x v="0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x v="0"/>
    <n v="22"/>
    <b v="1"/>
    <s v="film &amp; video/television"/>
    <n v="100"/>
    <n v="27.272727272727273"/>
    <x v="0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x v="0"/>
    <n v="119"/>
    <b v="1"/>
    <s v="film &amp; video/television"/>
    <n v="128.0181818181818"/>
    <n v="118.33613445378151"/>
    <x v="0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x v="0"/>
    <n v="52"/>
    <b v="1"/>
    <s v="film &amp; video/television"/>
    <n v="116.21"/>
    <n v="223.48076923076923"/>
    <x v="0"/>
    <x v="0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x v="0"/>
    <n v="117"/>
    <b v="1"/>
    <s v="film &amp; video/television"/>
    <n v="109.63333333333334"/>
    <n v="28.111111111111111"/>
    <x v="0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x v="0"/>
    <n v="52"/>
    <b v="1"/>
    <s v="film &amp; video/television"/>
    <n v="101"/>
    <n v="194.23076923076923"/>
    <x v="0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x v="0"/>
    <n v="86"/>
    <b v="1"/>
    <s v="film &amp; video/television"/>
    <n v="128.95348837209301"/>
    <n v="128.95348837209303"/>
    <x v="0"/>
    <x v="0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x v="0"/>
    <n v="174"/>
    <b v="1"/>
    <s v="film &amp; video/television"/>
    <n v="107.26249999999999"/>
    <n v="49.316091954022987"/>
    <x v="0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x v="0"/>
    <n v="69"/>
    <b v="1"/>
    <s v="film &amp; video/television"/>
    <n v="101.89999999999999"/>
    <n v="221.52173913043478"/>
    <x v="0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x v="0"/>
    <n v="75"/>
    <b v="1"/>
    <s v="film &amp; video/television"/>
    <n v="102.91"/>
    <n v="137.21333333333334"/>
    <x v="0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x v="0"/>
    <n v="33"/>
    <b v="1"/>
    <s v="film &amp; video/television"/>
    <n v="100.12570000000001"/>
    <n v="606.82242424242418"/>
    <x v="0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x v="0"/>
    <n v="108"/>
    <b v="1"/>
    <s v="film &amp; video/shorts"/>
    <n v="103.29622222222221"/>
    <n v="43.040092592592593"/>
    <x v="0"/>
    <x v="1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x v="0"/>
    <n v="23"/>
    <b v="1"/>
    <s v="film &amp; video/shorts"/>
    <n v="148.30000000000001"/>
    <n v="322.39130434782606"/>
    <x v="0"/>
    <x v="1"/>
    <x v="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x v="0"/>
    <n v="48"/>
    <b v="1"/>
    <s v="film &amp; video/shorts"/>
    <n v="154.73333333333332"/>
    <n v="96.708333333333329"/>
    <x v="0"/>
    <x v="1"/>
    <x v="0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x v="0"/>
    <n v="64"/>
    <b v="1"/>
    <s v="film &amp; video/shorts"/>
    <n v="113.51849999999999"/>
    <n v="35.474531249999998"/>
    <x v="0"/>
    <x v="1"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x v="0"/>
    <n v="24"/>
    <b v="1"/>
    <s v="film &amp; video/shorts"/>
    <n v="173.33333333333334"/>
    <n v="86.666666666666671"/>
    <x v="0"/>
    <x v="1"/>
    <x v="0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x v="0"/>
    <n v="57"/>
    <b v="1"/>
    <s v="film &amp; video/shorts"/>
    <n v="107.52857142857141"/>
    <n v="132.05263157894737"/>
    <x v="0"/>
    <x v="1"/>
    <x v="0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x v="0"/>
    <n v="26"/>
    <b v="1"/>
    <s v="film &amp; video/shorts"/>
    <n v="118.6"/>
    <n v="91.230769230769226"/>
    <x v="0"/>
    <x v="1"/>
    <x v="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x v="0"/>
    <n v="20"/>
    <b v="1"/>
    <s v="film &amp; video/shorts"/>
    <n v="116.25000000000001"/>
    <n v="116.25"/>
    <x v="0"/>
    <x v="1"/>
    <x v="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x v="0"/>
    <n v="36"/>
    <b v="1"/>
    <s v="film &amp; video/shorts"/>
    <n v="127.16666666666667"/>
    <n v="21.194444444444443"/>
    <x v="0"/>
    <x v="1"/>
    <x v="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x v="0"/>
    <n v="178"/>
    <b v="1"/>
    <s v="film &amp; video/shorts"/>
    <n v="110.9423"/>
    <n v="62.327134831460668"/>
    <x v="0"/>
    <x v="1"/>
    <x v="0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x v="0"/>
    <n v="17"/>
    <b v="1"/>
    <s v="film &amp; video/shorts"/>
    <n v="127.2"/>
    <n v="37.411764705882355"/>
    <x v="0"/>
    <x v="1"/>
    <x v="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x v="0"/>
    <n v="32"/>
    <b v="1"/>
    <s v="film &amp; video/shorts"/>
    <n v="123.94444444444443"/>
    <n v="69.71875"/>
    <x v="0"/>
    <x v="1"/>
    <x v="0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x v="0"/>
    <n v="41"/>
    <b v="1"/>
    <s v="film &amp; video/shorts"/>
    <n v="108.40909090909091"/>
    <n v="58.170731707317074"/>
    <x v="0"/>
    <x v="1"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x v="0"/>
    <n v="18"/>
    <b v="1"/>
    <s v="film &amp; video/shorts"/>
    <n v="100"/>
    <n v="50"/>
    <x v="0"/>
    <x v="1"/>
    <x v="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x v="0"/>
    <n v="29"/>
    <b v="1"/>
    <s v="film &amp; video/shorts"/>
    <n v="112.93199999999999"/>
    <n v="19.471034482758618"/>
    <x v="0"/>
    <x v="1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x v="0"/>
    <n v="47"/>
    <b v="1"/>
    <s v="film &amp; video/shorts"/>
    <n v="115.42857142857143"/>
    <n v="85.957446808510639"/>
    <x v="0"/>
    <x v="1"/>
    <x v="0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x v="0"/>
    <n v="15"/>
    <b v="1"/>
    <s v="film &amp; video/shorts"/>
    <n v="153.33333333333334"/>
    <n v="30.666666666666668"/>
    <x v="0"/>
    <x v="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x v="0"/>
    <n v="26"/>
    <b v="1"/>
    <s v="film &amp; video/shorts"/>
    <n v="392.5"/>
    <n v="60.384615384615387"/>
    <x v="0"/>
    <x v="1"/>
    <x v="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x v="0"/>
    <n v="35"/>
    <b v="1"/>
    <s v="film &amp; video/shorts"/>
    <n v="2702"/>
    <n v="38.6"/>
    <x v="0"/>
    <x v="1"/>
    <x v="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x v="0"/>
    <n v="41"/>
    <b v="1"/>
    <s v="film &amp; video/shorts"/>
    <n v="127"/>
    <n v="40.268292682926827"/>
    <x v="0"/>
    <x v="1"/>
    <x v="0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x v="0"/>
    <n v="47"/>
    <b v="1"/>
    <s v="film &amp; video/shorts"/>
    <n v="107.25"/>
    <n v="273.82978723404256"/>
    <x v="0"/>
    <x v="1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x v="0"/>
    <n v="28"/>
    <b v="1"/>
    <s v="film &amp; video/shorts"/>
    <n v="198"/>
    <n v="53.035714285714285"/>
    <x v="0"/>
    <x v="1"/>
    <x v="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x v="0"/>
    <n v="100"/>
    <b v="1"/>
    <s v="film &amp; video/shorts"/>
    <n v="100.01249999999999"/>
    <n v="40.005000000000003"/>
    <x v="0"/>
    <x v="1"/>
    <x v="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x v="0"/>
    <n v="13"/>
    <b v="1"/>
    <s v="film &amp; video/shorts"/>
    <n v="102.49999999999999"/>
    <n v="15.76923076923077"/>
    <x v="0"/>
    <x v="1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x v="0"/>
    <n v="7"/>
    <b v="1"/>
    <s v="film &amp; video/shorts"/>
    <n v="100"/>
    <n v="71.428571428571431"/>
    <x v="0"/>
    <x v="1"/>
    <x v="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x v="0"/>
    <n v="21"/>
    <b v="1"/>
    <s v="film &amp; video/shorts"/>
    <n v="125.49999999999999"/>
    <n v="71.714285714285708"/>
    <x v="0"/>
    <x v="1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x v="0"/>
    <n v="17"/>
    <b v="1"/>
    <s v="film &amp; video/shorts"/>
    <n v="106.46666666666667"/>
    <n v="375.76470588235293"/>
    <x v="0"/>
    <x v="1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x v="0"/>
    <n v="25"/>
    <b v="1"/>
    <s v="film &amp; video/shorts"/>
    <n v="104.60000000000001"/>
    <n v="104.6"/>
    <x v="0"/>
    <x v="1"/>
    <x v="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x v="0"/>
    <n v="60"/>
    <b v="1"/>
    <s v="film &amp; video/shorts"/>
    <n v="102.85714285714285"/>
    <n v="60"/>
    <x v="0"/>
    <x v="1"/>
    <x v="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x v="0"/>
    <n v="56"/>
    <b v="1"/>
    <s v="film &amp; video/shorts"/>
    <n v="115.06666666666668"/>
    <n v="123.28571428571429"/>
    <x v="0"/>
    <x v="1"/>
    <x v="0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x v="0"/>
    <n v="16"/>
    <b v="1"/>
    <s v="film &amp; video/shorts"/>
    <n v="100.4"/>
    <n v="31.375"/>
    <x v="0"/>
    <x v="1"/>
    <x v="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x v="0"/>
    <n v="46"/>
    <b v="1"/>
    <s v="film &amp; video/shorts"/>
    <n v="120"/>
    <n v="78.260869565217391"/>
    <x v="0"/>
    <x v="1"/>
    <x v="0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x v="0"/>
    <n v="43"/>
    <b v="1"/>
    <s v="film &amp; video/shorts"/>
    <n v="105.2"/>
    <n v="122.32558139534883"/>
    <x v="0"/>
    <x v="1"/>
    <x v="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x v="0"/>
    <n v="15"/>
    <b v="1"/>
    <s v="film &amp; video/shorts"/>
    <n v="110.60000000000001"/>
    <n v="73.733333333333334"/>
    <x v="0"/>
    <x v="1"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x v="0"/>
    <n v="12"/>
    <b v="1"/>
    <s v="film &amp; video/shorts"/>
    <n v="104"/>
    <n v="21.666666666666668"/>
    <x v="0"/>
    <x v="1"/>
    <x v="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x v="0"/>
    <n v="21"/>
    <b v="1"/>
    <s v="film &amp; video/shorts"/>
    <n v="131.42857142857142"/>
    <n v="21.904761904761905"/>
    <x v="0"/>
    <x v="1"/>
    <x v="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x v="0"/>
    <n v="34"/>
    <b v="1"/>
    <s v="film &amp; video/shorts"/>
    <n v="114.66666666666667"/>
    <n v="50.588235294117645"/>
    <x v="0"/>
    <x v="1"/>
    <x v="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x v="0"/>
    <n v="8"/>
    <b v="1"/>
    <s v="film &amp; video/shorts"/>
    <n v="106.25"/>
    <n v="53.125"/>
    <x v="0"/>
    <x v="1"/>
    <x v="0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x v="0"/>
    <n v="60"/>
    <b v="1"/>
    <s v="film &amp; video/shorts"/>
    <n v="106.25"/>
    <n v="56.666666666666664"/>
    <x v="0"/>
    <x v="1"/>
    <x v="0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x v="0"/>
    <n v="39"/>
    <b v="1"/>
    <s v="film &amp; video/shorts"/>
    <n v="106.01933333333334"/>
    <n v="40.776666666666664"/>
    <x v="0"/>
    <x v="1"/>
    <x v="0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x v="0"/>
    <n v="26"/>
    <b v="1"/>
    <s v="film &amp; video/shorts"/>
    <n v="100"/>
    <n v="192.30769230769232"/>
    <x v="0"/>
    <x v="1"/>
    <x v="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x v="0"/>
    <n v="35"/>
    <b v="1"/>
    <s v="film &amp; video/shorts"/>
    <n v="100"/>
    <n v="100"/>
    <x v="0"/>
    <x v="1"/>
    <x v="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x v="0"/>
    <n v="65"/>
    <b v="1"/>
    <s v="film &amp; video/shorts"/>
    <n v="127.75000000000001"/>
    <n v="117.92307692307692"/>
    <x v="0"/>
    <x v="1"/>
    <x v="0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x v="0"/>
    <n v="49"/>
    <b v="1"/>
    <s v="film &amp; video/shorts"/>
    <n v="105.15384615384616"/>
    <n v="27.897959183673468"/>
    <x v="0"/>
    <x v="1"/>
    <x v="0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x v="0"/>
    <n v="10"/>
    <b v="1"/>
    <s v="film &amp; video/shorts"/>
    <n v="120"/>
    <n v="60"/>
    <x v="0"/>
    <x v="1"/>
    <x v="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x v="0"/>
    <n v="60"/>
    <b v="1"/>
    <s v="film &amp; video/shorts"/>
    <n v="107.40909090909089"/>
    <n v="39.383333333333333"/>
    <x v="0"/>
    <x v="1"/>
    <x v="0"/>
    <x v="0"/>
  </r>
  <r>
    <n v="106"/>
    <s v="LOST WEEKEND"/>
    <s v="A Boy. A Girl. A Car. A Serial Killer."/>
    <n v="5000"/>
    <n v="5025"/>
    <x v="0"/>
    <x v="0"/>
    <s v="USD"/>
    <n v="1333391901"/>
    <x v="106"/>
    <x v="0"/>
    <n v="27"/>
    <b v="1"/>
    <s v="film &amp; video/shorts"/>
    <n v="100.49999999999999"/>
    <n v="186.11111111111111"/>
    <x v="0"/>
    <x v="1"/>
    <x v="0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x v="0"/>
    <n v="69"/>
    <b v="1"/>
    <s v="film &amp; video/shorts"/>
    <n v="102.46666666666667"/>
    <n v="111.37681159420291"/>
    <x v="0"/>
    <x v="1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x v="0"/>
    <n v="47"/>
    <b v="1"/>
    <s v="film &amp; video/shorts"/>
    <n v="246.66666666666669"/>
    <n v="78.723404255319153"/>
    <x v="0"/>
    <x v="1"/>
    <x v="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x v="0"/>
    <n v="47"/>
    <b v="1"/>
    <s v="film &amp; video/shorts"/>
    <n v="219.49999999999997"/>
    <n v="46.702127659574465"/>
    <x v="0"/>
    <x v="1"/>
    <x v="0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x v="0"/>
    <n v="26"/>
    <b v="1"/>
    <s v="film &amp; video/shorts"/>
    <n v="130.76923076923077"/>
    <n v="65.384615384615387"/>
    <x v="0"/>
    <x v="1"/>
    <x v="0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x v="0"/>
    <n v="53"/>
    <b v="1"/>
    <s v="film &amp; video/shorts"/>
    <n v="154.57142857142858"/>
    <n v="102.0754716981132"/>
    <x v="0"/>
    <x v="1"/>
    <x v="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x v="0"/>
    <n v="81"/>
    <b v="1"/>
    <s v="film &amp; video/shorts"/>
    <n v="104"/>
    <n v="64.197530864197532"/>
    <x v="0"/>
    <x v="1"/>
    <x v="0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x v="0"/>
    <n v="78"/>
    <b v="1"/>
    <s v="film &amp; video/shorts"/>
    <n v="141"/>
    <n v="90.384615384615387"/>
    <x v="0"/>
    <x v="1"/>
    <x v="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x v="0"/>
    <n v="35"/>
    <b v="1"/>
    <s v="film &amp; video/shorts"/>
    <n v="103.33333333333334"/>
    <n v="88.571428571428569"/>
    <x v="0"/>
    <x v="1"/>
    <x v="0"/>
    <x v="0"/>
  </r>
  <r>
    <n v="115"/>
    <s v="The World's Greatest Lover"/>
    <s v="Never judge a book (or a lover) by their cover."/>
    <n v="450"/>
    <n v="632"/>
    <x v="0"/>
    <x v="0"/>
    <s v="USD"/>
    <n v="1328377444"/>
    <x v="115"/>
    <x v="0"/>
    <n v="22"/>
    <b v="1"/>
    <s v="film &amp; video/shorts"/>
    <n v="140.44444444444443"/>
    <n v="28.727272727272727"/>
    <x v="0"/>
    <x v="1"/>
    <x v="0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x v="0"/>
    <n v="57"/>
    <b v="1"/>
    <s v="film &amp; video/shorts"/>
    <n v="113.65714285714286"/>
    <n v="69.78947368421052"/>
    <x v="0"/>
    <x v="1"/>
    <x v="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x v="0"/>
    <n v="27"/>
    <b v="1"/>
    <s v="film &amp; video/shorts"/>
    <n v="100.49377777777779"/>
    <n v="167.48962962962963"/>
    <x v="0"/>
    <x v="1"/>
    <x v="0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x v="0"/>
    <n v="39"/>
    <b v="1"/>
    <s v="film &amp; video/shorts"/>
    <n v="113.03159999999998"/>
    <n v="144.91230769230768"/>
    <x v="0"/>
    <x v="1"/>
    <x v="0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x v="0"/>
    <n v="37"/>
    <b v="1"/>
    <s v="film &amp; video/shorts"/>
    <n v="104.55692307692308"/>
    <n v="91.840540540540545"/>
    <x v="0"/>
    <x v="1"/>
    <x v="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x v="0"/>
    <n v="1"/>
    <b v="0"/>
    <s v="film &amp; video/science fiction"/>
    <n v="1.4285714285714287E-2"/>
    <n v="10"/>
    <x v="0"/>
    <x v="2"/>
    <x v="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x v="0"/>
    <n v="1"/>
    <b v="0"/>
    <s v="film &amp; video/science fiction"/>
    <n v="3.3333333333333333E-2"/>
    <n v="1"/>
    <x v="0"/>
    <x v="2"/>
    <x v="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x v="0"/>
    <n v="0"/>
    <b v="0"/>
    <s v="film &amp; video/science fiction"/>
    <n v="0"/>
    <e v="#DIV/0!"/>
    <x v="0"/>
    <x v="2"/>
    <x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x v="0"/>
    <n v="6"/>
    <b v="0"/>
    <s v="film &amp; video/science fiction"/>
    <n v="0.27454545454545454"/>
    <n v="25.166666666666668"/>
    <x v="0"/>
    <x v="2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x v="0"/>
    <n v="0"/>
    <b v="0"/>
    <s v="film &amp; video/science fiction"/>
    <n v="0"/>
    <e v="#DIV/0!"/>
    <x v="0"/>
    <x v="2"/>
    <x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x v="0"/>
    <n v="6"/>
    <b v="0"/>
    <s v="film &amp; video/science fiction"/>
    <n v="14.000000000000002"/>
    <n v="11.666666666666666"/>
    <x v="0"/>
    <x v="2"/>
    <x v="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x v="0"/>
    <n v="13"/>
    <b v="0"/>
    <s v="film &amp; video/science fiction"/>
    <n v="5.548"/>
    <n v="106.69230769230769"/>
    <x v="0"/>
    <x v="2"/>
    <x v="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x v="0"/>
    <n v="4"/>
    <b v="0"/>
    <s v="film &amp; video/science fiction"/>
    <n v="2.375"/>
    <n v="47.5"/>
    <x v="0"/>
    <x v="2"/>
    <x v="0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x v="0"/>
    <n v="6"/>
    <b v="0"/>
    <s v="film &amp; video/science fiction"/>
    <n v="1.867"/>
    <n v="311.16666666666669"/>
    <x v="0"/>
    <x v="2"/>
    <x v="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x v="0"/>
    <n v="0"/>
    <b v="0"/>
    <s v="film &amp; video/science fiction"/>
    <n v="0"/>
    <e v="#DIV/0!"/>
    <x v="0"/>
    <x v="2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x v="0"/>
    <n v="0"/>
    <b v="0"/>
    <s v="film &amp; video/science fiction"/>
    <n v="0"/>
    <e v="#DIV/0!"/>
    <x v="0"/>
    <x v="2"/>
    <x v="0"/>
    <x v="0"/>
  </r>
  <r>
    <n v="131"/>
    <s v="I (Canceled)"/>
    <s v="I"/>
    <n v="1200"/>
    <n v="0"/>
    <x v="1"/>
    <x v="0"/>
    <s v="USD"/>
    <n v="1467763200"/>
    <x v="131"/>
    <x v="0"/>
    <n v="0"/>
    <b v="0"/>
    <s v="film &amp; video/science fiction"/>
    <n v="0"/>
    <e v="#DIV/0!"/>
    <x v="0"/>
    <x v="2"/>
    <x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x v="0"/>
    <n v="81"/>
    <b v="0"/>
    <s v="film &amp; video/science fiction"/>
    <n v="9.5687499999999996"/>
    <n v="94.506172839506178"/>
    <x v="0"/>
    <x v="2"/>
    <x v="0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x v="0"/>
    <n v="0"/>
    <b v="0"/>
    <s v="film &amp; video/science fiction"/>
    <n v="0"/>
    <e v="#DIV/0!"/>
    <x v="0"/>
    <x v="2"/>
    <x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x v="0"/>
    <n v="0"/>
    <b v="0"/>
    <s v="film &amp; video/science fiction"/>
    <n v="0"/>
    <e v="#DIV/0!"/>
    <x v="0"/>
    <x v="2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x v="0"/>
    <n v="5"/>
    <b v="0"/>
    <s v="film &amp; video/science fiction"/>
    <n v="13.433333333333334"/>
    <n v="80.599999999999994"/>
    <x v="0"/>
    <x v="2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x v="0"/>
    <n v="0"/>
    <b v="0"/>
    <s v="film &amp; video/science fiction"/>
    <n v="0"/>
    <e v="#DIV/0!"/>
    <x v="0"/>
    <x v="2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x v="0"/>
    <n v="0"/>
    <b v="0"/>
    <s v="film &amp; video/science fiction"/>
    <n v="0"/>
    <e v="#DIV/0!"/>
    <x v="0"/>
    <x v="2"/>
    <x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x v="0"/>
    <n v="58"/>
    <b v="0"/>
    <s v="film &amp; video/science fiction"/>
    <n v="3.1413333333333333"/>
    <n v="81.241379310344826"/>
    <x v="0"/>
    <x v="2"/>
    <x v="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x v="0"/>
    <n v="1"/>
    <b v="0"/>
    <s v="film &amp; video/science fiction"/>
    <n v="100"/>
    <n v="500"/>
    <x v="0"/>
    <x v="2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x v="0"/>
    <n v="0"/>
    <b v="0"/>
    <s v="film &amp; video/science fiction"/>
    <n v="0"/>
    <e v="#DIV/0!"/>
    <x v="0"/>
    <x v="2"/>
    <x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x v="0"/>
    <n v="28"/>
    <b v="0"/>
    <s v="film &amp; video/science fiction"/>
    <n v="10.775"/>
    <n v="46.178571428571431"/>
    <x v="0"/>
    <x v="2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x v="0"/>
    <n v="1"/>
    <b v="0"/>
    <s v="film &amp; video/science fiction"/>
    <n v="0.33333333333333337"/>
    <n v="10"/>
    <x v="0"/>
    <x v="2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x v="0"/>
    <n v="0"/>
    <b v="0"/>
    <s v="film &amp; video/science fiction"/>
    <n v="0"/>
    <e v="#DIV/0!"/>
    <x v="0"/>
    <x v="2"/>
    <x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x v="0"/>
    <n v="37"/>
    <b v="0"/>
    <s v="film &amp; video/science fiction"/>
    <n v="27.6"/>
    <n v="55.945945945945944"/>
    <x v="0"/>
    <x v="2"/>
    <x v="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x v="0"/>
    <n v="9"/>
    <b v="0"/>
    <s v="film &amp; video/science fiction"/>
    <n v="7.5111111111111111"/>
    <n v="37.555555555555557"/>
    <x v="0"/>
    <x v="2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x v="0"/>
    <n v="3"/>
    <b v="0"/>
    <s v="film &amp; video/science fiction"/>
    <n v="0.57499999999999996"/>
    <n v="38.333333333333336"/>
    <x v="0"/>
    <x v="2"/>
    <x v="0"/>
    <x v="0"/>
  </r>
  <r>
    <n v="147"/>
    <s v="Consumed (Static Air) (Canceled)"/>
    <s v="Film makers catch live footage beyond their wildest dreams."/>
    <n v="7000"/>
    <n v="0"/>
    <x v="1"/>
    <x v="1"/>
    <s v="GBP"/>
    <n v="1420741080"/>
    <x v="147"/>
    <x v="0"/>
    <n v="0"/>
    <b v="0"/>
    <s v="film &amp; video/science fiction"/>
    <n v="0"/>
    <e v="#DIV/0!"/>
    <x v="0"/>
    <x v="2"/>
    <x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x v="0"/>
    <n v="2"/>
    <b v="0"/>
    <s v="film &amp; video/science fiction"/>
    <n v="0.08"/>
    <n v="20"/>
    <x v="0"/>
    <x v="2"/>
    <x v="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x v="0"/>
    <n v="6"/>
    <b v="0"/>
    <s v="film &amp; video/science fiction"/>
    <n v="0.91999999999999993"/>
    <n v="15.333333333333334"/>
    <x v="0"/>
    <x v="2"/>
    <x v="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x v="0"/>
    <n v="67"/>
    <b v="0"/>
    <s v="film &amp; video/science fiction"/>
    <n v="23.163076923076922"/>
    <n v="449.43283582089555"/>
    <x v="0"/>
    <x v="2"/>
    <x v="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x v="0"/>
    <n v="5"/>
    <b v="0"/>
    <s v="film &amp; video/science fiction"/>
    <n v="5.5999999999999994E-2"/>
    <n v="28"/>
    <x v="0"/>
    <x v="2"/>
    <x v="0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x v="0"/>
    <n v="2"/>
    <b v="0"/>
    <s v="film &amp; video/science fiction"/>
    <n v="7.8947368421052634E-3"/>
    <n v="15"/>
    <x v="0"/>
    <x v="2"/>
    <x v="0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x v="0"/>
    <n v="10"/>
    <b v="0"/>
    <s v="film &amp; video/science fiction"/>
    <n v="0.71799999999999997"/>
    <n v="35.9"/>
    <x v="0"/>
    <x v="2"/>
    <x v="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x v="0"/>
    <n v="3"/>
    <b v="0"/>
    <s v="film &amp; video/science fiction"/>
    <n v="2.666666666666667"/>
    <n v="13.333333333333334"/>
    <x v="0"/>
    <x v="2"/>
    <x v="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x v="0"/>
    <n v="4"/>
    <b v="0"/>
    <s v="film &amp; video/science fiction"/>
    <n v="6.0000000000000001E-3"/>
    <n v="20.25"/>
    <x v="0"/>
    <x v="2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x v="0"/>
    <n v="15"/>
    <b v="0"/>
    <s v="film &amp; video/science fiction"/>
    <n v="5.0999999999999996"/>
    <n v="119"/>
    <x v="0"/>
    <x v="2"/>
    <x v="0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x v="0"/>
    <n v="2"/>
    <b v="0"/>
    <s v="film &amp; video/science fiction"/>
    <n v="0.26711185308848079"/>
    <n v="4"/>
    <x v="0"/>
    <x v="2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x v="0"/>
    <n v="0"/>
    <b v="0"/>
    <s v="film &amp; video/science fiction"/>
    <n v="0"/>
    <e v="#DIV/0!"/>
    <x v="0"/>
    <x v="2"/>
    <x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x v="0"/>
    <n v="1"/>
    <b v="0"/>
    <s v="film &amp; video/science fiction"/>
    <n v="2E-3"/>
    <n v="10"/>
    <x v="0"/>
    <x v="2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x v="0"/>
    <n v="0"/>
    <b v="0"/>
    <s v="film &amp; video/drama"/>
    <n v="0"/>
    <e v="#DIV/0!"/>
    <x v="0"/>
    <x v="3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x v="0"/>
    <n v="1"/>
    <b v="0"/>
    <s v="film &amp; video/drama"/>
    <n v="0.01"/>
    <n v="5"/>
    <x v="0"/>
    <x v="3"/>
    <x v="0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x v="0"/>
    <n v="10"/>
    <b v="0"/>
    <s v="film &amp; video/drama"/>
    <n v="15.535714285714286"/>
    <n v="43.5"/>
    <x v="0"/>
    <x v="3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x v="0"/>
    <n v="0"/>
    <b v="0"/>
    <s v="film &amp; video/drama"/>
    <n v="0"/>
    <e v="#DIV/0!"/>
    <x v="0"/>
    <x v="3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x v="0"/>
    <n v="7"/>
    <b v="0"/>
    <s v="film &amp; video/drama"/>
    <n v="0.53333333333333333"/>
    <n v="91.428571428571431"/>
    <x v="0"/>
    <x v="3"/>
    <x v="0"/>
    <x v="0"/>
  </r>
  <r>
    <n v="165"/>
    <s v="NET"/>
    <s v="A teacher. A boy. The beach and a heatwave that drove them all insane."/>
    <n v="17000"/>
    <n v="0"/>
    <x v="2"/>
    <x v="1"/>
    <s v="GBP"/>
    <n v="1452613724"/>
    <x v="165"/>
    <x v="0"/>
    <n v="0"/>
    <b v="0"/>
    <s v="film &amp; video/drama"/>
    <n v="0"/>
    <e v="#DIV/0!"/>
    <x v="0"/>
    <x v="3"/>
    <x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x v="0"/>
    <n v="1"/>
    <b v="0"/>
    <s v="film &amp; video/drama"/>
    <n v="60"/>
    <n v="3000"/>
    <x v="0"/>
    <x v="3"/>
    <x v="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x v="0"/>
    <n v="2"/>
    <b v="0"/>
    <s v="film &amp; video/drama"/>
    <n v="0.01"/>
    <n v="5.5"/>
    <x v="0"/>
    <x v="3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x v="0"/>
    <n v="3"/>
    <b v="0"/>
    <s v="film &amp; video/drama"/>
    <n v="4.0625"/>
    <n v="108.33333333333333"/>
    <x v="0"/>
    <x v="3"/>
    <x v="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x v="0"/>
    <n v="10"/>
    <b v="0"/>
    <s v="film &amp; video/drama"/>
    <n v="22.400000000000002"/>
    <n v="56"/>
    <x v="0"/>
    <x v="3"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x v="0"/>
    <n v="10"/>
    <b v="0"/>
    <s v="film &amp; video/drama"/>
    <n v="3.25"/>
    <n v="32.5"/>
    <x v="0"/>
    <x v="3"/>
    <x v="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x v="0"/>
    <n v="1"/>
    <b v="0"/>
    <s v="film &amp; video/drama"/>
    <n v="2E-3"/>
    <n v="1"/>
    <x v="0"/>
    <x v="3"/>
    <x v="0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x v="0"/>
    <n v="0"/>
    <b v="0"/>
    <s v="film &amp; video/drama"/>
    <n v="0"/>
    <e v="#DIV/0!"/>
    <x v="0"/>
    <x v="3"/>
    <x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x v="0"/>
    <n v="0"/>
    <b v="0"/>
    <s v="film &amp; video/drama"/>
    <n v="0"/>
    <e v="#DIV/0!"/>
    <x v="0"/>
    <x v="3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x v="0"/>
    <n v="0"/>
    <b v="0"/>
    <s v="film &amp; video/drama"/>
    <n v="0"/>
    <e v="#DIV/0!"/>
    <x v="0"/>
    <x v="3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x v="0"/>
    <n v="26"/>
    <b v="0"/>
    <s v="film &amp; video/drama"/>
    <n v="6.4850000000000003"/>
    <n v="49.884615384615387"/>
    <x v="0"/>
    <x v="3"/>
    <x v="0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x v="0"/>
    <n v="0"/>
    <b v="0"/>
    <s v="film &amp; video/drama"/>
    <n v="0"/>
    <e v="#DIV/0!"/>
    <x v="0"/>
    <x v="3"/>
    <x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x v="0"/>
    <n v="7"/>
    <b v="0"/>
    <s v="film &amp; video/drama"/>
    <n v="40"/>
    <n v="25.714285714285715"/>
    <x v="0"/>
    <x v="3"/>
    <x v="0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x v="0"/>
    <n v="0"/>
    <b v="0"/>
    <s v="film &amp; video/drama"/>
    <n v="0"/>
    <e v="#DIV/0!"/>
    <x v="0"/>
    <x v="3"/>
    <x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x v="0"/>
    <n v="2"/>
    <b v="0"/>
    <s v="film &amp; video/drama"/>
    <n v="20"/>
    <n v="100"/>
    <x v="0"/>
    <x v="3"/>
    <x v="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x v="0"/>
    <n v="13"/>
    <b v="0"/>
    <s v="film &amp; video/drama"/>
    <n v="33.416666666666664"/>
    <n v="30.846153846153847"/>
    <x v="0"/>
    <x v="3"/>
    <x v="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x v="0"/>
    <n v="4"/>
    <b v="0"/>
    <s v="film &amp; video/drama"/>
    <n v="21.092608822670172"/>
    <n v="180.5"/>
    <x v="0"/>
    <x v="3"/>
    <x v="0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x v="0"/>
    <n v="0"/>
    <b v="0"/>
    <s v="film &amp; video/drama"/>
    <n v="0"/>
    <e v="#DIV/0!"/>
    <x v="0"/>
    <x v="3"/>
    <x v="0"/>
    <x v="0"/>
  </r>
  <r>
    <n v="183"/>
    <s v="Three Little Words"/>
    <s v="Don't kill me until I meet my Dad"/>
    <n v="12500"/>
    <n v="4482"/>
    <x v="2"/>
    <x v="1"/>
    <s v="GBP"/>
    <n v="1417033610"/>
    <x v="183"/>
    <x v="0"/>
    <n v="12"/>
    <b v="0"/>
    <s v="film &amp; video/drama"/>
    <n v="35.856000000000002"/>
    <n v="373.5"/>
    <x v="0"/>
    <x v="3"/>
    <x v="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x v="0"/>
    <n v="2"/>
    <b v="0"/>
    <s v="film &amp; video/drama"/>
    <n v="3.4000000000000004"/>
    <n v="25.5"/>
    <x v="0"/>
    <x v="3"/>
    <x v="0"/>
    <x v="0"/>
  </r>
  <r>
    <n v="185"/>
    <s v="BLANK Short Movie"/>
    <s v="Love has no boundaries!"/>
    <n v="40000"/>
    <n v="2200"/>
    <x v="2"/>
    <x v="10"/>
    <s v="NOK"/>
    <n v="1471557139"/>
    <x v="185"/>
    <x v="0"/>
    <n v="10"/>
    <b v="0"/>
    <s v="film &amp; video/drama"/>
    <n v="5.5"/>
    <n v="220"/>
    <x v="0"/>
    <x v="3"/>
    <x v="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x v="0"/>
    <n v="0"/>
    <b v="0"/>
    <s v="film &amp; video/drama"/>
    <n v="0"/>
    <e v="#DIV/0!"/>
    <x v="0"/>
    <x v="3"/>
    <x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x v="0"/>
    <n v="5"/>
    <b v="0"/>
    <s v="film &amp; video/drama"/>
    <n v="16"/>
    <n v="160"/>
    <x v="0"/>
    <x v="3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x v="0"/>
    <n v="0"/>
    <b v="0"/>
    <s v="film &amp; video/drama"/>
    <n v="0"/>
    <e v="#DIV/0!"/>
    <x v="0"/>
    <x v="3"/>
    <x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x v="0"/>
    <n v="5"/>
    <b v="0"/>
    <s v="film &amp; video/drama"/>
    <n v="6.8999999999999992E-2"/>
    <n v="69"/>
    <x v="0"/>
    <x v="3"/>
    <x v="0"/>
    <x v="0"/>
  </r>
  <r>
    <n v="190"/>
    <s v="REGIONRAT, the movie"/>
    <s v="Because hope can be a 4 letter word"/>
    <n v="12000"/>
    <n v="50"/>
    <x v="2"/>
    <x v="0"/>
    <s v="USD"/>
    <n v="1466091446"/>
    <x v="190"/>
    <x v="0"/>
    <n v="1"/>
    <b v="0"/>
    <s v="film &amp; video/drama"/>
    <n v="0.41666666666666669"/>
    <n v="50"/>
    <x v="0"/>
    <x v="3"/>
    <x v="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x v="0"/>
    <n v="3"/>
    <b v="0"/>
    <s v="film &amp; video/drama"/>
    <n v="5"/>
    <n v="83.333333333333329"/>
    <x v="0"/>
    <x v="3"/>
    <x v="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x v="0"/>
    <n v="3"/>
    <b v="0"/>
    <s v="film &amp; video/drama"/>
    <n v="1.6999999999999999E-3"/>
    <n v="5.666666666666667"/>
    <x v="0"/>
    <x v="3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x v="0"/>
    <n v="0"/>
    <b v="0"/>
    <s v="film &amp; video/drama"/>
    <n v="0"/>
    <e v="#DIV/0!"/>
    <x v="0"/>
    <x v="3"/>
    <x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x v="0"/>
    <n v="3"/>
    <b v="0"/>
    <s v="film &amp; video/drama"/>
    <n v="0.12"/>
    <n v="1"/>
    <x v="0"/>
    <x v="3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x v="0"/>
    <n v="0"/>
    <b v="0"/>
    <s v="film &amp; video/drama"/>
    <n v="0"/>
    <e v="#DIV/0!"/>
    <x v="0"/>
    <x v="3"/>
    <x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x v="0"/>
    <n v="19"/>
    <b v="0"/>
    <s v="film &amp; video/drama"/>
    <n v="41.857142857142861"/>
    <n v="77.10526315789474"/>
    <x v="0"/>
    <x v="3"/>
    <x v="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x v="0"/>
    <n v="8"/>
    <b v="0"/>
    <s v="film &amp; video/drama"/>
    <n v="10.48"/>
    <n v="32.75"/>
    <x v="0"/>
    <x v="3"/>
    <x v="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x v="0"/>
    <n v="6"/>
    <b v="0"/>
    <s v="film &amp; video/drama"/>
    <n v="1.1159999999999999"/>
    <n v="46.5"/>
    <x v="0"/>
    <x v="3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x v="0"/>
    <n v="0"/>
    <b v="0"/>
    <s v="film &amp; video/drama"/>
    <n v="0"/>
    <e v="#DIV/0!"/>
    <x v="0"/>
    <x v="3"/>
    <x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x v="0"/>
    <n v="18"/>
    <b v="0"/>
    <s v="film &amp; video/drama"/>
    <n v="26.192500000000003"/>
    <n v="87.308333333333337"/>
    <x v="0"/>
    <x v="3"/>
    <x v="0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x v="0"/>
    <n v="7"/>
    <b v="0"/>
    <s v="film &amp; video/drama"/>
    <n v="58.461538461538467"/>
    <n v="54.285714285714285"/>
    <x v="0"/>
    <x v="3"/>
    <x v="0"/>
    <x v="0"/>
  </r>
  <r>
    <n v="202"/>
    <s v="Modern Gangsters"/>
    <s v="new web series created by jonney terry"/>
    <n v="6000"/>
    <n v="0"/>
    <x v="2"/>
    <x v="0"/>
    <s v="USD"/>
    <n v="1444337940"/>
    <x v="202"/>
    <x v="0"/>
    <n v="0"/>
    <b v="0"/>
    <s v="film &amp; video/drama"/>
    <n v="0"/>
    <e v="#DIV/0!"/>
    <x v="0"/>
    <x v="3"/>
    <x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x v="0"/>
    <n v="8"/>
    <b v="0"/>
    <s v="film &amp; video/drama"/>
    <n v="29.84"/>
    <n v="93.25"/>
    <x v="0"/>
    <x v="3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x v="0"/>
    <n v="1293"/>
    <b v="0"/>
    <s v="film &amp; video/drama"/>
    <n v="50.721666666666664"/>
    <n v="117.68368136117556"/>
    <x v="0"/>
    <x v="3"/>
    <x v="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x v="0"/>
    <n v="17"/>
    <b v="0"/>
    <s v="film &amp; video/drama"/>
    <n v="16.25"/>
    <n v="76.470588235294116"/>
    <x v="0"/>
    <x v="3"/>
    <x v="0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x v="0"/>
    <n v="0"/>
    <b v="0"/>
    <s v="film &amp; video/drama"/>
    <n v="0"/>
    <e v="#DIV/0!"/>
    <x v="0"/>
    <x v="3"/>
    <x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x v="0"/>
    <n v="13"/>
    <b v="0"/>
    <s v="film &amp; video/drama"/>
    <n v="15.214285714285714"/>
    <n v="163.84615384615384"/>
    <x v="0"/>
    <x v="3"/>
    <x v="0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x v="0"/>
    <n v="0"/>
    <b v="0"/>
    <s v="film &amp; video/drama"/>
    <n v="0"/>
    <e v="#DIV/0!"/>
    <x v="0"/>
    <x v="3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x v="0"/>
    <n v="0"/>
    <b v="0"/>
    <s v="film &amp; video/drama"/>
    <n v="0"/>
    <e v="#DIV/0!"/>
    <x v="0"/>
    <x v="3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x v="0"/>
    <n v="33"/>
    <b v="0"/>
    <s v="film &amp; video/drama"/>
    <n v="25.25"/>
    <n v="91.818181818181813"/>
    <x v="0"/>
    <x v="3"/>
    <x v="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x v="0"/>
    <n v="12"/>
    <b v="0"/>
    <s v="film &amp; video/drama"/>
    <n v="44.6"/>
    <n v="185.83333333333334"/>
    <x v="0"/>
    <x v="3"/>
    <x v="0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x v="0"/>
    <n v="1"/>
    <b v="0"/>
    <s v="film &amp; video/drama"/>
    <n v="1.5873015873015872E-2"/>
    <n v="1"/>
    <x v="0"/>
    <x v="3"/>
    <x v="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x v="0"/>
    <n v="1"/>
    <b v="0"/>
    <s v="film &amp; video/drama"/>
    <n v="0.04"/>
    <n v="20"/>
    <x v="0"/>
    <x v="3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x v="0"/>
    <n v="1"/>
    <b v="0"/>
    <s v="film &amp; video/drama"/>
    <n v="8.0000000000000002E-3"/>
    <n v="1"/>
    <x v="0"/>
    <x v="3"/>
    <x v="0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x v="0"/>
    <n v="1"/>
    <b v="0"/>
    <s v="film &amp; video/drama"/>
    <n v="0.22727272727272727"/>
    <n v="10"/>
    <x v="0"/>
    <x v="3"/>
    <x v="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x v="0"/>
    <n v="84"/>
    <b v="0"/>
    <s v="film &amp; video/drama"/>
    <n v="55.698440000000005"/>
    <n v="331.53833333333336"/>
    <x v="0"/>
    <x v="3"/>
    <x v="0"/>
    <x v="0"/>
  </r>
  <r>
    <n v="217"/>
    <s v="Bitch"/>
    <s v="A roadmovie by paw"/>
    <n v="100000"/>
    <n v="11943"/>
    <x v="2"/>
    <x v="11"/>
    <s v="SEK"/>
    <n v="1419780149"/>
    <x v="217"/>
    <x v="0"/>
    <n v="38"/>
    <b v="0"/>
    <s v="film &amp; video/drama"/>
    <n v="11.943"/>
    <n v="314.28947368421052"/>
    <x v="0"/>
    <x v="3"/>
    <x v="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x v="0"/>
    <n v="1"/>
    <b v="0"/>
    <s v="film &amp; video/drama"/>
    <n v="2"/>
    <n v="100"/>
    <x v="0"/>
    <x v="3"/>
    <x v="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x v="0"/>
    <n v="76"/>
    <b v="0"/>
    <s v="film &amp; video/drama"/>
    <n v="17.630000000000003"/>
    <n v="115.98684210526316"/>
    <x v="0"/>
    <x v="3"/>
    <x v="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x v="0"/>
    <n v="3"/>
    <b v="0"/>
    <s v="film &amp; video/drama"/>
    <n v="0.72"/>
    <n v="120"/>
    <x v="0"/>
    <x v="3"/>
    <x v="0"/>
    <x v="0"/>
  </r>
  <r>
    <n v="221"/>
    <s v="Archetypes"/>
    <s v="Film about Schizophrenia with Surreal Twists!"/>
    <n v="50000"/>
    <n v="0"/>
    <x v="2"/>
    <x v="0"/>
    <s v="USD"/>
    <n v="1427569564"/>
    <x v="221"/>
    <x v="0"/>
    <n v="0"/>
    <b v="0"/>
    <s v="film &amp; video/drama"/>
    <n v="0"/>
    <e v="#DIV/0!"/>
    <x v="0"/>
    <x v="3"/>
    <x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x v="0"/>
    <n v="2"/>
    <b v="0"/>
    <s v="film &amp; video/drama"/>
    <n v="13"/>
    <n v="65"/>
    <x v="0"/>
    <x v="3"/>
    <x v="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x v="0"/>
    <n v="0"/>
    <b v="0"/>
    <s v="film &amp; video/drama"/>
    <n v="0"/>
    <e v="#DIV/0!"/>
    <x v="0"/>
    <x v="3"/>
    <x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x v="0"/>
    <n v="0"/>
    <b v="0"/>
    <s v="film &amp; video/drama"/>
    <n v="0"/>
    <e v="#DIV/0!"/>
    <x v="0"/>
    <x v="3"/>
    <x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x v="0"/>
    <n v="0"/>
    <b v="0"/>
    <s v="film &amp; video/drama"/>
    <n v="0"/>
    <e v="#DIV/0!"/>
    <x v="0"/>
    <x v="3"/>
    <x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x v="0"/>
    <n v="2"/>
    <b v="0"/>
    <s v="film &amp; video/drama"/>
    <n v="0.86206896551724133"/>
    <n v="125"/>
    <x v="0"/>
    <x v="3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x v="0"/>
    <n v="0"/>
    <b v="0"/>
    <s v="film &amp; video/drama"/>
    <n v="0"/>
    <e v="#DIV/0!"/>
    <x v="0"/>
    <x v="3"/>
    <x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x v="0"/>
    <n v="0"/>
    <b v="0"/>
    <s v="film &amp; video/drama"/>
    <n v="0"/>
    <e v="#DIV/0!"/>
    <x v="0"/>
    <x v="3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x v="0"/>
    <n v="0"/>
    <b v="0"/>
    <s v="film &amp; video/drama"/>
    <n v="0"/>
    <e v="#DIV/0!"/>
    <x v="0"/>
    <x v="3"/>
    <x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x v="0"/>
    <n v="2"/>
    <b v="0"/>
    <s v="film &amp; video/drama"/>
    <n v="0.4"/>
    <n v="30"/>
    <x v="0"/>
    <x v="3"/>
    <x v="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x v="0"/>
    <n v="0"/>
    <b v="0"/>
    <s v="film &amp; video/drama"/>
    <n v="0"/>
    <e v="#DIV/0!"/>
    <x v="0"/>
    <x v="3"/>
    <x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x v="0"/>
    <n v="7"/>
    <b v="0"/>
    <s v="film &amp; video/drama"/>
    <n v="2.75"/>
    <n v="15.714285714285714"/>
    <x v="0"/>
    <x v="3"/>
    <x v="0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x v="0"/>
    <n v="0"/>
    <b v="0"/>
    <s v="film &amp; video/drama"/>
    <n v="0"/>
    <e v="#DIV/0!"/>
    <x v="0"/>
    <x v="3"/>
    <x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x v="0"/>
    <n v="5"/>
    <b v="0"/>
    <s v="film &amp; video/drama"/>
    <n v="40.1"/>
    <n v="80.2"/>
    <x v="0"/>
    <x v="3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x v="0"/>
    <n v="0"/>
    <b v="0"/>
    <s v="film &amp; video/drama"/>
    <n v="0"/>
    <e v="#DIV/0!"/>
    <x v="0"/>
    <x v="3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x v="0"/>
    <n v="0"/>
    <b v="0"/>
    <s v="film &amp; video/drama"/>
    <n v="0"/>
    <e v="#DIV/0!"/>
    <x v="0"/>
    <x v="3"/>
    <x v="0"/>
    <x v="0"/>
  </r>
  <r>
    <n v="237"/>
    <s v="Making The Choice"/>
    <s v="Making The Choice is a christian short film series."/>
    <n v="15000"/>
    <n v="50"/>
    <x v="2"/>
    <x v="0"/>
    <s v="USD"/>
    <n v="1457445069"/>
    <x v="237"/>
    <x v="0"/>
    <n v="1"/>
    <b v="0"/>
    <s v="film &amp; video/drama"/>
    <n v="0.33333333333333337"/>
    <n v="50"/>
    <x v="0"/>
    <x v="3"/>
    <x v="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x v="0"/>
    <n v="0"/>
    <b v="0"/>
    <s v="film &amp; video/drama"/>
    <n v="0"/>
    <e v="#DIV/0!"/>
    <x v="0"/>
    <x v="3"/>
    <x v="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x v="0"/>
    <n v="5"/>
    <b v="0"/>
    <s v="film &amp; video/drama"/>
    <n v="25"/>
    <n v="50"/>
    <x v="0"/>
    <x v="3"/>
    <x v="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x v="1"/>
    <n v="137"/>
    <b v="1"/>
    <s v="film &amp; video/documentary"/>
    <n v="107.63413333333334"/>
    <n v="117.84759124087591"/>
    <x v="0"/>
    <x v="4"/>
    <x v="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x v="1"/>
    <n v="376"/>
    <b v="1"/>
    <s v="film &amp; video/documentary"/>
    <n v="112.63736263736264"/>
    <n v="109.04255319148936"/>
    <x v="0"/>
    <x v="4"/>
    <x v="0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x v="1"/>
    <n v="202"/>
    <b v="1"/>
    <s v="film &amp; video/documentary"/>
    <n v="113.46153846153845"/>
    <n v="73.019801980198025"/>
    <x v="0"/>
    <x v="4"/>
    <x v="0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x v="1"/>
    <n v="328"/>
    <b v="1"/>
    <s v="film &amp; video/documentary"/>
    <n v="102.592"/>
    <n v="78.195121951219505"/>
    <x v="0"/>
    <x v="4"/>
    <x v="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x v="1"/>
    <n v="84"/>
    <b v="1"/>
    <s v="film &amp; video/documentary"/>
    <n v="113.75714285714287"/>
    <n v="47.398809523809526"/>
    <x v="0"/>
    <x v="4"/>
    <x v="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x v="1"/>
    <n v="96"/>
    <b v="1"/>
    <s v="film &amp; video/documentary"/>
    <n v="103.71999999999998"/>
    <n v="54.020833333333336"/>
    <x v="0"/>
    <x v="4"/>
    <x v="0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x v="1"/>
    <n v="223"/>
    <b v="1"/>
    <s v="film &amp; video/documentary"/>
    <n v="305.46000000000004"/>
    <n v="68.488789237668158"/>
    <x v="0"/>
    <x v="4"/>
    <x v="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x v="1"/>
    <n v="62"/>
    <b v="1"/>
    <s v="film &amp; video/documentary"/>
    <n v="134.1"/>
    <n v="108.14516129032258"/>
    <x v="0"/>
    <x v="4"/>
    <x v="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x v="1"/>
    <n v="146"/>
    <b v="1"/>
    <s v="film &amp; video/documentary"/>
    <n v="101.33294117647058"/>
    <n v="589.95205479452056"/>
    <x v="0"/>
    <x v="4"/>
    <x v="0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x v="1"/>
    <n v="235"/>
    <b v="1"/>
    <s v="film &amp; video/documentary"/>
    <n v="112.92"/>
    <n v="48.051063829787232"/>
    <x v="0"/>
    <x v="4"/>
    <x v="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x v="1"/>
    <n v="437"/>
    <b v="1"/>
    <s v="film &amp; video/documentary"/>
    <n v="105.58333333333334"/>
    <n v="72.482837528604122"/>
    <x v="0"/>
    <x v="4"/>
    <x v="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x v="1"/>
    <n v="77"/>
    <b v="1"/>
    <s v="film &amp; video/documentary"/>
    <n v="125.57142857142858"/>
    <n v="57.077922077922075"/>
    <x v="0"/>
    <x v="4"/>
    <x v="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x v="1"/>
    <n v="108"/>
    <b v="1"/>
    <s v="film &amp; video/documentary"/>
    <n v="184.56"/>
    <n v="85.444444444444443"/>
    <x v="0"/>
    <x v="4"/>
    <x v="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x v="1"/>
    <n v="7"/>
    <b v="1"/>
    <s v="film &amp; video/documentary"/>
    <n v="100.73333333333335"/>
    <n v="215.85714285714286"/>
    <x v="0"/>
    <x v="4"/>
    <x v="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x v="1"/>
    <n v="314"/>
    <b v="1"/>
    <s v="film &amp; video/documentary"/>
    <n v="116.94725"/>
    <n v="89.38643312101911"/>
    <x v="0"/>
    <x v="4"/>
    <x v="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x v="1"/>
    <n v="188"/>
    <b v="1"/>
    <s v="film &amp; video/documentary"/>
    <n v="106.73325"/>
    <n v="45.418404255319146"/>
    <x v="0"/>
    <x v="4"/>
    <x v="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x v="1"/>
    <n v="275"/>
    <b v="1"/>
    <s v="film &amp; video/documentary"/>
    <n v="139.1"/>
    <n v="65.756363636363631"/>
    <x v="0"/>
    <x v="4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x v="1"/>
    <n v="560"/>
    <b v="1"/>
    <s v="film &amp; video/documentary"/>
    <n v="106.72648571428572"/>
    <n v="66.70405357142856"/>
    <x v="0"/>
    <x v="4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x v="1"/>
    <n v="688"/>
    <b v="1"/>
    <s v="film &amp; video/documentary"/>
    <n v="191.14"/>
    <n v="83.345930232558146"/>
    <x v="0"/>
    <x v="4"/>
    <x v="0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x v="1"/>
    <n v="942"/>
    <b v="1"/>
    <s v="film &amp; video/documentary"/>
    <n v="131.93789333333334"/>
    <n v="105.04609341825902"/>
    <x v="0"/>
    <x v="4"/>
    <x v="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x v="1"/>
    <n v="88"/>
    <b v="1"/>
    <s v="film &amp; video/documentary"/>
    <n v="106.4"/>
    <n v="120.90909090909091"/>
    <x v="0"/>
    <x v="4"/>
    <x v="0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x v="1"/>
    <n v="220"/>
    <b v="1"/>
    <s v="film &amp; video/documentary"/>
    <n v="107.4"/>
    <n v="97.63636363636364"/>
    <x v="0"/>
    <x v="4"/>
    <x v="0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x v="1"/>
    <n v="145"/>
    <b v="1"/>
    <s v="film &amp; video/documentary"/>
    <n v="240"/>
    <n v="41.379310344827587"/>
    <x v="0"/>
    <x v="4"/>
    <x v="0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x v="1"/>
    <n v="963"/>
    <b v="1"/>
    <s v="film &amp; video/documentary"/>
    <n v="118.08108"/>
    <n v="30.654485981308412"/>
    <x v="0"/>
    <x v="4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x v="1"/>
    <n v="91"/>
    <b v="1"/>
    <s v="film &amp; video/documentary"/>
    <n v="118.19999999999999"/>
    <n v="64.945054945054949"/>
    <x v="0"/>
    <x v="4"/>
    <x v="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x v="1"/>
    <n v="58"/>
    <b v="1"/>
    <s v="film &amp; video/documentary"/>
    <n v="111.1"/>
    <n v="95.775862068965523"/>
    <x v="0"/>
    <x v="4"/>
    <x v="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x v="1"/>
    <n v="36"/>
    <b v="1"/>
    <s v="film &amp; video/documentary"/>
    <n v="145.5"/>
    <n v="40.416666666666664"/>
    <x v="0"/>
    <x v="4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x v="1"/>
    <n v="165"/>
    <b v="1"/>
    <s v="film &amp; video/documentary"/>
    <n v="131.62883248730967"/>
    <n v="78.578424242424248"/>
    <x v="0"/>
    <x v="4"/>
    <x v="0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x v="1"/>
    <n v="111"/>
    <b v="1"/>
    <s v="film &amp; video/documentary"/>
    <n v="111.4"/>
    <n v="50.18018018018018"/>
    <x v="0"/>
    <x v="4"/>
    <x v="0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x v="1"/>
    <n v="1596"/>
    <b v="1"/>
    <s v="film &amp; video/documentary"/>
    <n v="147.23376999999999"/>
    <n v="92.251735588972423"/>
    <x v="0"/>
    <x v="4"/>
    <x v="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x v="1"/>
    <n v="61"/>
    <b v="1"/>
    <s v="film &amp; video/documentary"/>
    <n v="152.60869565217391"/>
    <n v="57.540983606557376"/>
    <x v="0"/>
    <x v="4"/>
    <x v="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x v="1"/>
    <n v="287"/>
    <b v="1"/>
    <s v="film &amp; video/documentary"/>
    <n v="104.67999999999999"/>
    <n v="109.42160278745645"/>
    <x v="0"/>
    <x v="4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x v="1"/>
    <n v="65"/>
    <b v="1"/>
    <s v="film &amp; video/documentary"/>
    <n v="177.43366666666668"/>
    <n v="81.892461538461546"/>
    <x v="0"/>
    <x v="4"/>
    <x v="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x v="1"/>
    <n v="118"/>
    <b v="1"/>
    <s v="film &amp; video/documentary"/>
    <n v="107.7758"/>
    <n v="45.667711864406776"/>
    <x v="0"/>
    <x v="4"/>
    <x v="0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x v="1"/>
    <n v="113"/>
    <b v="1"/>
    <s v="film &amp; video/documentary"/>
    <n v="156"/>
    <n v="55.221238938053098"/>
    <x v="0"/>
    <x v="4"/>
    <x v="0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x v="1"/>
    <n v="332"/>
    <b v="1"/>
    <s v="film &amp; video/documentary"/>
    <n v="108.395"/>
    <n v="65.298192771084331"/>
    <x v="0"/>
    <x v="4"/>
    <x v="0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x v="1"/>
    <n v="62"/>
    <b v="1"/>
    <s v="film &amp; video/documentary"/>
    <n v="147.6"/>
    <n v="95.225806451612897"/>
    <x v="0"/>
    <x v="4"/>
    <x v="0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x v="1"/>
    <n v="951"/>
    <b v="1"/>
    <s v="film &amp; video/documentary"/>
    <n v="110.38153846153847"/>
    <n v="75.444794952681391"/>
    <x v="0"/>
    <x v="4"/>
    <x v="0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x v="1"/>
    <n v="415"/>
    <b v="1"/>
    <s v="film &amp; video/documentary"/>
    <n v="150.34814814814814"/>
    <n v="97.816867469879512"/>
    <x v="0"/>
    <x v="4"/>
    <x v="0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x v="1"/>
    <n v="305"/>
    <b v="1"/>
    <s v="film &amp; video/documentary"/>
    <n v="157.31829411764707"/>
    <n v="87.685606557377056"/>
    <x v="0"/>
    <x v="4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x v="1"/>
    <n v="2139"/>
    <b v="1"/>
    <s v="film &amp; video/documentary"/>
    <n v="156.14400000000001"/>
    <n v="54.748948106591868"/>
    <x v="0"/>
    <x v="4"/>
    <x v="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x v="1"/>
    <n v="79"/>
    <b v="1"/>
    <s v="film &amp; video/documentary"/>
    <n v="120.58763636363636"/>
    <n v="83.953417721518989"/>
    <x v="0"/>
    <x v="4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x v="1"/>
    <n v="179"/>
    <b v="1"/>
    <s v="film &amp; video/documentary"/>
    <n v="101.18888888888888"/>
    <n v="254.38547486033519"/>
    <x v="0"/>
    <x v="4"/>
    <x v="0"/>
    <x v="0"/>
  </r>
  <r>
    <n v="283"/>
    <s v="SOLE SURVIVOR"/>
    <s v="What is the impact of survivorship on the human condition?"/>
    <n v="18000"/>
    <n v="20569.05"/>
    <x v="0"/>
    <x v="0"/>
    <s v="USD"/>
    <n v="1306904340"/>
    <x v="283"/>
    <x v="1"/>
    <n v="202"/>
    <b v="1"/>
    <s v="film &amp; video/documentary"/>
    <n v="114.27249999999999"/>
    <n v="101.8269801980198"/>
    <x v="0"/>
    <x v="4"/>
    <x v="0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x v="1"/>
    <n v="760"/>
    <b v="1"/>
    <s v="film &amp; video/documentary"/>
    <n v="104.62615"/>
    <n v="55.066394736842106"/>
    <x v="0"/>
    <x v="4"/>
    <x v="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x v="1"/>
    <n v="563"/>
    <b v="1"/>
    <s v="film &amp; video/documentary"/>
    <n v="228.82507142857142"/>
    <n v="56.901438721136763"/>
    <x v="0"/>
    <x v="4"/>
    <x v="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x v="1"/>
    <n v="135"/>
    <b v="1"/>
    <s v="film &amp; video/documentary"/>
    <n v="109.15333333333332"/>
    <n v="121.28148148148148"/>
    <x v="0"/>
    <x v="4"/>
    <x v="0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x v="1"/>
    <n v="290"/>
    <b v="1"/>
    <s v="film &amp; video/documentary"/>
    <n v="176.29999999999998"/>
    <n v="91.189655172413794"/>
    <x v="0"/>
    <x v="4"/>
    <x v="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x v="1"/>
    <n v="447"/>
    <b v="1"/>
    <s v="film &amp; video/documentary"/>
    <n v="103.21061999999999"/>
    <n v="115.44812080536913"/>
    <x v="0"/>
    <x v="4"/>
    <x v="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x v="1"/>
    <n v="232"/>
    <b v="1"/>
    <s v="film &amp; video/documentary"/>
    <n v="104.82000000000001"/>
    <n v="67.771551724137936"/>
    <x v="0"/>
    <x v="4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x v="1"/>
    <n v="168"/>
    <b v="1"/>
    <s v="film &amp; video/documentary"/>
    <n v="106.68444444444445"/>
    <n v="28.576190476190476"/>
    <x v="0"/>
    <x v="4"/>
    <x v="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x v="1"/>
    <n v="128"/>
    <b v="1"/>
    <s v="film &amp; video/documentary"/>
    <n v="120.02"/>
    <n v="46.8828125"/>
    <x v="0"/>
    <x v="4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x v="1"/>
    <n v="493"/>
    <b v="1"/>
    <s v="film &amp; video/documentary"/>
    <n v="101.50693333333334"/>
    <n v="154.42231237322514"/>
    <x v="0"/>
    <x v="4"/>
    <x v="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x v="1"/>
    <n v="131"/>
    <b v="1"/>
    <s v="film &amp; video/documentary"/>
    <n v="101.38461538461539"/>
    <n v="201.22137404580153"/>
    <x v="0"/>
    <x v="4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x v="1"/>
    <n v="50"/>
    <b v="1"/>
    <s v="film &amp; video/documentary"/>
    <n v="100"/>
    <n v="100"/>
    <x v="0"/>
    <x v="4"/>
    <x v="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x v="1"/>
    <n v="665"/>
    <b v="1"/>
    <s v="film &amp; video/documentary"/>
    <n v="133.10911999999999"/>
    <n v="100.08204511278196"/>
    <x v="0"/>
    <x v="4"/>
    <x v="0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x v="1"/>
    <n v="129"/>
    <b v="1"/>
    <s v="film &amp; video/documentary"/>
    <n v="118.72620000000001"/>
    <n v="230.08953488372092"/>
    <x v="0"/>
    <x v="4"/>
    <x v="0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x v="1"/>
    <n v="142"/>
    <b v="1"/>
    <s v="film &amp; video/documentary"/>
    <n v="100.64"/>
    <n v="141.74647887323943"/>
    <x v="0"/>
    <x v="4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x v="1"/>
    <n v="2436"/>
    <b v="1"/>
    <s v="film &amp; video/documentary"/>
    <n v="108.93241269841269"/>
    <n v="56.344351395730705"/>
    <x v="0"/>
    <x v="4"/>
    <x v="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x v="1"/>
    <n v="244"/>
    <b v="1"/>
    <s v="film &amp; video/documentary"/>
    <n v="178.95250000000001"/>
    <n v="73.341188524590166"/>
    <x v="0"/>
    <x v="4"/>
    <x v="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x v="1"/>
    <n v="298"/>
    <b v="1"/>
    <s v="film &amp; video/documentary"/>
    <n v="101.72264"/>
    <n v="85.337785234899329"/>
    <x v="0"/>
    <x v="4"/>
    <x v="0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x v="1"/>
    <n v="251"/>
    <b v="1"/>
    <s v="film &amp; video/documentary"/>
    <n v="118.73499999999999"/>
    <n v="61.496215139442228"/>
    <x v="0"/>
    <x v="4"/>
    <x v="0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x v="1"/>
    <n v="108"/>
    <b v="1"/>
    <s v="film &amp; video/documentary"/>
    <n v="100.46"/>
    <n v="93.018518518518519"/>
    <x v="0"/>
    <x v="4"/>
    <x v="0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x v="1"/>
    <n v="82"/>
    <b v="1"/>
    <s v="film &amp; video/documentary"/>
    <n v="137.46666666666667"/>
    <n v="50.292682926829265"/>
    <x v="0"/>
    <x v="4"/>
    <x v="0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x v="1"/>
    <n v="74"/>
    <b v="1"/>
    <s v="film &amp; video/documentary"/>
    <n v="231.64705882352939"/>
    <n v="106.43243243243244"/>
    <x v="0"/>
    <x v="4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x v="1"/>
    <n v="189"/>
    <b v="1"/>
    <s v="film &amp; video/documentary"/>
    <n v="130.33333333333331"/>
    <n v="51.719576719576722"/>
    <x v="0"/>
    <x v="4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x v="1"/>
    <n v="80"/>
    <b v="1"/>
    <s v="film &amp; video/documentary"/>
    <n v="292.89999999999998"/>
    <n v="36.612499999999997"/>
    <x v="0"/>
    <x v="4"/>
    <x v="0"/>
    <x v="0"/>
  </r>
  <r>
    <n v="307"/>
    <s v="Grammar Revolution"/>
    <s v="Why is grammar important?"/>
    <n v="22000"/>
    <n v="24490"/>
    <x v="0"/>
    <x v="0"/>
    <s v="USD"/>
    <n v="1360276801"/>
    <x v="307"/>
    <x v="1"/>
    <n v="576"/>
    <b v="1"/>
    <s v="film &amp; video/documentary"/>
    <n v="111.31818181818183"/>
    <n v="42.517361111111114"/>
    <x v="0"/>
    <x v="4"/>
    <x v="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x v="1"/>
    <n v="202"/>
    <b v="1"/>
    <s v="film &amp; video/documentary"/>
    <n v="105.56666666666668"/>
    <n v="62.712871287128714"/>
    <x v="0"/>
    <x v="4"/>
    <x v="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x v="1"/>
    <n v="238"/>
    <b v="1"/>
    <s v="film &amp; video/documentary"/>
    <n v="118.94444444444446"/>
    <n v="89.957983193277315"/>
    <x v="0"/>
    <x v="4"/>
    <x v="0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x v="1"/>
    <n v="36"/>
    <b v="1"/>
    <s v="film &amp; video/documentary"/>
    <n v="104.129"/>
    <n v="28.924722222222222"/>
    <x v="0"/>
    <x v="4"/>
    <x v="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x v="1"/>
    <n v="150"/>
    <b v="1"/>
    <s v="film &amp; video/documentary"/>
    <n v="104.10165000000001"/>
    <n v="138.8022"/>
    <x v="0"/>
    <x v="4"/>
    <x v="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x v="1"/>
    <n v="146"/>
    <b v="1"/>
    <s v="film &amp; video/documentary"/>
    <n v="111.87499999999999"/>
    <n v="61.301369863013697"/>
    <x v="0"/>
    <x v="4"/>
    <x v="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x v="1"/>
    <n v="222"/>
    <b v="1"/>
    <s v="film &amp; video/documentary"/>
    <n v="104.73529411764706"/>
    <n v="80.202702702702709"/>
    <x v="0"/>
    <x v="4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x v="1"/>
    <n v="120"/>
    <b v="1"/>
    <s v="film &amp; video/documentary"/>
    <n v="385.15000000000003"/>
    <n v="32.095833333333331"/>
    <x v="0"/>
    <x v="4"/>
    <x v="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x v="1"/>
    <n v="126"/>
    <b v="1"/>
    <s v="film &amp; video/documentary"/>
    <n v="101.248"/>
    <n v="200.88888888888889"/>
    <x v="0"/>
    <x v="4"/>
    <x v="0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x v="1"/>
    <n v="158"/>
    <b v="1"/>
    <s v="film &amp; video/documentary"/>
    <n v="113.77333333333333"/>
    <n v="108.01265822784811"/>
    <x v="0"/>
    <x v="4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x v="1"/>
    <n v="316"/>
    <b v="1"/>
    <s v="film &amp; video/documentary"/>
    <n v="100.80333333333333"/>
    <n v="95.699367088607602"/>
    <x v="0"/>
    <x v="4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x v="1"/>
    <n v="284"/>
    <b v="1"/>
    <s v="film &amp; video/documentary"/>
    <n v="283.32"/>
    <n v="49.880281690140848"/>
    <x v="0"/>
    <x v="4"/>
    <x v="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x v="1"/>
    <n v="51"/>
    <b v="1"/>
    <s v="film &amp; video/documentary"/>
    <n v="112.68"/>
    <n v="110.47058823529412"/>
    <x v="0"/>
    <x v="4"/>
    <x v="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x v="1"/>
    <n v="158"/>
    <b v="1"/>
    <s v="film &amp; video/documentary"/>
    <n v="106.58000000000001"/>
    <n v="134.91139240506328"/>
    <x v="0"/>
    <x v="4"/>
    <x v="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x v="1"/>
    <n v="337"/>
    <b v="1"/>
    <s v="film &amp; video/documentary"/>
    <n v="102.66285714285715"/>
    <n v="106.62314540059347"/>
    <x v="0"/>
    <x v="4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x v="1"/>
    <n v="186"/>
    <b v="1"/>
    <s v="film &amp; video/documentary"/>
    <n v="107.91200000000001"/>
    <n v="145.04301075268816"/>
    <x v="0"/>
    <x v="4"/>
    <x v="0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x v="1"/>
    <n v="58"/>
    <b v="1"/>
    <s v="film &amp; video/documentary"/>
    <n v="123.07407407407408"/>
    <n v="114.58620689655173"/>
    <x v="0"/>
    <x v="4"/>
    <x v="0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x v="1"/>
    <n v="82"/>
    <b v="1"/>
    <s v="film &amp; video/documentary"/>
    <n v="101.6"/>
    <n v="105.3170731707317"/>
    <x v="0"/>
    <x v="4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x v="1"/>
    <n v="736"/>
    <b v="1"/>
    <s v="film &amp; video/documentary"/>
    <n v="104.396"/>
    <n v="70.921195652173907"/>
    <x v="0"/>
    <x v="4"/>
    <x v="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x v="1"/>
    <n v="1151"/>
    <b v="1"/>
    <s v="film &amp; video/documentary"/>
    <n v="112.92973333333333"/>
    <n v="147.17167680278018"/>
    <x v="0"/>
    <x v="4"/>
    <x v="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x v="1"/>
    <n v="34"/>
    <b v="1"/>
    <s v="film &amp; video/documentary"/>
    <n v="136.4"/>
    <n v="160.47058823529412"/>
    <x v="0"/>
    <x v="4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x v="1"/>
    <n v="498"/>
    <b v="1"/>
    <s v="film &amp; video/documentary"/>
    <n v="103.61439999999999"/>
    <n v="156.04578313253012"/>
    <x v="0"/>
    <x v="4"/>
    <x v="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x v="1"/>
    <n v="167"/>
    <b v="1"/>
    <s v="film &amp; video/documentary"/>
    <n v="105.5"/>
    <n v="63.17365269461078"/>
    <x v="0"/>
    <x v="4"/>
    <x v="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x v="1"/>
    <n v="340"/>
    <b v="1"/>
    <s v="film &amp; video/documentary"/>
    <n v="101.82857142857142"/>
    <n v="104.82352941176471"/>
    <x v="0"/>
    <x v="4"/>
    <x v="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x v="1"/>
    <n v="438"/>
    <b v="1"/>
    <s v="film &amp; video/documentary"/>
    <n v="106.60499999999999"/>
    <n v="97.356164383561648"/>
    <x v="0"/>
    <x v="4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x v="1"/>
    <n v="555"/>
    <b v="1"/>
    <s v="film &amp; video/documentary"/>
    <n v="113.015"/>
    <n v="203.63063063063063"/>
    <x v="0"/>
    <x v="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x v="1"/>
    <n v="266"/>
    <b v="1"/>
    <s v="film &amp; video/documentary"/>
    <n v="125.22750000000001"/>
    <n v="188.31203007518798"/>
    <x v="0"/>
    <x v="4"/>
    <x v="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x v="1"/>
    <n v="69"/>
    <b v="1"/>
    <s v="film &amp; video/documentary"/>
    <n v="101.19"/>
    <n v="146.65217391304347"/>
    <x v="0"/>
    <x v="4"/>
    <x v="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x v="1"/>
    <n v="80"/>
    <b v="1"/>
    <s v="film &amp; video/documentary"/>
    <n v="102.76470588235294"/>
    <n v="109.1875"/>
    <x v="0"/>
    <x v="4"/>
    <x v="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x v="1"/>
    <n v="493"/>
    <b v="1"/>
    <s v="film &amp; video/documentary"/>
    <n v="116.83911999999998"/>
    <n v="59.249046653144013"/>
    <x v="0"/>
    <x v="4"/>
    <x v="0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x v="1"/>
    <n v="31"/>
    <b v="1"/>
    <s v="film &amp; video/documentary"/>
    <n v="101.16833333333335"/>
    <n v="97.904838709677421"/>
    <x v="0"/>
    <x v="4"/>
    <x v="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x v="1"/>
    <n v="236"/>
    <b v="1"/>
    <s v="film &amp; video/documentary"/>
    <n v="110.13360000000002"/>
    <n v="70.000169491525426"/>
    <x v="0"/>
    <x v="4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x v="1"/>
    <n v="89"/>
    <b v="1"/>
    <s v="film &amp; video/documentary"/>
    <n v="108.08333333333333"/>
    <n v="72.865168539325836"/>
    <x v="0"/>
    <x v="4"/>
    <x v="0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x v="1"/>
    <n v="299"/>
    <b v="1"/>
    <s v="film &amp; video/documentary"/>
    <n v="125.02285714285715"/>
    <n v="146.34782608695653"/>
    <x v="0"/>
    <x v="4"/>
    <x v="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x v="1"/>
    <n v="55"/>
    <b v="1"/>
    <s v="film &amp; video/documentary"/>
    <n v="106.71428571428572"/>
    <n v="67.909090909090907"/>
    <x v="0"/>
    <x v="4"/>
    <x v="0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x v="1"/>
    <n v="325"/>
    <b v="1"/>
    <s v="film &amp; video/documentary"/>
    <n v="100.36639999999998"/>
    <n v="169.85083076923075"/>
    <x v="0"/>
    <x v="4"/>
    <x v="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x v="1"/>
    <n v="524"/>
    <b v="1"/>
    <s v="film &amp; video/documentary"/>
    <n v="102.02863333333335"/>
    <n v="58.413339694656486"/>
    <x v="0"/>
    <x v="4"/>
    <x v="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x v="1"/>
    <n v="285"/>
    <b v="1"/>
    <s v="film &amp; video/documentary"/>
    <n v="102.08358208955224"/>
    <n v="119.99298245614035"/>
    <x v="0"/>
    <x v="4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x v="1"/>
    <n v="179"/>
    <b v="1"/>
    <s v="film &amp; video/documentary"/>
    <n v="123.27586206896552"/>
    <n v="99.860335195530723"/>
    <x v="0"/>
    <x v="4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x v="1"/>
    <n v="188"/>
    <b v="1"/>
    <s v="film &amp; video/documentary"/>
    <n v="170.28880000000001"/>
    <n v="90.579148936170213"/>
    <x v="0"/>
    <x v="4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x v="1"/>
    <n v="379"/>
    <b v="1"/>
    <s v="film &amp; video/documentary"/>
    <n v="111.59049999999999"/>
    <n v="117.77361477572559"/>
    <x v="0"/>
    <x v="4"/>
    <x v="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x v="1"/>
    <n v="119"/>
    <b v="1"/>
    <s v="film &amp; video/documentary"/>
    <n v="103"/>
    <n v="86.554621848739501"/>
    <x v="0"/>
    <x v="4"/>
    <x v="0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x v="1"/>
    <n v="167"/>
    <b v="1"/>
    <s v="film &amp; video/documentary"/>
    <n v="106.63570159857905"/>
    <n v="71.899281437125751"/>
    <x v="0"/>
    <x v="4"/>
    <x v="0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x v="1"/>
    <n v="221"/>
    <b v="1"/>
    <s v="film &amp; video/documentary"/>
    <n v="114.75999999999999"/>
    <n v="129.81900452488688"/>
    <x v="0"/>
    <x v="4"/>
    <x v="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x v="1"/>
    <n v="964"/>
    <b v="1"/>
    <s v="film &amp; video/documentary"/>
    <n v="127.34117647058822"/>
    <n v="44.912863070539416"/>
    <x v="0"/>
    <x v="4"/>
    <x v="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x v="1"/>
    <n v="286"/>
    <b v="1"/>
    <s v="film &amp; video/documentary"/>
    <n v="116.56"/>
    <n v="40.755244755244753"/>
    <x v="0"/>
    <x v="4"/>
    <x v="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x v="1"/>
    <n v="613"/>
    <b v="1"/>
    <s v="film &amp; video/documentary"/>
    <n v="108.61819426615318"/>
    <n v="103.52394779771615"/>
    <x v="0"/>
    <x v="4"/>
    <x v="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x v="1"/>
    <n v="29"/>
    <b v="1"/>
    <s v="film &amp; video/documentary"/>
    <n v="103.94285714285714"/>
    <n v="125.44827586206897"/>
    <x v="0"/>
    <x v="4"/>
    <x v="0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x v="1"/>
    <n v="165"/>
    <b v="1"/>
    <s v="film &amp; video/documentary"/>
    <n v="116.25714285714285"/>
    <n v="246.60606060606059"/>
    <x v="0"/>
    <x v="4"/>
    <x v="0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x v="1"/>
    <n v="97"/>
    <b v="1"/>
    <s v="film &amp; video/documentary"/>
    <n v="102.69239999999999"/>
    <n v="79.401340206185566"/>
    <x v="0"/>
    <x v="4"/>
    <x v="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x v="1"/>
    <n v="303"/>
    <b v="1"/>
    <s v="film &amp; video/documentary"/>
    <n v="174"/>
    <n v="86.138613861386133"/>
    <x v="0"/>
    <x v="4"/>
    <x v="0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x v="1"/>
    <n v="267"/>
    <b v="1"/>
    <s v="film &amp; video/documentary"/>
    <n v="103.08800000000001"/>
    <n v="193.04868913857678"/>
    <x v="0"/>
    <x v="4"/>
    <x v="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x v="1"/>
    <n v="302"/>
    <b v="1"/>
    <s v="film &amp; video/documentary"/>
    <n v="104.85537190082646"/>
    <n v="84.023178807947019"/>
    <x v="0"/>
    <x v="4"/>
    <x v="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x v="0"/>
    <n v="87"/>
    <b v="1"/>
    <s v="film &amp; video/documentary"/>
    <n v="101.375"/>
    <n v="139.82758620689654"/>
    <x v="0"/>
    <x v="4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x v="0"/>
    <n v="354"/>
    <b v="1"/>
    <s v="film &amp; video/documentary"/>
    <n v="111.07699999999998"/>
    <n v="109.82189265536722"/>
    <x v="0"/>
    <x v="4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x v="0"/>
    <n v="86"/>
    <b v="1"/>
    <s v="film &amp; video/documentary"/>
    <n v="124.15933781686496"/>
    <n v="139.53488372093022"/>
    <x v="0"/>
    <x v="4"/>
    <x v="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x v="0"/>
    <n v="26"/>
    <b v="1"/>
    <s v="film &amp; video/documentary"/>
    <n v="101.33333333333334"/>
    <n v="347.84615384615387"/>
    <x v="0"/>
    <x v="4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x v="0"/>
    <n v="113"/>
    <b v="1"/>
    <s v="film &amp; video/documentary"/>
    <n v="110.16142857142856"/>
    <n v="68.24159292035398"/>
    <x v="0"/>
    <x v="4"/>
    <x v="0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x v="0"/>
    <n v="65"/>
    <b v="1"/>
    <s v="film &amp; video/documentary"/>
    <n v="103.97333333333334"/>
    <n v="239.93846153846152"/>
    <x v="0"/>
    <x v="4"/>
    <x v="0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x v="0"/>
    <n v="134"/>
    <b v="1"/>
    <s v="film &amp; video/documentary"/>
    <n v="101.31578947368421"/>
    <n v="287.31343283582089"/>
    <x v="0"/>
    <x v="4"/>
    <x v="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x v="0"/>
    <n v="119"/>
    <b v="1"/>
    <s v="film &amp; video/documentary"/>
    <n v="103.3501"/>
    <n v="86.84882352941176"/>
    <x v="0"/>
    <x v="4"/>
    <x v="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x v="0"/>
    <n v="159"/>
    <b v="1"/>
    <s v="film &amp; video/documentary"/>
    <n v="104.11200000000001"/>
    <n v="81.84905660377359"/>
    <x v="0"/>
    <x v="4"/>
    <x v="0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x v="0"/>
    <n v="167"/>
    <b v="1"/>
    <s v="film &amp; video/documentary"/>
    <n v="110.15569230769231"/>
    <n v="42.874970059880241"/>
    <x v="0"/>
    <x v="4"/>
    <x v="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x v="0"/>
    <n v="43"/>
    <b v="1"/>
    <s v="film &amp; video/documentary"/>
    <n v="122.02"/>
    <n v="709.41860465116281"/>
    <x v="0"/>
    <x v="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x v="0"/>
    <n v="1062"/>
    <b v="1"/>
    <s v="film &amp; video/documentary"/>
    <n v="114.16866666666667"/>
    <n v="161.25517890772127"/>
    <x v="0"/>
    <x v="4"/>
    <x v="0"/>
    <x v="0"/>
  </r>
  <r>
    <n v="372"/>
    <s v="Wild Equus"/>
    <s v="A short documentary exploring the uses of 'Natural Horsemanship' across Europe"/>
    <n v="300"/>
    <n v="376"/>
    <x v="0"/>
    <x v="1"/>
    <s v="GBP"/>
    <n v="1459872000"/>
    <x v="372"/>
    <x v="0"/>
    <n v="9"/>
    <b v="1"/>
    <s v="film &amp; video/documentary"/>
    <n v="125.33333333333334"/>
    <n v="41.777777777777779"/>
    <x v="0"/>
    <x v="4"/>
    <x v="0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x v="0"/>
    <n v="89"/>
    <b v="1"/>
    <s v="film &amp; video/documentary"/>
    <n v="106.66666666666667"/>
    <n v="89.887640449438209"/>
    <x v="0"/>
    <x v="4"/>
    <x v="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x v="0"/>
    <n v="174"/>
    <b v="1"/>
    <s v="film &amp; video/documentary"/>
    <n v="130.65"/>
    <n v="45.051724137931032"/>
    <x v="0"/>
    <x v="4"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x v="0"/>
    <n v="14"/>
    <b v="1"/>
    <s v="film &amp; video/documentary"/>
    <n v="120"/>
    <n v="42.857142857142854"/>
    <x v="0"/>
    <x v="4"/>
    <x v="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x v="0"/>
    <n v="48"/>
    <b v="1"/>
    <s v="film &amp; video/documentary"/>
    <n v="105.9591836734694"/>
    <n v="54.083333333333336"/>
    <x v="0"/>
    <x v="4"/>
    <x v="0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x v="0"/>
    <n v="133"/>
    <b v="1"/>
    <s v="film &amp; video/documentary"/>
    <n v="114.39999999999999"/>
    <n v="103.21804511278195"/>
    <x v="0"/>
    <x v="4"/>
    <x v="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x v="0"/>
    <n v="83"/>
    <b v="1"/>
    <s v="film &amp; video/documentary"/>
    <n v="111.76666666666665"/>
    <n v="40.397590361445786"/>
    <x v="0"/>
    <x v="4"/>
    <x v="0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x v="0"/>
    <n v="149"/>
    <b v="1"/>
    <s v="film &amp; video/documentary"/>
    <n v="116.08000000000001"/>
    <n v="116.85906040268456"/>
    <x v="0"/>
    <x v="4"/>
    <x v="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x v="0"/>
    <n v="49"/>
    <b v="1"/>
    <s v="film &amp; video/documentary"/>
    <n v="141.5"/>
    <n v="115.51020408163265"/>
    <x v="0"/>
    <x v="4"/>
    <x v="0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x v="0"/>
    <n v="251"/>
    <b v="1"/>
    <s v="film &amp; video/documentary"/>
    <n v="104.72999999999999"/>
    <n v="104.31274900398407"/>
    <x v="0"/>
    <x v="4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x v="0"/>
    <n v="22"/>
    <b v="1"/>
    <s v="film &amp; video/documentary"/>
    <n v="255.83333333333331"/>
    <n v="69.772727272727266"/>
    <x v="0"/>
    <x v="4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x v="0"/>
    <n v="48"/>
    <b v="1"/>
    <s v="film &amp; video/documentary"/>
    <n v="206.70670670670671"/>
    <n v="43.020833333333336"/>
    <x v="0"/>
    <x v="4"/>
    <x v="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x v="0"/>
    <n v="383"/>
    <b v="1"/>
    <s v="film &amp; video/documentary"/>
    <n v="112.105"/>
    <n v="58.540469973890339"/>
    <x v="0"/>
    <x v="4"/>
    <x v="0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x v="0"/>
    <n v="237"/>
    <b v="1"/>
    <s v="film &amp; video/documentary"/>
    <n v="105.982"/>
    <n v="111.79535864978902"/>
    <x v="0"/>
    <x v="4"/>
    <x v="0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x v="0"/>
    <n v="13"/>
    <b v="1"/>
    <s v="film &amp; video/documentary"/>
    <n v="100.16666666666667"/>
    <n v="46.230769230769234"/>
    <x v="0"/>
    <x v="4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x v="0"/>
    <n v="562"/>
    <b v="1"/>
    <s v="film &amp; video/documentary"/>
    <n v="213.98947368421051"/>
    <n v="144.69039145907473"/>
    <x v="0"/>
    <x v="4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x v="0"/>
    <n v="71"/>
    <b v="1"/>
    <s v="film &amp; video/documentary"/>
    <n v="126.16000000000001"/>
    <n v="88.845070422535215"/>
    <x v="0"/>
    <x v="4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x v="0"/>
    <n v="1510"/>
    <b v="1"/>
    <s v="film &amp; video/documentary"/>
    <n v="181.53547058823528"/>
    <n v="81.75107284768211"/>
    <x v="0"/>
    <x v="4"/>
    <x v="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x v="0"/>
    <n v="14"/>
    <b v="1"/>
    <s v="film &amp; video/documentary"/>
    <n v="100"/>
    <n v="71.428571428571431"/>
    <x v="0"/>
    <x v="4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x v="0"/>
    <n v="193"/>
    <b v="1"/>
    <s v="film &amp; video/documentary"/>
    <n v="100.61"/>
    <n v="104.25906735751295"/>
    <x v="0"/>
    <x v="4"/>
    <x v="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x v="0"/>
    <n v="206"/>
    <b v="1"/>
    <s v="film &amp; video/documentary"/>
    <n v="100.9027027027027"/>
    <n v="90.616504854368927"/>
    <x v="0"/>
    <x v="4"/>
    <x v="0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x v="0"/>
    <n v="351"/>
    <b v="1"/>
    <s v="film &amp; video/documentary"/>
    <n v="110.446"/>
    <n v="157.33048433048432"/>
    <x v="0"/>
    <x v="4"/>
    <x v="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x v="0"/>
    <n v="50"/>
    <b v="1"/>
    <s v="film &amp; video/documentary"/>
    <n v="111.8936170212766"/>
    <n v="105.18"/>
    <x v="0"/>
    <x v="4"/>
    <x v="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x v="0"/>
    <n v="184"/>
    <b v="1"/>
    <s v="film &amp; video/documentary"/>
    <n v="108.04450000000001"/>
    <n v="58.719836956521746"/>
    <x v="0"/>
    <x v="4"/>
    <x v="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x v="0"/>
    <n v="196"/>
    <b v="1"/>
    <s v="film &amp; video/documentary"/>
    <n v="106.66666666666667"/>
    <n v="81.632653061224488"/>
    <x v="0"/>
    <x v="4"/>
    <x v="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x v="0"/>
    <n v="229"/>
    <b v="1"/>
    <s v="film &amp; video/documentary"/>
    <n v="103.90027322404372"/>
    <n v="56.460043668122275"/>
    <x v="0"/>
    <x v="4"/>
    <x v="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x v="0"/>
    <n v="67"/>
    <b v="1"/>
    <s v="film &amp; video/documentary"/>
    <n v="125.16000000000001"/>
    <n v="140.1044776119403"/>
    <x v="0"/>
    <x v="4"/>
    <x v="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x v="0"/>
    <n v="95"/>
    <b v="1"/>
    <s v="film &amp; video/documentary"/>
    <n v="106.80499999999999"/>
    <n v="224.85263157894738"/>
    <x v="0"/>
    <x v="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x v="0"/>
    <n v="62"/>
    <b v="1"/>
    <s v="film &amp; video/documentary"/>
    <n v="112.30249999999999"/>
    <n v="181.13306451612902"/>
    <x v="0"/>
    <x v="4"/>
    <x v="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x v="0"/>
    <n v="73"/>
    <b v="1"/>
    <s v="film &amp; video/documentary"/>
    <n v="103.812"/>
    <n v="711.04109589041093"/>
    <x v="0"/>
    <x v="4"/>
    <x v="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x v="0"/>
    <n v="43"/>
    <b v="1"/>
    <s v="film &amp; video/documentary"/>
    <n v="141.65"/>
    <n v="65.883720930232556"/>
    <x v="0"/>
    <x v="4"/>
    <x v="0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x v="0"/>
    <n v="70"/>
    <b v="1"/>
    <s v="film &amp; video/documentary"/>
    <n v="105.25999999999999"/>
    <n v="75.185714285714283"/>
    <x v="0"/>
    <x v="4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x v="0"/>
    <n v="271"/>
    <b v="1"/>
    <s v="film &amp; video/documentary"/>
    <n v="103.09142857142857"/>
    <n v="133.14391143911439"/>
    <x v="0"/>
    <x v="4"/>
    <x v="0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x v="0"/>
    <n v="55"/>
    <b v="1"/>
    <s v="film &amp; video/documentary"/>
    <n v="107.65957446808511"/>
    <n v="55.2"/>
    <x v="0"/>
    <x v="4"/>
    <x v="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x v="0"/>
    <n v="35"/>
    <b v="1"/>
    <s v="film &amp; video/documentary"/>
    <n v="107.70464285714286"/>
    <n v="86.163714285714292"/>
    <x v="0"/>
    <x v="4"/>
    <x v="0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x v="0"/>
    <n v="22"/>
    <b v="1"/>
    <s v="film &amp; video/documentary"/>
    <n v="101.55000000000001"/>
    <n v="92.318181818181813"/>
    <x v="0"/>
    <x v="4"/>
    <x v="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x v="0"/>
    <n v="38"/>
    <b v="1"/>
    <s v="film &amp; video/documentary"/>
    <n v="101.43766666666667"/>
    <n v="160.16473684210527"/>
    <x v="0"/>
    <x v="4"/>
    <x v="0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x v="0"/>
    <n v="15"/>
    <b v="1"/>
    <s v="film &amp; video/documentary"/>
    <n v="136.80000000000001"/>
    <n v="45.6"/>
    <x v="0"/>
    <x v="4"/>
    <x v="0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x v="0"/>
    <n v="7"/>
    <b v="1"/>
    <s v="film &amp; video/documentary"/>
    <n v="128.29999999999998"/>
    <n v="183.28571428571428"/>
    <x v="0"/>
    <x v="4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x v="0"/>
    <n v="241"/>
    <b v="1"/>
    <s v="film &amp; video/documentary"/>
    <n v="101.05"/>
    <n v="125.78838174273859"/>
    <x v="0"/>
    <x v="4"/>
    <x v="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x v="0"/>
    <n v="55"/>
    <b v="1"/>
    <s v="film &amp; video/documentary"/>
    <n v="126.84"/>
    <n v="57.654545454545456"/>
    <x v="0"/>
    <x v="4"/>
    <x v="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x v="0"/>
    <n v="171"/>
    <b v="1"/>
    <s v="film &amp; video/documentary"/>
    <n v="105.0859375"/>
    <n v="78.660818713450297"/>
    <x v="0"/>
    <x v="4"/>
    <x v="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x v="0"/>
    <n v="208"/>
    <b v="1"/>
    <s v="film &amp; video/documentary"/>
    <n v="102.85405405405406"/>
    <n v="91.480769230769226"/>
    <x v="0"/>
    <x v="4"/>
    <x v="0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x v="0"/>
    <n v="21"/>
    <b v="1"/>
    <s v="film &amp; video/documentary"/>
    <n v="102.14714285714285"/>
    <n v="68.09809523809524"/>
    <x v="0"/>
    <x v="4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x v="0"/>
    <n v="25"/>
    <b v="1"/>
    <s v="film &amp; video/documentary"/>
    <n v="120.21700000000001"/>
    <n v="48.086800000000004"/>
    <x v="0"/>
    <x v="4"/>
    <x v="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x v="0"/>
    <n v="52"/>
    <b v="1"/>
    <s v="film &amp; video/documentary"/>
    <n v="100.24761904761905"/>
    <n v="202.42307692307693"/>
    <x v="0"/>
    <x v="4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x v="0"/>
    <n v="104"/>
    <b v="1"/>
    <s v="film &amp; video/documentary"/>
    <n v="100.63392857142857"/>
    <n v="216.75"/>
    <x v="0"/>
    <x v="4"/>
    <x v="0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x v="0"/>
    <n v="73"/>
    <b v="1"/>
    <s v="film &amp; video/documentary"/>
    <n v="100.4375"/>
    <n v="110.06849315068493"/>
    <x v="0"/>
    <x v="4"/>
    <x v="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x v="0"/>
    <n v="3"/>
    <b v="0"/>
    <s v="film &amp; video/animation"/>
    <n v="0.43939393939393934"/>
    <n v="4.833333333333333"/>
    <x v="0"/>
    <x v="5"/>
    <x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x v="0"/>
    <n v="6"/>
    <b v="0"/>
    <s v="film &amp; video/animation"/>
    <n v="2.0066666666666668"/>
    <n v="50.166666666666664"/>
    <x v="0"/>
    <x v="5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x v="0"/>
    <n v="12"/>
    <b v="0"/>
    <s v="film &amp; video/animation"/>
    <n v="1.075"/>
    <n v="35.833333333333336"/>
    <x v="0"/>
    <x v="5"/>
    <x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x v="0"/>
    <n v="13"/>
    <b v="0"/>
    <s v="film &amp; video/animation"/>
    <n v="0.76500000000000001"/>
    <n v="11.76923076923077"/>
    <x v="0"/>
    <x v="5"/>
    <x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x v="0"/>
    <n v="5"/>
    <b v="0"/>
    <s v="film &amp; video/animation"/>
    <n v="6.7966666666666677"/>
    <n v="40.78"/>
    <x v="0"/>
    <x v="5"/>
    <x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x v="0"/>
    <n v="2"/>
    <b v="0"/>
    <s v="film &amp; video/animation"/>
    <n v="1.2E-2"/>
    <n v="3"/>
    <x v="0"/>
    <x v="5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x v="0"/>
    <n v="8"/>
    <b v="0"/>
    <s v="film &amp; video/animation"/>
    <n v="1.3299999999999998"/>
    <n v="16.625"/>
    <x v="0"/>
    <x v="5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x v="0"/>
    <n v="0"/>
    <b v="0"/>
    <s v="film &amp; video/animation"/>
    <n v="0"/>
    <e v="#DIV/0!"/>
    <x v="0"/>
    <x v="5"/>
    <x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x v="0"/>
    <n v="13"/>
    <b v="0"/>
    <s v="film &amp; video/animation"/>
    <n v="5.6333333333333329"/>
    <n v="52"/>
    <x v="0"/>
    <x v="5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x v="0"/>
    <n v="0"/>
    <b v="0"/>
    <s v="film &amp; video/animation"/>
    <n v="0"/>
    <e v="#DIV/0!"/>
    <x v="0"/>
    <x v="5"/>
    <x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x v="0"/>
    <n v="5"/>
    <b v="0"/>
    <s v="film &amp; video/animation"/>
    <n v="2.4"/>
    <n v="4.8"/>
    <x v="0"/>
    <x v="5"/>
    <x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x v="0"/>
    <n v="8"/>
    <b v="0"/>
    <s v="film &amp; video/animation"/>
    <n v="13.833333333333334"/>
    <n v="51.875"/>
    <x v="0"/>
    <x v="5"/>
    <x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x v="0"/>
    <n v="8"/>
    <b v="0"/>
    <s v="film &amp; video/animation"/>
    <n v="9.5"/>
    <n v="71.25"/>
    <x v="0"/>
    <x v="5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x v="0"/>
    <n v="0"/>
    <b v="0"/>
    <s v="film &amp; video/animation"/>
    <n v="0"/>
    <e v="#DIV/0!"/>
    <x v="0"/>
    <x v="5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x v="0"/>
    <n v="2"/>
    <b v="0"/>
    <s v="film &amp; video/animation"/>
    <n v="5"/>
    <n v="62.5"/>
    <x v="0"/>
    <x v="5"/>
    <x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x v="0"/>
    <n v="3"/>
    <b v="0"/>
    <s v="film &amp; video/animation"/>
    <n v="2.7272727272727275E-3"/>
    <n v="1"/>
    <x v="0"/>
    <x v="5"/>
    <x v="0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x v="0"/>
    <n v="0"/>
    <b v="0"/>
    <s v="film &amp; video/animation"/>
    <n v="0"/>
    <e v="#DIV/0!"/>
    <x v="0"/>
    <x v="5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x v="0"/>
    <n v="0"/>
    <b v="0"/>
    <s v="film &amp; video/animation"/>
    <n v="0"/>
    <e v="#DIV/0!"/>
    <x v="0"/>
    <x v="5"/>
    <x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x v="0"/>
    <n v="11"/>
    <b v="0"/>
    <s v="film &amp; video/animation"/>
    <n v="9.379999999999999"/>
    <n v="170.54545454545453"/>
    <x v="0"/>
    <x v="5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x v="0"/>
    <n v="0"/>
    <b v="0"/>
    <s v="film &amp; video/animation"/>
    <n v="0"/>
    <e v="#DIV/0!"/>
    <x v="0"/>
    <x v="5"/>
    <x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x v="0"/>
    <n v="1"/>
    <b v="0"/>
    <s v="film &amp; video/animation"/>
    <n v="0.1"/>
    <n v="5"/>
    <x v="0"/>
    <x v="5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x v="0"/>
    <n v="0"/>
    <b v="0"/>
    <s v="film &amp; video/animation"/>
    <n v="0"/>
    <e v="#DIV/0!"/>
    <x v="0"/>
    <x v="5"/>
    <x v="0"/>
    <x v="0"/>
  </r>
  <r>
    <n v="442"/>
    <s v="The Paranormal Idiot"/>
    <s v="Doomsday is here"/>
    <n v="17000"/>
    <n v="6691"/>
    <x v="2"/>
    <x v="0"/>
    <s v="USD"/>
    <n v="1424380783"/>
    <x v="442"/>
    <x v="0"/>
    <n v="17"/>
    <b v="0"/>
    <s v="film &amp; video/animation"/>
    <n v="39.358823529411765"/>
    <n v="393.58823529411762"/>
    <x v="0"/>
    <x v="5"/>
    <x v="0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x v="0"/>
    <n v="2"/>
    <b v="0"/>
    <s v="film &amp; video/animation"/>
    <n v="0.1"/>
    <n v="5"/>
    <x v="0"/>
    <x v="5"/>
    <x v="0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x v="0"/>
    <n v="1"/>
    <b v="0"/>
    <s v="film &amp; video/animation"/>
    <n v="5"/>
    <n v="50"/>
    <x v="0"/>
    <x v="5"/>
    <x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x v="0"/>
    <n v="2"/>
    <b v="0"/>
    <s v="film &amp; video/animation"/>
    <n v="3.3333333333333335E-3"/>
    <n v="1"/>
    <x v="0"/>
    <x v="5"/>
    <x v="0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x v="0"/>
    <n v="16"/>
    <b v="0"/>
    <s v="film &amp; video/animation"/>
    <n v="7.2952380952380951"/>
    <n v="47.875"/>
    <x v="0"/>
    <x v="5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x v="0"/>
    <n v="1"/>
    <b v="0"/>
    <s v="film &amp; video/animation"/>
    <n v="1.6666666666666666E-2"/>
    <n v="5"/>
    <x v="0"/>
    <x v="5"/>
    <x v="0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x v="0"/>
    <n v="4"/>
    <b v="0"/>
    <s v="film &amp; video/animation"/>
    <n v="3.2804000000000002"/>
    <n v="20.502500000000001"/>
    <x v="0"/>
    <x v="5"/>
    <x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x v="0"/>
    <n v="5"/>
    <b v="0"/>
    <s v="film &amp; video/animation"/>
    <n v="2.25"/>
    <n v="9"/>
    <x v="0"/>
    <x v="5"/>
    <x v="0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x v="0"/>
    <n v="7"/>
    <b v="0"/>
    <s v="film &amp; video/animation"/>
    <n v="0.79200000000000004"/>
    <n v="56.571428571428569"/>
    <x v="0"/>
    <x v="5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x v="0"/>
    <n v="0"/>
    <b v="0"/>
    <s v="film &amp; video/animation"/>
    <n v="0"/>
    <e v="#DIV/0!"/>
    <x v="0"/>
    <x v="5"/>
    <x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x v="0"/>
    <n v="12"/>
    <b v="0"/>
    <s v="film &amp; video/animation"/>
    <n v="64"/>
    <n v="40"/>
    <x v="0"/>
    <x v="5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x v="0"/>
    <n v="2"/>
    <b v="0"/>
    <s v="film &amp; video/animation"/>
    <n v="2.7404479578392621E-2"/>
    <n v="13"/>
    <x v="0"/>
    <x v="5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x v="0"/>
    <n v="5"/>
    <b v="0"/>
    <s v="film &amp; video/animation"/>
    <n v="0.82000000000000006"/>
    <n v="16.399999999999999"/>
    <x v="0"/>
    <x v="5"/>
    <x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x v="0"/>
    <n v="2"/>
    <b v="0"/>
    <s v="film &amp; video/animation"/>
    <n v="6.9230769230769221E-2"/>
    <n v="22.5"/>
    <x v="0"/>
    <x v="5"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x v="0"/>
    <n v="3"/>
    <b v="0"/>
    <s v="film &amp; video/animation"/>
    <n v="0.68631863186318631"/>
    <n v="20.333333333333332"/>
    <x v="0"/>
    <x v="5"/>
    <x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x v="0"/>
    <n v="0"/>
    <b v="0"/>
    <s v="film &amp; video/animation"/>
    <n v="0"/>
    <e v="#DIV/0!"/>
    <x v="0"/>
    <x v="5"/>
    <x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x v="0"/>
    <n v="49"/>
    <b v="0"/>
    <s v="film &amp; video/animation"/>
    <n v="8.2100000000000009"/>
    <n v="16.755102040816325"/>
    <x v="0"/>
    <x v="5"/>
    <x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x v="0"/>
    <n v="1"/>
    <b v="0"/>
    <s v="film &amp; video/animation"/>
    <n v="6.4102564102564097E-2"/>
    <n v="25"/>
    <x v="0"/>
    <x v="5"/>
    <x v="0"/>
    <x v="0"/>
  </r>
  <r>
    <n v="460"/>
    <s v="Darwin's Kiss"/>
    <s v="An animated web series about biological evolution gone haywire."/>
    <n v="8500"/>
    <n v="25"/>
    <x v="2"/>
    <x v="0"/>
    <s v="USD"/>
    <n v="1401595200"/>
    <x v="460"/>
    <x v="0"/>
    <n v="2"/>
    <b v="0"/>
    <s v="film &amp; video/animation"/>
    <n v="0.29411764705882354"/>
    <n v="12.5"/>
    <x v="0"/>
    <x v="5"/>
    <x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x v="0"/>
    <n v="0"/>
    <b v="0"/>
    <s v="film &amp; video/animation"/>
    <n v="0"/>
    <e v="#DIV/0!"/>
    <x v="0"/>
    <x v="5"/>
    <x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x v="0"/>
    <n v="0"/>
    <b v="0"/>
    <s v="film &amp; video/animation"/>
    <n v="0"/>
    <e v="#DIV/0!"/>
    <x v="0"/>
    <x v="5"/>
    <x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x v="0"/>
    <n v="11"/>
    <b v="0"/>
    <s v="film &amp; video/animation"/>
    <n v="2.2727272727272729"/>
    <n v="113.63636363636364"/>
    <x v="0"/>
    <x v="5"/>
    <x v="0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x v="0"/>
    <n v="1"/>
    <b v="0"/>
    <s v="film &amp; video/animation"/>
    <n v="9.9009900990099015E-2"/>
    <n v="1"/>
    <x v="0"/>
    <x v="5"/>
    <x v="0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x v="0"/>
    <n v="8"/>
    <b v="0"/>
    <s v="film &amp; video/animation"/>
    <n v="26.953125"/>
    <n v="17.25"/>
    <x v="0"/>
    <x v="5"/>
    <x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x v="0"/>
    <n v="5"/>
    <b v="0"/>
    <s v="film &amp; video/animation"/>
    <n v="0.76"/>
    <n v="15.2"/>
    <x v="0"/>
    <x v="5"/>
    <x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x v="0"/>
    <n v="39"/>
    <b v="0"/>
    <s v="film &amp; video/animation"/>
    <n v="21.574999999999999"/>
    <n v="110.64102564102564"/>
    <x v="0"/>
    <x v="5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x v="0"/>
    <n v="0"/>
    <b v="0"/>
    <s v="film &amp; video/animation"/>
    <n v="0"/>
    <e v="#DIV/0!"/>
    <x v="0"/>
    <x v="5"/>
    <x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x v="0"/>
    <n v="0"/>
    <b v="0"/>
    <s v="film &amp; video/animation"/>
    <n v="0"/>
    <e v="#DIV/0!"/>
    <x v="0"/>
    <x v="5"/>
    <x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x v="0"/>
    <n v="2"/>
    <b v="0"/>
    <s v="film &amp; video/animation"/>
    <n v="1.02"/>
    <n v="25.5"/>
    <x v="0"/>
    <x v="5"/>
    <x v="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x v="0"/>
    <n v="170"/>
    <b v="0"/>
    <s v="film &amp; video/animation"/>
    <n v="11.892727272727273"/>
    <n v="38.476470588235294"/>
    <x v="0"/>
    <x v="5"/>
    <x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x v="0"/>
    <n v="5"/>
    <b v="0"/>
    <s v="film &amp; video/animation"/>
    <n v="17.625"/>
    <n v="28.2"/>
    <x v="0"/>
    <x v="5"/>
    <x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x v="0"/>
    <n v="14"/>
    <b v="0"/>
    <s v="film &amp; video/animation"/>
    <n v="2.87"/>
    <n v="61.5"/>
    <x v="0"/>
    <x v="5"/>
    <x v="0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x v="0"/>
    <n v="1"/>
    <b v="0"/>
    <s v="film &amp; video/animation"/>
    <n v="3.0303030303030304E-2"/>
    <n v="1"/>
    <x v="0"/>
    <x v="5"/>
    <x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x v="0"/>
    <n v="0"/>
    <b v="0"/>
    <s v="film &amp; video/animation"/>
    <n v="0"/>
    <e v="#DIV/0!"/>
    <x v="0"/>
    <x v="5"/>
    <x v="0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x v="0"/>
    <n v="124"/>
    <b v="0"/>
    <s v="film &amp; video/animation"/>
    <n v="2.230268181818182"/>
    <n v="39.569274193548388"/>
    <x v="0"/>
    <x v="5"/>
    <x v="0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x v="0"/>
    <n v="0"/>
    <b v="0"/>
    <s v="film &amp; video/animation"/>
    <n v="0"/>
    <e v="#DIV/0!"/>
    <x v="0"/>
    <x v="5"/>
    <x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x v="0"/>
    <n v="0"/>
    <b v="0"/>
    <s v="film &amp; video/animation"/>
    <n v="0"/>
    <e v="#DIV/0!"/>
    <x v="0"/>
    <x v="5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x v="0"/>
    <n v="55"/>
    <b v="0"/>
    <s v="film &amp; video/animation"/>
    <n v="32.56"/>
    <n v="88.8"/>
    <x v="0"/>
    <x v="5"/>
    <x v="0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x v="0"/>
    <n v="140"/>
    <b v="0"/>
    <s v="film &amp; video/animation"/>
    <n v="19.41"/>
    <n v="55.457142857142856"/>
    <x v="0"/>
    <x v="5"/>
    <x v="0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x v="0"/>
    <n v="21"/>
    <b v="0"/>
    <s v="film &amp; video/animation"/>
    <n v="6.1"/>
    <n v="87.142857142857139"/>
    <x v="0"/>
    <x v="5"/>
    <x v="0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x v="0"/>
    <n v="1"/>
    <b v="0"/>
    <s v="film &amp; video/animation"/>
    <n v="0.1"/>
    <n v="10"/>
    <x v="0"/>
    <x v="5"/>
    <x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x v="0"/>
    <n v="147"/>
    <b v="0"/>
    <s v="film &amp; video/animation"/>
    <n v="50.2"/>
    <n v="51.224489795918366"/>
    <x v="0"/>
    <x v="5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x v="0"/>
    <n v="11"/>
    <b v="0"/>
    <s v="film &amp; video/animation"/>
    <n v="0.18625"/>
    <n v="13.545454545454545"/>
    <x v="0"/>
    <x v="5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x v="0"/>
    <n v="125"/>
    <b v="0"/>
    <s v="film &amp; video/animation"/>
    <n v="21.906971229845084"/>
    <n v="66.520080000000007"/>
    <x v="0"/>
    <x v="5"/>
    <x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x v="0"/>
    <n v="1"/>
    <b v="0"/>
    <s v="film &amp; video/animation"/>
    <n v="9.0909090909090905E-3"/>
    <n v="50"/>
    <x v="0"/>
    <x v="5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x v="0"/>
    <n v="0"/>
    <b v="0"/>
    <s v="film &amp; video/animation"/>
    <n v="0"/>
    <e v="#DIV/0!"/>
    <x v="0"/>
    <x v="5"/>
    <x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x v="0"/>
    <n v="0"/>
    <b v="0"/>
    <s v="film &amp; video/animation"/>
    <n v="0"/>
    <e v="#DIV/0!"/>
    <x v="0"/>
    <x v="5"/>
    <x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x v="0"/>
    <n v="3"/>
    <b v="0"/>
    <s v="film &amp; video/animation"/>
    <n v="0.28667813379201834"/>
    <n v="71.666666666666671"/>
    <x v="0"/>
    <x v="5"/>
    <x v="0"/>
    <x v="0"/>
  </r>
  <r>
    <n v="490"/>
    <s v="PROJECT IS CANCELLED"/>
    <s v="Cancelled"/>
    <n v="1000"/>
    <n v="0"/>
    <x v="2"/>
    <x v="0"/>
    <s v="USD"/>
    <n v="1345677285"/>
    <x v="490"/>
    <x v="0"/>
    <n v="0"/>
    <b v="0"/>
    <s v="film &amp; video/animation"/>
    <n v="0"/>
    <e v="#DIV/0!"/>
    <x v="0"/>
    <x v="5"/>
    <x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x v="0"/>
    <n v="0"/>
    <b v="0"/>
    <s v="film &amp; video/animation"/>
    <n v="0"/>
    <e v="#DIV/0!"/>
    <x v="0"/>
    <x v="5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x v="0"/>
    <n v="0"/>
    <b v="0"/>
    <s v="film &amp; video/animation"/>
    <n v="0"/>
    <e v="#DIV/0!"/>
    <x v="0"/>
    <x v="5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x v="0"/>
    <n v="0"/>
    <b v="0"/>
    <s v="film &amp; video/animation"/>
    <n v="0"/>
    <e v="#DIV/0!"/>
    <x v="0"/>
    <x v="5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x v="0"/>
    <n v="3"/>
    <b v="0"/>
    <s v="film &amp; video/animation"/>
    <n v="0.155"/>
    <n v="10.333333333333334"/>
    <x v="0"/>
    <x v="5"/>
    <x v="0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x v="0"/>
    <n v="0"/>
    <b v="0"/>
    <s v="film &amp; video/animation"/>
    <n v="0"/>
    <e v="#DIV/0!"/>
    <x v="0"/>
    <x v="5"/>
    <x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x v="0"/>
    <n v="1"/>
    <b v="0"/>
    <s v="film &amp; video/animation"/>
    <n v="1.6666666666666668E-3"/>
    <n v="1"/>
    <x v="0"/>
    <x v="5"/>
    <x v="0"/>
    <x v="0"/>
  </r>
  <r>
    <n v="497"/>
    <s v="Galaxy Probe Kids"/>
    <s v="live-action/animated series pilot."/>
    <n v="4480"/>
    <n v="30"/>
    <x v="2"/>
    <x v="0"/>
    <s v="USD"/>
    <n v="1419483600"/>
    <x v="497"/>
    <x v="0"/>
    <n v="3"/>
    <b v="0"/>
    <s v="film &amp; video/animation"/>
    <n v="0.6696428571428571"/>
    <n v="10"/>
    <x v="0"/>
    <x v="5"/>
    <x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x v="0"/>
    <n v="22"/>
    <b v="0"/>
    <s v="film &amp; video/animation"/>
    <n v="4.5985132395404564"/>
    <n v="136.09090909090909"/>
    <x v="0"/>
    <x v="5"/>
    <x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x v="0"/>
    <n v="26"/>
    <b v="0"/>
    <s v="film &amp; video/animation"/>
    <n v="9.5500000000000007"/>
    <n v="73.461538461538467"/>
    <x v="0"/>
    <x v="5"/>
    <x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x v="0"/>
    <n v="4"/>
    <b v="0"/>
    <s v="film &amp; video/animation"/>
    <n v="3.3076923076923079"/>
    <n v="53.75"/>
    <x v="0"/>
    <x v="5"/>
    <x v="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x v="0"/>
    <n v="0"/>
    <b v="0"/>
    <s v="film &amp; video/animation"/>
    <n v="0"/>
    <e v="#DIV/0!"/>
    <x v="0"/>
    <x v="5"/>
    <x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x v="0"/>
    <n v="4"/>
    <b v="0"/>
    <s v="film &amp; video/animation"/>
    <n v="1.1499999999999999"/>
    <n v="57.5"/>
    <x v="0"/>
    <x v="5"/>
    <x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x v="0"/>
    <n v="9"/>
    <b v="0"/>
    <s v="film &amp; video/animation"/>
    <n v="1.7538461538461538"/>
    <n v="12.666666666666666"/>
    <x v="0"/>
    <x v="5"/>
    <x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x v="0"/>
    <n v="5"/>
    <b v="0"/>
    <s v="film &amp; video/animation"/>
    <n v="1.3673469387755102"/>
    <n v="67"/>
    <x v="0"/>
    <x v="5"/>
    <x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x v="0"/>
    <n v="14"/>
    <b v="0"/>
    <s v="film &amp; video/animation"/>
    <n v="0.43333333333333329"/>
    <n v="3.7142857142857144"/>
    <x v="0"/>
    <x v="5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x v="0"/>
    <n v="1"/>
    <b v="0"/>
    <s v="film &amp; video/animation"/>
    <n v="0.125"/>
    <n v="250"/>
    <x v="0"/>
    <x v="5"/>
    <x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x v="0"/>
    <n v="10"/>
    <b v="0"/>
    <s v="film &amp; video/animation"/>
    <n v="3.2"/>
    <n v="64"/>
    <x v="0"/>
    <x v="5"/>
    <x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x v="0"/>
    <n v="3"/>
    <b v="0"/>
    <s v="film &amp; video/animation"/>
    <n v="0.8"/>
    <n v="133.33333333333334"/>
    <x v="0"/>
    <x v="5"/>
    <x v="0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x v="0"/>
    <n v="1"/>
    <b v="0"/>
    <s v="film &amp; video/animation"/>
    <n v="0.2"/>
    <n v="10"/>
    <x v="0"/>
    <x v="5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x v="0"/>
    <n v="0"/>
    <b v="0"/>
    <s v="film &amp; video/animation"/>
    <n v="0"/>
    <e v="#DIV/0!"/>
    <x v="0"/>
    <x v="5"/>
    <x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x v="0"/>
    <n v="5"/>
    <b v="0"/>
    <s v="film &amp; video/animation"/>
    <n v="3"/>
    <n v="30"/>
    <x v="0"/>
    <x v="5"/>
    <x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x v="0"/>
    <n v="2"/>
    <b v="0"/>
    <s v="film &amp; video/animation"/>
    <n v="0.13749999999999998"/>
    <n v="5.5"/>
    <x v="0"/>
    <x v="5"/>
    <x v="0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x v="0"/>
    <n v="68"/>
    <b v="0"/>
    <s v="film &amp; video/animation"/>
    <n v="13.923999999999999"/>
    <n v="102.38235294117646"/>
    <x v="0"/>
    <x v="5"/>
    <x v="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x v="0"/>
    <n v="3"/>
    <b v="0"/>
    <s v="film &amp; video/animation"/>
    <n v="3.3333333333333335"/>
    <n v="16.666666666666668"/>
    <x v="0"/>
    <x v="5"/>
    <x v="0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x v="0"/>
    <n v="34"/>
    <b v="0"/>
    <s v="film &amp; video/animation"/>
    <n v="25.41340206185567"/>
    <n v="725.02941176470586"/>
    <x v="0"/>
    <x v="5"/>
    <x v="0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x v="0"/>
    <n v="0"/>
    <b v="0"/>
    <s v="film &amp; video/animation"/>
    <n v="0"/>
    <e v="#DIV/0!"/>
    <x v="0"/>
    <x v="5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x v="0"/>
    <n v="3"/>
    <b v="0"/>
    <s v="film &amp; video/animation"/>
    <n v="1.3666666666666667"/>
    <n v="68.333333333333329"/>
    <x v="0"/>
    <x v="5"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x v="0"/>
    <n v="0"/>
    <b v="0"/>
    <s v="film &amp; video/animation"/>
    <n v="0"/>
    <e v="#DIV/0!"/>
    <x v="0"/>
    <x v="5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x v="0"/>
    <n v="70"/>
    <b v="0"/>
    <s v="film &amp; video/animation"/>
    <n v="22.881426547787683"/>
    <n v="39.228571428571428"/>
    <x v="0"/>
    <x v="5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x v="0"/>
    <n v="34"/>
    <b v="1"/>
    <s v="theater/plays"/>
    <n v="102.1"/>
    <n v="150.14705882352942"/>
    <x v="1"/>
    <x v="6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x v="0"/>
    <n v="56"/>
    <b v="1"/>
    <s v="theater/plays"/>
    <n v="104.64"/>
    <n v="93.428571428571431"/>
    <x v="1"/>
    <x v="6"/>
    <x v="0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x v="0"/>
    <n v="31"/>
    <b v="1"/>
    <s v="theater/plays"/>
    <n v="114.66666666666667"/>
    <n v="110.96774193548387"/>
    <x v="1"/>
    <x v="6"/>
    <x v="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x v="0"/>
    <n v="84"/>
    <b v="1"/>
    <s v="theater/plays"/>
    <n v="120.6"/>
    <n v="71.785714285714292"/>
    <x v="1"/>
    <x v="6"/>
    <x v="0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x v="0"/>
    <n v="130"/>
    <b v="1"/>
    <s v="theater/plays"/>
    <n v="108.67285714285715"/>
    <n v="29.258076923076924"/>
    <x v="1"/>
    <x v="6"/>
    <x v="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x v="0"/>
    <n v="12"/>
    <b v="1"/>
    <s v="theater/plays"/>
    <n v="100"/>
    <n v="1000"/>
    <x v="1"/>
    <x v="6"/>
    <x v="0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x v="0"/>
    <n v="23"/>
    <b v="1"/>
    <s v="theater/plays"/>
    <n v="113.99999999999999"/>
    <n v="74.347826086956516"/>
    <x v="1"/>
    <x v="6"/>
    <x v="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x v="0"/>
    <n v="158"/>
    <b v="1"/>
    <s v="theater/plays"/>
    <n v="100.85"/>
    <n v="63.829113924050631"/>
    <x v="1"/>
    <x v="6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x v="528"/>
    <x v="0"/>
    <n v="30"/>
    <b v="1"/>
    <s v="theater/plays"/>
    <n v="115.65217391304347"/>
    <n v="44.333333333333336"/>
    <x v="1"/>
    <x v="6"/>
    <x v="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x v="0"/>
    <n v="18"/>
    <b v="1"/>
    <s v="theater/plays"/>
    <n v="130.41666666666666"/>
    <n v="86.944444444444443"/>
    <x v="1"/>
    <x v="6"/>
    <x v="0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x v="0"/>
    <n v="29"/>
    <b v="1"/>
    <s v="theater/plays"/>
    <n v="107.78267254038178"/>
    <n v="126.55172413793103"/>
    <x v="1"/>
    <x v="6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x v="0"/>
    <n v="31"/>
    <b v="1"/>
    <s v="theater/plays"/>
    <n v="100"/>
    <n v="129.03225806451613"/>
    <x v="1"/>
    <x v="6"/>
    <x v="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x v="0"/>
    <n v="173"/>
    <b v="1"/>
    <s v="theater/plays"/>
    <n v="123.25"/>
    <n v="71.242774566473983"/>
    <x v="1"/>
    <x v="6"/>
    <x v="0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x v="0"/>
    <n v="17"/>
    <b v="1"/>
    <s v="theater/plays"/>
    <n v="100.2"/>
    <n v="117.88235294117646"/>
    <x v="1"/>
    <x v="6"/>
    <x v="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x v="0"/>
    <n v="48"/>
    <b v="1"/>
    <s v="theater/plays"/>
    <n v="104.66666666666666"/>
    <n v="327.08333333333331"/>
    <x v="1"/>
    <x v="6"/>
    <x v="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x v="0"/>
    <n v="59"/>
    <b v="1"/>
    <s v="theater/plays"/>
    <n v="102.49999999999999"/>
    <n v="34.745762711864408"/>
    <x v="1"/>
    <x v="6"/>
    <x v="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x v="0"/>
    <n v="39"/>
    <b v="1"/>
    <s v="theater/plays"/>
    <n v="118.25757575757576"/>
    <n v="100.06410256410257"/>
    <x v="1"/>
    <x v="6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x v="0"/>
    <n v="59"/>
    <b v="1"/>
    <s v="theater/plays"/>
    <n v="120.5"/>
    <n v="40.847457627118644"/>
    <x v="1"/>
    <x v="6"/>
    <x v="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x v="0"/>
    <n v="60"/>
    <b v="1"/>
    <s v="theater/plays"/>
    <n v="302.42"/>
    <n v="252.01666666666668"/>
    <x v="1"/>
    <x v="6"/>
    <x v="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x v="0"/>
    <n v="20"/>
    <b v="1"/>
    <s v="theater/plays"/>
    <n v="100.64400000000001"/>
    <n v="25.161000000000001"/>
    <x v="1"/>
    <x v="6"/>
    <x v="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x v="0"/>
    <n v="1"/>
    <b v="0"/>
    <s v="technology/web"/>
    <n v="6.6666666666666671E-3"/>
    <n v="1"/>
    <x v="2"/>
    <x v="7"/>
    <x v="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x v="0"/>
    <n v="1"/>
    <b v="0"/>
    <s v="technology/web"/>
    <n v="0.55555555555555558"/>
    <n v="25"/>
    <x v="2"/>
    <x v="7"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x v="0"/>
    <n v="1"/>
    <b v="0"/>
    <s v="technology/web"/>
    <n v="3.9999999999999996E-4"/>
    <n v="1"/>
    <x v="2"/>
    <x v="7"/>
    <x v="0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x v="0"/>
    <n v="2"/>
    <b v="0"/>
    <s v="technology/web"/>
    <n v="0.31818181818181818"/>
    <n v="35"/>
    <x v="2"/>
    <x v="7"/>
    <x v="0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x v="0"/>
    <n v="2"/>
    <b v="0"/>
    <s v="technology/web"/>
    <n v="1.2"/>
    <n v="3"/>
    <x v="2"/>
    <x v="7"/>
    <x v="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x v="0"/>
    <n v="34"/>
    <b v="0"/>
    <s v="technology/web"/>
    <n v="27.383999999999997"/>
    <n v="402.70588235294116"/>
    <x v="2"/>
    <x v="7"/>
    <x v="0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x v="0"/>
    <n v="2"/>
    <b v="0"/>
    <s v="technology/web"/>
    <n v="8.666666666666667E-2"/>
    <n v="26"/>
    <x v="2"/>
    <x v="7"/>
    <x v="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x v="0"/>
    <n v="0"/>
    <b v="0"/>
    <s v="technology/web"/>
    <n v="0"/>
    <e v="#DIV/0!"/>
    <x v="2"/>
    <x v="7"/>
    <x v="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x v="0"/>
    <n v="1"/>
    <b v="0"/>
    <s v="technology/web"/>
    <n v="0.09"/>
    <n v="9"/>
    <x v="2"/>
    <x v="7"/>
    <x v="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x v="0"/>
    <n v="8"/>
    <b v="0"/>
    <s v="technology/web"/>
    <n v="2.7199999999999998"/>
    <n v="8.5"/>
    <x v="2"/>
    <x v="7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x v="0"/>
    <n v="4"/>
    <b v="0"/>
    <s v="technology/web"/>
    <n v="0.70000000000000007"/>
    <n v="8.75"/>
    <x v="2"/>
    <x v="7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x v="0"/>
    <n v="28"/>
    <b v="0"/>
    <s v="technology/web"/>
    <n v="5.0413333333333332"/>
    <n v="135.03571428571428"/>
    <x v="2"/>
    <x v="7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x v="0"/>
    <n v="0"/>
    <b v="0"/>
    <s v="technology/web"/>
    <n v="0"/>
    <e v="#DIV/0!"/>
    <x v="2"/>
    <x v="7"/>
    <x v="0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x v="0"/>
    <n v="6"/>
    <b v="0"/>
    <s v="technology/web"/>
    <n v="0.49199999999999999"/>
    <n v="20.5"/>
    <x v="2"/>
    <x v="7"/>
    <x v="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x v="0"/>
    <n v="22"/>
    <b v="0"/>
    <s v="technology/web"/>
    <n v="36.589147286821706"/>
    <n v="64.36363636363636"/>
    <x v="2"/>
    <x v="7"/>
    <x v="0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x v="0"/>
    <n v="0"/>
    <b v="0"/>
    <s v="technology/web"/>
    <n v="0"/>
    <e v="#DIV/0!"/>
    <x v="2"/>
    <x v="7"/>
    <x v="0"/>
    <x v="0"/>
  </r>
  <r>
    <n v="556"/>
    <s v="Braille Academy"/>
    <s v="An educational platform for learning Unified English Braille Code"/>
    <n v="8000"/>
    <n v="200"/>
    <x v="2"/>
    <x v="0"/>
    <s v="USD"/>
    <n v="1452112717"/>
    <x v="556"/>
    <x v="0"/>
    <n v="1"/>
    <b v="0"/>
    <s v="technology/web"/>
    <n v="2.5"/>
    <n v="200"/>
    <x v="2"/>
    <x v="7"/>
    <x v="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x v="0"/>
    <n v="20"/>
    <b v="0"/>
    <s v="technology/web"/>
    <n v="0.91066666666666674"/>
    <n v="68.3"/>
    <x v="2"/>
    <x v="7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x v="0"/>
    <n v="0"/>
    <b v="0"/>
    <s v="technology/web"/>
    <n v="0"/>
    <e v="#DIV/0!"/>
    <x v="2"/>
    <x v="7"/>
    <x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x v="0"/>
    <n v="1"/>
    <b v="0"/>
    <s v="technology/web"/>
    <n v="2.0833333333333336E-2"/>
    <n v="50"/>
    <x v="2"/>
    <x v="7"/>
    <x v="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x v="0"/>
    <n v="3"/>
    <b v="0"/>
    <s v="technology/web"/>
    <n v="1.2E-2"/>
    <n v="4"/>
    <x v="2"/>
    <x v="7"/>
    <x v="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x v="0"/>
    <n v="2"/>
    <b v="0"/>
    <s v="technology/web"/>
    <n v="0.36666666666666664"/>
    <n v="27.5"/>
    <x v="2"/>
    <x v="7"/>
    <x v="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x v="0"/>
    <n v="0"/>
    <b v="0"/>
    <s v="technology/web"/>
    <n v="0"/>
    <e v="#DIV/0!"/>
    <x v="2"/>
    <x v="7"/>
    <x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x v="0"/>
    <n v="2"/>
    <b v="0"/>
    <s v="technology/web"/>
    <n v="9.0666666666666659E-2"/>
    <n v="34"/>
    <x v="2"/>
    <x v="7"/>
    <x v="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x v="0"/>
    <n v="1"/>
    <b v="0"/>
    <s v="technology/web"/>
    <n v="5.5555555555555558E-3"/>
    <n v="1"/>
    <x v="2"/>
    <x v="7"/>
    <x v="0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x v="0"/>
    <n v="0"/>
    <b v="0"/>
    <s v="technology/web"/>
    <n v="0"/>
    <e v="#DIV/0!"/>
    <x v="2"/>
    <x v="7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x v="0"/>
    <n v="1"/>
    <b v="0"/>
    <s v="technology/web"/>
    <n v="0.02"/>
    <n v="1"/>
    <x v="2"/>
    <x v="7"/>
    <x v="0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x v="0"/>
    <n v="0"/>
    <b v="0"/>
    <s v="technology/web"/>
    <n v="0"/>
    <e v="#DIV/0!"/>
    <x v="2"/>
    <x v="7"/>
    <x v="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x v="0"/>
    <n v="5"/>
    <b v="0"/>
    <s v="technology/web"/>
    <n v="1"/>
    <n v="49"/>
    <x v="2"/>
    <x v="7"/>
    <x v="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x v="0"/>
    <n v="1"/>
    <b v="0"/>
    <s v="technology/web"/>
    <n v="0.8"/>
    <n v="20"/>
    <x v="2"/>
    <x v="7"/>
    <x v="0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x v="0"/>
    <n v="1"/>
    <b v="0"/>
    <s v="technology/web"/>
    <n v="0.16705882352941176"/>
    <n v="142"/>
    <x v="2"/>
    <x v="7"/>
    <x v="0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x v="0"/>
    <n v="2"/>
    <b v="0"/>
    <s v="technology/web"/>
    <n v="0.42399999999999999"/>
    <n v="53"/>
    <x v="2"/>
    <x v="7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x v="0"/>
    <n v="0"/>
    <b v="0"/>
    <s v="technology/web"/>
    <n v="0"/>
    <e v="#DIV/0!"/>
    <x v="2"/>
    <x v="7"/>
    <x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x v="0"/>
    <n v="9"/>
    <b v="0"/>
    <s v="technology/web"/>
    <n v="0.38925389253892539"/>
    <n v="38.444444444444443"/>
    <x v="2"/>
    <x v="7"/>
    <x v="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x v="0"/>
    <n v="4"/>
    <b v="0"/>
    <s v="technology/web"/>
    <n v="0.7155635062611807"/>
    <n v="20"/>
    <x v="2"/>
    <x v="7"/>
    <x v="0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x v="0"/>
    <n v="4"/>
    <b v="0"/>
    <s v="technology/web"/>
    <n v="0.43166666666666664"/>
    <n v="64.75"/>
    <x v="2"/>
    <x v="7"/>
    <x v="0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x v="0"/>
    <n v="1"/>
    <b v="0"/>
    <s v="technology/web"/>
    <n v="1.25E-3"/>
    <n v="1"/>
    <x v="2"/>
    <x v="7"/>
    <x v="0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x v="0"/>
    <n v="1"/>
    <b v="0"/>
    <s v="technology/web"/>
    <n v="0.2"/>
    <n v="10"/>
    <x v="2"/>
    <x v="7"/>
    <x v="0"/>
    <x v="0"/>
  </r>
  <r>
    <n v="578"/>
    <s v="weBuy Crowdsourced Shopping"/>
    <s v="weBuy trade built on technology and Crowd Sourced Power"/>
    <n v="125000"/>
    <n v="14"/>
    <x v="2"/>
    <x v="1"/>
    <s v="GBP"/>
    <n v="1441633993"/>
    <x v="578"/>
    <x v="0"/>
    <n v="7"/>
    <b v="0"/>
    <s v="technology/web"/>
    <n v="1.12E-2"/>
    <n v="2"/>
    <x v="2"/>
    <x v="7"/>
    <x v="0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x v="0"/>
    <n v="5"/>
    <b v="0"/>
    <s v="technology/web"/>
    <n v="1.4583333333333333"/>
    <n v="35"/>
    <x v="2"/>
    <x v="7"/>
    <x v="0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x v="0"/>
    <n v="1"/>
    <b v="0"/>
    <s v="technology/web"/>
    <n v="3.3333333333333333E-2"/>
    <n v="1"/>
    <x v="2"/>
    <x v="7"/>
    <x v="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x v="0"/>
    <n v="0"/>
    <b v="0"/>
    <s v="technology/web"/>
    <n v="0"/>
    <e v="#DIV/0!"/>
    <x v="2"/>
    <x v="7"/>
    <x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x v="0"/>
    <n v="0"/>
    <b v="0"/>
    <s v="technology/web"/>
    <n v="0"/>
    <e v="#DIV/0!"/>
    <x v="2"/>
    <x v="7"/>
    <x v="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x v="0"/>
    <n v="1"/>
    <b v="0"/>
    <s v="technology/web"/>
    <n v="1.1111111111111112E-2"/>
    <n v="1"/>
    <x v="2"/>
    <x v="7"/>
    <x v="0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x v="0"/>
    <n v="2"/>
    <b v="0"/>
    <s v="technology/web"/>
    <n v="1"/>
    <n v="5"/>
    <x v="2"/>
    <x v="7"/>
    <x v="0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x v="0"/>
    <n v="0"/>
    <b v="0"/>
    <s v="technology/web"/>
    <n v="0"/>
    <e v="#DIV/0!"/>
    <x v="2"/>
    <x v="7"/>
    <x v="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x v="0"/>
    <n v="4"/>
    <b v="0"/>
    <s v="technology/web"/>
    <n v="0.55999999999999994"/>
    <n v="14"/>
    <x v="2"/>
    <x v="7"/>
    <x v="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x v="0"/>
    <n v="7"/>
    <b v="0"/>
    <s v="technology/web"/>
    <n v="9.0833333333333339"/>
    <n v="389.28571428571428"/>
    <x v="2"/>
    <x v="7"/>
    <x v="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x v="0"/>
    <n v="2"/>
    <b v="0"/>
    <s v="technology/web"/>
    <n v="3.3444444444444441"/>
    <n v="150.5"/>
    <x v="2"/>
    <x v="7"/>
    <x v="0"/>
    <x v="0"/>
  </r>
  <r>
    <n v="589"/>
    <s v="Get Neighborly"/>
    <s v="Services closer than you think..."/>
    <n v="7500"/>
    <n v="1"/>
    <x v="2"/>
    <x v="0"/>
    <s v="USD"/>
    <n v="1436366699"/>
    <x v="589"/>
    <x v="0"/>
    <n v="1"/>
    <b v="0"/>
    <s v="technology/web"/>
    <n v="1.3333333333333334E-2"/>
    <n v="1"/>
    <x v="2"/>
    <x v="7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x v="0"/>
    <n v="9"/>
    <b v="0"/>
    <s v="technology/web"/>
    <n v="4.46"/>
    <n v="24.777777777777779"/>
    <x v="2"/>
    <x v="7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x v="0"/>
    <n v="2"/>
    <b v="0"/>
    <s v="technology/web"/>
    <n v="6.0999999999999999E-2"/>
    <n v="30.5"/>
    <x v="2"/>
    <x v="7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x v="0"/>
    <n v="1"/>
    <b v="0"/>
    <s v="technology/web"/>
    <n v="3.3333333333333335"/>
    <n v="250"/>
    <x v="2"/>
    <x v="7"/>
    <x v="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x v="0"/>
    <n v="7"/>
    <b v="0"/>
    <s v="technology/web"/>
    <n v="23"/>
    <n v="16.428571428571427"/>
    <x v="2"/>
    <x v="7"/>
    <x v="0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x v="0"/>
    <n v="2"/>
    <b v="0"/>
    <s v="technology/web"/>
    <n v="0.104"/>
    <n v="13"/>
    <x v="2"/>
    <x v="7"/>
    <x v="0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x v="0"/>
    <n v="8"/>
    <b v="0"/>
    <s v="technology/web"/>
    <n v="0.42599999999999999"/>
    <n v="53.25"/>
    <x v="2"/>
    <x v="7"/>
    <x v="0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x v="0"/>
    <n v="2"/>
    <b v="0"/>
    <s v="technology/web"/>
    <n v="0.03"/>
    <n v="3"/>
    <x v="2"/>
    <x v="7"/>
    <x v="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x v="0"/>
    <n v="2"/>
    <b v="0"/>
    <s v="technology/web"/>
    <n v="0.26666666666666666"/>
    <n v="10"/>
    <x v="2"/>
    <x v="7"/>
    <x v="0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x v="0"/>
    <n v="7"/>
    <b v="0"/>
    <s v="technology/web"/>
    <n v="34"/>
    <n v="121.42857142857143"/>
    <x v="2"/>
    <x v="7"/>
    <x v="0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x v="0"/>
    <n v="2"/>
    <b v="0"/>
    <s v="technology/web"/>
    <n v="6.2E-2"/>
    <n v="15.5"/>
    <x v="2"/>
    <x v="7"/>
    <x v="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x v="0"/>
    <n v="1"/>
    <b v="0"/>
    <s v="technology/web"/>
    <n v="2"/>
    <n v="100"/>
    <x v="2"/>
    <x v="7"/>
    <x v="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x v="0"/>
    <n v="6"/>
    <b v="0"/>
    <s v="technology/web"/>
    <n v="1.4000000000000001"/>
    <n v="23.333333333333332"/>
    <x v="2"/>
    <x v="7"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x v="0"/>
    <n v="0"/>
    <b v="0"/>
    <s v="technology/web"/>
    <n v="0"/>
    <e v="#DIV/0!"/>
    <x v="2"/>
    <x v="7"/>
    <x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x v="0"/>
    <n v="13"/>
    <b v="0"/>
    <s v="technology/web"/>
    <n v="3.9334666666666664"/>
    <n v="45.386153846153846"/>
    <x v="2"/>
    <x v="7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x v="0"/>
    <n v="0"/>
    <b v="0"/>
    <s v="technology/web"/>
    <n v="0"/>
    <e v="#DIV/0!"/>
    <x v="2"/>
    <x v="7"/>
    <x v="0"/>
    <x v="0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x v="0"/>
    <n v="8"/>
    <b v="0"/>
    <s v="technology/web"/>
    <n v="2.62"/>
    <n v="16.375"/>
    <x v="2"/>
    <x v="7"/>
    <x v="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x v="0"/>
    <n v="1"/>
    <b v="0"/>
    <s v="technology/web"/>
    <n v="0.2"/>
    <n v="10"/>
    <x v="2"/>
    <x v="7"/>
    <x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x v="0"/>
    <n v="0"/>
    <b v="0"/>
    <s v="technology/web"/>
    <n v="0"/>
    <e v="#DIV/0!"/>
    <x v="2"/>
    <x v="7"/>
    <x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x v="0"/>
    <n v="5"/>
    <b v="0"/>
    <s v="technology/web"/>
    <n v="0.97400000000000009"/>
    <n v="292.2"/>
    <x v="2"/>
    <x v="7"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x v="0"/>
    <n v="1"/>
    <b v="0"/>
    <s v="technology/web"/>
    <n v="0.64102564102564097"/>
    <n v="5"/>
    <x v="2"/>
    <x v="7"/>
    <x v="0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x v="0"/>
    <n v="0"/>
    <b v="0"/>
    <s v="technology/web"/>
    <n v="0"/>
    <e v="#DIV/0!"/>
    <x v="2"/>
    <x v="7"/>
    <x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x v="0"/>
    <n v="0"/>
    <b v="0"/>
    <s v="technology/web"/>
    <n v="0"/>
    <e v="#DIV/0!"/>
    <x v="2"/>
    <x v="7"/>
    <x v="0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x v="0"/>
    <n v="0"/>
    <b v="0"/>
    <s v="technology/web"/>
    <n v="0"/>
    <e v="#DIV/0!"/>
    <x v="2"/>
    <x v="7"/>
    <x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x v="0"/>
    <n v="121"/>
    <b v="0"/>
    <s v="technology/web"/>
    <n v="21.363333333333333"/>
    <n v="105.93388429752066"/>
    <x v="2"/>
    <x v="7"/>
    <x v="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x v="0"/>
    <n v="0"/>
    <b v="0"/>
    <s v="technology/web"/>
    <n v="0"/>
    <e v="#DIV/0!"/>
    <x v="2"/>
    <x v="7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x v="0"/>
    <n v="0"/>
    <b v="0"/>
    <s v="technology/web"/>
    <n v="0"/>
    <e v="#DIV/0!"/>
    <x v="2"/>
    <x v="7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x v="0"/>
    <n v="0"/>
    <b v="0"/>
    <s v="technology/web"/>
    <n v="0"/>
    <e v="#DIV/0!"/>
    <x v="2"/>
    <x v="7"/>
    <x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x v="0"/>
    <n v="3"/>
    <b v="0"/>
    <s v="technology/web"/>
    <n v="3"/>
    <n v="20"/>
    <x v="2"/>
    <x v="7"/>
    <x v="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x v="0"/>
    <n v="0"/>
    <b v="0"/>
    <s v="technology/web"/>
    <n v="0"/>
    <e v="#DIV/0!"/>
    <x v="2"/>
    <x v="7"/>
    <x v="0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x v="0"/>
    <n v="1"/>
    <b v="0"/>
    <s v="technology/web"/>
    <n v="3.9999999999999996E-5"/>
    <n v="1"/>
    <x v="2"/>
    <x v="7"/>
    <x v="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x v="0"/>
    <n v="1"/>
    <b v="0"/>
    <s v="technology/web"/>
    <n v="1"/>
    <n v="300"/>
    <x v="2"/>
    <x v="7"/>
    <x v="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x v="0"/>
    <n v="3"/>
    <b v="0"/>
    <s v="technology/web"/>
    <n v="1.044"/>
    <n v="87"/>
    <x v="2"/>
    <x v="7"/>
    <x v="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x v="0"/>
    <n v="9"/>
    <b v="0"/>
    <s v="technology/web"/>
    <n v="5.6833333333333336"/>
    <n v="37.888888888888886"/>
    <x v="2"/>
    <x v="7"/>
    <x v="0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x v="0"/>
    <n v="0"/>
    <b v="0"/>
    <s v="technology/web"/>
    <n v="0"/>
    <e v="#DIV/0!"/>
    <x v="2"/>
    <x v="7"/>
    <x v="0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x v="0"/>
    <n v="0"/>
    <b v="0"/>
    <s v="technology/web"/>
    <n v="0"/>
    <e v="#DIV/0!"/>
    <x v="2"/>
    <x v="7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x v="0"/>
    <n v="0"/>
    <b v="0"/>
    <s v="technology/web"/>
    <n v="0"/>
    <e v="#DIV/0!"/>
    <x v="2"/>
    <x v="7"/>
    <x v="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x v="0"/>
    <n v="39"/>
    <b v="0"/>
    <s v="technology/web"/>
    <n v="17.380000000000003"/>
    <n v="111.41025641025641"/>
    <x v="2"/>
    <x v="7"/>
    <x v="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x v="0"/>
    <n v="1"/>
    <b v="0"/>
    <s v="technology/web"/>
    <n v="0.02"/>
    <n v="90"/>
    <x v="2"/>
    <x v="7"/>
    <x v="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x v="0"/>
    <n v="0"/>
    <b v="0"/>
    <s v="technology/web"/>
    <n v="0"/>
    <e v="#DIV/0!"/>
    <x v="2"/>
    <x v="7"/>
    <x v="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x v="0"/>
    <n v="3"/>
    <b v="0"/>
    <s v="technology/web"/>
    <n v="0.17500000000000002"/>
    <n v="116.66666666666667"/>
    <x v="2"/>
    <x v="7"/>
    <x v="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x v="0"/>
    <n v="1"/>
    <b v="0"/>
    <s v="technology/web"/>
    <n v="8.3340278356529712E-2"/>
    <n v="10"/>
    <x v="2"/>
    <x v="7"/>
    <x v="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x v="0"/>
    <n v="9"/>
    <b v="0"/>
    <s v="technology/web"/>
    <n v="1.38"/>
    <n v="76.666666666666671"/>
    <x v="2"/>
    <x v="7"/>
    <x v="0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x v="0"/>
    <n v="0"/>
    <b v="0"/>
    <s v="technology/web"/>
    <n v="0"/>
    <e v="#DIV/0!"/>
    <x v="2"/>
    <x v="7"/>
    <x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x v="0"/>
    <n v="25"/>
    <b v="0"/>
    <s v="technology/web"/>
    <n v="12.45"/>
    <n v="49.8"/>
    <x v="2"/>
    <x v="7"/>
    <x v="0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x v="0"/>
    <n v="1"/>
    <b v="0"/>
    <s v="technology/web"/>
    <n v="0.02"/>
    <n v="1"/>
    <x v="2"/>
    <x v="7"/>
    <x v="0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x v="0"/>
    <n v="1"/>
    <b v="0"/>
    <s v="technology/web"/>
    <n v="8.0000000000000002E-3"/>
    <n v="2"/>
    <x v="2"/>
    <x v="7"/>
    <x v="0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x v="0"/>
    <n v="1"/>
    <b v="0"/>
    <s v="technology/web"/>
    <n v="0.2"/>
    <n v="4"/>
    <x v="2"/>
    <x v="7"/>
    <x v="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x v="0"/>
    <n v="0"/>
    <b v="0"/>
    <s v="technology/web"/>
    <n v="0"/>
    <e v="#DIV/0!"/>
    <x v="2"/>
    <x v="7"/>
    <x v="0"/>
    <x v="0"/>
  </r>
  <r>
    <n v="638"/>
    <s v="W (Canceled)"/>
    <s v="O0"/>
    <n v="200000"/>
    <n v="18"/>
    <x v="1"/>
    <x v="12"/>
    <s v="EUR"/>
    <n v="1490447662"/>
    <x v="638"/>
    <x v="0"/>
    <n v="6"/>
    <b v="0"/>
    <s v="technology/web"/>
    <n v="9.0000000000000011E-3"/>
    <n v="3"/>
    <x v="2"/>
    <x v="7"/>
    <x v="0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x v="0"/>
    <n v="1"/>
    <b v="0"/>
    <s v="technology/web"/>
    <n v="9.9999999999999991E-5"/>
    <n v="1"/>
    <x v="2"/>
    <x v="7"/>
    <x v="0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x v="0"/>
    <n v="2"/>
    <b v="1"/>
    <s v="technology/wearables"/>
    <n v="144.28571428571428"/>
    <n v="50.5"/>
    <x v="2"/>
    <x v="8"/>
    <x v="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x v="0"/>
    <n v="315"/>
    <b v="1"/>
    <s v="technology/wearables"/>
    <n v="119.16249999999999"/>
    <n v="151.31746031746033"/>
    <x v="2"/>
    <x v="8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x v="0"/>
    <n v="2174"/>
    <b v="1"/>
    <s v="technology/wearables"/>
    <n v="1460.4850000000001"/>
    <n v="134.3592456301748"/>
    <x v="2"/>
    <x v="8"/>
    <x v="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x v="0"/>
    <n v="152"/>
    <b v="1"/>
    <s v="technology/wearables"/>
    <n v="105.80799999999999"/>
    <n v="174.02631578947367"/>
    <x v="2"/>
    <x v="8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x v="0"/>
    <n v="1021"/>
    <b v="1"/>
    <s v="technology/wearables"/>
    <n v="300.11791999999997"/>
    <n v="73.486268364348675"/>
    <x v="2"/>
    <x v="8"/>
    <x v="0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x v="0"/>
    <n v="237"/>
    <b v="1"/>
    <s v="technology/wearables"/>
    <n v="278.7"/>
    <n v="23.518987341772153"/>
    <x v="2"/>
    <x v="8"/>
    <x v="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x v="0"/>
    <n v="27"/>
    <b v="1"/>
    <s v="technology/wearables"/>
    <n v="131.87625"/>
    <n v="39.074444444444445"/>
    <x v="2"/>
    <x v="8"/>
    <x v="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x v="0"/>
    <n v="17"/>
    <b v="1"/>
    <s v="technology/wearables"/>
    <n v="107.05"/>
    <n v="125.94117647058823"/>
    <x v="2"/>
    <x v="8"/>
    <x v="0"/>
    <x v="0"/>
  </r>
  <r>
    <n v="648"/>
    <s v="Audio Jacket"/>
    <s v="Get ready for the next product that you canâ€™t live without"/>
    <n v="35000"/>
    <n v="44388"/>
    <x v="0"/>
    <x v="0"/>
    <s v="USD"/>
    <n v="1413304708"/>
    <x v="648"/>
    <x v="0"/>
    <n v="27"/>
    <b v="1"/>
    <s v="technology/wearables"/>
    <n v="126.82285714285715"/>
    <n v="1644"/>
    <x v="2"/>
    <x v="8"/>
    <x v="0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x v="0"/>
    <n v="82"/>
    <b v="1"/>
    <s v="technology/wearables"/>
    <n v="139.96"/>
    <n v="42.670731707317074"/>
    <x v="2"/>
    <x v="8"/>
    <x v="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x v="0"/>
    <n v="48"/>
    <b v="1"/>
    <s v="technology/wearables"/>
    <n v="112.4"/>
    <n v="35.125"/>
    <x v="2"/>
    <x v="8"/>
    <x v="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x v="0"/>
    <n v="105"/>
    <b v="1"/>
    <s v="technology/wearables"/>
    <n v="100.52799999999999"/>
    <n v="239.35238095238094"/>
    <x v="2"/>
    <x v="8"/>
    <x v="0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x v="0"/>
    <n v="28"/>
    <b v="1"/>
    <s v="technology/wearables"/>
    <n v="100.46666666666665"/>
    <n v="107.64285714285714"/>
    <x v="2"/>
    <x v="8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x v="0"/>
    <n v="1107"/>
    <b v="1"/>
    <s v="technology/wearables"/>
    <n v="141.446"/>
    <n v="95.830623306233065"/>
    <x v="2"/>
    <x v="8"/>
    <x v="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x v="0"/>
    <n v="1013"/>
    <b v="1"/>
    <s v="technology/wearables"/>
    <n v="267.29166666666669"/>
    <n v="31.663376110562684"/>
    <x v="2"/>
    <x v="8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x v="0"/>
    <n v="274"/>
    <b v="1"/>
    <s v="technology/wearables"/>
    <n v="146.88749999999999"/>
    <n v="42.886861313868614"/>
    <x v="2"/>
    <x v="8"/>
    <x v="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x v="0"/>
    <n v="87"/>
    <b v="1"/>
    <s v="technology/wearables"/>
    <n v="213.56"/>
    <n v="122.73563218390805"/>
    <x v="2"/>
    <x v="8"/>
    <x v="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x v="0"/>
    <n v="99"/>
    <b v="1"/>
    <s v="technology/wearables"/>
    <n v="125.69999999999999"/>
    <n v="190.45454545454547"/>
    <x v="2"/>
    <x v="8"/>
    <x v="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x v="0"/>
    <n v="276"/>
    <b v="1"/>
    <s v="technology/wearables"/>
    <n v="104.46206037108834"/>
    <n v="109.33695652173913"/>
    <x v="2"/>
    <x v="8"/>
    <x v="0"/>
    <x v="0"/>
  </r>
  <r>
    <n v="659"/>
    <s v="Lulu Watch Designs - Apple Watch"/>
    <s v="Sync up your lifestyle"/>
    <n v="3000"/>
    <n v="3017"/>
    <x v="0"/>
    <x v="0"/>
    <s v="USD"/>
    <n v="1440339295"/>
    <x v="659"/>
    <x v="0"/>
    <n v="21"/>
    <b v="1"/>
    <s v="technology/wearables"/>
    <n v="100.56666666666668"/>
    <n v="143.66666666666666"/>
    <x v="2"/>
    <x v="8"/>
    <x v="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x v="0"/>
    <n v="18"/>
    <b v="0"/>
    <s v="technology/wearables"/>
    <n v="3.0579999999999998"/>
    <n v="84.944444444444443"/>
    <x v="2"/>
    <x v="8"/>
    <x v="0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x v="0"/>
    <n v="9"/>
    <b v="0"/>
    <s v="technology/wearables"/>
    <n v="0.95"/>
    <n v="10.555555555555555"/>
    <x v="2"/>
    <x v="8"/>
    <x v="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x v="0"/>
    <n v="4"/>
    <b v="0"/>
    <s v="technology/wearables"/>
    <n v="0.4"/>
    <n v="39"/>
    <x v="2"/>
    <x v="8"/>
    <x v="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x v="0"/>
    <n v="7"/>
    <b v="0"/>
    <s v="technology/wearables"/>
    <n v="0.35000000000000003"/>
    <n v="100"/>
    <x v="2"/>
    <x v="8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x v="0"/>
    <n v="29"/>
    <b v="0"/>
    <s v="technology/wearables"/>
    <n v="7.5333333333333332"/>
    <n v="31.172413793103448"/>
    <x v="2"/>
    <x v="8"/>
    <x v="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x v="0"/>
    <n v="12"/>
    <b v="0"/>
    <s v="technology/wearables"/>
    <n v="18.64"/>
    <n v="155.33333333333334"/>
    <x v="2"/>
    <x v="8"/>
    <x v="0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x v="0"/>
    <n v="4"/>
    <b v="0"/>
    <s v="technology/wearables"/>
    <n v="4.0000000000000001E-3"/>
    <n v="2"/>
    <x v="2"/>
    <x v="8"/>
    <x v="0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x v="0"/>
    <n v="28"/>
    <b v="0"/>
    <s v="technology/wearables"/>
    <n v="10.02"/>
    <n v="178.92857142857142"/>
    <x v="2"/>
    <x v="8"/>
    <x v="0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x v="0"/>
    <n v="25"/>
    <b v="0"/>
    <s v="technology/wearables"/>
    <n v="4.5600000000000005"/>
    <n v="27.36"/>
    <x v="2"/>
    <x v="8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x v="0"/>
    <n v="28"/>
    <b v="0"/>
    <s v="technology/wearables"/>
    <n v="21.5075"/>
    <n v="1536.25"/>
    <x v="2"/>
    <x v="8"/>
    <x v="0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x v="0"/>
    <n v="310"/>
    <b v="0"/>
    <s v="technology/wearables"/>
    <n v="29.276666666666667"/>
    <n v="84.99677419354839"/>
    <x v="2"/>
    <x v="8"/>
    <x v="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x v="0"/>
    <n v="15"/>
    <b v="0"/>
    <s v="technology/wearables"/>
    <n v="39.426666666666662"/>
    <n v="788.5333333333333"/>
    <x v="2"/>
    <x v="8"/>
    <x v="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x v="0"/>
    <n v="215"/>
    <b v="0"/>
    <s v="technology/wearables"/>
    <n v="21.628"/>
    <n v="50.29767441860465"/>
    <x v="2"/>
    <x v="8"/>
    <x v="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x v="0"/>
    <n v="3"/>
    <b v="0"/>
    <s v="technology/wearables"/>
    <n v="0.20500000000000002"/>
    <n v="68.333333333333329"/>
    <x v="2"/>
    <x v="8"/>
    <x v="0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x v="0"/>
    <n v="2"/>
    <b v="0"/>
    <s v="technology/wearables"/>
    <n v="0.03"/>
    <n v="7.5"/>
    <x v="2"/>
    <x v="8"/>
    <x v="0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x v="0"/>
    <n v="26"/>
    <b v="0"/>
    <s v="technology/wearables"/>
    <n v="14.85"/>
    <n v="34.269230769230766"/>
    <x v="2"/>
    <x v="8"/>
    <x v="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x v="0"/>
    <n v="24"/>
    <b v="0"/>
    <s v="technology/wearables"/>
    <n v="1.4710000000000001"/>
    <n v="61.291666666666664"/>
    <x v="2"/>
    <x v="8"/>
    <x v="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x v="0"/>
    <n v="96"/>
    <b v="0"/>
    <s v="technology/wearables"/>
    <n v="25.584"/>
    <n v="133.25"/>
    <x v="2"/>
    <x v="8"/>
    <x v="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x v="0"/>
    <n v="17"/>
    <b v="0"/>
    <s v="technology/wearables"/>
    <n v="3.8206896551724134"/>
    <n v="65.17647058823529"/>
    <x v="2"/>
    <x v="8"/>
    <x v="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x v="0"/>
    <n v="94"/>
    <b v="0"/>
    <s v="technology/wearables"/>
    <n v="15.485964912280703"/>
    <n v="93.90425531914893"/>
    <x v="2"/>
    <x v="8"/>
    <x v="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x v="0"/>
    <n v="129"/>
    <b v="0"/>
    <s v="technology/wearables"/>
    <n v="25.912000000000003"/>
    <n v="150.65116279069767"/>
    <x v="2"/>
    <x v="8"/>
    <x v="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x v="0"/>
    <n v="1"/>
    <b v="0"/>
    <s v="technology/wearables"/>
    <n v="0.04"/>
    <n v="1"/>
    <x v="2"/>
    <x v="8"/>
    <x v="0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x v="0"/>
    <n v="4"/>
    <b v="0"/>
    <s v="technology/wearables"/>
    <n v="0.106"/>
    <n v="13.25"/>
    <x v="2"/>
    <x v="8"/>
    <x v="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x v="0"/>
    <n v="3"/>
    <b v="0"/>
    <s v="technology/wearables"/>
    <n v="0.85142857142857142"/>
    <n v="99.333333333333329"/>
    <x v="2"/>
    <x v="8"/>
    <x v="0"/>
    <x v="0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x v="0"/>
    <n v="135"/>
    <b v="0"/>
    <s v="technology/wearables"/>
    <n v="7.4837500000000006"/>
    <n v="177.39259259259259"/>
    <x v="2"/>
    <x v="8"/>
    <x v="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x v="0"/>
    <n v="10"/>
    <b v="0"/>
    <s v="technology/wearables"/>
    <n v="27.650000000000002"/>
    <n v="55.3"/>
    <x v="2"/>
    <x v="8"/>
    <x v="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x v="0"/>
    <n v="0"/>
    <b v="0"/>
    <s v="technology/wearables"/>
    <n v="0"/>
    <e v="#DIV/0!"/>
    <x v="2"/>
    <x v="8"/>
    <x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x v="0"/>
    <n v="6"/>
    <b v="0"/>
    <s v="technology/wearables"/>
    <n v="3.55"/>
    <n v="591.66666666666663"/>
    <x v="2"/>
    <x v="8"/>
    <x v="0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x v="0"/>
    <n v="36"/>
    <b v="0"/>
    <s v="technology/wearables"/>
    <n v="72.989999999999995"/>
    <n v="405.5"/>
    <x v="2"/>
    <x v="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x v="0"/>
    <n v="336"/>
    <b v="0"/>
    <s v="technology/wearables"/>
    <n v="57.648750000000007"/>
    <n v="343.14732142857144"/>
    <x v="2"/>
    <x v="8"/>
    <x v="0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x v="0"/>
    <n v="34"/>
    <b v="0"/>
    <s v="technology/wearables"/>
    <n v="12.34"/>
    <n v="72.588235294117652"/>
    <x v="2"/>
    <x v="8"/>
    <x v="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x v="0"/>
    <n v="10"/>
    <b v="0"/>
    <s v="technology/wearables"/>
    <n v="0.52"/>
    <n v="26"/>
    <x v="2"/>
    <x v="8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x v="0"/>
    <n v="201"/>
    <b v="0"/>
    <s v="technology/wearables"/>
    <n v="6.5299999999999994"/>
    <n v="6.4975124378109452"/>
    <x v="2"/>
    <x v="8"/>
    <x v="0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x v="0"/>
    <n v="296"/>
    <b v="0"/>
    <s v="technology/wearables"/>
    <n v="35.338000000000001"/>
    <n v="119.38513513513513"/>
    <x v="2"/>
    <x v="8"/>
    <x v="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x v="0"/>
    <n v="7"/>
    <b v="0"/>
    <s v="technology/wearables"/>
    <n v="0.39333333333333331"/>
    <n v="84.285714285714292"/>
    <x v="2"/>
    <x v="8"/>
    <x v="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x v="0"/>
    <n v="7"/>
    <b v="0"/>
    <s v="technology/wearables"/>
    <n v="1.06"/>
    <n v="90.857142857142861"/>
    <x v="2"/>
    <x v="8"/>
    <x v="0"/>
    <x v="0"/>
  </r>
  <r>
    <n v="696"/>
    <s v="trustee"/>
    <s v="Show your fidelity by wearing the Trustee rings! Show where you are (at)!"/>
    <n v="175000"/>
    <n v="1"/>
    <x v="2"/>
    <x v="9"/>
    <s v="EUR"/>
    <n v="1406326502"/>
    <x v="696"/>
    <x v="0"/>
    <n v="1"/>
    <b v="0"/>
    <s v="technology/wearables"/>
    <n v="5.7142857142857147E-4"/>
    <n v="1"/>
    <x v="2"/>
    <x v="8"/>
    <x v="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x v="0"/>
    <n v="114"/>
    <b v="0"/>
    <s v="technology/wearables"/>
    <n v="46.379999999999995"/>
    <n v="20.342105263157894"/>
    <x v="2"/>
    <x v="8"/>
    <x v="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x v="0"/>
    <n v="29"/>
    <b v="0"/>
    <s v="technology/wearables"/>
    <n v="15.39"/>
    <n v="530.68965517241384"/>
    <x v="2"/>
    <x v="8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x v="0"/>
    <n v="890"/>
    <b v="0"/>
    <s v="technology/wearables"/>
    <n v="82.422107692307705"/>
    <n v="120.39184269662923"/>
    <x v="2"/>
    <x v="8"/>
    <x v="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x v="0"/>
    <n v="31"/>
    <b v="0"/>
    <s v="technology/wearables"/>
    <n v="2.6866666666666665"/>
    <n v="13"/>
    <x v="2"/>
    <x v="8"/>
    <x v="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x v="0"/>
    <n v="21"/>
    <b v="0"/>
    <s v="technology/wearables"/>
    <n v="26.6"/>
    <n v="291.33333333333331"/>
    <x v="2"/>
    <x v="8"/>
    <x v="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x v="0"/>
    <n v="37"/>
    <b v="0"/>
    <s v="technology/wearables"/>
    <n v="30.813400000000001"/>
    <n v="124.9191891891892"/>
    <x v="2"/>
    <x v="8"/>
    <x v="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x v="0"/>
    <n v="7"/>
    <b v="0"/>
    <s v="technology/wearables"/>
    <n v="5.58"/>
    <n v="119.57142857142857"/>
    <x v="2"/>
    <x v="8"/>
    <x v="0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x v="0"/>
    <n v="4"/>
    <b v="0"/>
    <s v="technology/wearables"/>
    <n v="0.87454545454545463"/>
    <n v="120.25"/>
    <x v="2"/>
    <x v="8"/>
    <x v="0"/>
    <x v="0"/>
  </r>
  <r>
    <n v="705"/>
    <s v="SomnoScope"/>
    <s v="The closest thing ever to the Holy Grail of wearables technology"/>
    <n v="100000"/>
    <n v="977"/>
    <x v="2"/>
    <x v="9"/>
    <s v="EUR"/>
    <n v="1484999278"/>
    <x v="705"/>
    <x v="0"/>
    <n v="5"/>
    <b v="0"/>
    <s v="technology/wearables"/>
    <n v="0.97699999999999987"/>
    <n v="195.4"/>
    <x v="2"/>
    <x v="8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x v="0"/>
    <n v="0"/>
    <b v="0"/>
    <s v="technology/wearables"/>
    <n v="0"/>
    <e v="#DIV/0!"/>
    <x v="2"/>
    <x v="8"/>
    <x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x v="0"/>
    <n v="456"/>
    <b v="0"/>
    <s v="technology/wearables"/>
    <n v="78.927352941176466"/>
    <n v="117.69868421052631"/>
    <x v="2"/>
    <x v="8"/>
    <x v="0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x v="0"/>
    <n v="369"/>
    <b v="0"/>
    <s v="technology/wearables"/>
    <n v="22.092500000000001"/>
    <n v="23.948509485094849"/>
    <x v="2"/>
    <x v="8"/>
    <x v="0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x v="0"/>
    <n v="2"/>
    <b v="0"/>
    <s v="technology/wearables"/>
    <n v="0.40666666666666662"/>
    <n v="30.5"/>
    <x v="2"/>
    <x v="8"/>
    <x v="0"/>
    <x v="0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x v="0"/>
    <n v="0"/>
    <b v="0"/>
    <s v="technology/wearables"/>
    <n v="0"/>
    <e v="#DIV/0!"/>
    <x v="2"/>
    <x v="8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x v="0"/>
    <n v="338"/>
    <b v="0"/>
    <s v="technology/wearables"/>
    <n v="33.790999999999997"/>
    <n v="99.973372781065095"/>
    <x v="2"/>
    <x v="8"/>
    <x v="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x v="0"/>
    <n v="4"/>
    <b v="0"/>
    <s v="technology/wearables"/>
    <n v="0.21649484536082475"/>
    <n v="26.25"/>
    <x v="2"/>
    <x v="8"/>
    <x v="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x v="0"/>
    <n v="1"/>
    <b v="0"/>
    <s v="technology/wearables"/>
    <n v="0.79600000000000004"/>
    <n v="199"/>
    <x v="2"/>
    <x v="8"/>
    <x v="0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x v="0"/>
    <n v="28"/>
    <b v="0"/>
    <s v="technology/wearables"/>
    <n v="14.993333333333334"/>
    <n v="80.321428571428569"/>
    <x v="2"/>
    <x v="8"/>
    <x v="0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x v="0"/>
    <n v="12"/>
    <b v="0"/>
    <s v="technology/wearables"/>
    <n v="5.0509090909090908"/>
    <n v="115.75"/>
    <x v="2"/>
    <x v="8"/>
    <x v="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x v="0"/>
    <n v="16"/>
    <b v="0"/>
    <s v="technology/wearables"/>
    <n v="10.214285714285715"/>
    <n v="44.6875"/>
    <x v="2"/>
    <x v="8"/>
    <x v="0"/>
    <x v="0"/>
  </r>
  <r>
    <n v="717"/>
    <s v="cool air belt"/>
    <s v="Cool air flowing under clothing keeps you cool."/>
    <n v="100000"/>
    <n v="305"/>
    <x v="2"/>
    <x v="0"/>
    <s v="USD"/>
    <n v="1409949002"/>
    <x v="717"/>
    <x v="0"/>
    <n v="4"/>
    <b v="0"/>
    <s v="technology/wearables"/>
    <n v="0.30499999999999999"/>
    <n v="76.25"/>
    <x v="2"/>
    <x v="8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x v="0"/>
    <n v="4"/>
    <b v="0"/>
    <s v="technology/wearables"/>
    <n v="0.75"/>
    <n v="22.5"/>
    <x v="2"/>
    <x v="8"/>
    <x v="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x v="0"/>
    <n v="10"/>
    <b v="0"/>
    <s v="technology/wearables"/>
    <n v="1.2933333333333332"/>
    <n v="19.399999999999999"/>
    <x v="2"/>
    <x v="8"/>
    <x v="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x v="0"/>
    <n v="41"/>
    <b v="1"/>
    <s v="publishing/nonfiction"/>
    <n v="143.94736842105263"/>
    <n v="66.707317073170728"/>
    <x v="3"/>
    <x v="9"/>
    <x v="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x v="0"/>
    <n v="119"/>
    <b v="1"/>
    <s v="publishing/nonfiction"/>
    <n v="122.10975609756099"/>
    <n v="84.142857142857139"/>
    <x v="3"/>
    <x v="9"/>
    <x v="0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x v="0"/>
    <n v="153"/>
    <b v="1"/>
    <s v="publishing/nonfiction"/>
    <n v="132.024"/>
    <n v="215.72549019607843"/>
    <x v="3"/>
    <x v="9"/>
    <x v="0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x v="0"/>
    <n v="100"/>
    <b v="1"/>
    <s v="publishing/nonfiction"/>
    <n v="109.38000000000001"/>
    <n v="54.69"/>
    <x v="3"/>
    <x v="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x v="0"/>
    <n v="143"/>
    <b v="1"/>
    <s v="publishing/nonfiction"/>
    <n v="105.47157142857144"/>
    <n v="51.62944055944056"/>
    <x v="3"/>
    <x v="9"/>
    <x v="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x v="0"/>
    <n v="140"/>
    <b v="1"/>
    <s v="publishing/nonfiction"/>
    <n v="100.35000000000001"/>
    <n v="143.35714285714286"/>
    <x v="3"/>
    <x v="9"/>
    <x v="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x v="0"/>
    <n v="35"/>
    <b v="1"/>
    <s v="publishing/nonfiction"/>
    <n v="101.4"/>
    <n v="72.428571428571431"/>
    <x v="3"/>
    <x v="9"/>
    <x v="0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x v="0"/>
    <n v="149"/>
    <b v="1"/>
    <s v="publishing/nonfiction"/>
    <n v="155.51428571428571"/>
    <n v="36.530201342281877"/>
    <x v="3"/>
    <x v="9"/>
    <x v="0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x v="0"/>
    <n v="130"/>
    <b v="1"/>
    <s v="publishing/nonfiction"/>
    <n v="105.566"/>
    <n v="60.903461538461535"/>
    <x v="3"/>
    <x v="9"/>
    <x v="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x v="0"/>
    <n v="120"/>
    <b v="1"/>
    <s v="publishing/nonfiction"/>
    <n v="130.65"/>
    <n v="43.55"/>
    <x v="3"/>
    <x v="9"/>
    <x v="0"/>
    <x v="0"/>
  </r>
  <r>
    <n v="730"/>
    <s v="Encyclopedia of Surfing"/>
    <s v="A Massive but Cheerful Online Digital Archive of Surfing"/>
    <n v="20000"/>
    <n v="26438"/>
    <x v="0"/>
    <x v="0"/>
    <s v="USD"/>
    <n v="1323280391"/>
    <x v="730"/>
    <x v="0"/>
    <n v="265"/>
    <b v="1"/>
    <s v="publishing/nonfiction"/>
    <n v="132.19"/>
    <n v="99.766037735849054"/>
    <x v="3"/>
    <x v="9"/>
    <x v="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x v="0"/>
    <n v="71"/>
    <b v="1"/>
    <s v="publishing/nonfiction"/>
    <n v="126"/>
    <n v="88.732394366197184"/>
    <x v="3"/>
    <x v="9"/>
    <x v="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x v="0"/>
    <n v="13"/>
    <b v="1"/>
    <s v="publishing/nonfiction"/>
    <n v="160"/>
    <n v="4.9230769230769234"/>
    <x v="3"/>
    <x v="9"/>
    <x v="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x v="0"/>
    <n v="169"/>
    <b v="1"/>
    <s v="publishing/nonfiction"/>
    <n v="120.48"/>
    <n v="17.822485207100591"/>
    <x v="3"/>
    <x v="9"/>
    <x v="0"/>
    <x v="0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x v="0"/>
    <n v="57"/>
    <b v="1"/>
    <s v="publishing/nonfiction"/>
    <n v="125.52941176470588"/>
    <n v="187.19298245614036"/>
    <x v="3"/>
    <x v="9"/>
    <x v="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x v="0"/>
    <n v="229"/>
    <b v="1"/>
    <s v="publishing/nonfiction"/>
    <n v="114.40638297872341"/>
    <n v="234.80786026200875"/>
    <x v="3"/>
    <x v="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x v="0"/>
    <n v="108"/>
    <b v="1"/>
    <s v="publishing/nonfiction"/>
    <n v="315.13888888888891"/>
    <n v="105.04629629629629"/>
    <x v="3"/>
    <x v="9"/>
    <x v="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x v="0"/>
    <n v="108"/>
    <b v="1"/>
    <s v="publishing/nonfiction"/>
    <n v="122.39999999999999"/>
    <n v="56.666666666666664"/>
    <x v="3"/>
    <x v="9"/>
    <x v="0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x v="0"/>
    <n v="41"/>
    <b v="1"/>
    <s v="publishing/nonfiction"/>
    <n v="106.73333333333332"/>
    <n v="39.048780487804876"/>
    <x v="3"/>
    <x v="9"/>
    <x v="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x v="0"/>
    <n v="139"/>
    <b v="1"/>
    <s v="publishing/nonfiction"/>
    <n v="158.33333333333331"/>
    <n v="68.345323741007192"/>
    <x v="3"/>
    <x v="9"/>
    <x v="0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x v="0"/>
    <n v="19"/>
    <b v="1"/>
    <s v="publishing/nonfiction"/>
    <n v="107.4"/>
    <n v="169.57894736842104"/>
    <x v="3"/>
    <x v="9"/>
    <x v="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x v="0"/>
    <n v="94"/>
    <b v="1"/>
    <s v="publishing/nonfiction"/>
    <n v="102.25999999999999"/>
    <n v="141.42340425531913"/>
    <x v="3"/>
    <x v="9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x v="0"/>
    <n v="23"/>
    <b v="1"/>
    <s v="publishing/nonfiction"/>
    <n v="110.71428571428572"/>
    <n v="67.391304347826093"/>
    <x v="3"/>
    <x v="9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x v="0"/>
    <n v="15"/>
    <b v="1"/>
    <s v="publishing/nonfiction"/>
    <n v="148"/>
    <n v="54.266666666666666"/>
    <x v="3"/>
    <x v="9"/>
    <x v="0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x v="0"/>
    <n v="62"/>
    <b v="1"/>
    <s v="publishing/nonfiction"/>
    <n v="102.32000000000001"/>
    <n v="82.516129032258064"/>
    <x v="3"/>
    <x v="9"/>
    <x v="0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x v="0"/>
    <n v="74"/>
    <b v="1"/>
    <s v="publishing/nonfiction"/>
    <n v="179.09909909909908"/>
    <n v="53.729729729729726"/>
    <x v="3"/>
    <x v="9"/>
    <x v="0"/>
    <x v="0"/>
  </r>
  <r>
    <n v="746"/>
    <s v="Attention: People With Body Parts"/>
    <s v="This is a book of letters. Letters to our body parts."/>
    <n v="2987"/>
    <n v="3318"/>
    <x v="0"/>
    <x v="0"/>
    <s v="USD"/>
    <n v="1348372740"/>
    <x v="746"/>
    <x v="0"/>
    <n v="97"/>
    <b v="1"/>
    <s v="publishing/nonfiction"/>
    <n v="111.08135252761969"/>
    <n v="34.206185567010309"/>
    <x v="3"/>
    <x v="9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x v="0"/>
    <n v="55"/>
    <b v="1"/>
    <s v="publishing/nonfiction"/>
    <n v="100.04285714285714"/>
    <n v="127.32727272727273"/>
    <x v="3"/>
    <x v="9"/>
    <x v="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x v="0"/>
    <n v="44"/>
    <b v="1"/>
    <s v="publishing/nonfiction"/>
    <n v="100.25"/>
    <n v="45.56818181818182"/>
    <x v="3"/>
    <x v="9"/>
    <x v="0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x v="0"/>
    <n v="110"/>
    <b v="1"/>
    <s v="publishing/nonfiction"/>
    <n v="105.56"/>
    <n v="95.963636363636368"/>
    <x v="3"/>
    <x v="9"/>
    <x v="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x v="0"/>
    <n v="59"/>
    <b v="1"/>
    <s v="publishing/nonfiction"/>
    <n v="102.58775877587757"/>
    <n v="77.271186440677965"/>
    <x v="3"/>
    <x v="9"/>
    <x v="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x v="0"/>
    <n v="62"/>
    <b v="1"/>
    <s v="publishing/nonfiction"/>
    <n v="118.5"/>
    <n v="57.338709677419352"/>
    <x v="3"/>
    <x v="9"/>
    <x v="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x v="0"/>
    <n v="105"/>
    <b v="1"/>
    <s v="publishing/nonfiction"/>
    <n v="111.7"/>
    <n v="53.19047619047619"/>
    <x v="3"/>
    <x v="9"/>
    <x v="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x v="0"/>
    <n v="26"/>
    <b v="1"/>
    <s v="publishing/nonfiction"/>
    <n v="128"/>
    <n v="492.30769230769232"/>
    <x v="3"/>
    <x v="9"/>
    <x v="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x v="0"/>
    <n v="49"/>
    <b v="1"/>
    <s v="publishing/nonfiction"/>
    <n v="103.75000000000001"/>
    <n v="42.346938775510203"/>
    <x v="3"/>
    <x v="9"/>
    <x v="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x v="0"/>
    <n v="68"/>
    <b v="1"/>
    <s v="publishing/nonfiction"/>
    <n v="101.9076"/>
    <n v="37.466029411764708"/>
    <x v="3"/>
    <x v="9"/>
    <x v="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x v="0"/>
    <n v="22"/>
    <b v="1"/>
    <s v="publishing/nonfiction"/>
    <n v="117.71428571428571"/>
    <n v="37.454545454545453"/>
    <x v="3"/>
    <x v="9"/>
    <x v="0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x v="0"/>
    <n v="18"/>
    <b v="1"/>
    <s v="publishing/nonfiction"/>
    <n v="238"/>
    <n v="33.055555555555557"/>
    <x v="3"/>
    <x v="9"/>
    <x v="0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x v="0"/>
    <n v="19"/>
    <b v="1"/>
    <s v="publishing/nonfiction"/>
    <n v="102"/>
    <n v="134.21052631578948"/>
    <x v="3"/>
    <x v="9"/>
    <x v="0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x v="0"/>
    <n v="99"/>
    <b v="1"/>
    <s v="publishing/nonfiction"/>
    <n v="101.92000000000002"/>
    <n v="51.474747474747474"/>
    <x v="3"/>
    <x v="9"/>
    <x v="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x v="0"/>
    <n v="0"/>
    <b v="0"/>
    <s v="publishing/fiction"/>
    <n v="0"/>
    <e v="#DIV/0!"/>
    <x v="3"/>
    <x v="10"/>
    <x v="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x v="0"/>
    <n v="6"/>
    <b v="0"/>
    <s v="publishing/fiction"/>
    <n v="4.7"/>
    <n v="39.166666666666664"/>
    <x v="3"/>
    <x v="10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x v="0"/>
    <n v="0"/>
    <b v="0"/>
    <s v="publishing/fiction"/>
    <n v="0"/>
    <e v="#DIV/0!"/>
    <x v="3"/>
    <x v="10"/>
    <x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x v="0"/>
    <n v="1"/>
    <b v="0"/>
    <s v="publishing/fiction"/>
    <n v="0.11655011655011654"/>
    <n v="5"/>
    <x v="3"/>
    <x v="10"/>
    <x v="0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x v="0"/>
    <n v="0"/>
    <b v="0"/>
    <s v="publishing/fiction"/>
    <n v="0"/>
    <e v="#DIV/0!"/>
    <x v="3"/>
    <x v="10"/>
    <x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x v="0"/>
    <n v="44"/>
    <b v="0"/>
    <s v="publishing/fiction"/>
    <n v="36.014285714285712"/>
    <n v="57.295454545454547"/>
    <x v="3"/>
    <x v="10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x v="0"/>
    <n v="0"/>
    <b v="0"/>
    <s v="publishing/fiction"/>
    <n v="0"/>
    <e v="#DIV/0!"/>
    <x v="3"/>
    <x v="10"/>
    <x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x v="0"/>
    <n v="3"/>
    <b v="0"/>
    <s v="publishing/fiction"/>
    <n v="3.54"/>
    <n v="59"/>
    <x v="3"/>
    <x v="10"/>
    <x v="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x v="0"/>
    <n v="0"/>
    <b v="0"/>
    <s v="publishing/fiction"/>
    <n v="0"/>
    <e v="#DIV/0!"/>
    <x v="3"/>
    <x v="10"/>
    <x v="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x v="0"/>
    <n v="52"/>
    <b v="0"/>
    <s v="publishing/fiction"/>
    <n v="41.4"/>
    <n v="31.846153846153847"/>
    <x v="3"/>
    <x v="10"/>
    <x v="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x v="0"/>
    <n v="0"/>
    <b v="0"/>
    <s v="publishing/fiction"/>
    <n v="0"/>
    <e v="#DIV/0!"/>
    <x v="3"/>
    <x v="10"/>
    <x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x v="0"/>
    <n v="1"/>
    <b v="0"/>
    <s v="publishing/fiction"/>
    <n v="2.6315789473684209E-2"/>
    <n v="10"/>
    <x v="3"/>
    <x v="10"/>
    <x v="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x v="0"/>
    <n v="1"/>
    <b v="0"/>
    <s v="publishing/fiction"/>
    <n v="3.3333333333333335"/>
    <n v="50"/>
    <x v="3"/>
    <x v="10"/>
    <x v="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x v="0"/>
    <n v="2"/>
    <b v="0"/>
    <s v="publishing/fiction"/>
    <n v="0.85129023676509719"/>
    <n v="16"/>
    <x v="3"/>
    <x v="10"/>
    <x v="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x v="0"/>
    <n v="9"/>
    <b v="0"/>
    <s v="publishing/fiction"/>
    <n v="70.199999999999989"/>
    <n v="39"/>
    <x v="3"/>
    <x v="10"/>
    <x v="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x v="0"/>
    <n v="5"/>
    <b v="0"/>
    <s v="publishing/fiction"/>
    <n v="1.7000000000000002"/>
    <n v="34"/>
    <x v="3"/>
    <x v="10"/>
    <x v="0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x v="0"/>
    <n v="57"/>
    <b v="0"/>
    <s v="publishing/fiction"/>
    <n v="51.4"/>
    <n v="63.122807017543863"/>
    <x v="3"/>
    <x v="10"/>
    <x v="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x v="0"/>
    <n v="3"/>
    <b v="0"/>
    <s v="publishing/fiction"/>
    <n v="0.70000000000000007"/>
    <n v="7"/>
    <x v="3"/>
    <x v="10"/>
    <x v="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x v="0"/>
    <n v="1"/>
    <b v="0"/>
    <s v="publishing/fiction"/>
    <n v="0.4"/>
    <n v="2"/>
    <x v="3"/>
    <x v="10"/>
    <x v="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x v="0"/>
    <n v="6"/>
    <b v="0"/>
    <s v="publishing/fiction"/>
    <n v="2.666666666666667"/>
    <n v="66.666666666666671"/>
    <x v="3"/>
    <x v="10"/>
    <x v="0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x v="0"/>
    <n v="27"/>
    <b v="1"/>
    <s v="music/rock"/>
    <n v="104"/>
    <n v="38.518518518518519"/>
    <x v="4"/>
    <x v="11"/>
    <x v="0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x v="0"/>
    <n v="25"/>
    <b v="1"/>
    <s v="music/rock"/>
    <n v="133.15375"/>
    <n v="42.609200000000001"/>
    <x v="4"/>
    <x v="11"/>
    <x v="0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x v="0"/>
    <n v="14"/>
    <b v="1"/>
    <s v="music/rock"/>
    <n v="100"/>
    <n v="50"/>
    <x v="4"/>
    <x v="11"/>
    <x v="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x v="0"/>
    <n v="35"/>
    <b v="1"/>
    <s v="music/rock"/>
    <n v="148.13333333333333"/>
    <n v="63.485714285714288"/>
    <x v="4"/>
    <x v="11"/>
    <x v="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x v="0"/>
    <n v="10"/>
    <b v="1"/>
    <s v="music/rock"/>
    <n v="102.49999999999999"/>
    <n v="102.5"/>
    <x v="4"/>
    <x v="11"/>
    <x v="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x v="0"/>
    <n v="29"/>
    <b v="1"/>
    <s v="music/rock"/>
    <n v="180.62799999999999"/>
    <n v="31.142758620689655"/>
    <x v="4"/>
    <x v="11"/>
    <x v="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x v="0"/>
    <n v="44"/>
    <b v="1"/>
    <s v="music/rock"/>
    <n v="142.79999999999998"/>
    <n v="162.27272727272728"/>
    <x v="4"/>
    <x v="11"/>
    <x v="0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x v="0"/>
    <n v="17"/>
    <b v="1"/>
    <s v="music/rock"/>
    <n v="114.16666666666666"/>
    <n v="80.588235294117652"/>
    <x v="4"/>
    <x v="11"/>
    <x v="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x v="0"/>
    <n v="34"/>
    <b v="1"/>
    <s v="music/rock"/>
    <n v="203.505"/>
    <n v="59.85441176470588"/>
    <x v="4"/>
    <x v="11"/>
    <x v="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x v="0"/>
    <n v="14"/>
    <b v="1"/>
    <s v="music/rock"/>
    <n v="109.41176470588236"/>
    <n v="132.85714285714286"/>
    <x v="4"/>
    <x v="11"/>
    <x v="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x v="0"/>
    <n v="156"/>
    <b v="1"/>
    <s v="music/rock"/>
    <n v="144.37459999999999"/>
    <n v="92.547820512820508"/>
    <x v="4"/>
    <x v="11"/>
    <x v="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x v="0"/>
    <n v="128"/>
    <b v="1"/>
    <s v="music/rock"/>
    <n v="103.86666666666666"/>
    <n v="60.859375"/>
    <x v="4"/>
    <x v="11"/>
    <x v="0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x v="0"/>
    <n v="60"/>
    <b v="1"/>
    <s v="music/rock"/>
    <n v="100.44440000000002"/>
    <n v="41.851833333333339"/>
    <x v="4"/>
    <x v="11"/>
    <x v="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x v="0"/>
    <n v="32"/>
    <b v="1"/>
    <s v="music/rock"/>
    <n v="102.77927272727271"/>
    <n v="88.325937499999995"/>
    <x v="4"/>
    <x v="11"/>
    <x v="0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x v="0"/>
    <n v="53"/>
    <b v="1"/>
    <s v="music/rock"/>
    <n v="105.31250000000001"/>
    <n v="158.96226415094338"/>
    <x v="4"/>
    <x v="11"/>
    <x v="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x v="0"/>
    <n v="184"/>
    <b v="1"/>
    <s v="music/rock"/>
    <n v="111.78571428571429"/>
    <n v="85.054347826086953"/>
    <x v="4"/>
    <x v="11"/>
    <x v="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x v="0"/>
    <n v="90"/>
    <b v="1"/>
    <s v="music/rock"/>
    <n v="101.35000000000001"/>
    <n v="112.61111111111111"/>
    <x v="4"/>
    <x v="11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x v="0"/>
    <n v="71"/>
    <b v="1"/>
    <s v="music/rock"/>
    <n v="107.53333333333333"/>
    <n v="45.436619718309856"/>
    <x v="4"/>
    <x v="11"/>
    <x v="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x v="0"/>
    <n v="87"/>
    <b v="1"/>
    <s v="music/rock"/>
    <n v="114.88571428571429"/>
    <n v="46.218390804597703"/>
    <x v="4"/>
    <x v="11"/>
    <x v="0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x v="0"/>
    <n v="28"/>
    <b v="1"/>
    <s v="music/rock"/>
    <n v="100.02"/>
    <n v="178.60714285714286"/>
    <x v="4"/>
    <x v="11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x v="0"/>
    <n v="56"/>
    <b v="1"/>
    <s v="music/rock"/>
    <n v="152.13333333333335"/>
    <n v="40.75"/>
    <x v="4"/>
    <x v="11"/>
    <x v="0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x v="0"/>
    <n v="51"/>
    <b v="1"/>
    <s v="music/rock"/>
    <n v="111.52149999999999"/>
    <n v="43.733921568627444"/>
    <x v="4"/>
    <x v="11"/>
    <x v="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x v="0"/>
    <n v="75"/>
    <b v="1"/>
    <s v="music/rock"/>
    <n v="101.33333333333334"/>
    <n v="81.066666666666663"/>
    <x v="4"/>
    <x v="11"/>
    <x v="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x v="0"/>
    <n v="38"/>
    <b v="1"/>
    <s v="music/rock"/>
    <n v="123.2608695652174"/>
    <n v="74.60526315789474"/>
    <x v="4"/>
    <x v="11"/>
    <x v="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x v="0"/>
    <n v="18"/>
    <b v="1"/>
    <s v="music/rock"/>
    <n v="100"/>
    <n v="305.55555555555554"/>
    <x v="4"/>
    <x v="11"/>
    <x v="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x v="0"/>
    <n v="54"/>
    <b v="1"/>
    <s v="music/rock"/>
    <n v="105"/>
    <n v="58.333333333333336"/>
    <x v="4"/>
    <x v="11"/>
    <x v="0"/>
    <x v="0"/>
  </r>
  <r>
    <n v="806"/>
    <s v="Golden Animals NEW Album!"/>
    <s v="Help Golden Animals finish their NEW Album!"/>
    <n v="8000"/>
    <n v="8355"/>
    <x v="0"/>
    <x v="0"/>
    <s v="USD"/>
    <n v="1315413339"/>
    <x v="806"/>
    <x v="0"/>
    <n v="71"/>
    <b v="1"/>
    <s v="music/rock"/>
    <n v="104.4375"/>
    <n v="117.67605633802818"/>
    <x v="4"/>
    <x v="11"/>
    <x v="0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x v="0"/>
    <n v="57"/>
    <b v="1"/>
    <s v="music/rock"/>
    <n v="105.125"/>
    <n v="73.771929824561397"/>
    <x v="4"/>
    <x v="11"/>
    <x v="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x v="0"/>
    <n v="43"/>
    <b v="1"/>
    <s v="music/rock"/>
    <n v="100"/>
    <n v="104.65116279069767"/>
    <x v="4"/>
    <x v="11"/>
    <x v="0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x v="0"/>
    <n v="52"/>
    <b v="1"/>
    <s v="music/rock"/>
    <n v="103.77499999999999"/>
    <n v="79.82692307692308"/>
    <x v="4"/>
    <x v="11"/>
    <x v="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x v="0"/>
    <n v="27"/>
    <b v="1"/>
    <s v="music/rock"/>
    <n v="105"/>
    <n v="58.333333333333336"/>
    <x v="4"/>
    <x v="11"/>
    <x v="0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x v="0"/>
    <n v="12"/>
    <b v="1"/>
    <s v="music/rock"/>
    <n v="104"/>
    <n v="86.666666666666671"/>
    <x v="4"/>
    <x v="11"/>
    <x v="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x v="0"/>
    <n v="33"/>
    <b v="1"/>
    <s v="music/rock"/>
    <n v="151.83333333333334"/>
    <n v="27.606060606060606"/>
    <x v="4"/>
    <x v="11"/>
    <x v="0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x v="0"/>
    <n v="96"/>
    <b v="1"/>
    <s v="music/rock"/>
    <n v="159.99600000000001"/>
    <n v="24.999375000000001"/>
    <x v="4"/>
    <x v="11"/>
    <x v="0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x v="0"/>
    <n v="28"/>
    <b v="1"/>
    <s v="music/rock"/>
    <n v="127.3"/>
    <n v="45.464285714285715"/>
    <x v="4"/>
    <x v="11"/>
    <x v="0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x v="0"/>
    <n v="43"/>
    <b v="1"/>
    <s v="music/rock"/>
    <n v="107"/>
    <n v="99.534883720930239"/>
    <x v="4"/>
    <x v="11"/>
    <x v="0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x v="0"/>
    <n v="205"/>
    <b v="1"/>
    <s v="music/rock"/>
    <n v="115.12214285714286"/>
    <n v="39.31"/>
    <x v="4"/>
    <x v="11"/>
    <x v="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x v="0"/>
    <n v="23"/>
    <b v="1"/>
    <s v="music/rock"/>
    <n v="137.11066666666665"/>
    <n v="89.419999999999987"/>
    <x v="4"/>
    <x v="11"/>
    <x v="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x v="0"/>
    <n v="19"/>
    <b v="1"/>
    <s v="music/rock"/>
    <n v="155.71428571428572"/>
    <n v="28.684210526315791"/>
    <x v="4"/>
    <x v="11"/>
    <x v="0"/>
    <x v="0"/>
  </r>
  <r>
    <n v="819"/>
    <s v="Winter Tour"/>
    <s v="We are touring the Southeast in support of our new EP"/>
    <n v="400"/>
    <n v="435"/>
    <x v="0"/>
    <x v="0"/>
    <s v="USD"/>
    <n v="1387601040"/>
    <x v="819"/>
    <x v="0"/>
    <n v="14"/>
    <b v="1"/>
    <s v="music/rock"/>
    <n v="108.74999999999999"/>
    <n v="31.071428571428573"/>
    <x v="4"/>
    <x v="11"/>
    <x v="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x v="0"/>
    <n v="38"/>
    <b v="1"/>
    <s v="music/rock"/>
    <n v="134.05000000000001"/>
    <n v="70.55263157894737"/>
    <x v="4"/>
    <x v="11"/>
    <x v="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x v="0"/>
    <n v="78"/>
    <b v="1"/>
    <s v="music/rock"/>
    <n v="100"/>
    <n v="224.12820512820514"/>
    <x v="4"/>
    <x v="11"/>
    <x v="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x v="0"/>
    <n v="69"/>
    <b v="1"/>
    <s v="music/rock"/>
    <n v="119.16666666666667"/>
    <n v="51.811594202898547"/>
    <x v="4"/>
    <x v="11"/>
    <x v="0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x v="0"/>
    <n v="33"/>
    <b v="1"/>
    <s v="music/rock"/>
    <n v="179.5"/>
    <n v="43.515151515151516"/>
    <x v="4"/>
    <x v="11"/>
    <x v="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x v="0"/>
    <n v="54"/>
    <b v="1"/>
    <s v="music/rock"/>
    <n v="134.38124999999999"/>
    <n v="39.816666666666663"/>
    <x v="4"/>
    <x v="11"/>
    <x v="0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x v="0"/>
    <n v="99"/>
    <b v="1"/>
    <s v="music/rock"/>
    <n v="100.43200000000002"/>
    <n v="126.8080808080808"/>
    <x v="4"/>
    <x v="11"/>
    <x v="0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x v="0"/>
    <n v="49"/>
    <b v="1"/>
    <s v="music/rock"/>
    <n v="101.45454545454547"/>
    <n v="113.87755102040816"/>
    <x v="4"/>
    <x v="11"/>
    <x v="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x v="0"/>
    <n v="11"/>
    <b v="1"/>
    <s v="music/rock"/>
    <n v="103.33333333333334"/>
    <n v="28.181818181818183"/>
    <x v="4"/>
    <x v="11"/>
    <x v="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x v="0"/>
    <n v="38"/>
    <b v="1"/>
    <s v="music/rock"/>
    <n v="107"/>
    <n v="36.60526315789474"/>
    <x v="4"/>
    <x v="11"/>
    <x v="0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x v="0"/>
    <n v="16"/>
    <b v="1"/>
    <s v="music/rock"/>
    <n v="104"/>
    <n v="32.5"/>
    <x v="4"/>
    <x v="11"/>
    <x v="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x v="0"/>
    <n v="32"/>
    <b v="1"/>
    <s v="music/rock"/>
    <n v="107.83333333333334"/>
    <n v="60.65625"/>
    <x v="4"/>
    <x v="11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x v="0"/>
    <n v="20"/>
    <b v="1"/>
    <s v="music/rock"/>
    <n v="233.33333333333334"/>
    <n v="175"/>
    <x v="4"/>
    <x v="11"/>
    <x v="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x v="0"/>
    <n v="154"/>
    <b v="1"/>
    <s v="music/rock"/>
    <n v="100.60706666666665"/>
    <n v="97.993896103896105"/>
    <x v="4"/>
    <x v="11"/>
    <x v="0"/>
    <x v="0"/>
  </r>
  <r>
    <n v="833"/>
    <s v="Ragman Rolls"/>
    <s v="This is an American rock album."/>
    <n v="6000"/>
    <n v="6100"/>
    <x v="0"/>
    <x v="0"/>
    <s v="USD"/>
    <n v="1397941475"/>
    <x v="833"/>
    <x v="0"/>
    <n v="41"/>
    <b v="1"/>
    <s v="music/rock"/>
    <n v="101.66666666666666"/>
    <n v="148.78048780487805"/>
    <x v="4"/>
    <x v="11"/>
    <x v="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x v="0"/>
    <n v="75"/>
    <b v="1"/>
    <s v="music/rock"/>
    <n v="131.0181818181818"/>
    <n v="96.08"/>
    <x v="4"/>
    <x v="11"/>
    <x v="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x v="0"/>
    <n v="40"/>
    <b v="1"/>
    <s v="music/rock"/>
    <n v="117.25000000000001"/>
    <n v="58.625"/>
    <x v="4"/>
    <x v="11"/>
    <x v="0"/>
    <x v="0"/>
  </r>
  <r>
    <n v="836"/>
    <s v="DESMADRE Full Album + Press Kit"/>
    <s v="An album you can bring home to mom."/>
    <n v="5000"/>
    <n v="5046.5200000000004"/>
    <x v="0"/>
    <x v="0"/>
    <s v="USD"/>
    <n v="1381108918"/>
    <x v="836"/>
    <x v="0"/>
    <n v="46"/>
    <b v="1"/>
    <s v="music/rock"/>
    <n v="100.93039999999999"/>
    <n v="109.70695652173914"/>
    <x v="4"/>
    <x v="11"/>
    <x v="0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x v="0"/>
    <n v="62"/>
    <b v="1"/>
    <s v="music/rock"/>
    <n v="121.8"/>
    <n v="49.112903225806448"/>
    <x v="4"/>
    <x v="11"/>
    <x v="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x v="0"/>
    <n v="61"/>
    <b v="1"/>
    <s v="music/rock"/>
    <n v="145.4"/>
    <n v="47.672131147540981"/>
    <x v="4"/>
    <x v="11"/>
    <x v="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x v="0"/>
    <n v="96"/>
    <b v="1"/>
    <s v="music/rock"/>
    <n v="116.61660000000001"/>
    <n v="60.737812499999997"/>
    <x v="4"/>
    <x v="11"/>
    <x v="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x v="0"/>
    <n v="190"/>
    <b v="1"/>
    <s v="music/metal"/>
    <n v="120.4166"/>
    <n v="63.37715789473684"/>
    <x v="4"/>
    <x v="12"/>
    <x v="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x v="1"/>
    <n v="94"/>
    <b v="1"/>
    <s v="music/metal"/>
    <n v="101.32000000000001"/>
    <n v="53.893617021276597"/>
    <x v="4"/>
    <x v="12"/>
    <x v="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x v="1"/>
    <n v="39"/>
    <b v="1"/>
    <s v="music/metal"/>
    <n v="104.32"/>
    <n v="66.871794871794876"/>
    <x v="4"/>
    <x v="12"/>
    <x v="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x v="0"/>
    <n v="127"/>
    <b v="1"/>
    <s v="music/metal"/>
    <n v="267.13333333333333"/>
    <n v="63.102362204724407"/>
    <x v="4"/>
    <x v="12"/>
    <x v="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x v="1"/>
    <n v="159"/>
    <b v="1"/>
    <s v="music/metal"/>
    <n v="194.13333333333333"/>
    <n v="36.628930817610062"/>
    <x v="4"/>
    <x v="12"/>
    <x v="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x v="0"/>
    <n v="177"/>
    <b v="1"/>
    <s v="music/metal"/>
    <n v="120.3802"/>
    <n v="34.005706214689269"/>
    <x v="4"/>
    <x v="12"/>
    <x v="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x v="0"/>
    <n v="47"/>
    <b v="1"/>
    <s v="music/metal"/>
    <n v="122.00090909090908"/>
    <n v="28.553404255319148"/>
    <x v="4"/>
    <x v="12"/>
    <x v="0"/>
    <x v="0"/>
  </r>
  <r>
    <n v="847"/>
    <s v="CENTROPYMUSIC"/>
    <s v="MUSIC WITH MEANING!  MUSIC THAT MATTERS!!!"/>
    <n v="10"/>
    <n v="10"/>
    <x v="0"/>
    <x v="0"/>
    <s v="USD"/>
    <n v="1436555376"/>
    <x v="847"/>
    <x v="0"/>
    <n v="1"/>
    <b v="1"/>
    <s v="music/metal"/>
    <n v="100"/>
    <n v="10"/>
    <x v="4"/>
    <x v="12"/>
    <x v="0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x v="0"/>
    <n v="16"/>
    <b v="1"/>
    <s v="music/metal"/>
    <n v="100"/>
    <n v="18.75"/>
    <x v="4"/>
    <x v="12"/>
    <x v="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x v="0"/>
    <n v="115"/>
    <b v="1"/>
    <s v="music/metal"/>
    <n v="119.9"/>
    <n v="41.704347826086959"/>
    <x v="4"/>
    <x v="12"/>
    <x v="0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x v="0"/>
    <n v="133"/>
    <b v="1"/>
    <s v="music/metal"/>
    <n v="155.17499999999998"/>
    <n v="46.669172932330824"/>
    <x v="4"/>
    <x v="12"/>
    <x v="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x v="0"/>
    <n v="70"/>
    <b v="1"/>
    <s v="music/metal"/>
    <n v="130.44999999999999"/>
    <n v="37.271428571428572"/>
    <x v="4"/>
    <x v="12"/>
    <x v="0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x v="0"/>
    <n v="62"/>
    <b v="1"/>
    <s v="music/metal"/>
    <n v="104.97142857142859"/>
    <n v="59.258064516129032"/>
    <x v="4"/>
    <x v="12"/>
    <x v="0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x v="0"/>
    <n v="10"/>
    <b v="1"/>
    <s v="music/metal"/>
    <n v="100"/>
    <n v="30"/>
    <x v="4"/>
    <x v="12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x v="0"/>
    <n v="499"/>
    <b v="1"/>
    <s v="music/metal"/>
    <n v="118.2205035971223"/>
    <n v="65.8623246492986"/>
    <x v="4"/>
    <x v="12"/>
    <x v="0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x v="0"/>
    <n v="47"/>
    <b v="1"/>
    <s v="music/metal"/>
    <n v="103.44827586206897"/>
    <n v="31.914893617021278"/>
    <x v="4"/>
    <x v="12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x v="0"/>
    <n v="28"/>
    <b v="1"/>
    <s v="music/metal"/>
    <n v="218.00000000000003"/>
    <n v="19.464285714285715"/>
    <x v="4"/>
    <x v="12"/>
    <x v="0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x v="0"/>
    <n v="24"/>
    <b v="1"/>
    <s v="music/metal"/>
    <n v="100"/>
    <n v="50"/>
    <x v="4"/>
    <x v="12"/>
    <x v="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x v="0"/>
    <n v="76"/>
    <b v="1"/>
    <s v="music/metal"/>
    <n v="144.00583333333333"/>
    <n v="22.737763157894737"/>
    <x v="4"/>
    <x v="12"/>
    <x v="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x v="0"/>
    <n v="98"/>
    <b v="1"/>
    <s v="music/metal"/>
    <n v="104.67500000000001"/>
    <n v="42.724489795918366"/>
    <x v="4"/>
    <x v="12"/>
    <x v="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x v="0"/>
    <n v="48"/>
    <b v="0"/>
    <s v="music/jazz"/>
    <n v="18.142857142857142"/>
    <n v="52.916666666666664"/>
    <x v="4"/>
    <x v="13"/>
    <x v="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x v="0"/>
    <n v="2"/>
    <b v="0"/>
    <s v="music/jazz"/>
    <n v="2.2444444444444445"/>
    <n v="50.5"/>
    <x v="4"/>
    <x v="13"/>
    <x v="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x v="0"/>
    <n v="4"/>
    <b v="0"/>
    <s v="music/jazz"/>
    <n v="0.33999999999999997"/>
    <n v="42.5"/>
    <x v="4"/>
    <x v="13"/>
    <x v="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x v="0"/>
    <n v="5"/>
    <b v="0"/>
    <s v="music/jazz"/>
    <n v="4.5"/>
    <n v="18"/>
    <x v="4"/>
    <x v="13"/>
    <x v="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x v="0"/>
    <n v="79"/>
    <b v="0"/>
    <s v="music/jazz"/>
    <n v="41.53846153846154"/>
    <n v="34.177215189873415"/>
    <x v="4"/>
    <x v="13"/>
    <x v="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x v="0"/>
    <n v="2"/>
    <b v="0"/>
    <s v="music/jazz"/>
    <n v="2.0454545454545454"/>
    <n v="22.5"/>
    <x v="4"/>
    <x v="13"/>
    <x v="0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x v="0"/>
    <n v="11"/>
    <b v="0"/>
    <s v="music/jazz"/>
    <n v="18.285714285714285"/>
    <n v="58.18181818181818"/>
    <x v="4"/>
    <x v="13"/>
    <x v="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x v="0"/>
    <n v="11"/>
    <b v="0"/>
    <s v="music/jazz"/>
    <n v="24.02"/>
    <n v="109.18181818181819"/>
    <x v="4"/>
    <x v="13"/>
    <x v="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x v="0"/>
    <n v="1"/>
    <b v="0"/>
    <s v="music/jazz"/>
    <n v="0.1111111111111111"/>
    <n v="50"/>
    <x v="4"/>
    <x v="13"/>
    <x v="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x v="0"/>
    <n v="3"/>
    <b v="0"/>
    <s v="music/jazz"/>
    <n v="11.818181818181818"/>
    <n v="346.66666666666669"/>
    <x v="4"/>
    <x v="13"/>
    <x v="0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x v="0"/>
    <n v="5"/>
    <b v="0"/>
    <s v="music/jazz"/>
    <n v="0.31"/>
    <n v="12.4"/>
    <x v="4"/>
    <x v="13"/>
    <x v="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x v="0"/>
    <n v="12"/>
    <b v="0"/>
    <s v="music/jazz"/>
    <n v="5.416666666666667"/>
    <n v="27.083333333333332"/>
    <x v="4"/>
    <x v="13"/>
    <x v="0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x v="0"/>
    <n v="2"/>
    <b v="0"/>
    <s v="music/jazz"/>
    <n v="0.8125"/>
    <n v="32.5"/>
    <x v="4"/>
    <x v="13"/>
    <x v="0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x v="0"/>
    <n v="5"/>
    <b v="0"/>
    <s v="music/jazz"/>
    <n v="1.2857142857142856"/>
    <n v="9"/>
    <x v="4"/>
    <x v="13"/>
    <x v="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x v="0"/>
    <n v="21"/>
    <b v="0"/>
    <s v="music/jazz"/>
    <n v="24.333333333333336"/>
    <n v="34.761904761904759"/>
    <x v="4"/>
    <x v="13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x v="0"/>
    <n v="0"/>
    <b v="0"/>
    <s v="music/jazz"/>
    <n v="0"/>
    <e v="#DIV/0!"/>
    <x v="4"/>
    <x v="13"/>
    <x v="0"/>
    <x v="0"/>
  </r>
  <r>
    <n v="876"/>
    <s v="Sound Of Dobells"/>
    <s v="What was the greatest record shop ever?  DOBELLS!"/>
    <n v="3152"/>
    <n v="1286"/>
    <x v="2"/>
    <x v="1"/>
    <s v="GBP"/>
    <n v="1359978927"/>
    <x v="876"/>
    <x v="0"/>
    <n v="45"/>
    <b v="0"/>
    <s v="music/jazz"/>
    <n v="40.799492385786799"/>
    <n v="28.577777777777779"/>
    <x v="4"/>
    <x v="13"/>
    <x v="0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x v="0"/>
    <n v="29"/>
    <b v="0"/>
    <s v="music/jazz"/>
    <n v="67.55"/>
    <n v="46.586206896551722"/>
    <x v="4"/>
    <x v="13"/>
    <x v="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x v="0"/>
    <n v="2"/>
    <b v="0"/>
    <s v="music/jazz"/>
    <n v="1.3"/>
    <n v="32.5"/>
    <x v="4"/>
    <x v="13"/>
    <x v="0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x v="0"/>
    <n v="30"/>
    <b v="0"/>
    <s v="music/jazz"/>
    <n v="30.666666666666664"/>
    <n v="21.466666666666665"/>
    <x v="4"/>
    <x v="13"/>
    <x v="0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x v="0"/>
    <n v="8"/>
    <b v="0"/>
    <s v="music/indie rock"/>
    <n v="2.9894179894179893"/>
    <n v="14.125"/>
    <x v="4"/>
    <x v="14"/>
    <x v="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x v="0"/>
    <n v="1"/>
    <b v="0"/>
    <s v="music/indie rock"/>
    <n v="0.8"/>
    <n v="30"/>
    <x v="4"/>
    <x v="14"/>
    <x v="0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x v="0"/>
    <n v="14"/>
    <b v="0"/>
    <s v="music/indie rock"/>
    <n v="20.133333333333333"/>
    <n v="21.571428571428573"/>
    <x v="4"/>
    <x v="14"/>
    <x v="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x v="0"/>
    <n v="24"/>
    <b v="0"/>
    <s v="music/indie rock"/>
    <n v="40.020000000000003"/>
    <n v="83.375"/>
    <x v="4"/>
    <x v="14"/>
    <x v="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x v="0"/>
    <n v="2"/>
    <b v="0"/>
    <s v="music/indie rock"/>
    <n v="1"/>
    <n v="10"/>
    <x v="4"/>
    <x v="14"/>
    <x v="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x v="0"/>
    <n v="21"/>
    <b v="0"/>
    <s v="music/indie rock"/>
    <n v="75"/>
    <n v="35.714285714285715"/>
    <x v="4"/>
    <x v="14"/>
    <x v="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x v="0"/>
    <n v="7"/>
    <b v="0"/>
    <s v="music/indie rock"/>
    <n v="41"/>
    <n v="29.285714285714285"/>
    <x v="4"/>
    <x v="14"/>
    <x v="0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x v="0"/>
    <n v="0"/>
    <b v="0"/>
    <s v="music/indie rock"/>
    <n v="0"/>
    <e v="#DIV/0!"/>
    <x v="4"/>
    <x v="14"/>
    <x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x v="0"/>
    <n v="4"/>
    <b v="0"/>
    <s v="music/indie rock"/>
    <n v="7.1999999999999993"/>
    <n v="18"/>
    <x v="4"/>
    <x v="14"/>
    <x v="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x v="0"/>
    <n v="32"/>
    <b v="0"/>
    <s v="music/indie rock"/>
    <n v="9.4412800000000008"/>
    <n v="73.760000000000005"/>
    <x v="4"/>
    <x v="14"/>
    <x v="0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x v="0"/>
    <n v="4"/>
    <b v="0"/>
    <s v="music/indie rock"/>
    <n v="4.1666666666666661"/>
    <n v="31.25"/>
    <x v="4"/>
    <x v="14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x v="0"/>
    <n v="9"/>
    <b v="0"/>
    <s v="music/indie rock"/>
    <n v="3.25"/>
    <n v="28.888888888888889"/>
    <x v="4"/>
    <x v="14"/>
    <x v="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x v="0"/>
    <n v="17"/>
    <b v="0"/>
    <s v="music/indie rock"/>
    <n v="40.75"/>
    <n v="143.8235294117647"/>
    <x v="4"/>
    <x v="14"/>
    <x v="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x v="0"/>
    <n v="5"/>
    <b v="0"/>
    <s v="music/indie rock"/>
    <n v="10"/>
    <n v="40"/>
    <x v="4"/>
    <x v="14"/>
    <x v="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x v="0"/>
    <n v="53"/>
    <b v="0"/>
    <s v="music/indie rock"/>
    <n v="39.17"/>
    <n v="147.81132075471697"/>
    <x v="4"/>
    <x v="14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x v="0"/>
    <n v="7"/>
    <b v="0"/>
    <s v="music/indie rock"/>
    <n v="2.4375"/>
    <n v="27.857142857142858"/>
    <x v="4"/>
    <x v="14"/>
    <x v="0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x v="0"/>
    <n v="72"/>
    <b v="0"/>
    <s v="music/indie rock"/>
    <n v="40"/>
    <n v="44.444444444444443"/>
    <x v="4"/>
    <x v="14"/>
    <x v="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x v="0"/>
    <n v="0"/>
    <b v="0"/>
    <s v="music/indie rock"/>
    <n v="0"/>
    <e v="#DIV/0!"/>
    <x v="4"/>
    <x v="14"/>
    <x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x v="0"/>
    <n v="2"/>
    <b v="0"/>
    <s v="music/indie rock"/>
    <n v="2.8000000000000003"/>
    <n v="35"/>
    <x v="4"/>
    <x v="14"/>
    <x v="0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x v="0"/>
    <n v="8"/>
    <b v="0"/>
    <s v="music/indie rock"/>
    <n v="37.333333333333336"/>
    <n v="35"/>
    <x v="4"/>
    <x v="14"/>
    <x v="0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x v="0"/>
    <n v="2"/>
    <b v="0"/>
    <s v="music/jazz"/>
    <n v="0.42"/>
    <n v="10.5"/>
    <x v="4"/>
    <x v="13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x v="0"/>
    <n v="0"/>
    <b v="0"/>
    <s v="music/jazz"/>
    <n v="0"/>
    <e v="#DIV/0!"/>
    <x v="4"/>
    <x v="13"/>
    <x v="0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x v="0"/>
    <n v="3"/>
    <b v="0"/>
    <s v="music/jazz"/>
    <n v="0.3"/>
    <n v="30"/>
    <x v="4"/>
    <x v="13"/>
    <x v="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x v="0"/>
    <n v="4"/>
    <b v="0"/>
    <s v="music/jazz"/>
    <n v="3.2"/>
    <n v="40"/>
    <x v="4"/>
    <x v="13"/>
    <x v="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x v="0"/>
    <n v="3"/>
    <b v="0"/>
    <s v="music/jazz"/>
    <n v="0.30199999999999999"/>
    <n v="50.333333333333336"/>
    <x v="4"/>
    <x v="13"/>
    <x v="0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x v="0"/>
    <n v="6"/>
    <b v="0"/>
    <s v="music/jazz"/>
    <n v="3.0153846153846153"/>
    <n v="32.666666666666664"/>
    <x v="4"/>
    <x v="13"/>
    <x v="0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x v="0"/>
    <n v="0"/>
    <b v="0"/>
    <s v="music/jazz"/>
    <n v="0"/>
    <e v="#DIV/0!"/>
    <x v="4"/>
    <x v="13"/>
    <x v="0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x v="0"/>
    <n v="0"/>
    <b v="0"/>
    <s v="music/jazz"/>
    <n v="0"/>
    <e v="#DIV/0!"/>
    <x v="4"/>
    <x v="13"/>
    <x v="0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x v="0"/>
    <n v="0"/>
    <b v="0"/>
    <s v="music/jazz"/>
    <n v="0"/>
    <e v="#DIV/0!"/>
    <x v="4"/>
    <x v="13"/>
    <x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x v="0"/>
    <n v="8"/>
    <b v="0"/>
    <s v="music/jazz"/>
    <n v="3.25"/>
    <n v="65"/>
    <x v="4"/>
    <x v="13"/>
    <x v="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x v="0"/>
    <n v="5"/>
    <b v="0"/>
    <s v="music/jazz"/>
    <n v="22.363636363636363"/>
    <n v="24.6"/>
    <x v="4"/>
    <x v="13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x v="0"/>
    <n v="0"/>
    <b v="0"/>
    <s v="music/jazz"/>
    <n v="0"/>
    <e v="#DIV/0!"/>
    <x v="4"/>
    <x v="13"/>
    <x v="0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x v="0"/>
    <n v="2"/>
    <b v="0"/>
    <s v="music/jazz"/>
    <n v="0.85714285714285721"/>
    <n v="15"/>
    <x v="4"/>
    <x v="13"/>
    <x v="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x v="0"/>
    <n v="24"/>
    <b v="0"/>
    <s v="music/jazz"/>
    <n v="6.6066666666666665"/>
    <n v="82.583333333333329"/>
    <x v="4"/>
    <x v="13"/>
    <x v="0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x v="0"/>
    <n v="0"/>
    <b v="0"/>
    <s v="music/jazz"/>
    <n v="0"/>
    <e v="#DIV/0!"/>
    <x v="4"/>
    <x v="13"/>
    <x v="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x v="0"/>
    <n v="9"/>
    <b v="0"/>
    <s v="music/jazz"/>
    <n v="5.7692307692307692"/>
    <n v="41.666666666666664"/>
    <x v="4"/>
    <x v="13"/>
    <x v="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x v="0"/>
    <n v="0"/>
    <b v="0"/>
    <s v="music/jazz"/>
    <n v="0"/>
    <e v="#DIV/0!"/>
    <x v="4"/>
    <x v="13"/>
    <x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x v="0"/>
    <n v="1"/>
    <b v="0"/>
    <s v="music/jazz"/>
    <n v="0.6"/>
    <n v="30"/>
    <x v="4"/>
    <x v="13"/>
    <x v="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x v="0"/>
    <n v="10"/>
    <b v="0"/>
    <s v="music/jazz"/>
    <n v="5.0256410256410255"/>
    <n v="19.600000000000001"/>
    <x v="4"/>
    <x v="13"/>
    <x v="0"/>
    <x v="0"/>
  </r>
  <r>
    <n v="919"/>
    <s v="Jazz CD:  Out of The Blue"/>
    <s v="Cool jazz with a New Orleans flavor."/>
    <n v="20000"/>
    <n v="100"/>
    <x v="2"/>
    <x v="0"/>
    <s v="USD"/>
    <n v="1355930645"/>
    <x v="919"/>
    <x v="0"/>
    <n v="1"/>
    <b v="0"/>
    <s v="music/jazz"/>
    <n v="0.5"/>
    <n v="100"/>
    <x v="4"/>
    <x v="13"/>
    <x v="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x v="0"/>
    <n v="0"/>
    <b v="0"/>
    <s v="music/jazz"/>
    <n v="0"/>
    <e v="#DIV/0!"/>
    <x v="4"/>
    <x v="13"/>
    <x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x v="0"/>
    <n v="20"/>
    <b v="0"/>
    <s v="music/jazz"/>
    <n v="30.9"/>
    <n v="231.75"/>
    <x v="4"/>
    <x v="13"/>
    <x v="0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x v="0"/>
    <n v="30"/>
    <b v="0"/>
    <s v="music/jazz"/>
    <n v="21.037037037037038"/>
    <n v="189.33333333333334"/>
    <x v="4"/>
    <x v="13"/>
    <x v="0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x v="0"/>
    <n v="6"/>
    <b v="0"/>
    <s v="music/jazz"/>
    <n v="2.1999999999999997"/>
    <n v="55"/>
    <x v="4"/>
    <x v="13"/>
    <x v="0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x v="0"/>
    <n v="15"/>
    <b v="0"/>
    <s v="music/jazz"/>
    <n v="10.9"/>
    <n v="21.8"/>
    <x v="4"/>
    <x v="13"/>
    <x v="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x v="0"/>
    <n v="5"/>
    <b v="0"/>
    <s v="music/jazz"/>
    <n v="2.666666666666667"/>
    <n v="32"/>
    <x v="4"/>
    <x v="13"/>
    <x v="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x v="0"/>
    <n v="0"/>
    <b v="0"/>
    <s v="music/jazz"/>
    <n v="0"/>
    <e v="#DIV/0!"/>
    <x v="4"/>
    <x v="13"/>
    <x v="0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x v="0"/>
    <n v="0"/>
    <b v="0"/>
    <s v="music/jazz"/>
    <n v="0"/>
    <e v="#DIV/0!"/>
    <x v="4"/>
    <x v="13"/>
    <x v="0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x v="0"/>
    <n v="28"/>
    <b v="0"/>
    <s v="music/jazz"/>
    <n v="10.86206896551724"/>
    <n v="56.25"/>
    <x v="4"/>
    <x v="13"/>
    <x v="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x v="0"/>
    <n v="0"/>
    <b v="0"/>
    <s v="music/jazz"/>
    <n v="0"/>
    <e v="#DIV/0!"/>
    <x v="4"/>
    <x v="13"/>
    <x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x v="0"/>
    <n v="5"/>
    <b v="0"/>
    <s v="music/jazz"/>
    <n v="38.333333333333336"/>
    <n v="69"/>
    <x v="4"/>
    <x v="13"/>
    <x v="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x v="0"/>
    <n v="7"/>
    <b v="0"/>
    <s v="music/jazz"/>
    <n v="6.5500000000000007"/>
    <n v="18.714285714285715"/>
    <x v="4"/>
    <x v="13"/>
    <x v="0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x v="0"/>
    <n v="30"/>
    <b v="0"/>
    <s v="music/jazz"/>
    <n v="14.536842105263158"/>
    <n v="46.033333333333331"/>
    <x v="4"/>
    <x v="13"/>
    <x v="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x v="0"/>
    <n v="2"/>
    <b v="0"/>
    <s v="music/jazz"/>
    <n v="6"/>
    <n v="60"/>
    <x v="4"/>
    <x v="13"/>
    <x v="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x v="0"/>
    <n v="30"/>
    <b v="0"/>
    <s v="music/jazz"/>
    <n v="30.4"/>
    <n v="50.666666666666664"/>
    <x v="4"/>
    <x v="13"/>
    <x v="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x v="0"/>
    <n v="2"/>
    <b v="0"/>
    <s v="music/jazz"/>
    <n v="1.4285714285714286"/>
    <n v="25"/>
    <x v="4"/>
    <x v="13"/>
    <x v="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x v="0"/>
    <n v="0"/>
    <b v="0"/>
    <s v="music/jazz"/>
    <n v="0"/>
    <e v="#DIV/0!"/>
    <x v="4"/>
    <x v="13"/>
    <x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x v="0"/>
    <n v="2"/>
    <b v="0"/>
    <s v="music/jazz"/>
    <n v="1.1428571428571428"/>
    <n v="20"/>
    <x v="4"/>
    <x v="13"/>
    <x v="0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x v="0"/>
    <n v="1"/>
    <b v="0"/>
    <s v="music/jazz"/>
    <n v="0.35714285714285715"/>
    <n v="25"/>
    <x v="4"/>
    <x v="13"/>
    <x v="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x v="0"/>
    <n v="2"/>
    <b v="0"/>
    <s v="music/jazz"/>
    <n v="1.4545454545454546"/>
    <n v="20"/>
    <x v="4"/>
    <x v="13"/>
    <x v="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x v="0"/>
    <n v="14"/>
    <b v="0"/>
    <s v="technology/wearables"/>
    <n v="17.155555555555555"/>
    <n v="110.28571428571429"/>
    <x v="2"/>
    <x v="8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x v="0"/>
    <n v="31"/>
    <b v="0"/>
    <s v="technology/wearables"/>
    <n v="2.3220000000000001"/>
    <n v="37.451612903225808"/>
    <x v="2"/>
    <x v="8"/>
    <x v="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x v="0"/>
    <n v="16"/>
    <b v="0"/>
    <s v="technology/wearables"/>
    <n v="8.9066666666666663"/>
    <n v="41.75"/>
    <x v="2"/>
    <x v="8"/>
    <x v="0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x v="0"/>
    <n v="12"/>
    <b v="0"/>
    <s v="technology/wearables"/>
    <n v="9.6333333333333346"/>
    <n v="24.083333333333332"/>
    <x v="2"/>
    <x v="8"/>
    <x v="0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x v="0"/>
    <n v="96"/>
    <b v="0"/>
    <s v="technology/wearables"/>
    <n v="13.325999999999999"/>
    <n v="69.40625"/>
    <x v="2"/>
    <x v="8"/>
    <x v="0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x v="0"/>
    <n v="16"/>
    <b v="0"/>
    <s v="technology/wearables"/>
    <n v="2.484"/>
    <n v="155.25"/>
    <x v="2"/>
    <x v="8"/>
    <x v="0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x v="0"/>
    <n v="5"/>
    <b v="0"/>
    <s v="technology/wearables"/>
    <n v="1.9066666666666665"/>
    <n v="57.2"/>
    <x v="2"/>
    <x v="8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x v="0"/>
    <n v="0"/>
    <b v="0"/>
    <s v="technology/wearables"/>
    <n v="0"/>
    <e v="#DIV/0!"/>
    <x v="2"/>
    <x v="8"/>
    <x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x v="0"/>
    <n v="8"/>
    <b v="0"/>
    <s v="technology/wearables"/>
    <n v="12"/>
    <n v="60"/>
    <x v="2"/>
    <x v="8"/>
    <x v="0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x v="0"/>
    <n v="7"/>
    <b v="0"/>
    <s v="technology/wearables"/>
    <n v="1.365"/>
    <n v="39"/>
    <x v="2"/>
    <x v="8"/>
    <x v="0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x v="0"/>
    <n v="24"/>
    <b v="0"/>
    <s v="technology/wearables"/>
    <n v="28.04"/>
    <n v="58.416666666666664"/>
    <x v="2"/>
    <x v="8"/>
    <x v="0"/>
    <x v="0"/>
  </r>
  <r>
    <n v="951"/>
    <s v="Smart Harness"/>
    <s v="Revolutionizing the way we walk our dogs!"/>
    <n v="50000"/>
    <n v="19195"/>
    <x v="2"/>
    <x v="0"/>
    <s v="USD"/>
    <n v="1465054872"/>
    <x v="951"/>
    <x v="0"/>
    <n v="121"/>
    <b v="0"/>
    <s v="technology/wearables"/>
    <n v="38.39"/>
    <n v="158.63636363636363"/>
    <x v="2"/>
    <x v="8"/>
    <x v="0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x v="0"/>
    <n v="196"/>
    <b v="0"/>
    <s v="technology/wearables"/>
    <n v="39.942857142857143"/>
    <n v="99.857142857142861"/>
    <x v="2"/>
    <x v="8"/>
    <x v="0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x v="0"/>
    <n v="5"/>
    <b v="0"/>
    <s v="technology/wearables"/>
    <n v="0.84"/>
    <n v="25.2"/>
    <x v="2"/>
    <x v="8"/>
    <x v="0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x v="0"/>
    <n v="73"/>
    <b v="0"/>
    <s v="technology/wearables"/>
    <n v="43.406666666666666"/>
    <n v="89.191780821917803"/>
    <x v="2"/>
    <x v="8"/>
    <x v="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x v="0"/>
    <n v="93"/>
    <b v="0"/>
    <s v="technology/wearables"/>
    <n v="5.6613333333333333"/>
    <n v="182.6236559139785"/>
    <x v="2"/>
    <x v="8"/>
    <x v="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x v="0"/>
    <n v="17"/>
    <b v="0"/>
    <s v="technology/wearables"/>
    <n v="1.722"/>
    <n v="50.647058823529413"/>
    <x v="2"/>
    <x v="8"/>
    <x v="0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x v="0"/>
    <n v="7"/>
    <b v="0"/>
    <s v="technology/wearables"/>
    <n v="1.9416666666666664"/>
    <n v="33.285714285714285"/>
    <x v="2"/>
    <x v="8"/>
    <x v="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x v="0"/>
    <n v="17"/>
    <b v="0"/>
    <s v="technology/wearables"/>
    <n v="11.328275684711327"/>
    <n v="51.823529411764703"/>
    <x v="2"/>
    <x v="8"/>
    <x v="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x v="0"/>
    <n v="171"/>
    <b v="0"/>
    <s v="technology/wearables"/>
    <n v="38.86"/>
    <n v="113.62573099415205"/>
    <x v="2"/>
    <x v="8"/>
    <x v="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x v="0"/>
    <n v="188"/>
    <b v="0"/>
    <s v="technology/wearables"/>
    <n v="46.100628930817614"/>
    <n v="136.46276595744681"/>
    <x v="2"/>
    <x v="8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x v="0"/>
    <n v="110"/>
    <b v="0"/>
    <s v="technology/wearables"/>
    <n v="42.188421052631583"/>
    <n v="364.35454545454547"/>
    <x v="2"/>
    <x v="8"/>
    <x v="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x v="0"/>
    <n v="37"/>
    <b v="0"/>
    <s v="technology/wearables"/>
    <n v="28.48"/>
    <n v="19.243243243243242"/>
    <x v="2"/>
    <x v="8"/>
    <x v="0"/>
    <x v="0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x v="0"/>
    <n v="9"/>
    <b v="0"/>
    <s v="technology/wearables"/>
    <n v="1.077142857142857"/>
    <n v="41.888888888888886"/>
    <x v="2"/>
    <x v="8"/>
    <x v="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x v="0"/>
    <n v="29"/>
    <b v="0"/>
    <s v="technology/wearables"/>
    <n v="0.79909090909090907"/>
    <n v="30.310344827586206"/>
    <x v="2"/>
    <x v="8"/>
    <x v="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x v="0"/>
    <n v="6"/>
    <b v="0"/>
    <s v="technology/wearables"/>
    <n v="1.1919999999999999"/>
    <n v="49.666666666666664"/>
    <x v="2"/>
    <x v="8"/>
    <x v="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x v="0"/>
    <n v="30"/>
    <b v="0"/>
    <s v="technology/wearables"/>
    <n v="14.799999999999999"/>
    <n v="59.2"/>
    <x v="2"/>
    <x v="8"/>
    <x v="0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x v="0"/>
    <n v="81"/>
    <b v="0"/>
    <s v="technology/wearables"/>
    <n v="17.810000000000002"/>
    <n v="43.97530864197531"/>
    <x v="2"/>
    <x v="8"/>
    <x v="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x v="0"/>
    <n v="4"/>
    <b v="0"/>
    <s v="technology/wearables"/>
    <n v="1.325"/>
    <n v="26.5"/>
    <x v="2"/>
    <x v="8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x v="0"/>
    <n v="11"/>
    <b v="0"/>
    <s v="technology/wearables"/>
    <n v="46.666666666666664"/>
    <n v="1272.7272727272727"/>
    <x v="2"/>
    <x v="8"/>
    <x v="0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x v="0"/>
    <n v="14"/>
    <b v="0"/>
    <s v="technology/wearables"/>
    <n v="45.92"/>
    <n v="164"/>
    <x v="2"/>
    <x v="8"/>
    <x v="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x v="0"/>
    <n v="5"/>
    <b v="0"/>
    <s v="technology/wearables"/>
    <n v="0.22599999999999998"/>
    <n v="45.2"/>
    <x v="2"/>
    <x v="8"/>
    <x v="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x v="0"/>
    <n v="45"/>
    <b v="0"/>
    <s v="technology/wearables"/>
    <n v="34.625"/>
    <n v="153.88888888888889"/>
    <x v="2"/>
    <x v="8"/>
    <x v="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x v="0"/>
    <n v="8"/>
    <b v="0"/>
    <s v="technology/wearables"/>
    <n v="2.0549999999999997"/>
    <n v="51.375"/>
    <x v="2"/>
    <x v="8"/>
    <x v="0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x v="0"/>
    <n v="3"/>
    <b v="0"/>
    <s v="technology/wearables"/>
    <n v="0.55999999999999994"/>
    <n v="93.333333333333329"/>
    <x v="2"/>
    <x v="8"/>
    <x v="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x v="0"/>
    <n v="24"/>
    <b v="0"/>
    <s v="technology/wearables"/>
    <n v="2.6069999999999998"/>
    <n v="108.625"/>
    <x v="2"/>
    <x v="8"/>
    <x v="0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x v="0"/>
    <n v="18"/>
    <b v="0"/>
    <s v="technology/wearables"/>
    <n v="1.9259999999999999"/>
    <n v="160.5"/>
    <x v="2"/>
    <x v="8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x v="0"/>
    <n v="12"/>
    <b v="0"/>
    <s v="technology/wearables"/>
    <n v="33.666666666666664"/>
    <n v="75.75"/>
    <x v="2"/>
    <x v="8"/>
    <x v="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x v="0"/>
    <n v="123"/>
    <b v="0"/>
    <s v="technology/wearables"/>
    <n v="56.263267182990241"/>
    <n v="790.83739837398377"/>
    <x v="2"/>
    <x v="8"/>
    <x v="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x v="0"/>
    <n v="96"/>
    <b v="0"/>
    <s v="technology/wearables"/>
    <n v="82.817599999999999"/>
    <n v="301.93916666666667"/>
    <x v="2"/>
    <x v="8"/>
    <x v="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x v="0"/>
    <n v="31"/>
    <b v="0"/>
    <s v="technology/wearables"/>
    <n v="14.860000000000001"/>
    <n v="47.935483870967744"/>
    <x v="2"/>
    <x v="8"/>
    <x v="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x v="0"/>
    <n v="4"/>
    <b v="0"/>
    <s v="technology/wearables"/>
    <n v="1.2375123751237513E-2"/>
    <n v="2.75"/>
    <x v="2"/>
    <x v="8"/>
    <x v="0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x v="0"/>
    <n v="3"/>
    <b v="0"/>
    <s v="technology/wearables"/>
    <n v="1.7142857142857144E-2"/>
    <n v="1"/>
    <x v="2"/>
    <x v="8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x v="0"/>
    <n v="179"/>
    <b v="0"/>
    <s v="technology/wearables"/>
    <n v="29.506136117214709"/>
    <n v="171.79329608938548"/>
    <x v="2"/>
    <x v="8"/>
    <x v="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x v="0"/>
    <n v="3"/>
    <b v="0"/>
    <s v="technology/wearables"/>
    <n v="1.06"/>
    <n v="35.333333333333336"/>
    <x v="2"/>
    <x v="8"/>
    <x v="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x v="0"/>
    <n v="23"/>
    <b v="0"/>
    <s v="technology/wearables"/>
    <n v="6.293333333333333"/>
    <n v="82.086956521739125"/>
    <x v="2"/>
    <x v="8"/>
    <x v="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x v="0"/>
    <n v="23"/>
    <b v="0"/>
    <s v="technology/wearables"/>
    <n v="12.75"/>
    <n v="110.8695652173913"/>
    <x v="2"/>
    <x v="8"/>
    <x v="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x v="0"/>
    <n v="41"/>
    <b v="0"/>
    <s v="technology/wearables"/>
    <n v="13.22"/>
    <n v="161.21951219512195"/>
    <x v="2"/>
    <x v="8"/>
    <x v="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x v="0"/>
    <n v="0"/>
    <b v="0"/>
    <s v="technology/wearables"/>
    <n v="0"/>
    <e v="#DIV/0!"/>
    <x v="2"/>
    <x v="8"/>
    <x v="0"/>
    <x v="0"/>
  </r>
  <r>
    <n v="989"/>
    <s v="Power Rope"/>
    <s v="The most useful phone charger you will ever buy"/>
    <n v="10000"/>
    <n v="1677"/>
    <x v="2"/>
    <x v="0"/>
    <s v="USD"/>
    <n v="1475101495"/>
    <x v="989"/>
    <x v="0"/>
    <n v="32"/>
    <b v="0"/>
    <s v="technology/wearables"/>
    <n v="16.77"/>
    <n v="52.40625"/>
    <x v="2"/>
    <x v="8"/>
    <x v="0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x v="0"/>
    <n v="2"/>
    <b v="0"/>
    <s v="technology/wearables"/>
    <n v="0.104"/>
    <n v="13"/>
    <x v="2"/>
    <x v="8"/>
    <x v="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x v="0"/>
    <n v="7"/>
    <b v="0"/>
    <s v="technology/wearables"/>
    <n v="4.24"/>
    <n v="30.285714285714285"/>
    <x v="2"/>
    <x v="8"/>
    <x v="0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x v="0"/>
    <n v="4"/>
    <b v="0"/>
    <s v="technology/wearables"/>
    <n v="0.46699999999999997"/>
    <n v="116.75"/>
    <x v="2"/>
    <x v="8"/>
    <x v="0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x v="0"/>
    <n v="196"/>
    <b v="0"/>
    <s v="technology/wearables"/>
    <n v="25.087142857142858"/>
    <n v="89.59693877551021"/>
    <x v="2"/>
    <x v="8"/>
    <x v="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x v="0"/>
    <n v="11"/>
    <b v="0"/>
    <s v="technology/wearables"/>
    <n v="2.3345000000000002"/>
    <n v="424.45454545454544"/>
    <x v="2"/>
    <x v="8"/>
    <x v="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x v="0"/>
    <n v="9"/>
    <b v="0"/>
    <s v="technology/wearables"/>
    <n v="7.26"/>
    <n v="80.666666666666671"/>
    <x v="2"/>
    <x v="8"/>
    <x v="0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x v="0"/>
    <n v="5"/>
    <b v="0"/>
    <s v="technology/wearables"/>
    <n v="1.625"/>
    <n v="13"/>
    <x v="2"/>
    <x v="8"/>
    <x v="0"/>
    <x v="0"/>
  </r>
  <r>
    <n v="997"/>
    <s v="iPhanny"/>
    <s v="The iPhanny keeps your iPhone 6 safe from bending in those dangerous pants pockets."/>
    <n v="5000"/>
    <n v="65"/>
    <x v="2"/>
    <x v="0"/>
    <s v="USD"/>
    <n v="1417145297"/>
    <x v="997"/>
    <x v="0"/>
    <n v="8"/>
    <b v="0"/>
    <s v="technology/wearables"/>
    <n v="1.3"/>
    <n v="8.125"/>
    <x v="2"/>
    <x v="8"/>
    <x v="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x v="0"/>
    <n v="229"/>
    <b v="0"/>
    <s v="technology/wearables"/>
    <n v="58.558333333333337"/>
    <n v="153.42794759825327"/>
    <x v="2"/>
    <x v="8"/>
    <x v="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x v="0"/>
    <n v="40"/>
    <b v="0"/>
    <s v="technology/wearables"/>
    <n v="7.7886666666666677"/>
    <n v="292.07499999999999"/>
    <x v="2"/>
    <x v="8"/>
    <x v="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x v="0"/>
    <n v="6"/>
    <b v="0"/>
    <s v="technology/wearables"/>
    <n v="2.2157147647256061"/>
    <n v="3304"/>
    <x v="2"/>
    <x v="8"/>
    <x v="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x v="0"/>
    <n v="4"/>
    <b v="0"/>
    <s v="technology/wearables"/>
    <n v="104"/>
    <n v="1300"/>
    <x v="2"/>
    <x v="8"/>
    <x v="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x v="0"/>
    <n v="22"/>
    <b v="0"/>
    <s v="technology/wearables"/>
    <n v="29.6029602960296"/>
    <n v="134.54545454545453"/>
    <x v="2"/>
    <x v="8"/>
    <x v="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x v="0"/>
    <n v="15"/>
    <b v="0"/>
    <s v="technology/wearables"/>
    <n v="16.055"/>
    <n v="214.06666666666666"/>
    <x v="2"/>
    <x v="8"/>
    <x v="0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x v="0"/>
    <n v="95"/>
    <b v="0"/>
    <s v="technology/wearables"/>
    <n v="82.207999999999998"/>
    <n v="216.33684210526314"/>
    <x v="2"/>
    <x v="8"/>
    <x v="0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x v="0"/>
    <n v="161"/>
    <b v="0"/>
    <s v="technology/wearables"/>
    <n v="75.051000000000002"/>
    <n v="932.31055900621118"/>
    <x v="2"/>
    <x v="8"/>
    <x v="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x v="0"/>
    <n v="8"/>
    <b v="0"/>
    <s v="technology/wearables"/>
    <n v="5.8500000000000005"/>
    <n v="29.25"/>
    <x v="2"/>
    <x v="8"/>
    <x v="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x v="0"/>
    <n v="76"/>
    <b v="0"/>
    <s v="technology/wearables"/>
    <n v="44.32"/>
    <n v="174.94736842105263"/>
    <x v="2"/>
    <x v="8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x v="0"/>
    <n v="1"/>
    <b v="0"/>
    <s v="technology/wearables"/>
    <n v="0.26737967914438499"/>
    <n v="250"/>
    <x v="2"/>
    <x v="8"/>
    <x v="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x v="0"/>
    <n v="101"/>
    <b v="0"/>
    <s v="technology/wearables"/>
    <n v="13.13"/>
    <n v="65"/>
    <x v="2"/>
    <x v="8"/>
    <x v="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x v="0"/>
    <n v="4"/>
    <b v="0"/>
    <s v="technology/wearables"/>
    <n v="0.19088937093275488"/>
    <n v="55"/>
    <x v="2"/>
    <x v="8"/>
    <x v="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x v="0"/>
    <n v="1"/>
    <b v="0"/>
    <s v="technology/wearables"/>
    <n v="0.375"/>
    <n v="75"/>
    <x v="2"/>
    <x v="8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x v="0"/>
    <n v="775"/>
    <b v="0"/>
    <s v="technology/wearables"/>
    <n v="21535.021000000001"/>
    <n v="1389.3561935483872"/>
    <x v="2"/>
    <x v="8"/>
    <x v="0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x v="0"/>
    <n v="90"/>
    <b v="0"/>
    <s v="technology/wearables"/>
    <n v="34.527999999999999"/>
    <n v="95.911111111111111"/>
    <x v="2"/>
    <x v="8"/>
    <x v="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x v="0"/>
    <n v="16"/>
    <b v="0"/>
    <s v="technology/wearables"/>
    <n v="30.599999999999998"/>
    <n v="191.25"/>
    <x v="2"/>
    <x v="8"/>
    <x v="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x v="0"/>
    <n v="6"/>
    <b v="0"/>
    <s v="technology/wearables"/>
    <n v="2.666666666666667"/>
    <n v="40"/>
    <x v="2"/>
    <x v="8"/>
    <x v="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x v="0"/>
    <n v="38"/>
    <b v="0"/>
    <s v="technology/wearables"/>
    <n v="2.8420000000000001"/>
    <n v="74.78947368421052"/>
    <x v="2"/>
    <x v="8"/>
    <x v="0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x v="0"/>
    <n v="355"/>
    <b v="0"/>
    <s v="technology/wearables"/>
    <n v="22.878799999999998"/>
    <n v="161.11830985915492"/>
    <x v="2"/>
    <x v="8"/>
    <x v="0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x v="0"/>
    <n v="7"/>
    <b v="0"/>
    <s v="technology/wearables"/>
    <n v="3.105"/>
    <n v="88.714285714285708"/>
    <x v="2"/>
    <x v="8"/>
    <x v="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x v="0"/>
    <n v="400"/>
    <b v="0"/>
    <s v="technology/wearables"/>
    <n v="47.333333333333336"/>
    <n v="53.25"/>
    <x v="2"/>
    <x v="8"/>
    <x v="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x v="0"/>
    <n v="30"/>
    <b v="1"/>
    <s v="music/electronic music"/>
    <n v="205.54838709677421"/>
    <n v="106.2"/>
    <x v="4"/>
    <x v="15"/>
    <x v="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x v="1"/>
    <n v="478"/>
    <b v="1"/>
    <s v="music/electronic music"/>
    <n v="351.80366666666669"/>
    <n v="22.079728033472804"/>
    <x v="4"/>
    <x v="15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x v="1"/>
    <n v="74"/>
    <b v="1"/>
    <s v="music/electronic music"/>
    <n v="114.9"/>
    <n v="31.054054054054053"/>
    <x v="4"/>
    <x v="15"/>
    <x v="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x v="0"/>
    <n v="131"/>
    <b v="1"/>
    <s v="music/electronic music"/>
    <n v="237.15"/>
    <n v="36.206106870229007"/>
    <x v="4"/>
    <x v="15"/>
    <x v="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x v="1"/>
    <n v="61"/>
    <b v="1"/>
    <s v="music/electronic music"/>
    <n v="118.63774999999998"/>
    <n v="388.9762295081967"/>
    <x v="4"/>
    <x v="15"/>
    <x v="0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x v="1"/>
    <n v="1071"/>
    <b v="1"/>
    <s v="music/electronic music"/>
    <n v="109.92831428571431"/>
    <n v="71.848571428571432"/>
    <x v="4"/>
    <x v="15"/>
    <x v="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x v="1"/>
    <n v="122"/>
    <b v="1"/>
    <s v="music/electronic music"/>
    <n v="100.00828571428571"/>
    <n v="57.381803278688523"/>
    <x v="4"/>
    <x v="15"/>
    <x v="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x v="1"/>
    <n v="111"/>
    <b v="1"/>
    <s v="music/electronic music"/>
    <n v="103.09292094387415"/>
    <n v="69.666666666666671"/>
    <x v="4"/>
    <x v="15"/>
    <x v="0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x v="1"/>
    <n v="255"/>
    <b v="1"/>
    <s v="music/electronic music"/>
    <n v="117.27000000000001"/>
    <n v="45.988235294117644"/>
    <x v="4"/>
    <x v="15"/>
    <x v="0"/>
    <x v="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x v="0"/>
    <n v="141"/>
    <b v="1"/>
    <s v="music/electronic music"/>
    <n v="111.75999999999999"/>
    <n v="79.262411347517727"/>
    <x v="4"/>
    <x v="15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x v="0"/>
    <n v="159"/>
    <b v="1"/>
    <s v="music/electronic music"/>
    <n v="342.09999999999997"/>
    <n v="43.031446540880502"/>
    <x v="4"/>
    <x v="15"/>
    <x v="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x v="0"/>
    <n v="99"/>
    <b v="1"/>
    <s v="music/electronic music"/>
    <n v="107.4"/>
    <n v="108.48484848484848"/>
    <x v="4"/>
    <x v="15"/>
    <x v="0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x v="0"/>
    <n v="96"/>
    <b v="1"/>
    <s v="music/electronic music"/>
    <n v="108.49703703703703"/>
    <n v="61.029583333333335"/>
    <x v="4"/>
    <x v="15"/>
    <x v="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x v="0"/>
    <n v="27"/>
    <b v="1"/>
    <s v="music/electronic music"/>
    <n v="102.86144578313252"/>
    <n v="50.592592592592595"/>
    <x v="4"/>
    <x v="15"/>
    <x v="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x v="0"/>
    <n v="166"/>
    <b v="1"/>
    <s v="music/electronic music"/>
    <n v="130.0018"/>
    <n v="39.157168674698795"/>
    <x v="4"/>
    <x v="15"/>
    <x v="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x v="0"/>
    <n v="76"/>
    <b v="1"/>
    <s v="music/electronic music"/>
    <n v="107.65217391304347"/>
    <n v="65.15789473684211"/>
    <x v="4"/>
    <x v="15"/>
    <x v="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x v="0"/>
    <n v="211"/>
    <b v="1"/>
    <s v="music/electronic music"/>
    <n v="112.36044444444444"/>
    <n v="23.963127962085309"/>
    <x v="4"/>
    <x v="15"/>
    <x v="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x v="0"/>
    <n v="21"/>
    <b v="1"/>
    <s v="music/electronic music"/>
    <n v="102.1"/>
    <n v="48.61904761904762"/>
    <x v="4"/>
    <x v="15"/>
    <x v="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x v="0"/>
    <n v="61"/>
    <b v="1"/>
    <s v="music/electronic music"/>
    <n v="145.33333333333334"/>
    <n v="35.73770491803279"/>
    <x v="4"/>
    <x v="15"/>
    <x v="0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x v="0"/>
    <n v="30"/>
    <b v="1"/>
    <s v="music/electronic music"/>
    <n v="128.19999999999999"/>
    <n v="21.366666666666667"/>
    <x v="4"/>
    <x v="15"/>
    <x v="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x v="0"/>
    <n v="1"/>
    <b v="0"/>
    <s v="journalism/audio"/>
    <n v="0.29411764705882354"/>
    <n v="250"/>
    <x v="5"/>
    <x v="16"/>
    <x v="0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x v="0"/>
    <n v="0"/>
    <b v="0"/>
    <s v="journalism/audio"/>
    <n v="0"/>
    <e v="#DIV/0!"/>
    <x v="5"/>
    <x v="16"/>
    <x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x v="0"/>
    <n v="1"/>
    <b v="0"/>
    <s v="journalism/audio"/>
    <n v="1.5384615384615385"/>
    <n v="10"/>
    <x v="5"/>
    <x v="16"/>
    <x v="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x v="0"/>
    <n v="292"/>
    <b v="0"/>
    <s v="journalism/audio"/>
    <n v="8.5370000000000008"/>
    <n v="29.236301369863014"/>
    <x v="5"/>
    <x v="16"/>
    <x v="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x v="0"/>
    <n v="2"/>
    <b v="0"/>
    <s v="journalism/audio"/>
    <n v="8.5714285714285715E-2"/>
    <n v="3"/>
    <x v="5"/>
    <x v="16"/>
    <x v="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x v="0"/>
    <n v="8"/>
    <b v="0"/>
    <s v="journalism/audio"/>
    <n v="2.6599999999999997"/>
    <n v="33.25"/>
    <x v="5"/>
    <x v="16"/>
    <x v="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x v="0"/>
    <n v="0"/>
    <b v="0"/>
    <s v="journalism/audio"/>
    <n v="0"/>
    <e v="#DIV/0!"/>
    <x v="5"/>
    <x v="16"/>
    <x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x v="0"/>
    <n v="1"/>
    <b v="0"/>
    <s v="journalism/audio"/>
    <n v="0.05"/>
    <n v="1"/>
    <x v="5"/>
    <x v="16"/>
    <x v="0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x v="0"/>
    <n v="4"/>
    <b v="0"/>
    <s v="journalism/audio"/>
    <n v="1.4133333333333333"/>
    <n v="53"/>
    <x v="5"/>
    <x v="16"/>
    <x v="0"/>
    <x v="0"/>
  </r>
  <r>
    <n v="1049"/>
    <s v="J1 (Canceled)"/>
    <s v="------"/>
    <n v="12000"/>
    <n v="0"/>
    <x v="1"/>
    <x v="0"/>
    <s v="USD"/>
    <n v="1455272445"/>
    <x v="1049"/>
    <x v="0"/>
    <n v="0"/>
    <b v="0"/>
    <s v="journalism/audio"/>
    <n v="0"/>
    <e v="#DIV/0!"/>
    <x v="5"/>
    <x v="16"/>
    <x v="0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x v="0"/>
    <n v="0"/>
    <b v="0"/>
    <s v="journalism/audio"/>
    <n v="0"/>
    <e v="#DIV/0!"/>
    <x v="5"/>
    <x v="16"/>
    <x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x v="0"/>
    <n v="0"/>
    <b v="0"/>
    <s v="journalism/audio"/>
    <n v="0"/>
    <e v="#DIV/0!"/>
    <x v="5"/>
    <x v="16"/>
    <x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x v="0"/>
    <n v="0"/>
    <b v="0"/>
    <s v="journalism/audio"/>
    <n v="0"/>
    <e v="#DIV/0!"/>
    <x v="5"/>
    <x v="16"/>
    <x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x v="0"/>
    <n v="1"/>
    <b v="0"/>
    <s v="journalism/audio"/>
    <n v="1"/>
    <n v="15"/>
    <x v="5"/>
    <x v="16"/>
    <x v="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x v="0"/>
    <n v="0"/>
    <b v="0"/>
    <s v="journalism/audio"/>
    <n v="0"/>
    <e v="#DIV/0!"/>
    <x v="5"/>
    <x v="16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x v="0"/>
    <n v="0"/>
    <b v="0"/>
    <s v="journalism/audio"/>
    <n v="0"/>
    <e v="#DIV/0!"/>
    <x v="5"/>
    <x v="16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x v="0"/>
    <n v="0"/>
    <b v="0"/>
    <s v="journalism/audio"/>
    <n v="0"/>
    <e v="#DIV/0!"/>
    <x v="5"/>
    <x v="16"/>
    <x v="0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x v="0"/>
    <n v="0"/>
    <b v="0"/>
    <s v="journalism/audio"/>
    <n v="0"/>
    <e v="#DIV/0!"/>
    <x v="5"/>
    <x v="16"/>
    <x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x v="0"/>
    <n v="0"/>
    <b v="0"/>
    <s v="journalism/audio"/>
    <n v="0"/>
    <e v="#DIV/0!"/>
    <x v="5"/>
    <x v="16"/>
    <x v="0"/>
    <x v="0"/>
  </r>
  <r>
    <n v="1059"/>
    <s v="Voice Over Artist (Canceled)"/>
    <s v="Turning myself into a vocal artist."/>
    <n v="1100"/>
    <n v="0"/>
    <x v="1"/>
    <x v="0"/>
    <s v="USD"/>
    <n v="1426269456"/>
    <x v="1059"/>
    <x v="0"/>
    <n v="0"/>
    <b v="0"/>
    <s v="journalism/audio"/>
    <n v="0"/>
    <e v="#DIV/0!"/>
    <x v="5"/>
    <x v="16"/>
    <x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x v="0"/>
    <n v="1"/>
    <b v="0"/>
    <s v="journalism/audio"/>
    <n v="1"/>
    <n v="50"/>
    <x v="5"/>
    <x v="16"/>
    <x v="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x v="0"/>
    <n v="0"/>
    <b v="0"/>
    <s v="journalism/audio"/>
    <n v="0"/>
    <e v="#DIV/0!"/>
    <x v="5"/>
    <x v="16"/>
    <x v="0"/>
    <x v="0"/>
  </r>
  <r>
    <n v="1062"/>
    <s v="RETURNING AT A LATER DATE"/>
    <s v="SEE US ON PATREON www.badgirlartwork.com"/>
    <n v="199"/>
    <n v="190"/>
    <x v="1"/>
    <x v="0"/>
    <s v="USD"/>
    <n v="1468351341"/>
    <x v="1062"/>
    <x v="0"/>
    <n v="4"/>
    <b v="0"/>
    <s v="journalism/audio"/>
    <n v="95.477386934673376"/>
    <n v="47.5"/>
    <x v="5"/>
    <x v="16"/>
    <x v="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x v="0"/>
    <n v="0"/>
    <b v="0"/>
    <s v="journalism/audio"/>
    <n v="0"/>
    <e v="#DIV/0!"/>
    <x v="5"/>
    <x v="16"/>
    <x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x v="0"/>
    <n v="123"/>
    <b v="0"/>
    <s v="games/video games"/>
    <n v="8.974444444444444"/>
    <n v="65.666666666666671"/>
    <x v="6"/>
    <x v="17"/>
    <x v="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x v="0"/>
    <n v="5"/>
    <b v="0"/>
    <s v="games/video games"/>
    <n v="2.7"/>
    <n v="16.2"/>
    <x v="6"/>
    <x v="17"/>
    <x v="0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x v="0"/>
    <n v="148"/>
    <b v="0"/>
    <s v="games/video games"/>
    <n v="3.3673333333333333"/>
    <n v="34.128378378378379"/>
    <x v="6"/>
    <x v="17"/>
    <x v="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x v="0"/>
    <n v="10"/>
    <b v="0"/>
    <s v="games/video games"/>
    <n v="26"/>
    <n v="13"/>
    <x v="6"/>
    <x v="17"/>
    <x v="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x v="0"/>
    <n v="4"/>
    <b v="0"/>
    <s v="games/video games"/>
    <n v="0.15"/>
    <n v="11.25"/>
    <x v="6"/>
    <x v="17"/>
    <x v="0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x v="0"/>
    <n v="21"/>
    <b v="0"/>
    <s v="games/video games"/>
    <n v="38.636363636363633"/>
    <n v="40.476190476190474"/>
    <x v="6"/>
    <x v="17"/>
    <x v="0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x v="0"/>
    <n v="2"/>
    <b v="0"/>
    <s v="games/video games"/>
    <n v="0.70000000000000007"/>
    <n v="35"/>
    <x v="6"/>
    <x v="17"/>
    <x v="0"/>
    <x v="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x v="0"/>
    <n v="0"/>
    <b v="0"/>
    <s v="games/video games"/>
    <n v="0"/>
    <e v="#DIV/0!"/>
    <x v="6"/>
    <x v="17"/>
    <x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x v="0"/>
    <n v="4"/>
    <b v="0"/>
    <s v="games/video games"/>
    <n v="6.8000000000000005E-2"/>
    <n v="12.75"/>
    <x v="6"/>
    <x v="17"/>
    <x v="0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x v="0"/>
    <n v="1"/>
    <b v="0"/>
    <s v="games/video games"/>
    <n v="1.3333333333333335"/>
    <n v="10"/>
    <x v="6"/>
    <x v="17"/>
    <x v="0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x v="0"/>
    <n v="30"/>
    <b v="0"/>
    <s v="games/video games"/>
    <n v="6.3092592592592585"/>
    <n v="113.56666666666666"/>
    <x v="6"/>
    <x v="17"/>
    <x v="0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x v="0"/>
    <n v="3"/>
    <b v="0"/>
    <s v="games/video games"/>
    <n v="4.5"/>
    <n v="15"/>
    <x v="6"/>
    <x v="17"/>
    <x v="0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x v="0"/>
    <n v="975"/>
    <b v="0"/>
    <s v="games/video games"/>
    <n v="62.765333333333331"/>
    <n v="48.281025641025643"/>
    <x v="6"/>
    <x v="17"/>
    <x v="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x v="0"/>
    <n v="167"/>
    <b v="0"/>
    <s v="games/video games"/>
    <n v="29.376000000000001"/>
    <n v="43.976047904191617"/>
    <x v="6"/>
    <x v="17"/>
    <x v="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x v="0"/>
    <n v="5"/>
    <b v="0"/>
    <s v="games/video games"/>
    <n v="7.5"/>
    <n v="9"/>
    <x v="6"/>
    <x v="17"/>
    <x v="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x v="0"/>
    <n v="18"/>
    <b v="0"/>
    <s v="games/video games"/>
    <n v="2.6076923076923078"/>
    <n v="37.666666666666664"/>
    <x v="6"/>
    <x v="17"/>
    <x v="0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x v="0"/>
    <n v="98"/>
    <b v="0"/>
    <s v="games/video games"/>
    <n v="9.1050000000000004"/>
    <n v="18.581632653061224"/>
    <x v="6"/>
    <x v="17"/>
    <x v="0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x v="0"/>
    <n v="4"/>
    <b v="0"/>
    <s v="games/video games"/>
    <n v="1.7647058823529412E-2"/>
    <n v="3"/>
    <x v="6"/>
    <x v="17"/>
    <x v="0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x v="0"/>
    <n v="3"/>
    <b v="0"/>
    <s v="games/video games"/>
    <n v="0.55999999999999994"/>
    <n v="18.666666666666668"/>
    <x v="6"/>
    <x v="17"/>
    <x v="0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x v="0"/>
    <n v="1"/>
    <b v="0"/>
    <s v="games/video games"/>
    <n v="0.82000000000000006"/>
    <n v="410"/>
    <x v="6"/>
    <x v="17"/>
    <x v="0"/>
    <x v="0"/>
  </r>
  <r>
    <n v="1084"/>
    <s v="My own channel"/>
    <s v="I want to start my own channel for gaming"/>
    <n v="550"/>
    <n v="0"/>
    <x v="2"/>
    <x v="0"/>
    <s v="USD"/>
    <n v="1407534804"/>
    <x v="1084"/>
    <x v="0"/>
    <n v="0"/>
    <b v="0"/>
    <s v="games/video games"/>
    <n v="0"/>
    <e v="#DIV/0!"/>
    <x v="6"/>
    <x v="17"/>
    <x v="0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x v="0"/>
    <n v="9"/>
    <b v="0"/>
    <s v="games/video games"/>
    <n v="3.42"/>
    <n v="114"/>
    <x v="6"/>
    <x v="17"/>
    <x v="0"/>
    <x v="0"/>
  </r>
  <r>
    <n v="1086"/>
    <s v="Cyber Universe Online"/>
    <s v="Humanity's future in the Galaxy"/>
    <n v="18000"/>
    <n v="15"/>
    <x v="2"/>
    <x v="0"/>
    <s v="USD"/>
    <n v="1408913291"/>
    <x v="1086"/>
    <x v="0"/>
    <n v="2"/>
    <b v="0"/>
    <s v="games/video games"/>
    <n v="8.3333333333333343E-2"/>
    <n v="7.5"/>
    <x v="6"/>
    <x v="17"/>
    <x v="0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x v="0"/>
    <n v="0"/>
    <b v="0"/>
    <s v="games/video games"/>
    <n v="0"/>
    <e v="#DIV/0!"/>
    <x v="6"/>
    <x v="17"/>
    <x v="0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x v="0"/>
    <n v="147"/>
    <b v="0"/>
    <s v="games/video games"/>
    <n v="14.182977777777777"/>
    <n v="43.41727891156463"/>
    <x v="6"/>
    <x v="17"/>
    <x v="0"/>
    <x v="0"/>
  </r>
  <r>
    <n v="1089"/>
    <s v="Farabel"/>
    <s v="Farabel is a single player turn-based fantasy strategy game for Mac/PC/Linux"/>
    <n v="15000"/>
    <n v="1174"/>
    <x v="2"/>
    <x v="6"/>
    <s v="EUR"/>
    <n v="1435293175"/>
    <x v="1089"/>
    <x v="0"/>
    <n v="49"/>
    <b v="0"/>
    <s v="games/video games"/>
    <n v="7.8266666666666662"/>
    <n v="23.959183673469386"/>
    <x v="6"/>
    <x v="17"/>
    <x v="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x v="0"/>
    <n v="1"/>
    <b v="0"/>
    <s v="games/video games"/>
    <n v="3.8464497269020695E-2"/>
    <n v="5"/>
    <x v="6"/>
    <x v="17"/>
    <x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x v="0"/>
    <n v="2"/>
    <b v="0"/>
    <s v="games/video games"/>
    <n v="12.5"/>
    <n v="12.5"/>
    <x v="6"/>
    <x v="17"/>
    <x v="0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x v="0"/>
    <n v="7"/>
    <b v="0"/>
    <s v="games/video games"/>
    <n v="1.05"/>
    <n v="3"/>
    <x v="6"/>
    <x v="17"/>
    <x v="0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x v="0"/>
    <n v="4"/>
    <b v="0"/>
    <s v="games/video games"/>
    <n v="14.083333333333334"/>
    <n v="10.5625"/>
    <x v="6"/>
    <x v="17"/>
    <x v="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x v="0"/>
    <n v="27"/>
    <b v="0"/>
    <s v="games/video games"/>
    <n v="18.300055555555556"/>
    <n v="122.00037037037038"/>
    <x v="6"/>
    <x v="17"/>
    <x v="0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x v="0"/>
    <n v="94"/>
    <b v="0"/>
    <s v="games/video games"/>
    <n v="5.0347999999999997"/>
    <n v="267.80851063829789"/>
    <x v="6"/>
    <x v="17"/>
    <x v="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x v="0"/>
    <n v="29"/>
    <b v="0"/>
    <s v="games/video games"/>
    <n v="17.933333333333334"/>
    <n v="74.206896551724142"/>
    <x v="6"/>
    <x v="17"/>
    <x v="0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x v="0"/>
    <n v="7"/>
    <b v="0"/>
    <s v="games/video games"/>
    <n v="4.7E-2"/>
    <n v="6.7142857142857144"/>
    <x v="6"/>
    <x v="17"/>
    <x v="0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x v="0"/>
    <n v="22"/>
    <b v="0"/>
    <s v="games/video games"/>
    <n v="7.2120000000000006"/>
    <n v="81.954545454545453"/>
    <x v="6"/>
    <x v="17"/>
    <x v="0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x v="0"/>
    <n v="1"/>
    <b v="0"/>
    <s v="games/video games"/>
    <n v="0.5"/>
    <n v="25"/>
    <x v="6"/>
    <x v="17"/>
    <x v="0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x v="0"/>
    <n v="10"/>
    <b v="0"/>
    <s v="games/video games"/>
    <n v="2.5"/>
    <n v="10"/>
    <x v="6"/>
    <x v="17"/>
    <x v="0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x v="0"/>
    <n v="6"/>
    <b v="0"/>
    <s v="games/video games"/>
    <n v="4.1000000000000002E-2"/>
    <n v="6.833333333333333"/>
    <x v="6"/>
    <x v="17"/>
    <x v="0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x v="0"/>
    <n v="24"/>
    <b v="0"/>
    <s v="games/video games"/>
    <n v="5.3125"/>
    <n v="17.708333333333332"/>
    <x v="6"/>
    <x v="17"/>
    <x v="0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x v="0"/>
    <n v="15"/>
    <b v="0"/>
    <s v="games/video games"/>
    <n v="1.6199999999999999"/>
    <n v="16.2"/>
    <x v="6"/>
    <x v="17"/>
    <x v="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x v="0"/>
    <n v="37"/>
    <b v="0"/>
    <s v="games/video games"/>
    <n v="4.9516666666666671"/>
    <n v="80.297297297297291"/>
    <x v="6"/>
    <x v="17"/>
    <x v="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x v="0"/>
    <n v="20"/>
    <b v="0"/>
    <s v="games/video games"/>
    <n v="0.159"/>
    <n v="71.55"/>
    <x v="6"/>
    <x v="17"/>
    <x v="0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x v="0"/>
    <n v="7"/>
    <b v="0"/>
    <s v="games/video games"/>
    <n v="41.25"/>
    <n v="23.571428571428573"/>
    <x v="6"/>
    <x v="17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x v="0"/>
    <n v="0"/>
    <b v="0"/>
    <s v="games/video games"/>
    <n v="0"/>
    <e v="#DIV/0!"/>
    <x v="6"/>
    <x v="17"/>
    <x v="0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x v="0"/>
    <n v="21"/>
    <b v="0"/>
    <s v="games/video games"/>
    <n v="2.93"/>
    <n v="34.88095238095238"/>
    <x v="6"/>
    <x v="17"/>
    <x v="0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x v="0"/>
    <n v="3"/>
    <b v="0"/>
    <s v="games/video games"/>
    <n v="0.44999999999999996"/>
    <n v="15"/>
    <x v="6"/>
    <x v="17"/>
    <x v="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x v="0"/>
    <n v="11"/>
    <b v="0"/>
    <s v="games/video games"/>
    <n v="0.51"/>
    <n v="23.181818181818183"/>
    <x v="6"/>
    <x v="17"/>
    <x v="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x v="0"/>
    <n v="1"/>
    <b v="0"/>
    <s v="games/video games"/>
    <n v="0.04"/>
    <n v="1"/>
    <x v="6"/>
    <x v="17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x v="0"/>
    <n v="312"/>
    <b v="0"/>
    <s v="games/video games"/>
    <n v="35.537409090909087"/>
    <n v="100.23371794871794"/>
    <x v="6"/>
    <x v="17"/>
    <x v="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x v="0"/>
    <n v="1"/>
    <b v="0"/>
    <s v="games/video games"/>
    <n v="0.5"/>
    <n v="5"/>
    <x v="6"/>
    <x v="17"/>
    <x v="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x v="0"/>
    <n v="3"/>
    <b v="0"/>
    <s v="games/video games"/>
    <n v="0.16666666666666669"/>
    <n v="3.3333333333333335"/>
    <x v="6"/>
    <x v="17"/>
    <x v="0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x v="0"/>
    <n v="4"/>
    <b v="0"/>
    <s v="games/video games"/>
    <n v="0.13250000000000001"/>
    <n v="13.25"/>
    <x v="6"/>
    <x v="17"/>
    <x v="0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x v="0"/>
    <n v="10"/>
    <b v="0"/>
    <s v="games/video games"/>
    <n v="3.5704000000000007E-2"/>
    <n v="17.852"/>
    <x v="6"/>
    <x v="17"/>
    <x v="0"/>
    <x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x v="0"/>
    <n v="8"/>
    <b v="0"/>
    <s v="games/video games"/>
    <n v="8.3000000000000007"/>
    <n v="10.375"/>
    <x v="6"/>
    <x v="17"/>
    <x v="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x v="0"/>
    <n v="3"/>
    <b v="0"/>
    <s v="games/video games"/>
    <n v="2.4222222222222221"/>
    <n v="36.333333333333336"/>
    <x v="6"/>
    <x v="17"/>
    <x v="0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x v="0"/>
    <n v="1"/>
    <b v="0"/>
    <s v="games/video games"/>
    <n v="0.23809523809523811"/>
    <n v="5"/>
    <x v="6"/>
    <x v="17"/>
    <x v="0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x v="0"/>
    <n v="0"/>
    <b v="0"/>
    <s v="games/video games"/>
    <n v="0"/>
    <e v="#DIV/0!"/>
    <x v="6"/>
    <x v="17"/>
    <x v="0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x v="0"/>
    <n v="5"/>
    <b v="0"/>
    <s v="games/video games"/>
    <n v="1.1599999999999999E-2"/>
    <n v="5.8"/>
    <x v="6"/>
    <x v="17"/>
    <x v="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x v="0"/>
    <n v="0"/>
    <b v="0"/>
    <s v="games/video games"/>
    <n v="0"/>
    <e v="#DIV/0!"/>
    <x v="6"/>
    <x v="17"/>
    <x v="0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x v="0"/>
    <n v="3"/>
    <b v="0"/>
    <s v="games/video games"/>
    <n v="0.22"/>
    <n v="3.6666666666666665"/>
    <x v="6"/>
    <x v="17"/>
    <x v="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x v="0"/>
    <n v="7"/>
    <b v="0"/>
    <s v="games/mobile games"/>
    <n v="0.47222222222222221"/>
    <n v="60.714285714285715"/>
    <x v="6"/>
    <x v="18"/>
    <x v="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x v="0"/>
    <n v="0"/>
    <b v="0"/>
    <s v="games/mobile games"/>
    <n v="0"/>
    <e v="#DIV/0!"/>
    <x v="6"/>
    <x v="18"/>
    <x v="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x v="0"/>
    <n v="2"/>
    <b v="0"/>
    <s v="games/mobile games"/>
    <n v="0.5"/>
    <n v="5"/>
    <x v="6"/>
    <x v="18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x v="0"/>
    <n v="23"/>
    <b v="0"/>
    <s v="games/mobile games"/>
    <n v="1.6714285714285713"/>
    <n v="25.434782608695652"/>
    <x v="6"/>
    <x v="18"/>
    <x v="0"/>
    <x v="0"/>
  </r>
  <r>
    <n v="1128"/>
    <s v="Flying Turds"/>
    <s v="#havingfunFTW"/>
    <n v="1000"/>
    <n v="1"/>
    <x v="2"/>
    <x v="1"/>
    <s v="GBP"/>
    <n v="1407425717"/>
    <x v="1128"/>
    <x v="0"/>
    <n v="1"/>
    <b v="0"/>
    <s v="games/mobile games"/>
    <n v="0.1"/>
    <n v="1"/>
    <x v="6"/>
    <x v="18"/>
    <x v="0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x v="0"/>
    <n v="2"/>
    <b v="0"/>
    <s v="games/mobile games"/>
    <n v="0.105"/>
    <n v="10.5"/>
    <x v="6"/>
    <x v="18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x v="0"/>
    <n v="3"/>
    <b v="0"/>
    <s v="games/mobile games"/>
    <n v="0.22"/>
    <n v="3.6666666666666665"/>
    <x v="6"/>
    <x v="18"/>
    <x v="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x v="0"/>
    <n v="0"/>
    <b v="0"/>
    <s v="games/mobile games"/>
    <n v="0"/>
    <e v="#DIV/0!"/>
    <x v="6"/>
    <x v="18"/>
    <x v="0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x v="0"/>
    <n v="13"/>
    <b v="0"/>
    <s v="games/mobile games"/>
    <n v="14.38"/>
    <n v="110.61538461538461"/>
    <x v="6"/>
    <x v="18"/>
    <x v="0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x v="0"/>
    <n v="1"/>
    <b v="0"/>
    <s v="games/mobile games"/>
    <n v="0.66666666666666674"/>
    <n v="20"/>
    <x v="6"/>
    <x v="18"/>
    <x v="0"/>
    <x v="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x v="0"/>
    <n v="1"/>
    <b v="0"/>
    <s v="games/mobile games"/>
    <n v="4.0000000000000001E-3"/>
    <n v="1"/>
    <x v="6"/>
    <x v="18"/>
    <x v="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x v="0"/>
    <n v="1"/>
    <b v="0"/>
    <s v="games/mobile games"/>
    <n v="5"/>
    <n v="50"/>
    <x v="6"/>
    <x v="18"/>
    <x v="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x v="0"/>
    <n v="6"/>
    <b v="0"/>
    <s v="games/mobile games"/>
    <n v="6.4439140811455857"/>
    <n v="45"/>
    <x v="6"/>
    <x v="18"/>
    <x v="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x v="0"/>
    <n v="39"/>
    <b v="0"/>
    <s v="games/mobile games"/>
    <n v="39.5"/>
    <n v="253.2051282051282"/>
    <x v="6"/>
    <x v="18"/>
    <x v="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x v="0"/>
    <n v="4"/>
    <b v="0"/>
    <s v="games/mobile games"/>
    <n v="0.35714285714285715"/>
    <n v="31.25"/>
    <x v="6"/>
    <x v="18"/>
    <x v="0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x v="0"/>
    <n v="1"/>
    <b v="0"/>
    <s v="games/mobile games"/>
    <n v="6.25E-2"/>
    <n v="5"/>
    <x v="6"/>
    <x v="18"/>
    <x v="0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x v="0"/>
    <n v="0"/>
    <b v="0"/>
    <s v="games/mobile games"/>
    <n v="0"/>
    <e v="#DIV/0!"/>
    <x v="6"/>
    <x v="18"/>
    <x v="0"/>
    <x v="0"/>
  </r>
  <r>
    <n v="1141"/>
    <s v="Arena Z - Zombie Survival"/>
    <s v="I think this will be a great game!"/>
    <n v="500"/>
    <n v="0"/>
    <x v="2"/>
    <x v="12"/>
    <s v="EUR"/>
    <n v="1436460450"/>
    <x v="1141"/>
    <x v="0"/>
    <n v="0"/>
    <b v="0"/>
    <s v="games/mobile games"/>
    <n v="0"/>
    <e v="#DIV/0!"/>
    <x v="6"/>
    <x v="18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x v="0"/>
    <n v="0"/>
    <b v="0"/>
    <s v="games/mobile games"/>
    <n v="0"/>
    <e v="#DIV/0!"/>
    <x v="6"/>
    <x v="18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x v="0"/>
    <n v="8"/>
    <b v="0"/>
    <s v="games/mobile games"/>
    <n v="0.41333333333333333"/>
    <n v="23.25"/>
    <x v="6"/>
    <x v="18"/>
    <x v="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x v="0"/>
    <n v="0"/>
    <b v="0"/>
    <s v="food/food trucks"/>
    <n v="0"/>
    <e v="#DIV/0!"/>
    <x v="7"/>
    <x v="19"/>
    <x v="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x v="0"/>
    <n v="1"/>
    <b v="0"/>
    <s v="food/food trucks"/>
    <n v="0.125"/>
    <n v="100"/>
    <x v="7"/>
    <x v="19"/>
    <x v="0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x v="0"/>
    <n v="12"/>
    <b v="0"/>
    <s v="food/food trucks"/>
    <n v="8.8333333333333339"/>
    <n v="44.166666666666664"/>
    <x v="7"/>
    <x v="19"/>
    <x v="0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x v="0"/>
    <n v="0"/>
    <b v="0"/>
    <s v="food/food trucks"/>
    <n v="0"/>
    <e v="#DIV/0!"/>
    <x v="7"/>
    <x v="19"/>
    <x v="0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x v="0"/>
    <n v="3"/>
    <b v="0"/>
    <s v="food/food trucks"/>
    <n v="0.48666666666666669"/>
    <n v="24.333333333333332"/>
    <x v="7"/>
    <x v="19"/>
    <x v="0"/>
    <x v="0"/>
  </r>
  <r>
    <n v="1149"/>
    <s v="The Floridian Food Truck"/>
    <s v="Bringing culturally diverse Floridian cuisine to the people!"/>
    <n v="50000"/>
    <n v="75"/>
    <x v="2"/>
    <x v="0"/>
    <s v="USD"/>
    <n v="1466096566"/>
    <x v="1149"/>
    <x v="0"/>
    <n v="2"/>
    <b v="0"/>
    <s v="food/food trucks"/>
    <n v="0.15"/>
    <n v="37.5"/>
    <x v="7"/>
    <x v="19"/>
    <x v="0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x v="0"/>
    <n v="6"/>
    <b v="0"/>
    <s v="food/food trucks"/>
    <n v="10.08"/>
    <n v="42"/>
    <x v="7"/>
    <x v="19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x v="0"/>
    <n v="0"/>
    <b v="0"/>
    <s v="food/food trucks"/>
    <n v="0"/>
    <e v="#DIV/0!"/>
    <x v="7"/>
    <x v="19"/>
    <x v="0"/>
    <x v="0"/>
  </r>
  <r>
    <n v="1152"/>
    <s v="Peruvian King Food Truck"/>
    <s v="Peruvian food truck with an LA twist."/>
    <n v="16000"/>
    <n v="911"/>
    <x v="2"/>
    <x v="0"/>
    <s v="USD"/>
    <n v="1431709312"/>
    <x v="1152"/>
    <x v="0"/>
    <n v="15"/>
    <b v="0"/>
    <s v="food/food trucks"/>
    <n v="5.6937500000000005"/>
    <n v="60.733333333333334"/>
    <x v="7"/>
    <x v="19"/>
    <x v="0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x v="0"/>
    <n v="1"/>
    <b v="0"/>
    <s v="food/food trucks"/>
    <n v="0.625"/>
    <n v="50"/>
    <x v="7"/>
    <x v="19"/>
    <x v="0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x v="0"/>
    <n v="3"/>
    <b v="0"/>
    <s v="food/food trucks"/>
    <n v="6.5"/>
    <n v="108.33333333333333"/>
    <x v="7"/>
    <x v="19"/>
    <x v="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x v="0"/>
    <n v="8"/>
    <b v="0"/>
    <s v="food/food trucks"/>
    <n v="0.752"/>
    <n v="23.5"/>
    <x v="7"/>
    <x v="19"/>
    <x v="0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x v="0"/>
    <n v="0"/>
    <b v="0"/>
    <s v="food/food trucks"/>
    <n v="0"/>
    <e v="#DIV/0!"/>
    <x v="7"/>
    <x v="19"/>
    <x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x v="0"/>
    <n v="3"/>
    <b v="0"/>
    <s v="food/food trucks"/>
    <n v="1.51"/>
    <n v="50.333333333333336"/>
    <x v="7"/>
    <x v="19"/>
    <x v="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x v="0"/>
    <n v="3"/>
    <b v="0"/>
    <s v="food/food trucks"/>
    <n v="0.46666666666666673"/>
    <n v="11.666666666666666"/>
    <x v="7"/>
    <x v="19"/>
    <x v="0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x v="0"/>
    <n v="0"/>
    <b v="0"/>
    <s v="food/food trucks"/>
    <n v="0"/>
    <e v="#DIV/0!"/>
    <x v="7"/>
    <x v="19"/>
    <x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x v="0"/>
    <n v="19"/>
    <b v="0"/>
    <s v="food/food trucks"/>
    <n v="3.85"/>
    <n v="60.789473684210527"/>
    <x v="7"/>
    <x v="19"/>
    <x v="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x v="0"/>
    <n v="0"/>
    <b v="0"/>
    <s v="food/food trucks"/>
    <n v="0"/>
    <e v="#DIV/0!"/>
    <x v="7"/>
    <x v="19"/>
    <x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x v="0"/>
    <n v="2"/>
    <b v="0"/>
    <s v="food/food trucks"/>
    <n v="5.8333333333333341E-2"/>
    <n v="17.5"/>
    <x v="7"/>
    <x v="19"/>
    <x v="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x v="0"/>
    <n v="0"/>
    <b v="0"/>
    <s v="food/food trucks"/>
    <n v="0"/>
    <e v="#DIV/0!"/>
    <x v="7"/>
    <x v="19"/>
    <x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x v="0"/>
    <n v="0"/>
    <b v="0"/>
    <s v="food/food trucks"/>
    <n v="0"/>
    <e v="#DIV/0!"/>
    <x v="7"/>
    <x v="19"/>
    <x v="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x v="0"/>
    <n v="25"/>
    <b v="0"/>
    <s v="food/food trucks"/>
    <n v="20.705000000000002"/>
    <n v="82.82"/>
    <x v="7"/>
    <x v="19"/>
    <x v="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x v="0"/>
    <n v="8"/>
    <b v="0"/>
    <s v="food/food trucks"/>
    <n v="19.139999999999997"/>
    <n v="358.875"/>
    <x v="7"/>
    <x v="19"/>
    <x v="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x v="0"/>
    <n v="16"/>
    <b v="0"/>
    <s v="food/food trucks"/>
    <n v="1.6316666666666666"/>
    <n v="61.1875"/>
    <x v="7"/>
    <x v="19"/>
    <x v="0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x v="0"/>
    <n v="3"/>
    <b v="0"/>
    <s v="food/food trucks"/>
    <n v="5.6666666666666661"/>
    <n v="340"/>
    <x v="7"/>
    <x v="19"/>
    <x v="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x v="0"/>
    <n v="3"/>
    <b v="0"/>
    <s v="food/food trucks"/>
    <n v="0.16999999999999998"/>
    <n v="5.666666666666667"/>
    <x v="7"/>
    <x v="19"/>
    <x v="0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x v="0"/>
    <n v="2"/>
    <b v="0"/>
    <s v="food/food trucks"/>
    <n v="0.4"/>
    <n v="50"/>
    <x v="7"/>
    <x v="19"/>
    <x v="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x v="0"/>
    <n v="1"/>
    <b v="0"/>
    <s v="food/food trucks"/>
    <n v="0.1"/>
    <n v="25"/>
    <x v="7"/>
    <x v="19"/>
    <x v="0"/>
    <x v="0"/>
  </r>
  <r>
    <n v="1172"/>
    <s v="let your dayz take you to the dogs."/>
    <s v="Bringing YOUR favorite dog recipes to the streets."/>
    <n v="9000"/>
    <n v="0"/>
    <x v="2"/>
    <x v="0"/>
    <s v="USD"/>
    <n v="1408551752"/>
    <x v="1172"/>
    <x v="0"/>
    <n v="0"/>
    <b v="0"/>
    <s v="food/food trucks"/>
    <n v="0"/>
    <e v="#DIV/0!"/>
    <x v="7"/>
    <x v="19"/>
    <x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x v="0"/>
    <n v="1"/>
    <b v="0"/>
    <s v="food/food trucks"/>
    <n v="2.4E-2"/>
    <n v="30"/>
    <x v="7"/>
    <x v="19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x v="0"/>
    <n v="19"/>
    <b v="0"/>
    <s v="food/food trucks"/>
    <n v="5.9066666666666672"/>
    <n v="46.631578947368418"/>
    <x v="7"/>
    <x v="19"/>
    <x v="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x v="0"/>
    <n v="9"/>
    <b v="0"/>
    <s v="food/food trucks"/>
    <n v="2.9250000000000003"/>
    <n v="65"/>
    <x v="7"/>
    <x v="1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x v="0"/>
    <n v="1"/>
    <b v="0"/>
    <s v="food/food trucks"/>
    <n v="5.7142857142857143E-3"/>
    <n v="10"/>
    <x v="7"/>
    <x v="19"/>
    <x v="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x v="0"/>
    <n v="0"/>
    <b v="0"/>
    <s v="food/food trucks"/>
    <n v="0"/>
    <e v="#DIV/0!"/>
    <x v="7"/>
    <x v="19"/>
    <x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x v="0"/>
    <n v="1"/>
    <b v="0"/>
    <s v="food/food trucks"/>
    <n v="6.6666666666666671E-3"/>
    <n v="5"/>
    <x v="7"/>
    <x v="19"/>
    <x v="0"/>
    <x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x v="0"/>
    <n v="5"/>
    <b v="0"/>
    <s v="food/food trucks"/>
    <n v="5.3333333333333339"/>
    <n v="640"/>
    <x v="7"/>
    <x v="19"/>
    <x v="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x v="0"/>
    <n v="85"/>
    <b v="0"/>
    <s v="food/food trucks"/>
    <n v="11.75"/>
    <n v="69.117647058823536"/>
    <x v="7"/>
    <x v="19"/>
    <x v="0"/>
    <x v="0"/>
  </r>
  <r>
    <n v="1181"/>
    <s v="Gringo Loco Tacos Food Truck"/>
    <s v="Bringing the best tacos to the streets of Chicago!"/>
    <n v="50000"/>
    <n v="4"/>
    <x v="2"/>
    <x v="0"/>
    <s v="USD"/>
    <n v="1425197321"/>
    <x v="1181"/>
    <x v="0"/>
    <n v="3"/>
    <b v="0"/>
    <s v="food/food trucks"/>
    <n v="8.0000000000000002E-3"/>
    <n v="1.3333333333333333"/>
    <x v="7"/>
    <x v="19"/>
    <x v="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x v="0"/>
    <n v="4"/>
    <b v="0"/>
    <s v="food/food trucks"/>
    <n v="4.2"/>
    <n v="10.5"/>
    <x v="7"/>
    <x v="19"/>
    <x v="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x v="0"/>
    <n v="3"/>
    <b v="0"/>
    <s v="food/food trucks"/>
    <n v="4"/>
    <n v="33.333333333333336"/>
    <x v="7"/>
    <x v="19"/>
    <x v="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x v="0"/>
    <n v="375"/>
    <b v="1"/>
    <s v="photography/photobooks"/>
    <n v="104.93636363636362"/>
    <n v="61.562666666666665"/>
    <x v="8"/>
    <x v="20"/>
    <x v="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x v="0"/>
    <n v="111"/>
    <b v="1"/>
    <s v="photography/photobooks"/>
    <n v="105.44"/>
    <n v="118.73873873873873"/>
    <x v="8"/>
    <x v="20"/>
    <x v="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x v="0"/>
    <n v="123"/>
    <b v="1"/>
    <s v="photography/photobooks"/>
    <n v="106.73333333333332"/>
    <n v="65.081300813008127"/>
    <x v="8"/>
    <x v="20"/>
    <x v="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x v="0"/>
    <n v="70"/>
    <b v="1"/>
    <s v="photography/photobooks"/>
    <n v="104.12571428571428"/>
    <n v="130.15714285714284"/>
    <x v="8"/>
    <x v="20"/>
    <x v="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x v="0"/>
    <n v="85"/>
    <b v="1"/>
    <s v="photography/photobooks"/>
    <n v="160.54999999999998"/>
    <n v="37.776470588235291"/>
    <x v="8"/>
    <x v="20"/>
    <x v="0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x v="0"/>
    <n v="86"/>
    <b v="1"/>
    <s v="photography/photobooks"/>
    <n v="107.77777777777777"/>
    <n v="112.79069767441861"/>
    <x v="8"/>
    <x v="20"/>
    <x v="0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x v="0"/>
    <n v="13"/>
    <b v="1"/>
    <s v="photography/photobooks"/>
    <n v="135"/>
    <n v="51.92307692307692"/>
    <x v="8"/>
    <x v="20"/>
    <x v="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x v="0"/>
    <n v="33"/>
    <b v="1"/>
    <s v="photography/photobooks"/>
    <n v="109.07407407407408"/>
    <n v="89.242424242424249"/>
    <x v="8"/>
    <x v="20"/>
    <x v="0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x v="0"/>
    <n v="15"/>
    <b v="1"/>
    <s v="photography/photobooks"/>
    <n v="290"/>
    <n v="19.333333333333332"/>
    <x v="8"/>
    <x v="20"/>
    <x v="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x v="0"/>
    <n v="273"/>
    <b v="1"/>
    <s v="photography/photobooks"/>
    <n v="103.95714285714286"/>
    <n v="79.967032967032964"/>
    <x v="8"/>
    <x v="20"/>
    <x v="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x v="0"/>
    <n v="714"/>
    <b v="1"/>
    <s v="photography/photobooks"/>
    <n v="322.24"/>
    <n v="56.414565826330531"/>
    <x v="8"/>
    <x v="20"/>
    <x v="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x v="0"/>
    <n v="170"/>
    <b v="1"/>
    <s v="photography/photobooks"/>
    <n v="135"/>
    <n v="79.411764705882348"/>
    <x v="8"/>
    <x v="20"/>
    <x v="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x v="0"/>
    <n v="512"/>
    <b v="1"/>
    <s v="photography/photobooks"/>
    <n v="269.91034482758624"/>
    <n v="76.439453125"/>
    <x v="8"/>
    <x v="20"/>
    <x v="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x v="0"/>
    <n v="314"/>
    <b v="1"/>
    <s v="photography/photobooks"/>
    <n v="253.29333333333332"/>
    <n v="121"/>
    <x v="8"/>
    <x v="20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x v="0"/>
    <n v="167"/>
    <b v="1"/>
    <s v="photography/photobooks"/>
    <n v="260.59999999999997"/>
    <n v="54.616766467065865"/>
    <x v="8"/>
    <x v="20"/>
    <x v="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x v="0"/>
    <n v="9"/>
    <b v="1"/>
    <s v="photography/photobooks"/>
    <n v="101.31677953348381"/>
    <n v="299.22222222222223"/>
    <x v="8"/>
    <x v="2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x v="0"/>
    <n v="103"/>
    <b v="1"/>
    <s v="photography/photobooks"/>
    <n v="125.60416666666667"/>
    <n v="58.533980582524272"/>
    <x v="8"/>
    <x v="20"/>
    <x v="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x v="0"/>
    <n v="111"/>
    <b v="1"/>
    <s v="photography/photobooks"/>
    <n v="102.43783333333334"/>
    <n v="55.371801801801809"/>
    <x v="8"/>
    <x v="20"/>
    <x v="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x v="0"/>
    <n v="271"/>
    <b v="1"/>
    <s v="photography/photobooks"/>
    <n v="199.244"/>
    <n v="183.80442804428046"/>
    <x v="8"/>
    <x v="20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x v="0"/>
    <n v="101"/>
    <b v="1"/>
    <s v="photography/photobooks"/>
    <n v="102.45398773006136"/>
    <n v="165.34653465346534"/>
    <x v="8"/>
    <x v="20"/>
    <x v="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x v="0"/>
    <n v="57"/>
    <b v="1"/>
    <s v="photography/photobooks"/>
    <n v="102.94615384615385"/>
    <n v="234.78947368421052"/>
    <x v="8"/>
    <x v="20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x v="0"/>
    <n v="62"/>
    <b v="1"/>
    <s v="photography/photobooks"/>
    <n v="100.86153846153847"/>
    <n v="211.48387096774192"/>
    <x v="8"/>
    <x v="20"/>
    <x v="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x v="0"/>
    <n v="32"/>
    <b v="1"/>
    <s v="photography/photobooks"/>
    <n v="114.99999999999999"/>
    <n v="32.34375"/>
    <x v="8"/>
    <x v="20"/>
    <x v="0"/>
    <x v="0"/>
  </r>
  <r>
    <n v="1207"/>
    <s v="ITALIANA"/>
    <s v="A humanistic photo book about ancestral &amp; post-modern Italy."/>
    <n v="16700"/>
    <n v="17396"/>
    <x v="0"/>
    <x v="13"/>
    <s v="EUR"/>
    <n v="1459418400"/>
    <x v="1207"/>
    <x v="0"/>
    <n v="141"/>
    <b v="1"/>
    <s v="photography/photobooks"/>
    <n v="104.16766467065868"/>
    <n v="123.37588652482269"/>
    <x v="8"/>
    <x v="20"/>
    <x v="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x v="0"/>
    <n v="75"/>
    <b v="1"/>
    <s v="photography/photobooks"/>
    <n v="155.29999999999998"/>
    <n v="207.06666666666666"/>
    <x v="8"/>
    <x v="20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x v="0"/>
    <n v="46"/>
    <b v="1"/>
    <s v="photography/photobooks"/>
    <n v="106"/>
    <n v="138.2608695652174"/>
    <x v="8"/>
    <x v="20"/>
    <x v="0"/>
    <x v="0"/>
  </r>
  <r>
    <n v="1210"/>
    <s v="Det Andra GÃ¶teborg"/>
    <s v="En fotobok om livet i det enda andra GÃ¶teborg i vÃ¤rlden"/>
    <n v="20000"/>
    <n v="50863"/>
    <x v="0"/>
    <x v="11"/>
    <s v="SEK"/>
    <n v="1433106000"/>
    <x v="1210"/>
    <x v="0"/>
    <n v="103"/>
    <b v="1"/>
    <s v="photography/photobooks"/>
    <n v="254.31499999999997"/>
    <n v="493.81553398058253"/>
    <x v="8"/>
    <x v="20"/>
    <x v="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x v="0"/>
    <n v="6"/>
    <b v="1"/>
    <s v="photography/photobooks"/>
    <n v="101.1"/>
    <n v="168.5"/>
    <x v="8"/>
    <x v="20"/>
    <x v="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x v="0"/>
    <n v="83"/>
    <b v="1"/>
    <s v="photography/photobooks"/>
    <n v="129.04"/>
    <n v="38.867469879518069"/>
    <x v="8"/>
    <x v="20"/>
    <x v="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x v="0"/>
    <n v="108"/>
    <b v="1"/>
    <s v="photography/photobooks"/>
    <n v="102.23076923076924"/>
    <n v="61.527777777777779"/>
    <x v="8"/>
    <x v="20"/>
    <x v="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x v="0"/>
    <n v="25"/>
    <b v="1"/>
    <s v="photography/photobooks"/>
    <n v="131.80000000000001"/>
    <n v="105.44"/>
    <x v="8"/>
    <x v="20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x v="0"/>
    <n v="549"/>
    <b v="1"/>
    <s v="photography/photobooks"/>
    <n v="786.0802000000001"/>
    <n v="71.592003642987251"/>
    <x v="8"/>
    <x v="20"/>
    <x v="0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x v="0"/>
    <n v="222"/>
    <b v="1"/>
    <s v="photography/photobooks"/>
    <n v="145.70000000000002"/>
    <n v="91.882882882882882"/>
    <x v="8"/>
    <x v="20"/>
    <x v="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x v="0"/>
    <n v="183"/>
    <b v="1"/>
    <s v="photography/photobooks"/>
    <n v="102.60000000000001"/>
    <n v="148.57377049180329"/>
    <x v="8"/>
    <x v="20"/>
    <x v="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x v="0"/>
    <n v="89"/>
    <b v="1"/>
    <s v="photography/photobooks"/>
    <n v="172.27777777777777"/>
    <n v="174.2134831460674"/>
    <x v="8"/>
    <x v="20"/>
    <x v="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x v="0"/>
    <n v="253"/>
    <b v="1"/>
    <s v="photography/photobooks"/>
    <n v="159.16819571865443"/>
    <n v="102.86166007905139"/>
    <x v="8"/>
    <x v="20"/>
    <x v="0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x v="0"/>
    <n v="140"/>
    <b v="1"/>
    <s v="photography/photobooks"/>
    <n v="103.76666666666668"/>
    <n v="111.17857142857143"/>
    <x v="8"/>
    <x v="20"/>
    <x v="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x v="0"/>
    <n v="103"/>
    <b v="1"/>
    <s v="photography/photobooks"/>
    <n v="111.40954545454547"/>
    <n v="23.796213592233013"/>
    <x v="8"/>
    <x v="20"/>
    <x v="0"/>
    <x v="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x v="0"/>
    <n v="138"/>
    <b v="1"/>
    <s v="photography/photobooks"/>
    <n v="280.375"/>
    <n v="81.268115942028984"/>
    <x v="8"/>
    <x v="20"/>
    <x v="0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x v="0"/>
    <n v="191"/>
    <b v="1"/>
    <s v="photography/photobooks"/>
    <n v="112.10606060606061"/>
    <n v="116.21465968586388"/>
    <x v="8"/>
    <x v="20"/>
    <x v="0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x v="0"/>
    <n v="18"/>
    <b v="0"/>
    <s v="music/world music"/>
    <n v="7.0666666666666673"/>
    <n v="58.888888888888886"/>
    <x v="4"/>
    <x v="21"/>
    <x v="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x v="0"/>
    <n v="3"/>
    <b v="0"/>
    <s v="music/world music"/>
    <n v="4.3999999999999995"/>
    <n v="44"/>
    <x v="4"/>
    <x v="21"/>
    <x v="0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x v="0"/>
    <n v="40"/>
    <b v="0"/>
    <s v="music/world music"/>
    <n v="3.8739999999999997"/>
    <n v="48.424999999999997"/>
    <x v="4"/>
    <x v="21"/>
    <x v="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x v="0"/>
    <n v="0"/>
    <b v="0"/>
    <s v="music/world music"/>
    <n v="0"/>
    <e v="#DIV/0!"/>
    <x v="4"/>
    <x v="21"/>
    <x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x v="0"/>
    <n v="24"/>
    <b v="0"/>
    <s v="music/world music"/>
    <n v="29.299999999999997"/>
    <n v="61.041666666666664"/>
    <x v="4"/>
    <x v="21"/>
    <x v="0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x v="0"/>
    <n v="1"/>
    <b v="0"/>
    <s v="music/world music"/>
    <n v="0.90909090909090906"/>
    <n v="25"/>
    <x v="4"/>
    <x v="21"/>
    <x v="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x v="0"/>
    <n v="0"/>
    <b v="0"/>
    <s v="music/world music"/>
    <n v="0"/>
    <e v="#DIV/0!"/>
    <x v="4"/>
    <x v="21"/>
    <x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x v="0"/>
    <n v="0"/>
    <b v="0"/>
    <s v="music/world music"/>
    <n v="0"/>
    <e v="#DIV/0!"/>
    <x v="4"/>
    <x v="21"/>
    <x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x v="0"/>
    <n v="1"/>
    <b v="0"/>
    <s v="music/world music"/>
    <n v="0.8"/>
    <n v="40"/>
    <x v="4"/>
    <x v="21"/>
    <x v="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x v="0"/>
    <n v="6"/>
    <b v="0"/>
    <s v="music/world music"/>
    <n v="11.600000000000001"/>
    <n v="19.333333333333332"/>
    <x v="4"/>
    <x v="21"/>
    <x v="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x v="0"/>
    <n v="0"/>
    <b v="0"/>
    <s v="music/world music"/>
    <n v="0"/>
    <e v="#DIV/0!"/>
    <x v="4"/>
    <x v="21"/>
    <x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x v="0"/>
    <n v="6"/>
    <b v="0"/>
    <s v="music/world music"/>
    <n v="2.7873639500929119"/>
    <n v="35"/>
    <x v="4"/>
    <x v="21"/>
    <x v="0"/>
    <x v="0"/>
  </r>
  <r>
    <n v="1236"/>
    <s v="&quot;Volando&quot; CD Release (Canceled)"/>
    <s v="Raising money to give the musicians their due."/>
    <n v="2500"/>
    <n v="0"/>
    <x v="1"/>
    <x v="0"/>
    <s v="USD"/>
    <n v="1343491200"/>
    <x v="1236"/>
    <x v="0"/>
    <n v="0"/>
    <b v="0"/>
    <s v="music/world music"/>
    <n v="0"/>
    <e v="#DIV/0!"/>
    <x v="4"/>
    <x v="21"/>
    <x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x v="0"/>
    <n v="0"/>
    <b v="0"/>
    <s v="music/world music"/>
    <n v="0"/>
    <e v="#DIV/0!"/>
    <x v="4"/>
    <x v="21"/>
    <x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x v="0"/>
    <n v="3"/>
    <b v="0"/>
    <s v="music/world music"/>
    <n v="17.8"/>
    <n v="59.333333333333336"/>
    <x v="4"/>
    <x v="21"/>
    <x v="0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x v="0"/>
    <n v="0"/>
    <b v="0"/>
    <s v="music/world music"/>
    <n v="0"/>
    <e v="#DIV/0!"/>
    <x v="4"/>
    <x v="21"/>
    <x v="0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x v="0"/>
    <n v="8"/>
    <b v="0"/>
    <s v="music/world music"/>
    <n v="3.0124999999999997"/>
    <n v="30.125"/>
    <x v="4"/>
    <x v="21"/>
    <x v="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x v="0"/>
    <n v="34"/>
    <b v="0"/>
    <s v="music/world music"/>
    <n v="50.739999999999995"/>
    <n v="74.617647058823536"/>
    <x v="4"/>
    <x v="21"/>
    <x v="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x v="0"/>
    <n v="1"/>
    <b v="0"/>
    <s v="music/world music"/>
    <n v="0.54884742041712409"/>
    <n v="5"/>
    <x v="4"/>
    <x v="21"/>
    <x v="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x v="0"/>
    <n v="38"/>
    <b v="0"/>
    <s v="music/world music"/>
    <n v="14.091666666666667"/>
    <n v="44.5"/>
    <x v="4"/>
    <x v="21"/>
    <x v="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x v="1"/>
    <n v="45"/>
    <b v="1"/>
    <s v="music/rock"/>
    <n v="103.8"/>
    <n v="46.133333333333333"/>
    <x v="4"/>
    <x v="11"/>
    <x v="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x v="1"/>
    <n v="17"/>
    <b v="1"/>
    <s v="music/rock"/>
    <n v="120.24999999999999"/>
    <n v="141.47058823529412"/>
    <x v="4"/>
    <x v="11"/>
    <x v="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x v="1"/>
    <n v="31"/>
    <b v="1"/>
    <s v="music/rock"/>
    <n v="117"/>
    <n v="75.483870967741936"/>
    <x v="4"/>
    <x v="11"/>
    <x v="0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x v="1"/>
    <n v="50"/>
    <b v="1"/>
    <s v="music/rock"/>
    <n v="122.14285714285715"/>
    <n v="85.5"/>
    <x v="4"/>
    <x v="11"/>
    <x v="0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x v="1"/>
    <n v="59"/>
    <b v="1"/>
    <s v="music/rock"/>
    <n v="151.63999999999999"/>
    <n v="64.254237288135599"/>
    <x v="4"/>
    <x v="11"/>
    <x v="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x v="1"/>
    <n v="81"/>
    <b v="1"/>
    <s v="music/rock"/>
    <n v="104.44"/>
    <n v="64.46913580246914"/>
    <x v="4"/>
    <x v="11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x v="1"/>
    <n v="508"/>
    <b v="1"/>
    <s v="music/rock"/>
    <n v="200.15333333333331"/>
    <n v="118.2007874015748"/>
    <x v="4"/>
    <x v="11"/>
    <x v="0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x v="1"/>
    <n v="74"/>
    <b v="1"/>
    <s v="music/rock"/>
    <n v="101.8"/>
    <n v="82.540540540540547"/>
    <x v="4"/>
    <x v="11"/>
    <x v="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x v="1"/>
    <n v="141"/>
    <b v="1"/>
    <s v="music/rock"/>
    <n v="137.65714285714284"/>
    <n v="34.170212765957444"/>
    <x v="4"/>
    <x v="11"/>
    <x v="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x v="1"/>
    <n v="711"/>
    <b v="1"/>
    <s v="music/rock"/>
    <n v="303833.2"/>
    <n v="42.73322081575246"/>
    <x v="4"/>
    <x v="11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x v="1"/>
    <n v="141"/>
    <b v="1"/>
    <s v="music/rock"/>
    <n v="198.85074626865671"/>
    <n v="94.489361702127653"/>
    <x v="4"/>
    <x v="11"/>
    <x v="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x v="1"/>
    <n v="109"/>
    <b v="1"/>
    <s v="music/rock"/>
    <n v="202.36666666666667"/>
    <n v="55.697247706422019"/>
    <x v="4"/>
    <x v="11"/>
    <x v="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x v="1"/>
    <n v="361"/>
    <b v="1"/>
    <s v="music/rock"/>
    <n v="117.96376666666666"/>
    <n v="98.030831024930734"/>
    <x v="4"/>
    <x v="11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x v="1"/>
    <n v="176"/>
    <b v="1"/>
    <s v="music/rock"/>
    <n v="294.72727272727275"/>
    <n v="92.102272727272734"/>
    <x v="4"/>
    <x v="11"/>
    <x v="0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x v="1"/>
    <n v="670"/>
    <b v="1"/>
    <s v="music/rock"/>
    <n v="213.14633333333336"/>
    <n v="38.175462686567165"/>
    <x v="4"/>
    <x v="11"/>
    <x v="0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x v="1"/>
    <n v="96"/>
    <b v="1"/>
    <s v="music/rock"/>
    <n v="104.24"/>
    <n v="27.145833333333332"/>
    <x v="4"/>
    <x v="11"/>
    <x v="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x v="1"/>
    <n v="74"/>
    <b v="1"/>
    <s v="music/rock"/>
    <n v="113.66666666666667"/>
    <n v="50.689189189189186"/>
    <x v="4"/>
    <x v="11"/>
    <x v="0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x v="1"/>
    <n v="52"/>
    <b v="1"/>
    <s v="music/rock"/>
    <n v="101.25"/>
    <n v="38.942307692307693"/>
    <x v="4"/>
    <x v="11"/>
    <x v="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x v="1"/>
    <n v="105"/>
    <b v="1"/>
    <s v="music/rock"/>
    <n v="125.41538461538462"/>
    <n v="77.638095238095232"/>
    <x v="4"/>
    <x v="11"/>
    <x v="0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x v="1"/>
    <n v="41"/>
    <b v="1"/>
    <s v="music/rock"/>
    <n v="119"/>
    <n v="43.536585365853661"/>
    <x v="4"/>
    <x v="11"/>
    <x v="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x v="1"/>
    <n v="34"/>
    <b v="1"/>
    <s v="music/rock"/>
    <n v="166.46153846153845"/>
    <n v="31.823529411764707"/>
    <x v="4"/>
    <x v="11"/>
    <x v="0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x v="1"/>
    <n v="66"/>
    <b v="1"/>
    <s v="music/rock"/>
    <n v="119.14771428571429"/>
    <n v="63.184393939393942"/>
    <x v="4"/>
    <x v="11"/>
    <x v="0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x v="1"/>
    <n v="50"/>
    <b v="1"/>
    <s v="music/rock"/>
    <n v="100.47368421052632"/>
    <n v="190.9"/>
    <x v="4"/>
    <x v="11"/>
    <x v="0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x v="1"/>
    <n v="159"/>
    <b v="1"/>
    <s v="music/rock"/>
    <n v="101.8"/>
    <n v="140.85534591194968"/>
    <x v="4"/>
    <x v="11"/>
    <x v="0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x v="1"/>
    <n v="182"/>
    <b v="1"/>
    <s v="music/rock"/>
    <n v="116.66666666666667"/>
    <n v="76.92307692307692"/>
    <x v="4"/>
    <x v="11"/>
    <x v="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x v="1"/>
    <n v="206"/>
    <b v="1"/>
    <s v="music/rock"/>
    <n v="108.64893617021276"/>
    <n v="99.15533980582525"/>
    <x v="4"/>
    <x v="11"/>
    <x v="0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x v="1"/>
    <n v="169"/>
    <b v="1"/>
    <s v="music/rock"/>
    <n v="114.72"/>
    <n v="67.881656804733723"/>
    <x v="4"/>
    <x v="11"/>
    <x v="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x v="1"/>
    <n v="31"/>
    <b v="1"/>
    <s v="music/rock"/>
    <n v="101.8"/>
    <n v="246.29032258064515"/>
    <x v="4"/>
    <x v="11"/>
    <x v="0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x v="1"/>
    <n v="28"/>
    <b v="1"/>
    <s v="music/rock"/>
    <n v="106"/>
    <n v="189.28571428571428"/>
    <x v="4"/>
    <x v="11"/>
    <x v="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x v="1"/>
    <n v="54"/>
    <b v="1"/>
    <s v="music/rock"/>
    <n v="103.49999999999999"/>
    <n v="76.666666666666671"/>
    <x v="4"/>
    <x v="11"/>
    <x v="0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x v="1"/>
    <n v="467"/>
    <b v="1"/>
    <s v="music/rock"/>
    <n v="154.97535999999999"/>
    <n v="82.963254817987149"/>
    <x v="4"/>
    <x v="11"/>
    <x v="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x v="1"/>
    <n v="389"/>
    <b v="1"/>
    <s v="music/rock"/>
    <n v="162.14066666666668"/>
    <n v="62.522107969151669"/>
    <x v="4"/>
    <x v="11"/>
    <x v="0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x v="1"/>
    <n v="68"/>
    <b v="1"/>
    <s v="music/rock"/>
    <n v="104.42100000000001"/>
    <n v="46.06808823529412"/>
    <x v="4"/>
    <x v="11"/>
    <x v="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x v="1"/>
    <n v="413"/>
    <b v="1"/>
    <s v="music/rock"/>
    <n v="106.12433333333333"/>
    <n v="38.543946731234868"/>
    <x v="4"/>
    <x v="11"/>
    <x v="0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x v="1"/>
    <n v="190"/>
    <b v="1"/>
    <s v="music/rock"/>
    <n v="154.93846153846152"/>
    <n v="53.005263157894738"/>
    <x v="4"/>
    <x v="11"/>
    <x v="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x v="1"/>
    <n v="189"/>
    <b v="1"/>
    <s v="music/rock"/>
    <n v="110.77157238734421"/>
    <n v="73.355396825396824"/>
    <x v="4"/>
    <x v="11"/>
    <x v="0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x v="1"/>
    <n v="130"/>
    <b v="1"/>
    <s v="music/rock"/>
    <n v="110.91186666666665"/>
    <n v="127.97523076923076"/>
    <x v="4"/>
    <x v="11"/>
    <x v="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x v="1"/>
    <n v="74"/>
    <b v="1"/>
    <s v="music/rock"/>
    <n v="110.71428571428572"/>
    <n v="104.72972972972973"/>
    <x v="4"/>
    <x v="11"/>
    <x v="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x v="1"/>
    <n v="274"/>
    <b v="1"/>
    <s v="music/rock"/>
    <n v="123.61333333333333"/>
    <n v="67.671532846715323"/>
    <x v="4"/>
    <x v="11"/>
    <x v="0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x v="1"/>
    <n v="22"/>
    <b v="1"/>
    <s v="music/rock"/>
    <n v="211.05"/>
    <n v="95.931818181818187"/>
    <x v="4"/>
    <x v="11"/>
    <x v="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x v="0"/>
    <n v="31"/>
    <b v="1"/>
    <s v="theater/plays"/>
    <n v="101"/>
    <n v="65.161290322580641"/>
    <x v="1"/>
    <x v="6"/>
    <x v="0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x v="0"/>
    <n v="63"/>
    <b v="1"/>
    <s v="theater/plays"/>
    <n v="101.64999999999999"/>
    <n v="32.269841269841272"/>
    <x v="1"/>
    <x v="6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x v="0"/>
    <n v="20"/>
    <b v="1"/>
    <s v="theater/plays"/>
    <n v="108.33333333333333"/>
    <n v="81.25"/>
    <x v="1"/>
    <x v="6"/>
    <x v="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x v="0"/>
    <n v="25"/>
    <b v="1"/>
    <s v="theater/plays"/>
    <n v="242"/>
    <n v="24.2"/>
    <x v="1"/>
    <x v="6"/>
    <x v="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x v="0"/>
    <n v="61"/>
    <b v="1"/>
    <s v="theater/plays"/>
    <n v="100.44999999999999"/>
    <n v="65.868852459016395"/>
    <x v="1"/>
    <x v="6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x v="0"/>
    <n v="52"/>
    <b v="1"/>
    <s v="theater/plays"/>
    <n v="125.06666666666666"/>
    <n v="36.07692307692308"/>
    <x v="1"/>
    <x v="6"/>
    <x v="0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x v="0"/>
    <n v="86"/>
    <b v="1"/>
    <s v="theater/plays"/>
    <n v="108.57142857142857"/>
    <n v="44.186046511627907"/>
    <x v="1"/>
    <x v="6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x v="0"/>
    <n v="42"/>
    <b v="1"/>
    <s v="theater/plays"/>
    <n v="145.70000000000002"/>
    <n v="104.07142857142857"/>
    <x v="1"/>
    <x v="6"/>
    <x v="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x v="0"/>
    <n v="52"/>
    <b v="1"/>
    <s v="theater/plays"/>
    <n v="110.00000000000001"/>
    <n v="35.96153846153846"/>
    <x v="1"/>
    <x v="6"/>
    <x v="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x v="0"/>
    <n v="120"/>
    <b v="1"/>
    <s v="theater/plays"/>
    <n v="102.23333333333333"/>
    <n v="127.79166666666667"/>
    <x v="1"/>
    <x v="6"/>
    <x v="0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x v="0"/>
    <n v="22"/>
    <b v="1"/>
    <s v="theater/plays"/>
    <n v="122"/>
    <n v="27.727272727272727"/>
    <x v="1"/>
    <x v="6"/>
    <x v="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x v="0"/>
    <n v="64"/>
    <b v="1"/>
    <s v="theater/plays"/>
    <n v="101.96000000000001"/>
    <n v="39.828125"/>
    <x v="1"/>
    <x v="6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x v="0"/>
    <n v="23"/>
    <b v="1"/>
    <s v="theater/plays"/>
    <n v="141.1764705882353"/>
    <n v="52.173913043478258"/>
    <x v="1"/>
    <x v="6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x v="0"/>
    <n v="238"/>
    <b v="1"/>
    <s v="theater/plays"/>
    <n v="109.52500000000001"/>
    <n v="92.037815126050418"/>
    <x v="1"/>
    <x v="6"/>
    <x v="0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x v="0"/>
    <n v="33"/>
    <b v="1"/>
    <s v="theater/plays"/>
    <n v="104.65"/>
    <n v="63.424242424242422"/>
    <x v="1"/>
    <x v="6"/>
    <x v="0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x v="0"/>
    <n v="32"/>
    <b v="1"/>
    <s v="theater/plays"/>
    <n v="124"/>
    <n v="135.625"/>
    <x v="1"/>
    <x v="6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x v="0"/>
    <n v="24"/>
    <b v="1"/>
    <s v="theater/plays"/>
    <n v="135"/>
    <n v="168.75"/>
    <x v="1"/>
    <x v="6"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x v="0"/>
    <n v="29"/>
    <b v="1"/>
    <s v="theater/plays"/>
    <n v="102.75000000000001"/>
    <n v="70.862068965517238"/>
    <x v="1"/>
    <x v="6"/>
    <x v="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x v="0"/>
    <n v="50"/>
    <b v="1"/>
    <s v="theater/plays"/>
    <n v="100"/>
    <n v="50"/>
    <x v="1"/>
    <x v="6"/>
    <x v="0"/>
    <x v="0"/>
  </r>
  <r>
    <n v="1303"/>
    <s v="Forward Arena Theatre Company: Summer Season"/>
    <s v="Groundbreaking queer theatre."/>
    <n v="3500"/>
    <n v="4559.13"/>
    <x v="0"/>
    <x v="1"/>
    <s v="GBP"/>
    <n v="1469962800"/>
    <x v="1303"/>
    <x v="0"/>
    <n v="108"/>
    <b v="1"/>
    <s v="theater/plays"/>
    <n v="130.26085714285716"/>
    <n v="42.214166666666671"/>
    <x v="1"/>
    <x v="6"/>
    <x v="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x v="0"/>
    <n v="104"/>
    <b v="0"/>
    <s v="technology/wearables"/>
    <n v="39.627499999999998"/>
    <n v="152.41346153846155"/>
    <x v="2"/>
    <x v="8"/>
    <x v="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x v="0"/>
    <n v="86"/>
    <b v="0"/>
    <s v="technology/wearables"/>
    <n v="25.976666666666663"/>
    <n v="90.616279069767444"/>
    <x v="2"/>
    <x v="8"/>
    <x v="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x v="0"/>
    <n v="356"/>
    <b v="0"/>
    <s v="technology/wearables"/>
    <n v="65.24636363636364"/>
    <n v="201.60393258426967"/>
    <x v="2"/>
    <x v="8"/>
    <x v="0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x v="0"/>
    <n v="45"/>
    <b v="0"/>
    <s v="technology/wearables"/>
    <n v="11.514000000000001"/>
    <n v="127.93333333333334"/>
    <x v="2"/>
    <x v="8"/>
    <x v="0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x v="0"/>
    <n v="38"/>
    <b v="0"/>
    <s v="technology/wearables"/>
    <n v="11.360000000000001"/>
    <n v="29.894736842105264"/>
    <x v="2"/>
    <x v="8"/>
    <x v="0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x v="0"/>
    <n v="35"/>
    <b v="0"/>
    <s v="technology/wearables"/>
    <n v="111.99130434782609"/>
    <n v="367.97142857142859"/>
    <x v="2"/>
    <x v="8"/>
    <x v="0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x v="0"/>
    <n v="24"/>
    <b v="0"/>
    <s v="technology/wearables"/>
    <n v="15.5"/>
    <n v="129.16666666666666"/>
    <x v="2"/>
    <x v="8"/>
    <x v="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x v="0"/>
    <n v="100"/>
    <b v="0"/>
    <s v="technology/wearables"/>
    <n v="32.027999999999999"/>
    <n v="800.7"/>
    <x v="2"/>
    <x v="8"/>
    <x v="0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x v="0"/>
    <n v="1"/>
    <b v="0"/>
    <s v="technology/wearables"/>
    <n v="0.60869565217391308"/>
    <n v="28"/>
    <x v="2"/>
    <x v="8"/>
    <x v="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x v="0"/>
    <n v="122"/>
    <b v="0"/>
    <s v="technology/wearables"/>
    <n v="31.114999999999998"/>
    <n v="102.01639344262296"/>
    <x v="2"/>
    <x v="8"/>
    <x v="0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x v="0"/>
    <n v="11"/>
    <b v="0"/>
    <s v="technology/wearables"/>
    <n v="1.1266666666666667"/>
    <n v="184.36363636363637"/>
    <x v="2"/>
    <x v="8"/>
    <x v="0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x v="0"/>
    <n v="248"/>
    <b v="0"/>
    <s v="technology/wearables"/>
    <n v="40.404000000000003"/>
    <n v="162.91935483870967"/>
    <x v="2"/>
    <x v="8"/>
    <x v="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x v="0"/>
    <n v="1"/>
    <b v="0"/>
    <s v="technology/wearables"/>
    <n v="1.3333333333333333E-3"/>
    <n v="1"/>
    <x v="2"/>
    <x v="8"/>
    <x v="0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x v="0"/>
    <n v="19"/>
    <b v="0"/>
    <s v="technology/wearables"/>
    <n v="5.7334999999999994"/>
    <n v="603.52631578947364"/>
    <x v="2"/>
    <x v="8"/>
    <x v="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x v="0"/>
    <n v="135"/>
    <b v="0"/>
    <s v="technology/wearables"/>
    <n v="15.324999999999999"/>
    <n v="45.407407407407405"/>
    <x v="2"/>
    <x v="8"/>
    <x v="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x v="0"/>
    <n v="9"/>
    <b v="0"/>
    <s v="technology/wearables"/>
    <n v="15.103448275862069"/>
    <n v="97.333333333333329"/>
    <x v="2"/>
    <x v="8"/>
    <x v="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x v="0"/>
    <n v="3"/>
    <b v="0"/>
    <s v="technology/wearables"/>
    <n v="0.503"/>
    <n v="167.66666666666666"/>
    <x v="2"/>
    <x v="8"/>
    <x v="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x v="0"/>
    <n v="7"/>
    <b v="0"/>
    <s v="technology/wearables"/>
    <n v="1.3028138528138529"/>
    <n v="859.85714285714289"/>
    <x v="2"/>
    <x v="8"/>
    <x v="0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x v="0"/>
    <n v="4"/>
    <b v="0"/>
    <s v="technology/wearables"/>
    <n v="0.30285714285714288"/>
    <n v="26.5"/>
    <x v="2"/>
    <x v="8"/>
    <x v="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x v="0"/>
    <n v="44"/>
    <b v="0"/>
    <s v="technology/wearables"/>
    <n v="8.8800000000000008"/>
    <n v="30.272727272727273"/>
    <x v="2"/>
    <x v="8"/>
    <x v="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x v="0"/>
    <n v="90"/>
    <b v="0"/>
    <s v="technology/wearables"/>
    <n v="9.84"/>
    <n v="54.666666666666664"/>
    <x v="2"/>
    <x v="8"/>
    <x v="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x v="0"/>
    <n v="8"/>
    <b v="0"/>
    <s v="technology/wearables"/>
    <n v="2.4299999999999997"/>
    <n v="60.75"/>
    <x v="2"/>
    <x v="8"/>
    <x v="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x v="0"/>
    <n v="11"/>
    <b v="0"/>
    <s v="technology/wearables"/>
    <n v="1.1299999999999999"/>
    <n v="102.72727272727273"/>
    <x v="2"/>
    <x v="8"/>
    <x v="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x v="0"/>
    <n v="41"/>
    <b v="0"/>
    <s v="technology/wearables"/>
    <n v="3.5520833333333335"/>
    <n v="41.585365853658537"/>
    <x v="2"/>
    <x v="8"/>
    <x v="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x v="0"/>
    <n v="15"/>
    <b v="0"/>
    <s v="technology/wearables"/>
    <n v="2.3306666666666667"/>
    <n v="116.53333333333333"/>
    <x v="2"/>
    <x v="8"/>
    <x v="0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x v="0"/>
    <n v="9"/>
    <b v="0"/>
    <s v="technology/wearables"/>
    <n v="0.81600000000000006"/>
    <n v="45.333333333333336"/>
    <x v="2"/>
    <x v="8"/>
    <x v="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x v="0"/>
    <n v="50"/>
    <b v="0"/>
    <s v="technology/wearables"/>
    <n v="22.494285714285713"/>
    <n v="157.46"/>
    <x v="2"/>
    <x v="8"/>
    <x v="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x v="0"/>
    <n v="34"/>
    <b v="0"/>
    <s v="technology/wearables"/>
    <n v="1.3668"/>
    <n v="100.5"/>
    <x v="2"/>
    <x v="8"/>
    <x v="0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x v="0"/>
    <n v="0"/>
    <b v="0"/>
    <s v="technology/wearables"/>
    <n v="0"/>
    <e v="#DIV/0!"/>
    <x v="2"/>
    <x v="8"/>
    <x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x v="0"/>
    <n v="0"/>
    <b v="0"/>
    <s v="technology/wearables"/>
    <n v="0"/>
    <e v="#DIV/0!"/>
    <x v="2"/>
    <x v="8"/>
    <x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x v="0"/>
    <n v="276"/>
    <b v="0"/>
    <s v="technology/wearables"/>
    <n v="10.754135338345865"/>
    <n v="51.822463768115945"/>
    <x v="2"/>
    <x v="8"/>
    <x v="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x v="0"/>
    <n v="16"/>
    <b v="0"/>
    <s v="technology/wearables"/>
    <n v="19.759999999999998"/>
    <n v="308.75"/>
    <x v="2"/>
    <x v="8"/>
    <x v="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x v="0"/>
    <n v="224"/>
    <b v="0"/>
    <s v="technology/wearables"/>
    <n v="84.946999999999989"/>
    <n v="379.22767857142856"/>
    <x v="2"/>
    <x v="8"/>
    <x v="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x v="0"/>
    <n v="140"/>
    <b v="0"/>
    <s v="technology/wearables"/>
    <n v="49.381999999999998"/>
    <n v="176.36428571428573"/>
    <x v="2"/>
    <x v="8"/>
    <x v="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x v="0"/>
    <n v="15"/>
    <b v="0"/>
    <s v="technology/wearables"/>
    <n v="3.3033333333333332"/>
    <n v="66.066666666666663"/>
    <x v="2"/>
    <x v="8"/>
    <x v="0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x v="0"/>
    <n v="37"/>
    <b v="0"/>
    <s v="technology/wearables"/>
    <n v="6.6339999999999995"/>
    <n v="89.648648648648646"/>
    <x v="2"/>
    <x v="8"/>
    <x v="0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x v="0"/>
    <n v="0"/>
    <b v="0"/>
    <s v="technology/wearables"/>
    <n v="0"/>
    <e v="#DIV/0!"/>
    <x v="2"/>
    <x v="8"/>
    <x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x v="0"/>
    <n v="46"/>
    <b v="0"/>
    <s v="technology/wearables"/>
    <n v="70.36"/>
    <n v="382.39130434782606"/>
    <x v="2"/>
    <x v="8"/>
    <x v="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x v="0"/>
    <n v="1"/>
    <b v="0"/>
    <s v="technology/wearables"/>
    <n v="0.2"/>
    <n v="100"/>
    <x v="2"/>
    <x v="8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x v="0"/>
    <n v="323"/>
    <b v="0"/>
    <s v="technology/wearables"/>
    <n v="102.298"/>
    <n v="158.35603715170279"/>
    <x v="2"/>
    <x v="8"/>
    <x v="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x v="0"/>
    <n v="139"/>
    <b v="1"/>
    <s v="publishing/nonfiction"/>
    <n v="377.73333333333335"/>
    <n v="40.762589928057551"/>
    <x v="3"/>
    <x v="9"/>
    <x v="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x v="0"/>
    <n v="7"/>
    <b v="1"/>
    <s v="publishing/nonfiction"/>
    <n v="125"/>
    <n v="53.571428571428569"/>
    <x v="3"/>
    <x v="9"/>
    <x v="0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x v="0"/>
    <n v="149"/>
    <b v="1"/>
    <s v="publishing/nonfiction"/>
    <n v="147.32653061224491"/>
    <n v="48.449664429530202"/>
    <x v="3"/>
    <x v="9"/>
    <x v="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x v="0"/>
    <n v="31"/>
    <b v="1"/>
    <s v="publishing/nonfiction"/>
    <n v="102.2"/>
    <n v="82.41935483870968"/>
    <x v="3"/>
    <x v="9"/>
    <x v="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x v="0"/>
    <n v="26"/>
    <b v="1"/>
    <s v="publishing/nonfiction"/>
    <n v="101.8723404255319"/>
    <n v="230.19230769230768"/>
    <x v="3"/>
    <x v="9"/>
    <x v="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x v="0"/>
    <n v="172"/>
    <b v="1"/>
    <s v="publishing/nonfiction"/>
    <n v="204.2"/>
    <n v="59.360465116279073"/>
    <x v="3"/>
    <x v="9"/>
    <x v="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x v="0"/>
    <n v="78"/>
    <b v="1"/>
    <s v="publishing/nonfiction"/>
    <n v="104.05"/>
    <n v="66.698717948717942"/>
    <x v="3"/>
    <x v="9"/>
    <x v="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x v="0"/>
    <n v="120"/>
    <b v="1"/>
    <s v="publishing/nonfiction"/>
    <n v="101.265"/>
    <n v="168.77500000000001"/>
    <x v="3"/>
    <x v="9"/>
    <x v="0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x v="0"/>
    <n v="227"/>
    <b v="1"/>
    <s v="publishing/nonfiction"/>
    <n v="136.13999999999999"/>
    <n v="59.973568281938327"/>
    <x v="3"/>
    <x v="9"/>
    <x v="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x v="0"/>
    <n v="42"/>
    <b v="1"/>
    <s v="publishing/nonfiction"/>
    <n v="133.6"/>
    <n v="31.80952380952381"/>
    <x v="3"/>
    <x v="9"/>
    <x v="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x v="0"/>
    <n v="64"/>
    <b v="1"/>
    <s v="publishing/nonfiction"/>
    <n v="130.25"/>
    <n v="24.421875"/>
    <x v="3"/>
    <x v="9"/>
    <x v="0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x v="0"/>
    <n v="121"/>
    <b v="1"/>
    <s v="publishing/nonfiction"/>
    <n v="122.67999999999999"/>
    <n v="25.347107438016529"/>
    <x v="3"/>
    <x v="9"/>
    <x v="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x v="0"/>
    <n v="87"/>
    <b v="1"/>
    <s v="publishing/nonfiction"/>
    <n v="182.81058823529412"/>
    <n v="71.443218390804603"/>
    <x v="3"/>
    <x v="9"/>
    <x v="0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x v="0"/>
    <n v="65"/>
    <b v="1"/>
    <s v="publishing/nonfiction"/>
    <n v="125.29999999999998"/>
    <n v="38.553846153846152"/>
    <x v="3"/>
    <x v="9"/>
    <x v="0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x v="0"/>
    <n v="49"/>
    <b v="1"/>
    <s v="publishing/nonfiction"/>
    <n v="111.66666666666667"/>
    <n v="68.367346938775512"/>
    <x v="3"/>
    <x v="9"/>
    <x v="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x v="0"/>
    <n v="19"/>
    <b v="1"/>
    <s v="publishing/nonfiction"/>
    <n v="115.75757575757575"/>
    <n v="40.210526315789473"/>
    <x v="3"/>
    <x v="9"/>
    <x v="0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x v="0"/>
    <n v="81"/>
    <b v="1"/>
    <s v="publishing/nonfiction"/>
    <n v="173.2"/>
    <n v="32.074074074074076"/>
    <x v="3"/>
    <x v="9"/>
    <x v="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x v="0"/>
    <n v="264"/>
    <b v="1"/>
    <s v="publishing/nonfiction"/>
    <n v="125.98333333333333"/>
    <n v="28.632575757575758"/>
    <x v="3"/>
    <x v="9"/>
    <x v="0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x v="0"/>
    <n v="25"/>
    <b v="1"/>
    <s v="publishing/nonfiction"/>
    <n v="109.1"/>
    <n v="43.64"/>
    <x v="3"/>
    <x v="9"/>
    <x v="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x v="0"/>
    <n v="5"/>
    <b v="1"/>
    <s v="publishing/nonfiction"/>
    <n v="100"/>
    <n v="40"/>
    <x v="3"/>
    <x v="9"/>
    <x v="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x v="0"/>
    <n v="144"/>
    <b v="1"/>
    <s v="music/rock"/>
    <n v="118.64285714285714"/>
    <n v="346.04166666666669"/>
    <x v="4"/>
    <x v="11"/>
    <x v="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x v="0"/>
    <n v="92"/>
    <b v="1"/>
    <s v="music/rock"/>
    <n v="100.26666666666667"/>
    <n v="81.739130434782609"/>
    <x v="4"/>
    <x v="11"/>
    <x v="0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x v="0"/>
    <n v="147"/>
    <b v="1"/>
    <s v="music/rock"/>
    <n v="126.48920000000001"/>
    <n v="64.535306122448986"/>
    <x v="4"/>
    <x v="11"/>
    <x v="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x v="0"/>
    <n v="90"/>
    <b v="1"/>
    <s v="music/rock"/>
    <n v="114.26"/>
    <n v="63.477777777777774"/>
    <x v="4"/>
    <x v="11"/>
    <x v="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x v="0"/>
    <n v="87"/>
    <b v="1"/>
    <s v="music/rock"/>
    <n v="110.7"/>
    <n v="63.620689655172413"/>
    <x v="4"/>
    <x v="11"/>
    <x v="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x v="0"/>
    <n v="406"/>
    <b v="1"/>
    <s v="music/rock"/>
    <n v="105.34805315203954"/>
    <n v="83.967068965517228"/>
    <x v="4"/>
    <x v="11"/>
    <x v="0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x v="0"/>
    <n v="20"/>
    <b v="1"/>
    <s v="music/rock"/>
    <n v="103.66666666666666"/>
    <n v="77.75"/>
    <x v="4"/>
    <x v="11"/>
    <x v="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x v="0"/>
    <n v="70"/>
    <b v="1"/>
    <s v="music/rock"/>
    <n v="107.08672667523933"/>
    <n v="107.07142857142857"/>
    <x v="4"/>
    <x v="11"/>
    <x v="0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x v="0"/>
    <n v="16"/>
    <b v="1"/>
    <s v="music/rock"/>
    <n v="124"/>
    <n v="38.75"/>
    <x v="4"/>
    <x v="11"/>
    <x v="0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x v="0"/>
    <n v="52"/>
    <b v="1"/>
    <s v="music/rock"/>
    <n v="105.01"/>
    <n v="201.94230769230768"/>
    <x v="4"/>
    <x v="11"/>
    <x v="0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x v="0"/>
    <n v="66"/>
    <b v="1"/>
    <s v="music/rock"/>
    <n v="189.46666666666667"/>
    <n v="43.060606060606062"/>
    <x v="4"/>
    <x v="11"/>
    <x v="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x v="0"/>
    <n v="109"/>
    <b v="1"/>
    <s v="music/rock"/>
    <n v="171.32499999999999"/>
    <n v="62.871559633027523"/>
    <x v="4"/>
    <x v="11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x v="0"/>
    <n v="168"/>
    <b v="1"/>
    <s v="music/rock"/>
    <n v="252.48648648648651"/>
    <n v="55.607142857142854"/>
    <x v="4"/>
    <x v="11"/>
    <x v="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x v="0"/>
    <n v="31"/>
    <b v="1"/>
    <s v="music/rock"/>
    <n v="116.15384615384616"/>
    <n v="48.70967741935484"/>
    <x v="4"/>
    <x v="11"/>
    <x v="0"/>
    <x v="0"/>
  </r>
  <r>
    <n v="1378"/>
    <s v="SIX BY SEVEN"/>
    <s v="A psychedelic post rock masterpiece!"/>
    <n v="2000"/>
    <n v="4067"/>
    <x v="0"/>
    <x v="1"/>
    <s v="GBP"/>
    <n v="1470075210"/>
    <x v="1378"/>
    <x v="0"/>
    <n v="133"/>
    <b v="1"/>
    <s v="music/rock"/>
    <n v="203.35000000000002"/>
    <n v="30.578947368421051"/>
    <x v="4"/>
    <x v="11"/>
    <x v="0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x v="0"/>
    <n v="151"/>
    <b v="1"/>
    <s v="music/rock"/>
    <n v="111.60000000000001"/>
    <n v="73.907284768211923"/>
    <x v="4"/>
    <x v="11"/>
    <x v="0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x v="0"/>
    <n v="5"/>
    <b v="1"/>
    <s v="music/rock"/>
    <n v="424"/>
    <n v="21.2"/>
    <x v="4"/>
    <x v="11"/>
    <x v="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x v="0"/>
    <n v="73"/>
    <b v="1"/>
    <s v="music/rock"/>
    <n v="107.1"/>
    <n v="73.356164383561648"/>
    <x v="4"/>
    <x v="11"/>
    <x v="0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x v="0"/>
    <n v="148"/>
    <b v="1"/>
    <s v="music/rock"/>
    <n v="104.3625"/>
    <n v="56.412162162162161"/>
    <x v="4"/>
    <x v="11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x v="0"/>
    <n v="93"/>
    <b v="1"/>
    <s v="music/rock"/>
    <n v="212.40909090909091"/>
    <n v="50.247311827956992"/>
    <x v="4"/>
    <x v="11"/>
    <x v="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x v="0"/>
    <n v="63"/>
    <b v="1"/>
    <s v="music/rock"/>
    <n v="124.08571428571429"/>
    <n v="68.936507936507937"/>
    <x v="4"/>
    <x v="11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x v="0"/>
    <n v="134"/>
    <b v="1"/>
    <s v="music/rock"/>
    <n v="110.406125"/>
    <n v="65.914104477611943"/>
    <x v="4"/>
    <x v="11"/>
    <x v="0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x v="0"/>
    <n v="14"/>
    <b v="1"/>
    <s v="music/rock"/>
    <n v="218.75"/>
    <n v="62.5"/>
    <x v="4"/>
    <x v="11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x v="0"/>
    <n v="78"/>
    <b v="1"/>
    <s v="music/rock"/>
    <n v="136.625"/>
    <n v="70.064102564102569"/>
    <x v="4"/>
    <x v="11"/>
    <x v="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x v="0"/>
    <n v="112"/>
    <b v="1"/>
    <s v="music/rock"/>
    <n v="134.8074"/>
    <n v="60.181874999999998"/>
    <x v="4"/>
    <x v="11"/>
    <x v="0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x v="0"/>
    <n v="34"/>
    <b v="1"/>
    <s v="music/rock"/>
    <n v="145.4"/>
    <n v="21.382352941176471"/>
    <x v="4"/>
    <x v="11"/>
    <x v="0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x v="0"/>
    <n v="19"/>
    <b v="1"/>
    <s v="music/rock"/>
    <n v="109.10714285714285"/>
    <n v="160.78947368421052"/>
    <x v="4"/>
    <x v="11"/>
    <x v="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x v="0"/>
    <n v="13"/>
    <b v="1"/>
    <s v="music/rock"/>
    <n v="110.2"/>
    <n v="42.384615384615387"/>
    <x v="4"/>
    <x v="11"/>
    <x v="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x v="0"/>
    <n v="104"/>
    <b v="1"/>
    <s v="music/rock"/>
    <n v="113.64000000000001"/>
    <n v="27.317307692307693"/>
    <x v="4"/>
    <x v="11"/>
    <x v="0"/>
    <x v="0"/>
  </r>
  <r>
    <n v="1393"/>
    <s v="WolfHunt | Social Commentary Rock Project"/>
    <s v="Rock n' Roll tales of our times"/>
    <n v="10000"/>
    <n v="10235"/>
    <x v="0"/>
    <x v="0"/>
    <s v="USD"/>
    <n v="1470068523"/>
    <x v="1393"/>
    <x v="0"/>
    <n v="52"/>
    <b v="1"/>
    <s v="music/rock"/>
    <n v="102.35000000000001"/>
    <n v="196.82692307692307"/>
    <x v="4"/>
    <x v="11"/>
    <x v="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x v="0"/>
    <n v="17"/>
    <b v="1"/>
    <s v="music/rock"/>
    <n v="122.13333333333334"/>
    <n v="53.882352941176471"/>
    <x v="4"/>
    <x v="11"/>
    <x v="0"/>
    <x v="0"/>
  </r>
  <r>
    <n v="1395"/>
    <s v="Quiet Oaks Full Length Album"/>
    <s v="Help Quiet Oaks record their debut album!!!"/>
    <n v="3500"/>
    <n v="3916"/>
    <x v="0"/>
    <x v="0"/>
    <s v="USD"/>
    <n v="1484430481"/>
    <x v="1395"/>
    <x v="0"/>
    <n v="82"/>
    <b v="1"/>
    <s v="music/rock"/>
    <n v="111.88571428571427"/>
    <n v="47.756097560975611"/>
    <x v="4"/>
    <x v="11"/>
    <x v="0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x v="0"/>
    <n v="73"/>
    <b v="1"/>
    <s v="music/rock"/>
    <n v="107.3"/>
    <n v="88.191780821917803"/>
    <x v="4"/>
    <x v="11"/>
    <x v="0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x v="0"/>
    <n v="158"/>
    <b v="1"/>
    <s v="music/rock"/>
    <n v="113.85000000000001"/>
    <n v="72.056962025316452"/>
    <x v="4"/>
    <x v="11"/>
    <x v="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x v="0"/>
    <n v="65"/>
    <b v="1"/>
    <s v="music/rock"/>
    <n v="109.68181818181819"/>
    <n v="74.246153846153845"/>
    <x v="4"/>
    <x v="11"/>
    <x v="0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x v="0"/>
    <n v="184"/>
    <b v="1"/>
    <s v="music/rock"/>
    <n v="126.14444444444443"/>
    <n v="61.701086956521742"/>
    <x v="4"/>
    <x v="11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x v="0"/>
    <n v="34"/>
    <b v="1"/>
    <s v="music/rock"/>
    <n v="167.42857142857144"/>
    <n v="17.235294117647058"/>
    <x v="4"/>
    <x v="11"/>
    <x v="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x v="0"/>
    <n v="240"/>
    <b v="1"/>
    <s v="music/rock"/>
    <n v="496.52000000000004"/>
    <n v="51.720833333333331"/>
    <x v="4"/>
    <x v="11"/>
    <x v="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x v="0"/>
    <n v="113"/>
    <b v="1"/>
    <s v="music/rock"/>
    <n v="109.16"/>
    <n v="24.150442477876105"/>
    <x v="4"/>
    <x v="11"/>
    <x v="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x v="0"/>
    <n v="66"/>
    <b v="1"/>
    <s v="music/rock"/>
    <n v="102.57499999999999"/>
    <n v="62.166666666666664"/>
    <x v="4"/>
    <x v="11"/>
    <x v="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x v="1"/>
    <n v="5"/>
    <b v="0"/>
    <s v="publishing/translations"/>
    <n v="1.6620689655172414"/>
    <n v="48.2"/>
    <x v="3"/>
    <x v="22"/>
    <x v="0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x v="1"/>
    <n v="17"/>
    <b v="0"/>
    <s v="publishing/translations"/>
    <n v="0.42"/>
    <n v="6.1764705882352944"/>
    <x v="3"/>
    <x v="22"/>
    <x v="0"/>
    <x v="0"/>
  </r>
  <r>
    <n v="1406"/>
    <s v="Man Down! Translation project"/>
    <s v="The White coat and the battle dress uniform"/>
    <n v="12000"/>
    <n v="15"/>
    <x v="2"/>
    <x v="13"/>
    <s v="EUR"/>
    <n v="1449914400"/>
    <x v="1406"/>
    <x v="0"/>
    <n v="3"/>
    <b v="0"/>
    <s v="publishing/translations"/>
    <n v="0.125"/>
    <n v="5"/>
    <x v="3"/>
    <x v="22"/>
    <x v="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x v="0"/>
    <n v="2"/>
    <b v="0"/>
    <s v="publishing/translations"/>
    <n v="0.5"/>
    <n v="7.5"/>
    <x v="3"/>
    <x v="22"/>
    <x v="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x v="0"/>
    <n v="6"/>
    <b v="0"/>
    <s v="publishing/translations"/>
    <n v="7.1999999999999993"/>
    <n v="12"/>
    <x v="3"/>
    <x v="22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x v="0"/>
    <n v="0"/>
    <b v="0"/>
    <s v="publishing/translations"/>
    <n v="0"/>
    <e v="#DIV/0!"/>
    <x v="3"/>
    <x v="22"/>
    <x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x v="0"/>
    <n v="1"/>
    <b v="0"/>
    <s v="publishing/translations"/>
    <n v="1.6666666666666666E-2"/>
    <n v="1"/>
    <x v="3"/>
    <x v="22"/>
    <x v="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x v="0"/>
    <n v="3"/>
    <b v="0"/>
    <s v="publishing/translations"/>
    <n v="0.23333333333333336"/>
    <n v="2.3333333333333335"/>
    <x v="3"/>
    <x v="22"/>
    <x v="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x v="0"/>
    <n v="13"/>
    <b v="0"/>
    <s v="publishing/translations"/>
    <n v="4.5714285714285712"/>
    <n v="24.615384615384617"/>
    <x v="3"/>
    <x v="22"/>
    <x v="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x v="0"/>
    <n v="1"/>
    <b v="0"/>
    <s v="publishing/translations"/>
    <n v="5"/>
    <n v="100"/>
    <x v="3"/>
    <x v="22"/>
    <x v="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x v="0"/>
    <n v="1"/>
    <b v="0"/>
    <s v="publishing/translations"/>
    <n v="0.2"/>
    <n v="1"/>
    <x v="3"/>
    <x v="22"/>
    <x v="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x v="0"/>
    <n v="9"/>
    <b v="0"/>
    <s v="publishing/translations"/>
    <n v="18.181818181818183"/>
    <n v="88.888888888888886"/>
    <x v="3"/>
    <x v="22"/>
    <x v="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x v="0"/>
    <n v="0"/>
    <b v="0"/>
    <s v="publishing/translations"/>
    <n v="0"/>
    <e v="#DIV/0!"/>
    <x v="3"/>
    <x v="22"/>
    <x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x v="0"/>
    <n v="2"/>
    <b v="0"/>
    <s v="publishing/translations"/>
    <n v="1.2222222222222223"/>
    <n v="27.5"/>
    <x v="3"/>
    <x v="22"/>
    <x v="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x v="0"/>
    <n v="1"/>
    <b v="0"/>
    <s v="publishing/translations"/>
    <n v="0.2"/>
    <n v="6"/>
    <x v="3"/>
    <x v="22"/>
    <x v="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x v="0"/>
    <n v="10"/>
    <b v="0"/>
    <s v="publishing/translations"/>
    <n v="7.0634920634920633"/>
    <n v="44.5"/>
    <x v="3"/>
    <x v="22"/>
    <x v="0"/>
    <x v="0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x v="0"/>
    <n v="3"/>
    <b v="0"/>
    <s v="publishing/translations"/>
    <n v="2.7272727272727271"/>
    <n v="1"/>
    <x v="3"/>
    <x v="22"/>
    <x v="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x v="0"/>
    <n v="2"/>
    <b v="0"/>
    <s v="publishing/translations"/>
    <n v="0.1"/>
    <n v="100"/>
    <x v="3"/>
    <x v="22"/>
    <x v="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x v="0"/>
    <n v="2"/>
    <b v="0"/>
    <s v="publishing/translations"/>
    <n v="0.104"/>
    <n v="13"/>
    <x v="3"/>
    <x v="22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x v="0"/>
    <n v="1"/>
    <b v="0"/>
    <s v="publishing/translations"/>
    <n v="0.33333333333333337"/>
    <n v="100"/>
    <x v="3"/>
    <x v="22"/>
    <x v="0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x v="0"/>
    <n v="14"/>
    <b v="0"/>
    <s v="publishing/translations"/>
    <n v="20.36"/>
    <n v="109.07142857142857"/>
    <x v="3"/>
    <x v="22"/>
    <x v="0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x v="0"/>
    <n v="0"/>
    <b v="0"/>
    <s v="publishing/translations"/>
    <n v="0"/>
    <e v="#DIV/0!"/>
    <x v="3"/>
    <x v="22"/>
    <x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x v="0"/>
    <n v="0"/>
    <b v="0"/>
    <s v="publishing/translations"/>
    <n v="0"/>
    <e v="#DIV/0!"/>
    <x v="3"/>
    <x v="22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x v="0"/>
    <n v="4"/>
    <b v="0"/>
    <s v="publishing/translations"/>
    <n v="8.3800000000000008"/>
    <n v="104.75"/>
    <x v="3"/>
    <x v="22"/>
    <x v="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x v="0"/>
    <n v="3"/>
    <b v="0"/>
    <s v="publishing/translations"/>
    <n v="4.5"/>
    <n v="15"/>
    <x v="3"/>
    <x v="22"/>
    <x v="0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x v="0"/>
    <n v="0"/>
    <b v="0"/>
    <s v="publishing/translations"/>
    <n v="0"/>
    <e v="#DIV/0!"/>
    <x v="3"/>
    <x v="22"/>
    <x v="0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x v="0"/>
    <n v="5"/>
    <b v="0"/>
    <s v="publishing/translations"/>
    <n v="8.06"/>
    <n v="80.599999999999994"/>
    <x v="3"/>
    <x v="22"/>
    <x v="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x v="0"/>
    <n v="47"/>
    <b v="0"/>
    <s v="publishing/translations"/>
    <n v="31.94705882352941"/>
    <n v="115.55319148936171"/>
    <x v="3"/>
    <x v="22"/>
    <x v="0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x v="0"/>
    <n v="0"/>
    <b v="0"/>
    <s v="publishing/translations"/>
    <n v="0"/>
    <e v="#DIV/0!"/>
    <x v="3"/>
    <x v="22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x v="0"/>
    <n v="10"/>
    <b v="0"/>
    <s v="publishing/translations"/>
    <n v="6.708333333333333"/>
    <n v="80.5"/>
    <x v="3"/>
    <x v="22"/>
    <x v="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x v="0"/>
    <n v="11"/>
    <b v="0"/>
    <s v="publishing/translations"/>
    <n v="9.9878048780487809"/>
    <n v="744.5454545454545"/>
    <x v="3"/>
    <x v="22"/>
    <x v="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x v="0"/>
    <n v="2"/>
    <b v="0"/>
    <s v="publishing/translations"/>
    <n v="0.1"/>
    <n v="7.5"/>
    <x v="3"/>
    <x v="22"/>
    <x v="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x v="0"/>
    <n v="2"/>
    <b v="0"/>
    <s v="publishing/translations"/>
    <n v="0.77"/>
    <n v="38.5"/>
    <x v="3"/>
    <x v="22"/>
    <x v="0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x v="0"/>
    <n v="22"/>
    <b v="0"/>
    <s v="publishing/translations"/>
    <n v="26.900000000000002"/>
    <n v="36.68181818181818"/>
    <x v="3"/>
    <x v="22"/>
    <x v="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x v="0"/>
    <n v="8"/>
    <b v="0"/>
    <s v="publishing/translations"/>
    <n v="3"/>
    <n v="75"/>
    <x v="3"/>
    <x v="22"/>
    <x v="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x v="0"/>
    <n v="6"/>
    <b v="0"/>
    <s v="publishing/translations"/>
    <n v="6.6055045871559637"/>
    <n v="30"/>
    <x v="3"/>
    <x v="22"/>
    <x v="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x v="0"/>
    <n v="1"/>
    <b v="0"/>
    <s v="publishing/translations"/>
    <n v="7.6923076923076927E-3"/>
    <n v="1"/>
    <x v="3"/>
    <x v="22"/>
    <x v="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x v="0"/>
    <n v="3"/>
    <b v="0"/>
    <s v="publishing/translations"/>
    <n v="1.1222222222222222"/>
    <n v="673.33333333333337"/>
    <x v="3"/>
    <x v="22"/>
    <x v="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x v="0"/>
    <n v="0"/>
    <b v="0"/>
    <s v="publishing/translations"/>
    <n v="0"/>
    <e v="#DIV/0!"/>
    <x v="3"/>
    <x v="22"/>
    <x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x v="0"/>
    <n v="0"/>
    <b v="0"/>
    <s v="publishing/translations"/>
    <n v="0"/>
    <e v="#DIV/0!"/>
    <x v="3"/>
    <x v="22"/>
    <x v="0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x v="0"/>
    <n v="0"/>
    <b v="0"/>
    <s v="publishing/translations"/>
    <n v="0"/>
    <e v="#DIV/0!"/>
    <x v="3"/>
    <x v="22"/>
    <x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x v="0"/>
    <n v="0"/>
    <b v="0"/>
    <s v="publishing/translations"/>
    <n v="0"/>
    <e v="#DIV/0!"/>
    <x v="3"/>
    <x v="22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x v="0"/>
    <n v="0"/>
    <b v="0"/>
    <s v="publishing/translations"/>
    <n v="0"/>
    <e v="#DIV/0!"/>
    <x v="3"/>
    <x v="22"/>
    <x v="0"/>
    <x v="0"/>
  </r>
  <r>
    <n v="1447"/>
    <s v="Indian Language Dictionary"/>
    <s v="I'm creating a dictionary of multiple Indian languages."/>
    <n v="500000"/>
    <n v="75"/>
    <x v="2"/>
    <x v="0"/>
    <s v="USD"/>
    <n v="1467999134"/>
    <x v="1447"/>
    <x v="0"/>
    <n v="3"/>
    <b v="0"/>
    <s v="publishing/translations"/>
    <n v="1.4999999999999999E-2"/>
    <n v="25"/>
    <x v="3"/>
    <x v="22"/>
    <x v="0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x v="0"/>
    <n v="0"/>
    <b v="0"/>
    <s v="publishing/translations"/>
    <n v="0"/>
    <e v="#DIV/0!"/>
    <x v="3"/>
    <x v="22"/>
    <x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x v="0"/>
    <n v="0"/>
    <b v="0"/>
    <s v="publishing/translations"/>
    <n v="0"/>
    <e v="#DIV/0!"/>
    <x v="3"/>
    <x v="22"/>
    <x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x v="0"/>
    <n v="1"/>
    <b v="0"/>
    <s v="publishing/translations"/>
    <n v="1E-3"/>
    <n v="1"/>
    <x v="3"/>
    <x v="22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x v="0"/>
    <n v="2"/>
    <b v="0"/>
    <s v="publishing/translations"/>
    <n v="1.0554089709762533E-2"/>
    <n v="1"/>
    <x v="3"/>
    <x v="22"/>
    <x v="0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x v="0"/>
    <n v="0"/>
    <b v="0"/>
    <s v="publishing/translations"/>
    <n v="0"/>
    <e v="#DIV/0!"/>
    <x v="3"/>
    <x v="22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x v="0"/>
    <n v="0"/>
    <b v="0"/>
    <s v="publishing/translations"/>
    <n v="0"/>
    <e v="#DIV/0!"/>
    <x v="3"/>
    <x v="22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x v="0"/>
    <n v="1"/>
    <b v="0"/>
    <s v="publishing/translations"/>
    <n v="0.85714285714285721"/>
    <n v="15"/>
    <x v="3"/>
    <x v="22"/>
    <x v="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x v="0"/>
    <n v="7"/>
    <b v="0"/>
    <s v="publishing/translations"/>
    <n v="10.5"/>
    <n v="225"/>
    <x v="3"/>
    <x v="22"/>
    <x v="0"/>
    <x v="0"/>
  </r>
  <r>
    <n v="1456"/>
    <s v="Sometimes you don't need love (Canceled)"/>
    <s v="English Version of my auto-published novel"/>
    <n v="5000"/>
    <n v="145"/>
    <x v="1"/>
    <x v="13"/>
    <s v="EUR"/>
    <n v="1483459365"/>
    <x v="1456"/>
    <x v="0"/>
    <n v="3"/>
    <b v="0"/>
    <s v="publishing/translations"/>
    <n v="2.9000000000000004"/>
    <n v="48.333333333333336"/>
    <x v="3"/>
    <x v="22"/>
    <x v="0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x v="0"/>
    <n v="0"/>
    <b v="0"/>
    <s v="publishing/translations"/>
    <n v="0"/>
    <e v="#DIV/0!"/>
    <x v="3"/>
    <x v="22"/>
    <x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x v="0"/>
    <n v="0"/>
    <b v="0"/>
    <s v="publishing/translations"/>
    <n v="0"/>
    <e v="#DIV/0!"/>
    <x v="3"/>
    <x v="22"/>
    <x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x v="0"/>
    <n v="0"/>
    <b v="0"/>
    <s v="publishing/translations"/>
    <n v="0"/>
    <e v="#DIV/0!"/>
    <x v="3"/>
    <x v="22"/>
    <x v="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x v="0"/>
    <n v="0"/>
    <b v="0"/>
    <s v="publishing/translations"/>
    <n v="0"/>
    <e v="#DIV/0!"/>
    <x v="3"/>
    <x v="22"/>
    <x v="0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x v="1"/>
    <n v="340"/>
    <b v="1"/>
    <s v="publishing/radio &amp; podcasts"/>
    <n v="101.24459999999999"/>
    <n v="44.66673529411765"/>
    <x v="3"/>
    <x v="23"/>
    <x v="0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x v="1"/>
    <n v="150"/>
    <b v="1"/>
    <s v="publishing/radio &amp; podcasts"/>
    <n v="108.5175"/>
    <n v="28.937999999999999"/>
    <x v="3"/>
    <x v="23"/>
    <x v="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x v="1"/>
    <n v="25"/>
    <b v="1"/>
    <s v="publishing/radio &amp; podcasts"/>
    <n v="147.66666666666666"/>
    <n v="35.44"/>
    <x v="3"/>
    <x v="23"/>
    <x v="0"/>
    <x v="0"/>
  </r>
  <r>
    <n v="1464"/>
    <s v="Science Studio"/>
    <s v="The Best Science Media on the Web"/>
    <n v="5000"/>
    <n v="8160"/>
    <x v="0"/>
    <x v="0"/>
    <s v="USD"/>
    <n v="1361029958"/>
    <x v="1464"/>
    <x v="1"/>
    <n v="234"/>
    <b v="1"/>
    <s v="publishing/radio &amp; podcasts"/>
    <n v="163.19999999999999"/>
    <n v="34.871794871794869"/>
    <x v="3"/>
    <x v="23"/>
    <x v="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x v="1"/>
    <n v="2602"/>
    <b v="1"/>
    <s v="publishing/radio &amp; podcasts"/>
    <n v="456.41449999999998"/>
    <n v="52.622732513451197"/>
    <x v="3"/>
    <x v="23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x v="1"/>
    <n v="248"/>
    <b v="1"/>
    <s v="publishing/radio &amp; podcasts"/>
    <n v="107.87731249999999"/>
    <n v="69.598266129032254"/>
    <x v="3"/>
    <x v="23"/>
    <x v="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x v="1"/>
    <n v="600"/>
    <b v="1"/>
    <s v="publishing/radio &amp; podcasts"/>
    <n v="115.08"/>
    <n v="76.72"/>
    <x v="3"/>
    <x v="23"/>
    <x v="0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x v="1"/>
    <n v="293"/>
    <b v="1"/>
    <s v="publishing/radio &amp; podcasts"/>
    <n v="102.36842105263158"/>
    <n v="33.191126279863482"/>
    <x v="3"/>
    <x v="23"/>
    <x v="0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x v="1"/>
    <n v="321"/>
    <b v="1"/>
    <s v="publishing/radio &amp; podcasts"/>
    <n v="108.42485875706214"/>
    <n v="149.46417445482865"/>
    <x v="3"/>
    <x v="23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x v="1"/>
    <n v="81"/>
    <b v="1"/>
    <s v="publishing/radio &amp; podcasts"/>
    <n v="125.13333333333334"/>
    <n v="23.172839506172838"/>
    <x v="3"/>
    <x v="23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x v="1"/>
    <n v="343"/>
    <b v="1"/>
    <s v="publishing/radio &amp; podcasts"/>
    <n v="103.840625"/>
    <n v="96.877551020408163"/>
    <x v="3"/>
    <x v="23"/>
    <x v="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x v="1"/>
    <n v="336"/>
    <b v="1"/>
    <s v="publishing/radio &amp; podcasts"/>
    <n v="138.70400000000001"/>
    <n v="103.20238095238095"/>
    <x v="3"/>
    <x v="23"/>
    <x v="0"/>
    <x v="0"/>
  </r>
  <r>
    <n v="1473"/>
    <s v="ONE LOVES ONLY FORM"/>
    <s v="Public Radio Project"/>
    <n v="1500"/>
    <n v="1807.74"/>
    <x v="0"/>
    <x v="0"/>
    <s v="USD"/>
    <n v="1330644639"/>
    <x v="1473"/>
    <x v="1"/>
    <n v="47"/>
    <b v="1"/>
    <s v="publishing/radio &amp; podcasts"/>
    <n v="120.51600000000001"/>
    <n v="38.462553191489363"/>
    <x v="3"/>
    <x v="23"/>
    <x v="0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x v="1"/>
    <n v="76"/>
    <b v="1"/>
    <s v="publishing/radio &amp; podcasts"/>
    <n v="112.26666666666667"/>
    <n v="44.315789473684212"/>
    <x v="3"/>
    <x v="23"/>
    <x v="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x v="1"/>
    <n v="441"/>
    <b v="1"/>
    <s v="publishing/radio &amp; podcasts"/>
    <n v="188.66966666666667"/>
    <n v="64.173356009070289"/>
    <x v="3"/>
    <x v="2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x v="1"/>
    <n v="916"/>
    <b v="1"/>
    <s v="publishing/radio &amp; podcasts"/>
    <n v="661.55466666666666"/>
    <n v="43.333275109170302"/>
    <x v="3"/>
    <x v="23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x v="1"/>
    <n v="369"/>
    <b v="1"/>
    <s v="publishing/radio &amp; podcasts"/>
    <n v="111.31"/>
    <n v="90.495934959349597"/>
    <x v="3"/>
    <x v="23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x v="1"/>
    <n v="20242"/>
    <b v="1"/>
    <s v="publishing/radio &amp; podcasts"/>
    <n v="1181.6142199999999"/>
    <n v="29.187190495010373"/>
    <x v="3"/>
    <x v="23"/>
    <x v="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x v="1"/>
    <n v="71"/>
    <b v="1"/>
    <s v="publishing/radio &amp; podcasts"/>
    <n v="137.375"/>
    <n v="30.95774647887324"/>
    <x v="3"/>
    <x v="23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x v="1"/>
    <n v="635"/>
    <b v="1"/>
    <s v="publishing/radio &amp; podcasts"/>
    <n v="117.04040000000001"/>
    <n v="92.157795275590544"/>
    <x v="3"/>
    <x v="23"/>
    <x v="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x v="0"/>
    <n v="6"/>
    <b v="0"/>
    <s v="publishing/fiction"/>
    <n v="2.1"/>
    <n v="17.5"/>
    <x v="3"/>
    <x v="10"/>
    <x v="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x v="0"/>
    <n v="1"/>
    <b v="0"/>
    <s v="publishing/fiction"/>
    <n v="0.1"/>
    <n v="5"/>
    <x v="3"/>
    <x v="10"/>
    <x v="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x v="0"/>
    <n v="2"/>
    <b v="0"/>
    <s v="publishing/fiction"/>
    <n v="0.7142857142857143"/>
    <n v="25"/>
    <x v="3"/>
    <x v="10"/>
    <x v="0"/>
    <x v="0"/>
  </r>
  <r>
    <n v="1484"/>
    <s v="a book called filtered down thru the stars"/>
    <s v="The mussings of an old wizard"/>
    <n v="2000"/>
    <n v="0"/>
    <x v="2"/>
    <x v="0"/>
    <s v="USD"/>
    <n v="1342882260"/>
    <x v="1484"/>
    <x v="0"/>
    <n v="0"/>
    <b v="0"/>
    <s v="publishing/fiction"/>
    <n v="0"/>
    <e v="#DIV/0!"/>
    <x v="3"/>
    <x v="10"/>
    <x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x v="0"/>
    <n v="3"/>
    <b v="0"/>
    <s v="publishing/fiction"/>
    <n v="2.2388059701492535"/>
    <n v="50"/>
    <x v="3"/>
    <x v="10"/>
    <x v="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x v="0"/>
    <n v="3"/>
    <b v="0"/>
    <s v="publishing/fiction"/>
    <n v="0.24"/>
    <n v="16"/>
    <x v="3"/>
    <x v="10"/>
    <x v="0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x v="0"/>
    <n v="0"/>
    <b v="0"/>
    <s v="publishing/fiction"/>
    <n v="0"/>
    <e v="#DIV/0!"/>
    <x v="3"/>
    <x v="10"/>
    <x v="0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x v="0"/>
    <n v="6"/>
    <b v="0"/>
    <s v="publishing/fiction"/>
    <n v="2.4"/>
    <n v="60"/>
    <x v="3"/>
    <x v="10"/>
    <x v="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x v="0"/>
    <n v="0"/>
    <b v="0"/>
    <s v="publishing/fiction"/>
    <n v="0"/>
    <e v="#DIV/0!"/>
    <x v="3"/>
    <x v="10"/>
    <x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x v="0"/>
    <n v="19"/>
    <b v="0"/>
    <s v="publishing/fiction"/>
    <n v="30.862068965517242"/>
    <n v="47.10526315789474"/>
    <x v="3"/>
    <x v="10"/>
    <x v="0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x v="0"/>
    <n v="1"/>
    <b v="0"/>
    <s v="publishing/fiction"/>
    <n v="8.3333333333333321"/>
    <n v="100"/>
    <x v="3"/>
    <x v="10"/>
    <x v="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x v="0"/>
    <n v="2"/>
    <b v="0"/>
    <s v="publishing/fiction"/>
    <n v="0.75"/>
    <n v="15"/>
    <x v="3"/>
    <x v="10"/>
    <x v="0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x v="0"/>
    <n v="0"/>
    <b v="0"/>
    <s v="publishing/fiction"/>
    <n v="0"/>
    <e v="#DIV/0!"/>
    <x v="3"/>
    <x v="10"/>
    <x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x v="0"/>
    <n v="11"/>
    <b v="0"/>
    <s v="publishing/fiction"/>
    <n v="8.9"/>
    <n v="40.454545454545453"/>
    <x v="3"/>
    <x v="10"/>
    <x v="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x v="0"/>
    <n v="0"/>
    <b v="0"/>
    <s v="publishing/fiction"/>
    <n v="0"/>
    <e v="#DIV/0!"/>
    <x v="3"/>
    <x v="10"/>
    <x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x v="0"/>
    <n v="0"/>
    <b v="0"/>
    <s v="publishing/fiction"/>
    <n v="0"/>
    <e v="#DIV/0!"/>
    <x v="3"/>
    <x v="10"/>
    <x v="0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x v="0"/>
    <n v="1"/>
    <b v="0"/>
    <s v="publishing/fiction"/>
    <n v="6.6666666666666671E-3"/>
    <n v="1"/>
    <x v="3"/>
    <x v="10"/>
    <x v="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x v="0"/>
    <n v="3"/>
    <b v="0"/>
    <s v="publishing/fiction"/>
    <n v="1.9"/>
    <n v="19"/>
    <x v="3"/>
    <x v="10"/>
    <x v="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x v="0"/>
    <n v="1"/>
    <b v="0"/>
    <s v="publishing/fiction"/>
    <n v="0.25"/>
    <n v="5"/>
    <x v="3"/>
    <x v="10"/>
    <x v="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x v="0"/>
    <n v="15"/>
    <b v="0"/>
    <s v="publishing/fiction"/>
    <n v="25.035714285714285"/>
    <n v="46.733333333333334"/>
    <x v="3"/>
    <x v="10"/>
    <x v="0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x v="1"/>
    <n v="885"/>
    <b v="1"/>
    <s v="photography/photobooks"/>
    <n v="166.33076923076925"/>
    <n v="97.731073446327684"/>
    <x v="8"/>
    <x v="20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x v="1"/>
    <n v="329"/>
    <b v="1"/>
    <s v="photography/photobooks"/>
    <n v="101.44545454545455"/>
    <n v="67.835866261398181"/>
    <x v="8"/>
    <x v="20"/>
    <x v="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x v="1"/>
    <n v="71"/>
    <b v="1"/>
    <s v="photography/photobooks"/>
    <n v="107.89146666666667"/>
    <n v="56.98492957746479"/>
    <x v="8"/>
    <x v="20"/>
    <x v="0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x v="1"/>
    <n v="269"/>
    <b v="1"/>
    <s v="photography/photobooks"/>
    <n v="277.93846153846158"/>
    <n v="67.159851301115239"/>
    <x v="8"/>
    <x v="20"/>
    <x v="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x v="1"/>
    <n v="345"/>
    <b v="1"/>
    <s v="photography/photobooks"/>
    <n v="103.58125"/>
    <n v="48.037681159420288"/>
    <x v="8"/>
    <x v="20"/>
    <x v="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x v="1"/>
    <n v="43"/>
    <b v="1"/>
    <s v="photography/photobooks"/>
    <n v="111.4"/>
    <n v="38.860465116279073"/>
    <x v="8"/>
    <x v="20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x v="1"/>
    <n v="33"/>
    <b v="1"/>
    <s v="photography/photobooks"/>
    <n v="215"/>
    <n v="78.181818181818187"/>
    <x v="8"/>
    <x v="20"/>
    <x v="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x v="1"/>
    <n v="211"/>
    <b v="1"/>
    <s v="photography/photobooks"/>
    <n v="110.76216216216217"/>
    <n v="97.113744075829388"/>
    <x v="8"/>
    <x v="20"/>
    <x v="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x v="1"/>
    <n v="196"/>
    <b v="1"/>
    <s v="photography/photobooks"/>
    <n v="123.64125714285714"/>
    <n v="110.39397959183674"/>
    <x v="8"/>
    <x v="20"/>
    <x v="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x v="1"/>
    <n v="405"/>
    <b v="1"/>
    <s v="photography/photobooks"/>
    <n v="101.03500000000001"/>
    <n v="39.91506172839506"/>
    <x v="8"/>
    <x v="20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x v="1"/>
    <n v="206"/>
    <b v="1"/>
    <s v="photography/photobooks"/>
    <n v="111.79285714285714"/>
    <n v="75.975728155339809"/>
    <x v="8"/>
    <x v="20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x v="1"/>
    <n v="335"/>
    <b v="1"/>
    <s v="photography/photobooks"/>
    <n v="558.7714285714286"/>
    <n v="58.379104477611939"/>
    <x v="8"/>
    <x v="20"/>
    <x v="0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x v="1"/>
    <n v="215"/>
    <b v="1"/>
    <s v="photography/photobooks"/>
    <n v="150.01875000000001"/>
    <n v="55.82093023255814"/>
    <x v="8"/>
    <x v="20"/>
    <x v="0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x v="1"/>
    <n v="176"/>
    <b v="1"/>
    <s v="photography/photobooks"/>
    <n v="106.476"/>
    <n v="151.24431818181819"/>
    <x v="8"/>
    <x v="20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x v="1"/>
    <n v="555"/>
    <b v="1"/>
    <s v="photography/photobooks"/>
    <n v="157.18899999999999"/>
    <n v="849.67027027027029"/>
    <x v="8"/>
    <x v="20"/>
    <x v="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x v="1"/>
    <n v="116"/>
    <b v="1"/>
    <s v="photography/photobooks"/>
    <n v="108.65882352941176"/>
    <n v="159.24137931034483"/>
    <x v="8"/>
    <x v="20"/>
    <x v="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x v="1"/>
    <n v="615"/>
    <b v="1"/>
    <s v="photography/photobooks"/>
    <n v="161.97999999999999"/>
    <n v="39.507317073170732"/>
    <x v="8"/>
    <x v="20"/>
    <x v="0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x v="1"/>
    <n v="236"/>
    <b v="1"/>
    <s v="photography/photobooks"/>
    <n v="205.36666666666665"/>
    <n v="130.52966101694915"/>
    <x v="8"/>
    <x v="20"/>
    <x v="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x v="1"/>
    <n v="145"/>
    <b v="1"/>
    <s v="photography/photobooks"/>
    <n v="103.36388888888889"/>
    <n v="64.156896551724131"/>
    <x v="8"/>
    <x v="20"/>
    <x v="0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x v="1"/>
    <n v="167"/>
    <b v="1"/>
    <s v="photography/photobooks"/>
    <n v="103.47222222222223"/>
    <n v="111.52694610778443"/>
    <x v="8"/>
    <x v="20"/>
    <x v="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x v="1"/>
    <n v="235"/>
    <b v="1"/>
    <s v="photography/photobooks"/>
    <n v="106.81333333333333"/>
    <n v="170.44680851063831"/>
    <x v="8"/>
    <x v="20"/>
    <x v="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x v="1"/>
    <n v="452"/>
    <b v="1"/>
    <s v="photography/photobooks"/>
    <n v="138.96574712643678"/>
    <n v="133.7391592920354"/>
    <x v="8"/>
    <x v="20"/>
    <x v="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x v="1"/>
    <n v="241"/>
    <b v="1"/>
    <s v="photography/photobooks"/>
    <n v="124.84324324324325"/>
    <n v="95.834024896265561"/>
    <x v="8"/>
    <x v="20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x v="1"/>
    <n v="28"/>
    <b v="1"/>
    <s v="photography/photobooks"/>
    <n v="206.99999999999997"/>
    <n v="221.78571428571428"/>
    <x v="8"/>
    <x v="20"/>
    <x v="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x v="1"/>
    <n v="140"/>
    <b v="1"/>
    <s v="photography/photobooks"/>
    <n v="174.00576923076923"/>
    <n v="32.315357142857138"/>
    <x v="8"/>
    <x v="20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x v="1"/>
    <n v="280"/>
    <b v="1"/>
    <s v="photography/photobooks"/>
    <n v="120.32608695652173"/>
    <n v="98.839285714285708"/>
    <x v="8"/>
    <x v="20"/>
    <x v="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x v="1"/>
    <n v="70"/>
    <b v="1"/>
    <s v="photography/photobooks"/>
    <n v="110.44428571428573"/>
    <n v="55.222142857142863"/>
    <x v="8"/>
    <x v="20"/>
    <x v="0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x v="1"/>
    <n v="160"/>
    <b v="1"/>
    <s v="photography/photobooks"/>
    <n v="281.56666666666666"/>
    <n v="52.793750000000003"/>
    <x v="8"/>
    <x v="20"/>
    <x v="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x v="1"/>
    <n v="141"/>
    <b v="1"/>
    <s v="photography/photobooks"/>
    <n v="100.67894736842105"/>
    <n v="135.66666666666666"/>
    <x v="8"/>
    <x v="20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x v="1"/>
    <n v="874"/>
    <b v="1"/>
    <s v="photography/photobooks"/>
    <n v="134.82571428571427"/>
    <n v="53.991990846681922"/>
    <x v="8"/>
    <x v="20"/>
    <x v="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x v="1"/>
    <n v="73"/>
    <b v="1"/>
    <s v="photography/photobooks"/>
    <n v="175.95744680851064"/>
    <n v="56.643835616438359"/>
    <x v="8"/>
    <x v="20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x v="1"/>
    <n v="294"/>
    <b v="1"/>
    <s v="photography/photobooks"/>
    <n v="484.02000000000004"/>
    <n v="82.316326530612244"/>
    <x v="8"/>
    <x v="20"/>
    <x v="0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x v="1"/>
    <n v="740"/>
    <b v="1"/>
    <s v="photography/photobooks"/>
    <n v="145.14000000000001"/>
    <n v="88.26081081081081"/>
    <x v="8"/>
    <x v="20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x v="1"/>
    <n v="369"/>
    <b v="1"/>
    <s v="photography/photobooks"/>
    <n v="417.73333333333335"/>
    <n v="84.905149051490511"/>
    <x v="8"/>
    <x v="20"/>
    <x v="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x v="1"/>
    <n v="110"/>
    <b v="1"/>
    <s v="photography/photobooks"/>
    <n v="132.42499999999998"/>
    <n v="48.154545454545456"/>
    <x v="8"/>
    <x v="20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x v="1"/>
    <n v="455"/>
    <b v="1"/>
    <s v="photography/photobooks"/>
    <n v="250.30841666666666"/>
    <n v="66.015406593406595"/>
    <x v="8"/>
    <x v="20"/>
    <x v="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x v="1"/>
    <n v="224"/>
    <b v="1"/>
    <s v="photography/photobooks"/>
    <n v="179.9"/>
    <n v="96.375"/>
    <x v="8"/>
    <x v="20"/>
    <x v="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x v="1"/>
    <n v="46"/>
    <b v="1"/>
    <s v="photography/photobooks"/>
    <n v="102.62857142857142"/>
    <n v="156.17391304347825"/>
    <x v="8"/>
    <x v="20"/>
    <x v="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x v="0"/>
    <n v="284"/>
    <b v="1"/>
    <s v="photography/photobooks"/>
    <n v="135.98609999999999"/>
    <n v="95.764859154929582"/>
    <x v="8"/>
    <x v="20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x v="1"/>
    <n v="98"/>
    <b v="1"/>
    <s v="photography/photobooks"/>
    <n v="117.86666666666667"/>
    <n v="180.40816326530611"/>
    <x v="8"/>
    <x v="20"/>
    <x v="0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x v="0"/>
    <n v="2"/>
    <b v="0"/>
    <s v="photography/nature"/>
    <n v="3.3333333333333333E-2"/>
    <n v="3"/>
    <x v="8"/>
    <x v="24"/>
    <x v="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x v="0"/>
    <n v="1"/>
    <b v="0"/>
    <s v="photography/nature"/>
    <n v="4"/>
    <n v="20"/>
    <x v="8"/>
    <x v="24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x v="0"/>
    <n v="1"/>
    <b v="0"/>
    <s v="photography/nature"/>
    <n v="0.44444444444444442"/>
    <n v="10"/>
    <x v="8"/>
    <x v="24"/>
    <x v="0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x v="0"/>
    <n v="0"/>
    <b v="0"/>
    <s v="photography/nature"/>
    <n v="0"/>
    <e v="#DIV/0!"/>
    <x v="8"/>
    <x v="24"/>
    <x v="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x v="0"/>
    <n v="1"/>
    <b v="0"/>
    <s v="photography/nature"/>
    <n v="3.3333333333333333E-2"/>
    <n v="1"/>
    <x v="8"/>
    <x v="24"/>
    <x v="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x v="0"/>
    <n v="11"/>
    <b v="0"/>
    <s v="photography/nature"/>
    <n v="28.9"/>
    <n v="26.272727272727273"/>
    <x v="8"/>
    <x v="24"/>
    <x v="0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x v="0"/>
    <n v="0"/>
    <b v="0"/>
    <s v="photography/nature"/>
    <n v="0"/>
    <e v="#DIV/0!"/>
    <x v="8"/>
    <x v="24"/>
    <x v="0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x v="0"/>
    <n v="1"/>
    <b v="0"/>
    <s v="photography/nature"/>
    <n v="8.5714285714285712"/>
    <n v="60"/>
    <x v="8"/>
    <x v="24"/>
    <x v="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x v="0"/>
    <n v="6"/>
    <b v="0"/>
    <s v="photography/nature"/>
    <n v="34"/>
    <n v="28.333333333333332"/>
    <x v="8"/>
    <x v="24"/>
    <x v="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x v="0"/>
    <n v="7"/>
    <b v="0"/>
    <s v="photography/nature"/>
    <n v="13.466666666666665"/>
    <n v="14.428571428571429"/>
    <x v="8"/>
    <x v="24"/>
    <x v="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x v="0"/>
    <n v="0"/>
    <b v="0"/>
    <s v="photography/nature"/>
    <n v="0"/>
    <e v="#DIV/0!"/>
    <x v="8"/>
    <x v="24"/>
    <x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x v="0"/>
    <n v="16"/>
    <b v="0"/>
    <s v="photography/nature"/>
    <n v="49.186046511627907"/>
    <n v="132.1875"/>
    <x v="8"/>
    <x v="24"/>
    <x v="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x v="0"/>
    <n v="0"/>
    <b v="0"/>
    <s v="photography/nature"/>
    <n v="0"/>
    <e v="#DIV/0!"/>
    <x v="8"/>
    <x v="24"/>
    <x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x v="0"/>
    <n v="0"/>
    <b v="0"/>
    <s v="photography/nature"/>
    <n v="0"/>
    <e v="#DIV/0!"/>
    <x v="8"/>
    <x v="24"/>
    <x v="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x v="0"/>
    <n v="0"/>
    <b v="0"/>
    <s v="photography/nature"/>
    <n v="0"/>
    <e v="#DIV/0!"/>
    <x v="8"/>
    <x v="24"/>
    <x v="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x v="0"/>
    <n v="12"/>
    <b v="0"/>
    <s v="photography/nature"/>
    <n v="45.133333333333333"/>
    <n v="56.416666666666664"/>
    <x v="8"/>
    <x v="24"/>
    <x v="0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x v="0"/>
    <n v="1"/>
    <b v="0"/>
    <s v="photography/nature"/>
    <n v="4"/>
    <n v="100"/>
    <x v="8"/>
    <x v="24"/>
    <x v="0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x v="0"/>
    <n v="3"/>
    <b v="0"/>
    <s v="photography/nature"/>
    <n v="4.666666666666667"/>
    <n v="11.666666666666666"/>
    <x v="8"/>
    <x v="24"/>
    <x v="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x v="0"/>
    <n v="1"/>
    <b v="0"/>
    <s v="photography/nature"/>
    <n v="0.33333333333333337"/>
    <n v="50"/>
    <x v="8"/>
    <x v="24"/>
    <x v="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x v="0"/>
    <n v="4"/>
    <b v="0"/>
    <s v="photography/nature"/>
    <n v="3.7600000000000002"/>
    <n v="23.5"/>
    <x v="8"/>
    <x v="24"/>
    <x v="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x v="0"/>
    <n v="1"/>
    <b v="0"/>
    <s v="publishing/art books"/>
    <n v="0.67"/>
    <n v="67"/>
    <x v="3"/>
    <x v="25"/>
    <x v="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x v="0"/>
    <n v="0"/>
    <b v="0"/>
    <s v="publishing/art books"/>
    <n v="0"/>
    <e v="#DIV/0!"/>
    <x v="3"/>
    <x v="25"/>
    <x v="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x v="0"/>
    <n v="2"/>
    <b v="0"/>
    <s v="publishing/art books"/>
    <n v="1.4166666666666665"/>
    <n v="42.5"/>
    <x v="3"/>
    <x v="25"/>
    <x v="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x v="0"/>
    <n v="1"/>
    <b v="0"/>
    <s v="publishing/art books"/>
    <n v="0.1"/>
    <n v="10"/>
    <x v="3"/>
    <x v="25"/>
    <x v="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x v="0"/>
    <n v="1"/>
    <b v="0"/>
    <s v="publishing/art books"/>
    <n v="2.5"/>
    <n v="100"/>
    <x v="3"/>
    <x v="25"/>
    <x v="0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x v="0"/>
    <n v="59"/>
    <b v="0"/>
    <s v="publishing/art books"/>
    <n v="21.25"/>
    <n v="108.05084745762711"/>
    <x v="3"/>
    <x v="25"/>
    <x v="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x v="0"/>
    <n v="13"/>
    <b v="0"/>
    <s v="publishing/art books"/>
    <n v="4.117647058823529"/>
    <n v="26.923076923076923"/>
    <x v="3"/>
    <x v="25"/>
    <x v="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x v="0"/>
    <n v="22"/>
    <b v="0"/>
    <s v="publishing/art books"/>
    <n v="13.639999999999999"/>
    <n v="155"/>
    <x v="3"/>
    <x v="25"/>
    <x v="0"/>
    <x v="0"/>
  </r>
  <r>
    <n v="1569"/>
    <s v="to be removed (Canceled)"/>
    <s v="to be removed"/>
    <n v="30000"/>
    <n v="0"/>
    <x v="1"/>
    <x v="0"/>
    <s v="USD"/>
    <n v="1369498714"/>
    <x v="1569"/>
    <x v="0"/>
    <n v="0"/>
    <b v="0"/>
    <s v="publishing/art books"/>
    <n v="0"/>
    <e v="#DIV/0!"/>
    <x v="3"/>
    <x v="25"/>
    <x v="0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x v="0"/>
    <n v="52"/>
    <b v="0"/>
    <s v="publishing/art books"/>
    <n v="41.4"/>
    <n v="47.769230769230766"/>
    <x v="3"/>
    <x v="25"/>
    <x v="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x v="0"/>
    <n v="4"/>
    <b v="0"/>
    <s v="publishing/art books"/>
    <n v="0.66115702479338845"/>
    <n v="20"/>
    <x v="3"/>
    <x v="25"/>
    <x v="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x v="0"/>
    <n v="3"/>
    <b v="0"/>
    <s v="publishing/art books"/>
    <n v="5"/>
    <n v="41.666666666666664"/>
    <x v="3"/>
    <x v="25"/>
    <x v="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x v="0"/>
    <n v="3"/>
    <b v="0"/>
    <s v="publishing/art books"/>
    <n v="2.4777777777777779"/>
    <n v="74.333333333333329"/>
    <x v="3"/>
    <x v="25"/>
    <x v="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x v="0"/>
    <n v="6"/>
    <b v="0"/>
    <s v="publishing/art books"/>
    <n v="5.0599999999999996"/>
    <n v="84.333333333333329"/>
    <x v="3"/>
    <x v="25"/>
    <x v="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x v="0"/>
    <n v="35"/>
    <b v="0"/>
    <s v="publishing/art books"/>
    <n v="22.91"/>
    <n v="65.457142857142856"/>
    <x v="3"/>
    <x v="25"/>
    <x v="0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x v="0"/>
    <n v="10"/>
    <b v="0"/>
    <s v="publishing/art books"/>
    <n v="13"/>
    <n v="65"/>
    <x v="3"/>
    <x v="25"/>
    <x v="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x v="0"/>
    <n v="2"/>
    <b v="0"/>
    <s v="publishing/art books"/>
    <n v="0.54999999999999993"/>
    <n v="27.5"/>
    <x v="3"/>
    <x v="25"/>
    <x v="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x v="0"/>
    <n v="4"/>
    <b v="0"/>
    <s v="publishing/art books"/>
    <n v="10.806536636794938"/>
    <n v="51.25"/>
    <x v="3"/>
    <x v="25"/>
    <x v="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x v="0"/>
    <n v="2"/>
    <b v="0"/>
    <s v="publishing/art books"/>
    <n v="0.84008400840084008"/>
    <n v="14"/>
    <x v="3"/>
    <x v="25"/>
    <x v="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x v="0"/>
    <n v="0"/>
    <b v="0"/>
    <s v="publishing/art books"/>
    <n v="0"/>
    <e v="#DIV/0!"/>
    <x v="3"/>
    <x v="25"/>
    <x v="0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x v="0"/>
    <n v="1"/>
    <b v="0"/>
    <s v="photography/places"/>
    <n v="0.5"/>
    <n v="5"/>
    <x v="8"/>
    <x v="26"/>
    <x v="0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x v="0"/>
    <n v="3"/>
    <b v="0"/>
    <s v="photography/places"/>
    <n v="9.3000000000000007"/>
    <n v="31"/>
    <x v="8"/>
    <x v="26"/>
    <x v="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x v="0"/>
    <n v="1"/>
    <b v="0"/>
    <s v="photography/places"/>
    <n v="7.4999999999999997E-2"/>
    <n v="15"/>
    <x v="8"/>
    <x v="26"/>
    <x v="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x v="0"/>
    <n v="0"/>
    <b v="0"/>
    <s v="photography/places"/>
    <n v="0"/>
    <e v="#DIV/0!"/>
    <x v="8"/>
    <x v="26"/>
    <x v="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x v="0"/>
    <n v="12"/>
    <b v="0"/>
    <s v="photography/places"/>
    <n v="79"/>
    <n v="131.66666666666666"/>
    <x v="8"/>
    <x v="26"/>
    <x v="0"/>
    <x v="0"/>
  </r>
  <r>
    <n v="1586"/>
    <s v="Missouri In Pictures"/>
    <s v="Show the world the beauty that is in all of our back yards!"/>
    <n v="1500"/>
    <n v="0"/>
    <x v="2"/>
    <x v="0"/>
    <s v="USD"/>
    <n v="1428197422"/>
    <x v="1586"/>
    <x v="0"/>
    <n v="0"/>
    <b v="0"/>
    <s v="photography/places"/>
    <n v="0"/>
    <e v="#DIV/0!"/>
    <x v="8"/>
    <x v="26"/>
    <x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x v="0"/>
    <n v="1"/>
    <b v="0"/>
    <s v="photography/places"/>
    <n v="1.3333333333333334E-2"/>
    <n v="1"/>
    <x v="8"/>
    <x v="26"/>
    <x v="0"/>
    <x v="0"/>
  </r>
  <r>
    <n v="1588"/>
    <s v="The Right Side of Texas"/>
    <s v="Southeast Texas as seen through the lens of a cell phone camera"/>
    <n v="516"/>
    <n v="0"/>
    <x v="2"/>
    <x v="0"/>
    <s v="USD"/>
    <n v="1422735120"/>
    <x v="1588"/>
    <x v="0"/>
    <n v="0"/>
    <b v="0"/>
    <s v="photography/places"/>
    <n v="0"/>
    <e v="#DIV/0!"/>
    <x v="8"/>
    <x v="26"/>
    <x v="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x v="0"/>
    <n v="0"/>
    <b v="0"/>
    <s v="photography/places"/>
    <n v="0"/>
    <e v="#DIV/0!"/>
    <x v="8"/>
    <x v="26"/>
    <x v="0"/>
    <x v="0"/>
  </r>
  <r>
    <n v="1590"/>
    <s v="An Italian Adventure"/>
    <s v="Discover Italy through photography."/>
    <n v="60000"/>
    <n v="1020"/>
    <x v="2"/>
    <x v="13"/>
    <s v="EUR"/>
    <n v="1443040464"/>
    <x v="1590"/>
    <x v="0"/>
    <n v="2"/>
    <b v="0"/>
    <s v="photography/places"/>
    <n v="1.7000000000000002"/>
    <n v="510"/>
    <x v="8"/>
    <x v="26"/>
    <x v="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x v="0"/>
    <n v="92"/>
    <b v="0"/>
    <s v="photography/places"/>
    <n v="29.228571428571428"/>
    <n v="44.478260869565219"/>
    <x v="8"/>
    <x v="26"/>
    <x v="0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x v="0"/>
    <n v="0"/>
    <b v="0"/>
    <s v="photography/places"/>
    <n v="0"/>
    <e v="#DIV/0!"/>
    <x v="8"/>
    <x v="26"/>
    <x v="0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x v="0"/>
    <n v="3"/>
    <b v="0"/>
    <s v="photography/places"/>
    <n v="1.3636363636363637E-2"/>
    <n v="1"/>
    <x v="8"/>
    <x v="26"/>
    <x v="0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x v="0"/>
    <n v="10"/>
    <b v="0"/>
    <s v="photography/places"/>
    <n v="20.5"/>
    <n v="20.5"/>
    <x v="8"/>
    <x v="26"/>
    <x v="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x v="0"/>
    <n v="7"/>
    <b v="0"/>
    <s v="photography/places"/>
    <n v="0.27999999999999997"/>
    <n v="40"/>
    <x v="8"/>
    <x v="26"/>
    <x v="0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x v="0"/>
    <n v="3"/>
    <b v="0"/>
    <s v="photography/places"/>
    <n v="2.3076923076923079"/>
    <n v="25"/>
    <x v="8"/>
    <x v="26"/>
    <x v="0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x v="0"/>
    <n v="0"/>
    <b v="0"/>
    <s v="photography/places"/>
    <n v="0"/>
    <e v="#DIV/0!"/>
    <x v="8"/>
    <x v="26"/>
    <x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x v="0"/>
    <n v="1"/>
    <b v="0"/>
    <s v="photography/places"/>
    <n v="0.125"/>
    <n v="1"/>
    <x v="8"/>
    <x v="26"/>
    <x v="0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x v="0"/>
    <n v="0"/>
    <b v="0"/>
    <s v="photography/places"/>
    <n v="0"/>
    <e v="#DIV/0!"/>
    <x v="8"/>
    <x v="26"/>
    <x v="0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x v="0"/>
    <n v="9"/>
    <b v="0"/>
    <s v="photography/places"/>
    <n v="7.3400000000000007"/>
    <n v="40.777777777777779"/>
    <x v="8"/>
    <x v="26"/>
    <x v="0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x v="0"/>
    <n v="56"/>
    <b v="1"/>
    <s v="music/rock"/>
    <n v="108.2492"/>
    <n v="48.325535714285714"/>
    <x v="4"/>
    <x v="11"/>
    <x v="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x v="0"/>
    <n v="32"/>
    <b v="1"/>
    <s v="music/rock"/>
    <n v="100.16666666666667"/>
    <n v="46.953125"/>
    <x v="4"/>
    <x v="11"/>
    <x v="0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x v="0"/>
    <n v="30"/>
    <b v="1"/>
    <s v="music/rock"/>
    <n v="100.03299999999999"/>
    <n v="66.688666666666663"/>
    <x v="4"/>
    <x v="11"/>
    <x v="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x v="0"/>
    <n v="70"/>
    <b v="1"/>
    <s v="music/rock"/>
    <n v="122.10714285714286"/>
    <n v="48.842857142857142"/>
    <x v="4"/>
    <x v="11"/>
    <x v="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x v="0"/>
    <n v="44"/>
    <b v="1"/>
    <s v="music/rock"/>
    <n v="100.69333333333334"/>
    <n v="137.30909090909091"/>
    <x v="4"/>
    <x v="11"/>
    <x v="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x v="0"/>
    <n v="92"/>
    <b v="1"/>
    <s v="music/rock"/>
    <n v="101.004125"/>
    <n v="87.829673913043479"/>
    <x v="4"/>
    <x v="11"/>
    <x v="0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x v="0"/>
    <n v="205"/>
    <b v="1"/>
    <s v="music/rock"/>
    <n v="145.11000000000001"/>
    <n v="70.785365853658533"/>
    <x v="4"/>
    <x v="11"/>
    <x v="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x v="0"/>
    <n v="23"/>
    <b v="1"/>
    <s v="music/rock"/>
    <n v="101.25"/>
    <n v="52.826086956521742"/>
    <x v="4"/>
    <x v="11"/>
    <x v="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x v="0"/>
    <n v="4"/>
    <b v="1"/>
    <s v="music/rock"/>
    <n v="118.33333333333333"/>
    <n v="443.75"/>
    <x v="4"/>
    <x v="11"/>
    <x v="0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x v="0"/>
    <n v="112"/>
    <b v="1"/>
    <s v="music/rock"/>
    <n v="271.85000000000002"/>
    <n v="48.544642857142854"/>
    <x v="4"/>
    <x v="11"/>
    <x v="0"/>
    <x v="0"/>
  </r>
  <r>
    <n v="1611"/>
    <s v="Skelton-Luns CD/7&quot;             No Big Deal."/>
    <s v="Skelton-Luns CD/7&quot; No Big Deal."/>
    <n v="800"/>
    <n v="1001"/>
    <x v="0"/>
    <x v="0"/>
    <s v="USD"/>
    <n v="1370390432"/>
    <x v="1611"/>
    <x v="0"/>
    <n v="27"/>
    <b v="1"/>
    <s v="music/rock"/>
    <n v="125.125"/>
    <n v="37.074074074074076"/>
    <x v="4"/>
    <x v="11"/>
    <x v="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x v="0"/>
    <n v="11"/>
    <b v="1"/>
    <s v="music/rock"/>
    <n v="110.00000000000001"/>
    <n v="50"/>
    <x v="4"/>
    <x v="11"/>
    <x v="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x v="0"/>
    <n v="26"/>
    <b v="1"/>
    <s v="music/rock"/>
    <n v="101.49999999999999"/>
    <n v="39.03846153846154"/>
    <x v="4"/>
    <x v="11"/>
    <x v="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x v="0"/>
    <n v="77"/>
    <b v="1"/>
    <s v="music/rock"/>
    <n v="102.69999999999999"/>
    <n v="66.688311688311686"/>
    <x v="4"/>
    <x v="11"/>
    <x v="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x v="0"/>
    <n v="136"/>
    <b v="1"/>
    <s v="music/rock"/>
    <n v="114.12500000000001"/>
    <n v="67.132352941176464"/>
    <x v="4"/>
    <x v="1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x v="0"/>
    <n v="157"/>
    <b v="1"/>
    <s v="music/rock"/>
    <n v="104.2"/>
    <n v="66.369426751592357"/>
    <x v="4"/>
    <x v="11"/>
    <x v="0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x v="0"/>
    <n v="158"/>
    <b v="1"/>
    <s v="music/rock"/>
    <n v="145.85714285714286"/>
    <n v="64.620253164556956"/>
    <x v="4"/>
    <x v="11"/>
    <x v="0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x v="0"/>
    <n v="27"/>
    <b v="1"/>
    <s v="music/rock"/>
    <n v="105.06666666666666"/>
    <n v="58.370370370370374"/>
    <x v="4"/>
    <x v="11"/>
    <x v="0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x v="0"/>
    <n v="23"/>
    <b v="1"/>
    <s v="music/rock"/>
    <n v="133.33333333333331"/>
    <n v="86.956521739130437"/>
    <x v="4"/>
    <x v="11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x v="0"/>
    <n v="17"/>
    <b v="1"/>
    <s v="music/rock"/>
    <n v="112.99999999999999"/>
    <n v="66.470588235294116"/>
    <x v="4"/>
    <x v="11"/>
    <x v="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x v="0"/>
    <n v="37"/>
    <b v="1"/>
    <s v="music/rock"/>
    <n v="121.2"/>
    <n v="163.78378378378378"/>
    <x v="4"/>
    <x v="11"/>
    <x v="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x v="0"/>
    <n v="65"/>
    <b v="1"/>
    <s v="music/rock"/>
    <n v="101.72463768115942"/>
    <n v="107.98461538461538"/>
    <x v="4"/>
    <x v="11"/>
    <x v="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x v="0"/>
    <n v="18"/>
    <b v="1"/>
    <s v="music/rock"/>
    <n v="101.06666666666666"/>
    <n v="42.111111111111114"/>
    <x v="4"/>
    <x v="11"/>
    <x v="0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x v="0"/>
    <n v="25"/>
    <b v="1"/>
    <s v="music/rock"/>
    <n v="118"/>
    <n v="47.2"/>
    <x v="4"/>
    <x v="11"/>
    <x v="0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x v="0"/>
    <n v="104"/>
    <b v="1"/>
    <s v="music/rock"/>
    <n v="155.33333333333331"/>
    <n v="112.01923076923077"/>
    <x v="4"/>
    <x v="11"/>
    <x v="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x v="0"/>
    <n v="108"/>
    <b v="1"/>
    <s v="music/rock"/>
    <n v="101.18750000000001"/>
    <n v="74.953703703703709"/>
    <x v="4"/>
    <x v="11"/>
    <x v="0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x v="0"/>
    <n v="38"/>
    <b v="1"/>
    <s v="music/rock"/>
    <n v="117"/>
    <n v="61.578947368421055"/>
    <x v="4"/>
    <x v="11"/>
    <x v="0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x v="0"/>
    <n v="88"/>
    <b v="1"/>
    <s v="music/rock"/>
    <n v="100.925"/>
    <n v="45.875"/>
    <x v="4"/>
    <x v="11"/>
    <x v="0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x v="0"/>
    <n v="82"/>
    <b v="1"/>
    <s v="music/rock"/>
    <n v="103.66666666666666"/>
    <n v="75.853658536585371"/>
    <x v="4"/>
    <x v="11"/>
    <x v="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x v="0"/>
    <n v="126"/>
    <b v="1"/>
    <s v="music/rock"/>
    <n v="265.25"/>
    <n v="84.206349206349202"/>
    <x v="4"/>
    <x v="11"/>
    <x v="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x v="0"/>
    <n v="133"/>
    <b v="1"/>
    <s v="music/rock"/>
    <n v="155.91"/>
    <n v="117.22556390977444"/>
    <x v="4"/>
    <x v="11"/>
    <x v="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x v="0"/>
    <n v="47"/>
    <b v="1"/>
    <s v="music/rock"/>
    <n v="101.62500000000001"/>
    <n v="86.489361702127653"/>
    <x v="4"/>
    <x v="11"/>
    <x v="0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x v="0"/>
    <n v="58"/>
    <b v="1"/>
    <s v="music/rock"/>
    <n v="100"/>
    <n v="172.41379310344828"/>
    <x v="4"/>
    <x v="11"/>
    <x v="0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x v="0"/>
    <n v="32"/>
    <b v="1"/>
    <s v="music/rock"/>
    <n v="100.49999999999999"/>
    <n v="62.8125"/>
    <x v="4"/>
    <x v="11"/>
    <x v="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x v="0"/>
    <n v="37"/>
    <b v="1"/>
    <s v="music/rock"/>
    <n v="125.29999999999998"/>
    <n v="67.729729729729726"/>
    <x v="4"/>
    <x v="11"/>
    <x v="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x v="0"/>
    <n v="87"/>
    <b v="1"/>
    <s v="music/rock"/>
    <n v="103.55555555555556"/>
    <n v="53.5632183908046"/>
    <x v="4"/>
    <x v="11"/>
    <x v="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x v="0"/>
    <n v="15"/>
    <b v="1"/>
    <s v="music/rock"/>
    <n v="103.8"/>
    <n v="34.6"/>
    <x v="4"/>
    <x v="11"/>
    <x v="0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x v="0"/>
    <n v="27"/>
    <b v="1"/>
    <s v="music/rock"/>
    <n v="105"/>
    <n v="38.888888888888886"/>
    <x v="4"/>
    <x v="11"/>
    <x v="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x v="0"/>
    <n v="19"/>
    <b v="1"/>
    <s v="music/rock"/>
    <n v="100"/>
    <n v="94.736842105263165"/>
    <x v="4"/>
    <x v="11"/>
    <x v="0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x v="0"/>
    <n v="17"/>
    <b v="1"/>
    <s v="music/rock"/>
    <n v="169.86"/>
    <n v="39.967058823529413"/>
    <x v="4"/>
    <x v="11"/>
    <x v="0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x v="0"/>
    <n v="26"/>
    <b v="1"/>
    <s v="music/pop"/>
    <n v="101.4"/>
    <n v="97.5"/>
    <x v="4"/>
    <x v="27"/>
    <x v="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x v="0"/>
    <n v="28"/>
    <b v="1"/>
    <s v="music/pop"/>
    <n v="100"/>
    <n v="42.857142857142854"/>
    <x v="4"/>
    <x v="27"/>
    <x v="0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x v="0"/>
    <n v="37"/>
    <b v="1"/>
    <s v="music/pop"/>
    <n v="124.70000000000002"/>
    <n v="168.51351351351352"/>
    <x v="4"/>
    <x v="27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x v="0"/>
    <n v="128"/>
    <b v="1"/>
    <s v="music/pop"/>
    <n v="109.5"/>
    <n v="85.546875"/>
    <x v="4"/>
    <x v="27"/>
    <x v="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x v="0"/>
    <n v="10"/>
    <b v="1"/>
    <s v="music/pop"/>
    <n v="110.80000000000001"/>
    <n v="554"/>
    <x v="4"/>
    <x v="27"/>
    <x v="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x v="0"/>
    <n v="83"/>
    <b v="1"/>
    <s v="music/pop"/>
    <n v="110.2"/>
    <n v="26.554216867469879"/>
    <x v="4"/>
    <x v="27"/>
    <x v="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x v="0"/>
    <n v="46"/>
    <b v="1"/>
    <s v="music/pop"/>
    <n v="104.71999999999998"/>
    <n v="113.82608695652173"/>
    <x v="4"/>
    <x v="27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x v="0"/>
    <n v="90"/>
    <b v="1"/>
    <s v="music/pop"/>
    <n v="125.26086956521738"/>
    <n v="32.011111111111113"/>
    <x v="4"/>
    <x v="27"/>
    <x v="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x v="0"/>
    <n v="81"/>
    <b v="1"/>
    <s v="music/pop"/>
    <n v="100.58763157894737"/>
    <n v="47.189259259259259"/>
    <x v="4"/>
    <x v="27"/>
    <x v="0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x v="0"/>
    <n v="32"/>
    <b v="1"/>
    <s v="music/pop"/>
    <n v="141.55000000000001"/>
    <n v="88.46875"/>
    <x v="4"/>
    <x v="27"/>
    <x v="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x v="0"/>
    <n v="20"/>
    <b v="1"/>
    <s v="music/pop"/>
    <n v="100.75"/>
    <n v="100.75"/>
    <x v="4"/>
    <x v="27"/>
    <x v="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x v="0"/>
    <n v="70"/>
    <b v="1"/>
    <s v="music/pop"/>
    <n v="100.66666666666666"/>
    <n v="64.714285714285708"/>
    <x v="4"/>
    <x v="27"/>
    <x v="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x v="0"/>
    <n v="168"/>
    <b v="1"/>
    <s v="music/pop"/>
    <n v="174.2304"/>
    <n v="51.854285714285716"/>
    <x v="4"/>
    <x v="27"/>
    <x v="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x v="0"/>
    <n v="34"/>
    <b v="1"/>
    <s v="music/pop"/>
    <n v="119.90909090909089"/>
    <n v="38.794117647058826"/>
    <x v="4"/>
    <x v="27"/>
    <x v="0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x v="0"/>
    <n v="48"/>
    <b v="1"/>
    <s v="music/pop"/>
    <n v="142.86666666666667"/>
    <n v="44.645833333333336"/>
    <x v="4"/>
    <x v="27"/>
    <x v="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x v="0"/>
    <n v="48"/>
    <b v="1"/>
    <s v="music/pop"/>
    <n v="100.33493333333334"/>
    <n v="156.77333333333334"/>
    <x v="4"/>
    <x v="27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x v="0"/>
    <n v="221"/>
    <b v="1"/>
    <s v="music/pop"/>
    <n v="104.93380000000001"/>
    <n v="118.70339366515837"/>
    <x v="4"/>
    <x v="27"/>
    <x v="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x v="0"/>
    <n v="107"/>
    <b v="1"/>
    <s v="music/pop"/>
    <n v="132.23333333333335"/>
    <n v="74.149532710280369"/>
    <x v="4"/>
    <x v="27"/>
    <x v="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x v="0"/>
    <n v="45"/>
    <b v="1"/>
    <s v="music/pop"/>
    <n v="112.79999999999998"/>
    <n v="12.533333333333333"/>
    <x v="4"/>
    <x v="27"/>
    <x v="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x v="0"/>
    <n v="36"/>
    <b v="1"/>
    <s v="music/pop"/>
    <n v="1253.75"/>
    <n v="27.861111111111111"/>
    <x v="4"/>
    <x v="27"/>
    <x v="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x v="0"/>
    <n v="101"/>
    <b v="1"/>
    <s v="music/pop"/>
    <n v="102.50632911392405"/>
    <n v="80.178217821782184"/>
    <x v="4"/>
    <x v="27"/>
    <x v="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x v="0"/>
    <n v="62"/>
    <b v="1"/>
    <s v="music/pop"/>
    <n v="102.6375"/>
    <n v="132.43548387096774"/>
    <x v="4"/>
    <x v="27"/>
    <x v="0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x v="0"/>
    <n v="32"/>
    <b v="1"/>
    <s v="music/pop"/>
    <n v="108"/>
    <n v="33.75"/>
    <x v="4"/>
    <x v="27"/>
    <x v="0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x v="0"/>
    <n v="89"/>
    <b v="1"/>
    <s v="music/pop"/>
    <n v="122.40879999999999"/>
    <n v="34.384494382022467"/>
    <x v="4"/>
    <x v="27"/>
    <x v="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x v="0"/>
    <n v="93"/>
    <b v="1"/>
    <s v="music/pop"/>
    <n v="119.45714285714286"/>
    <n v="44.956989247311824"/>
    <x v="4"/>
    <x v="27"/>
    <x v="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x v="0"/>
    <n v="98"/>
    <b v="1"/>
    <s v="music/pop"/>
    <n v="160.88"/>
    <n v="41.04081632653061"/>
    <x v="4"/>
    <x v="27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x v="0"/>
    <n v="82"/>
    <b v="1"/>
    <s v="music/pop"/>
    <n v="126.85294117647059"/>
    <n v="52.597560975609753"/>
    <x v="4"/>
    <x v="27"/>
    <x v="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x v="0"/>
    <n v="116"/>
    <b v="1"/>
    <s v="music/pop"/>
    <n v="102.6375"/>
    <n v="70.784482758620683"/>
    <x v="4"/>
    <x v="27"/>
    <x v="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x v="0"/>
    <n v="52"/>
    <b v="1"/>
    <s v="music/pop"/>
    <n v="139.75"/>
    <n v="53.75"/>
    <x v="4"/>
    <x v="27"/>
    <x v="0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x v="0"/>
    <n v="23"/>
    <b v="1"/>
    <s v="music/pop"/>
    <n v="102.60000000000001"/>
    <n v="44.608695652173914"/>
    <x v="4"/>
    <x v="27"/>
    <x v="0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x v="0"/>
    <n v="77"/>
    <b v="1"/>
    <s v="music/pop"/>
    <n v="100.67349999999999"/>
    <n v="26.148961038961041"/>
    <x v="4"/>
    <x v="27"/>
    <x v="0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x v="0"/>
    <n v="49"/>
    <b v="1"/>
    <s v="music/pop"/>
    <n v="112.94117647058823"/>
    <n v="39.183673469387756"/>
    <x v="4"/>
    <x v="27"/>
    <x v="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x v="0"/>
    <n v="59"/>
    <b v="1"/>
    <s v="music/pop"/>
    <n v="128.09523809523807"/>
    <n v="45.593220338983052"/>
    <x v="4"/>
    <x v="27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x v="0"/>
    <n v="113"/>
    <b v="1"/>
    <s v="music/pop"/>
    <n v="201.7"/>
    <n v="89.247787610619469"/>
    <x v="4"/>
    <x v="27"/>
    <x v="0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x v="0"/>
    <n v="34"/>
    <b v="1"/>
    <s v="music/pop"/>
    <n v="137.416"/>
    <n v="40.416470588235299"/>
    <x v="4"/>
    <x v="27"/>
    <x v="0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x v="0"/>
    <n v="42"/>
    <b v="1"/>
    <s v="music/pop"/>
    <n v="115.33333333333333"/>
    <n v="82.38095238095238"/>
    <x v="4"/>
    <x v="27"/>
    <x v="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x v="0"/>
    <n v="42"/>
    <b v="1"/>
    <s v="music/pop"/>
    <n v="111.66666666666667"/>
    <n v="159.52380952380952"/>
    <x v="4"/>
    <x v="27"/>
    <x v="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x v="0"/>
    <n v="49"/>
    <b v="1"/>
    <s v="music/pop"/>
    <n v="118.39999999999999"/>
    <n v="36.244897959183675"/>
    <x v="4"/>
    <x v="27"/>
    <x v="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x v="0"/>
    <n v="56"/>
    <b v="1"/>
    <s v="music/pop"/>
    <n v="175"/>
    <n v="62.5"/>
    <x v="4"/>
    <x v="27"/>
    <x v="0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x v="0"/>
    <n v="25"/>
    <b v="1"/>
    <s v="music/pop"/>
    <n v="117.5"/>
    <n v="47"/>
    <x v="4"/>
    <x v="27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x v="0"/>
    <n v="884"/>
    <b v="0"/>
    <s v="music/faith"/>
    <n v="101.42212307692309"/>
    <n v="74.575090497737563"/>
    <x v="4"/>
    <x v="28"/>
    <x v="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x v="0"/>
    <n v="0"/>
    <b v="0"/>
    <s v="music/faith"/>
    <n v="0"/>
    <e v="#DIV/0!"/>
    <x v="4"/>
    <x v="28"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x v="0"/>
    <n v="10"/>
    <b v="0"/>
    <s v="music/faith"/>
    <n v="21.714285714285715"/>
    <n v="76"/>
    <x v="4"/>
    <x v="28"/>
    <x v="0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x v="0"/>
    <n v="101"/>
    <b v="0"/>
    <s v="music/faith"/>
    <n v="109.125"/>
    <n v="86.43564356435644"/>
    <x v="4"/>
    <x v="28"/>
    <x v="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x v="0"/>
    <n v="15"/>
    <b v="0"/>
    <s v="music/faith"/>
    <n v="102.85714285714285"/>
    <n v="24"/>
    <x v="4"/>
    <x v="28"/>
    <x v="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x v="0"/>
    <n v="1"/>
    <b v="0"/>
    <s v="music/faith"/>
    <n v="0.36"/>
    <n v="18"/>
    <x v="4"/>
    <x v="28"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x v="0"/>
    <n v="39"/>
    <b v="0"/>
    <s v="music/faith"/>
    <n v="31.25"/>
    <n v="80.128205128205124"/>
    <x v="4"/>
    <x v="28"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x v="0"/>
    <n v="7"/>
    <b v="0"/>
    <s v="music/faith"/>
    <n v="44.3"/>
    <n v="253.14285714285714"/>
    <x v="4"/>
    <x v="28"/>
    <x v="0"/>
    <x v="0"/>
  </r>
  <r>
    <n v="1689"/>
    <s v="Fly Away"/>
    <s v="Praising the Living God in the second half of life."/>
    <n v="2400"/>
    <n v="2400"/>
    <x v="3"/>
    <x v="0"/>
    <s v="USD"/>
    <n v="1489700230"/>
    <x v="1689"/>
    <x v="0"/>
    <n v="14"/>
    <b v="0"/>
    <s v="music/faith"/>
    <n v="100"/>
    <n v="171.42857142857142"/>
    <x v="4"/>
    <x v="28"/>
    <x v="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x v="0"/>
    <n v="11"/>
    <b v="0"/>
    <s v="music/faith"/>
    <n v="25.4"/>
    <n v="57.727272727272727"/>
    <x v="4"/>
    <x v="28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x v="0"/>
    <n v="38"/>
    <b v="0"/>
    <s v="music/faith"/>
    <n v="33.473333333333329"/>
    <n v="264.26315789473682"/>
    <x v="4"/>
    <x v="28"/>
    <x v="0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x v="0"/>
    <n v="15"/>
    <b v="0"/>
    <s v="music/faith"/>
    <n v="47.8"/>
    <n v="159.33333333333334"/>
    <x v="4"/>
    <x v="28"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x v="0"/>
    <n v="8"/>
    <b v="0"/>
    <s v="music/faith"/>
    <n v="9.3333333333333339"/>
    <n v="35"/>
    <x v="4"/>
    <x v="28"/>
    <x v="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x v="0"/>
    <n v="1"/>
    <b v="0"/>
    <s v="music/faith"/>
    <n v="0.05"/>
    <n v="5"/>
    <x v="4"/>
    <x v="28"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x v="0"/>
    <n v="23"/>
    <b v="0"/>
    <s v="music/faith"/>
    <n v="11.708333333333334"/>
    <n v="61.086956521739133"/>
    <x v="4"/>
    <x v="28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x v="0"/>
    <n v="0"/>
    <b v="0"/>
    <s v="music/faith"/>
    <n v="0"/>
    <e v="#DIV/0!"/>
    <x v="4"/>
    <x v="28"/>
    <x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x v="0"/>
    <n v="22"/>
    <b v="0"/>
    <s v="music/faith"/>
    <n v="20.208000000000002"/>
    <n v="114.81818181818181"/>
    <x v="4"/>
    <x v="28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x v="0"/>
    <n v="0"/>
    <b v="0"/>
    <s v="music/faith"/>
    <n v="0"/>
    <e v="#DIV/0!"/>
    <x v="4"/>
    <x v="28"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x v="0"/>
    <n v="4"/>
    <b v="0"/>
    <s v="music/faith"/>
    <n v="4.2311459353574925"/>
    <n v="54"/>
    <x v="4"/>
    <x v="28"/>
    <x v="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x v="0"/>
    <n v="79"/>
    <b v="0"/>
    <s v="music/faith"/>
    <n v="26.06"/>
    <n v="65.974683544303801"/>
    <x v="4"/>
    <x v="28"/>
    <x v="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x v="0"/>
    <n v="2"/>
    <b v="0"/>
    <s v="music/faith"/>
    <n v="0.19801980198019803"/>
    <n v="5"/>
    <x v="4"/>
    <x v="28"/>
    <x v="0"/>
    <x v="0"/>
  </r>
  <r>
    <n v="1702"/>
    <s v="lyndale lewis and new vision prosper cd release"/>
    <s v="I can do all things through christ jesus"/>
    <n v="16500"/>
    <n v="1"/>
    <x v="2"/>
    <x v="0"/>
    <s v="USD"/>
    <n v="1427745150"/>
    <x v="1702"/>
    <x v="0"/>
    <n v="1"/>
    <b v="0"/>
    <s v="music/faith"/>
    <n v="6.0606060606060606E-3"/>
    <n v="1"/>
    <x v="4"/>
    <x v="28"/>
    <x v="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x v="0"/>
    <n v="2"/>
    <b v="0"/>
    <s v="music/faith"/>
    <n v="1.02"/>
    <n v="25.5"/>
    <x v="4"/>
    <x v="28"/>
    <x v="0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x v="0"/>
    <n v="11"/>
    <b v="0"/>
    <s v="music/faith"/>
    <n v="65.100000000000009"/>
    <n v="118.36363636363636"/>
    <x v="4"/>
    <x v="28"/>
    <x v="0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x v="0"/>
    <n v="0"/>
    <b v="0"/>
    <s v="music/faith"/>
    <n v="0"/>
    <e v="#DIV/0!"/>
    <x v="4"/>
    <x v="28"/>
    <x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x v="0"/>
    <n v="0"/>
    <b v="0"/>
    <s v="music/faith"/>
    <n v="0"/>
    <e v="#DIV/0!"/>
    <x v="4"/>
    <x v="28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x v="0"/>
    <n v="9"/>
    <b v="0"/>
    <s v="music/faith"/>
    <n v="9.74"/>
    <n v="54.111111111111114"/>
    <x v="4"/>
    <x v="28"/>
    <x v="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x v="0"/>
    <n v="0"/>
    <b v="0"/>
    <s v="music/faith"/>
    <n v="0"/>
    <e v="#DIV/0!"/>
    <x v="4"/>
    <x v="28"/>
    <x v="0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x v="0"/>
    <n v="4"/>
    <b v="0"/>
    <s v="music/faith"/>
    <n v="4.8571428571428568"/>
    <n v="21.25"/>
    <x v="4"/>
    <x v="28"/>
    <x v="0"/>
    <x v="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x v="0"/>
    <n v="1"/>
    <b v="0"/>
    <s v="music/faith"/>
    <n v="0.67999999999999994"/>
    <n v="34"/>
    <x v="4"/>
    <x v="28"/>
    <x v="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x v="0"/>
    <n v="2"/>
    <b v="0"/>
    <s v="music/faith"/>
    <n v="10.5"/>
    <n v="525"/>
    <x v="4"/>
    <x v="28"/>
    <x v="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x v="0"/>
    <n v="0"/>
    <b v="0"/>
    <s v="music/faith"/>
    <n v="0"/>
    <e v="#DIV/0!"/>
    <x v="4"/>
    <x v="28"/>
    <x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x v="0"/>
    <n v="1"/>
    <b v="0"/>
    <s v="music/faith"/>
    <n v="1.6666666666666667"/>
    <n v="50"/>
    <x v="4"/>
    <x v="28"/>
    <x v="0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x v="0"/>
    <n v="17"/>
    <b v="0"/>
    <s v="music/faith"/>
    <n v="7.8680000000000003"/>
    <n v="115.70588235294117"/>
    <x v="4"/>
    <x v="28"/>
    <x v="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x v="0"/>
    <n v="2"/>
    <b v="0"/>
    <s v="music/faith"/>
    <n v="0.22"/>
    <n v="5.5"/>
    <x v="4"/>
    <x v="28"/>
    <x v="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x v="0"/>
    <n v="3"/>
    <b v="0"/>
    <s v="music/faith"/>
    <n v="7.5"/>
    <n v="50"/>
    <x v="4"/>
    <x v="28"/>
    <x v="0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x v="0"/>
    <n v="41"/>
    <b v="0"/>
    <s v="music/faith"/>
    <n v="42.725880551301685"/>
    <n v="34.024390243902438"/>
    <x v="4"/>
    <x v="28"/>
    <x v="0"/>
    <x v="0"/>
  </r>
  <r>
    <n v="1718"/>
    <s v="The Prodigal Son"/>
    <s v="A melody for the galaxy."/>
    <n v="35000"/>
    <n v="75"/>
    <x v="2"/>
    <x v="0"/>
    <s v="USD"/>
    <n v="1463201940"/>
    <x v="1718"/>
    <x v="0"/>
    <n v="2"/>
    <b v="0"/>
    <s v="music/faith"/>
    <n v="0.2142857142857143"/>
    <n v="37.5"/>
    <x v="4"/>
    <x v="28"/>
    <x v="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x v="0"/>
    <n v="3"/>
    <b v="0"/>
    <s v="music/faith"/>
    <n v="0.87500000000000011"/>
    <n v="11.666666666666666"/>
    <x v="4"/>
    <x v="28"/>
    <x v="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x v="0"/>
    <n v="8"/>
    <b v="0"/>
    <s v="music/faith"/>
    <n v="5.625"/>
    <n v="28.125"/>
    <x v="4"/>
    <x v="28"/>
    <x v="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x v="0"/>
    <n v="0"/>
    <b v="0"/>
    <s v="music/faith"/>
    <n v="0"/>
    <e v="#DIV/0!"/>
    <x v="4"/>
    <x v="28"/>
    <x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x v="0"/>
    <n v="1"/>
    <b v="0"/>
    <s v="music/faith"/>
    <n v="3.4722222222222224E-2"/>
    <n v="1"/>
    <x v="4"/>
    <x v="28"/>
    <x v="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x v="0"/>
    <n v="3"/>
    <b v="0"/>
    <s v="music/faith"/>
    <n v="6.5"/>
    <n v="216.66666666666666"/>
    <x v="4"/>
    <x v="28"/>
    <x v="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x v="0"/>
    <n v="4"/>
    <b v="0"/>
    <s v="music/faith"/>
    <n v="0.58333333333333337"/>
    <n v="8.75"/>
    <x v="4"/>
    <x v="28"/>
    <x v="0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x v="0"/>
    <n v="9"/>
    <b v="0"/>
    <s v="music/faith"/>
    <n v="10.181818181818182"/>
    <n v="62.222222222222221"/>
    <x v="4"/>
    <x v="28"/>
    <x v="0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x v="0"/>
    <n v="16"/>
    <b v="0"/>
    <s v="music/faith"/>
    <n v="33.784615384615385"/>
    <n v="137.25"/>
    <x v="4"/>
    <x v="28"/>
    <x v="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x v="0"/>
    <n v="1"/>
    <b v="0"/>
    <s v="music/faith"/>
    <n v="3.3333333333333333E-2"/>
    <n v="1"/>
    <x v="4"/>
    <x v="28"/>
    <x v="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x v="0"/>
    <n v="7"/>
    <b v="0"/>
    <s v="music/faith"/>
    <n v="68.400000000000006"/>
    <n v="122.14285714285714"/>
    <x v="4"/>
    <x v="28"/>
    <x v="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x v="0"/>
    <n v="0"/>
    <b v="0"/>
    <s v="music/faith"/>
    <n v="0"/>
    <e v="#DIV/0!"/>
    <x v="4"/>
    <x v="28"/>
    <x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x v="0"/>
    <n v="0"/>
    <b v="0"/>
    <s v="music/faith"/>
    <n v="0"/>
    <e v="#DIV/0!"/>
    <x v="4"/>
    <x v="28"/>
    <x v="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x v="0"/>
    <n v="0"/>
    <b v="0"/>
    <s v="music/faith"/>
    <n v="0"/>
    <e v="#DIV/0!"/>
    <x v="4"/>
    <x v="28"/>
    <x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x v="0"/>
    <n v="0"/>
    <b v="0"/>
    <s v="music/faith"/>
    <n v="0"/>
    <e v="#DIV/0!"/>
    <x v="4"/>
    <x v="28"/>
    <x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x v="0"/>
    <n v="0"/>
    <b v="0"/>
    <s v="music/faith"/>
    <n v="0"/>
    <e v="#DIV/0!"/>
    <x v="4"/>
    <x v="28"/>
    <x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x v="0"/>
    <n v="1"/>
    <b v="0"/>
    <s v="music/faith"/>
    <n v="2.2222222222222223E-2"/>
    <n v="1"/>
    <x v="4"/>
    <x v="28"/>
    <x v="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x v="0"/>
    <n v="2"/>
    <b v="0"/>
    <s v="music/faith"/>
    <n v="11"/>
    <n v="55"/>
    <x v="4"/>
    <x v="28"/>
    <x v="0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x v="0"/>
    <n v="1"/>
    <b v="0"/>
    <s v="music/faith"/>
    <n v="0.73333333333333328"/>
    <n v="22"/>
    <x v="4"/>
    <x v="28"/>
    <x v="0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x v="0"/>
    <n v="15"/>
    <b v="0"/>
    <s v="music/faith"/>
    <n v="21.25"/>
    <n v="56.666666666666664"/>
    <x v="4"/>
    <x v="28"/>
    <x v="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x v="0"/>
    <n v="1"/>
    <b v="0"/>
    <s v="music/faith"/>
    <n v="0.4"/>
    <n v="20"/>
    <x v="4"/>
    <x v="28"/>
    <x v="0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x v="0"/>
    <n v="1"/>
    <b v="0"/>
    <s v="music/faith"/>
    <n v="0.1"/>
    <n v="1"/>
    <x v="4"/>
    <x v="28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x v="0"/>
    <n v="0"/>
    <b v="0"/>
    <s v="music/faith"/>
    <n v="0"/>
    <e v="#DIV/0!"/>
    <x v="4"/>
    <x v="28"/>
    <x v="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x v="0"/>
    <n v="52"/>
    <b v="1"/>
    <s v="photography/photobooks"/>
    <n v="110.83333333333334"/>
    <n v="25.576923076923077"/>
    <x v="8"/>
    <x v="20"/>
    <x v="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x v="0"/>
    <n v="34"/>
    <b v="1"/>
    <s v="photography/photobooks"/>
    <n v="108.74999999999999"/>
    <n v="63.970588235294116"/>
    <x v="8"/>
    <x v="20"/>
    <x v="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x v="0"/>
    <n v="67"/>
    <b v="1"/>
    <s v="photography/photobooks"/>
    <n v="100.41666666666667"/>
    <n v="89.925373134328353"/>
    <x v="8"/>
    <x v="20"/>
    <x v="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x v="0"/>
    <n v="70"/>
    <b v="1"/>
    <s v="photography/photobooks"/>
    <n v="118.45454545454545"/>
    <n v="93.071428571428569"/>
    <x v="8"/>
    <x v="20"/>
    <x v="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x v="0"/>
    <n v="89"/>
    <b v="1"/>
    <s v="photography/photobooks"/>
    <n v="114.01428571428571"/>
    <n v="89.674157303370791"/>
    <x v="8"/>
    <x v="20"/>
    <x v="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x v="0"/>
    <n v="107"/>
    <b v="1"/>
    <s v="photography/photobooks"/>
    <n v="148.10000000000002"/>
    <n v="207.61682242990653"/>
    <x v="8"/>
    <x v="20"/>
    <x v="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x v="0"/>
    <n v="159"/>
    <b v="1"/>
    <s v="photography/photobooks"/>
    <n v="104.95555555555556"/>
    <n v="59.408805031446541"/>
    <x v="8"/>
    <x v="20"/>
    <x v="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x v="0"/>
    <n v="181"/>
    <b v="1"/>
    <s v="photography/photobooks"/>
    <n v="129.94800000000001"/>
    <n v="358.97237569060775"/>
    <x v="8"/>
    <x v="20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x v="0"/>
    <n v="131"/>
    <b v="1"/>
    <s v="photography/photobooks"/>
    <n v="123.48756218905473"/>
    <n v="94.736641221374043"/>
    <x v="8"/>
    <x v="20"/>
    <x v="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x v="0"/>
    <n v="125"/>
    <b v="1"/>
    <s v="photography/photobooks"/>
    <n v="201.62"/>
    <n v="80.647999999999996"/>
    <x v="8"/>
    <x v="20"/>
    <x v="0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x v="0"/>
    <n v="61"/>
    <b v="1"/>
    <s v="photography/photobooks"/>
    <n v="102.89999999999999"/>
    <n v="168.68852459016392"/>
    <x v="8"/>
    <x v="20"/>
    <x v="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x v="0"/>
    <n v="90"/>
    <b v="1"/>
    <s v="photography/photobooks"/>
    <n v="260.16666666666663"/>
    <n v="34.68888888888889"/>
    <x v="8"/>
    <x v="20"/>
    <x v="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x v="0"/>
    <n v="35"/>
    <b v="1"/>
    <s v="photography/photobooks"/>
    <n v="108"/>
    <n v="462.85714285714283"/>
    <x v="8"/>
    <x v="20"/>
    <x v="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x v="0"/>
    <n v="90"/>
    <b v="1"/>
    <s v="photography/photobooks"/>
    <n v="110.52941176470587"/>
    <n v="104.38888888888889"/>
    <x v="8"/>
    <x v="20"/>
    <x v="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x v="0"/>
    <n v="4"/>
    <b v="1"/>
    <s v="photography/photobooks"/>
    <n v="120"/>
    <n v="7.5"/>
    <x v="8"/>
    <x v="20"/>
    <x v="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x v="0"/>
    <n v="120"/>
    <b v="1"/>
    <s v="photography/photobooks"/>
    <n v="102.82909090909091"/>
    <n v="47.13"/>
    <x v="8"/>
    <x v="20"/>
    <x v="0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x v="0"/>
    <n v="14"/>
    <b v="1"/>
    <s v="photography/photobooks"/>
    <n v="115.99999999999999"/>
    <n v="414.28571428571428"/>
    <x v="8"/>
    <x v="20"/>
    <x v="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x v="0"/>
    <n v="27"/>
    <b v="1"/>
    <s v="photography/photobooks"/>
    <n v="114.7"/>
    <n v="42.481481481481481"/>
    <x v="8"/>
    <x v="20"/>
    <x v="0"/>
    <x v="0"/>
  </r>
  <r>
    <n v="1759"/>
    <s v="Death Valley"/>
    <s v="Death Valley will be the first photo book of Andi State"/>
    <n v="5000"/>
    <n v="5330"/>
    <x v="0"/>
    <x v="0"/>
    <s v="USD"/>
    <n v="1427309629"/>
    <x v="1759"/>
    <x v="0"/>
    <n v="49"/>
    <b v="1"/>
    <s v="photography/photobooks"/>
    <n v="106.60000000000001"/>
    <n v="108.77551020408163"/>
    <x v="8"/>
    <x v="20"/>
    <x v="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x v="0"/>
    <n v="102"/>
    <b v="1"/>
    <s v="photography/photobooks"/>
    <n v="165.44"/>
    <n v="81.098039215686271"/>
    <x v="8"/>
    <x v="20"/>
    <x v="0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x v="0"/>
    <n v="3"/>
    <b v="1"/>
    <s v="photography/photobooks"/>
    <n v="155"/>
    <n v="51.666666666666664"/>
    <x v="8"/>
    <x v="20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x v="0"/>
    <n v="25"/>
    <b v="1"/>
    <s v="photography/photobooks"/>
    <n v="885"/>
    <n v="35.4"/>
    <x v="8"/>
    <x v="20"/>
    <x v="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x v="0"/>
    <n v="118"/>
    <b v="1"/>
    <s v="photography/photobooks"/>
    <n v="101.90833333333333"/>
    <n v="103.63559322033899"/>
    <x v="8"/>
    <x v="20"/>
    <x v="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x v="1"/>
    <n v="39"/>
    <b v="0"/>
    <s v="photography/photobooks"/>
    <n v="19.600000000000001"/>
    <n v="55.282051282051285"/>
    <x v="8"/>
    <x v="20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x v="1"/>
    <n v="103"/>
    <b v="0"/>
    <s v="photography/photobooks"/>
    <n v="59.467839999999995"/>
    <n v="72.16970873786407"/>
    <x v="8"/>
    <x v="20"/>
    <x v="0"/>
    <x v="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x v="1"/>
    <n v="0"/>
    <b v="0"/>
    <s v="photography/photobooks"/>
    <n v="0"/>
    <e v="#DIV/0!"/>
    <x v="8"/>
    <x v="20"/>
    <x v="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x v="1"/>
    <n v="39"/>
    <b v="0"/>
    <s v="photography/photobooks"/>
    <n v="45.72"/>
    <n v="58.615384615384613"/>
    <x v="8"/>
    <x v="20"/>
    <x v="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x v="1"/>
    <n v="15"/>
    <b v="0"/>
    <s v="photography/photobooks"/>
    <n v="3.74"/>
    <n v="12.466666666666667"/>
    <x v="8"/>
    <x v="20"/>
    <x v="0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x v="1"/>
    <n v="22"/>
    <b v="0"/>
    <s v="photography/photobooks"/>
    <n v="2.7025000000000001"/>
    <n v="49.136363636363633"/>
    <x v="8"/>
    <x v="20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x v="1"/>
    <n v="92"/>
    <b v="0"/>
    <s v="photography/photobooks"/>
    <n v="56.51428571428572"/>
    <n v="150.5"/>
    <x v="8"/>
    <x v="20"/>
    <x v="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x v="1"/>
    <n v="25"/>
    <b v="0"/>
    <s v="photography/photobooks"/>
    <n v="21.30952380952381"/>
    <n v="35.799999999999997"/>
    <x v="8"/>
    <x v="20"/>
    <x v="0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x v="1"/>
    <n v="19"/>
    <b v="0"/>
    <s v="photography/photobooks"/>
    <n v="15.6"/>
    <n v="45.157894736842103"/>
    <x v="8"/>
    <x v="20"/>
    <x v="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x v="1"/>
    <n v="19"/>
    <b v="0"/>
    <s v="photography/photobooks"/>
    <n v="6.2566666666666677"/>
    <n v="98.78947368421052"/>
    <x v="8"/>
    <x v="20"/>
    <x v="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x v="1"/>
    <n v="13"/>
    <b v="0"/>
    <s v="photography/photobooks"/>
    <n v="45.92"/>
    <n v="88.307692307692307"/>
    <x v="8"/>
    <x v="20"/>
    <x v="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x v="1"/>
    <n v="124"/>
    <b v="0"/>
    <s v="photography/photobooks"/>
    <n v="65.101538461538468"/>
    <n v="170.62903225806451"/>
    <x v="8"/>
    <x v="20"/>
    <x v="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x v="1"/>
    <n v="4"/>
    <b v="0"/>
    <s v="photography/photobooks"/>
    <n v="6.7"/>
    <n v="83.75"/>
    <x v="8"/>
    <x v="20"/>
    <x v="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x v="1"/>
    <n v="10"/>
    <b v="0"/>
    <s v="photography/photobooks"/>
    <n v="13.5625"/>
    <n v="65.099999999999994"/>
    <x v="8"/>
    <x v="20"/>
    <x v="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x v="1"/>
    <n v="15"/>
    <b v="0"/>
    <s v="photography/photobooks"/>
    <n v="1.9900000000000002"/>
    <n v="66.333333333333329"/>
    <x v="8"/>
    <x v="20"/>
    <x v="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x v="1"/>
    <n v="38"/>
    <b v="0"/>
    <s v="photography/photobooks"/>
    <n v="36.236363636363642"/>
    <n v="104.89473684210526"/>
    <x v="8"/>
    <x v="20"/>
    <x v="0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x v="1"/>
    <n v="152"/>
    <b v="0"/>
    <s v="photography/photobooks"/>
    <n v="39.743333333333339"/>
    <n v="78.440789473684205"/>
    <x v="8"/>
    <x v="20"/>
    <x v="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x v="1"/>
    <n v="24"/>
    <b v="0"/>
    <s v="photography/photobooks"/>
    <n v="25.763636363636365"/>
    <n v="59.041666666666664"/>
    <x v="8"/>
    <x v="20"/>
    <x v="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x v="1"/>
    <n v="76"/>
    <b v="0"/>
    <s v="photography/photobooks"/>
    <n v="15.491428571428573"/>
    <n v="71.34210526315789"/>
    <x v="8"/>
    <x v="20"/>
    <x v="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x v="1"/>
    <n v="185"/>
    <b v="0"/>
    <s v="photography/photobooks"/>
    <n v="23.692499999999999"/>
    <n v="51.227027027027027"/>
    <x v="8"/>
    <x v="20"/>
    <x v="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x v="1"/>
    <n v="33"/>
    <b v="0"/>
    <s v="photography/photobooks"/>
    <n v="39.76"/>
    <n v="60.242424242424242"/>
    <x v="8"/>
    <x v="20"/>
    <x v="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x v="1"/>
    <n v="108"/>
    <b v="0"/>
    <s v="photography/photobooks"/>
    <n v="20.220833333333331"/>
    <n v="44.935185185185183"/>
    <x v="8"/>
    <x v="20"/>
    <x v="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x v="1"/>
    <n v="29"/>
    <b v="0"/>
    <s v="photography/photobooks"/>
    <n v="47.631578947368418"/>
    <n v="31.206896551724139"/>
    <x v="8"/>
    <x v="20"/>
    <x v="0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x v="1"/>
    <n v="24"/>
    <b v="0"/>
    <s v="photography/photobooks"/>
    <n v="15.329999999999998"/>
    <n v="63.875"/>
    <x v="8"/>
    <x v="20"/>
    <x v="0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x v="1"/>
    <n v="4"/>
    <b v="0"/>
    <s v="photography/photobooks"/>
    <n v="1.3818181818181818"/>
    <n v="19"/>
    <x v="8"/>
    <x v="20"/>
    <x v="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x v="1"/>
    <n v="4"/>
    <b v="0"/>
    <s v="photography/photobooks"/>
    <n v="0.5"/>
    <n v="10"/>
    <x v="8"/>
    <x v="20"/>
    <x v="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x v="1"/>
    <n v="15"/>
    <b v="0"/>
    <s v="photography/photobooks"/>
    <n v="4.957575757575758"/>
    <n v="109.06666666666666"/>
    <x v="8"/>
    <x v="20"/>
    <x v="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x v="1"/>
    <n v="4"/>
    <b v="0"/>
    <s v="photography/photobooks"/>
    <n v="3.5666666666666664"/>
    <n v="26.75"/>
    <x v="8"/>
    <x v="20"/>
    <x v="0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x v="1"/>
    <n v="139"/>
    <b v="0"/>
    <s v="photography/photobooks"/>
    <n v="61.124000000000002"/>
    <n v="109.93525179856115"/>
    <x v="8"/>
    <x v="20"/>
    <x v="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x v="1"/>
    <n v="2"/>
    <b v="0"/>
    <s v="photography/photobooks"/>
    <n v="1.3333333333333335"/>
    <n v="20"/>
    <x v="8"/>
    <x v="20"/>
    <x v="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x v="1"/>
    <n v="18"/>
    <b v="0"/>
    <s v="photography/photobooks"/>
    <n v="11.077777777777778"/>
    <n v="55.388888888888886"/>
    <x v="8"/>
    <x v="20"/>
    <x v="0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x v="1"/>
    <n v="81"/>
    <b v="0"/>
    <s v="photography/photobooks"/>
    <n v="38.735714285714288"/>
    <n v="133.90123456790124"/>
    <x v="8"/>
    <x v="20"/>
    <x v="0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x v="1"/>
    <n v="86"/>
    <b v="0"/>
    <s v="photography/photobooks"/>
    <n v="22.05263157894737"/>
    <n v="48.720930232558139"/>
    <x v="8"/>
    <x v="20"/>
    <x v="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x v="1"/>
    <n v="140"/>
    <b v="0"/>
    <s v="photography/photobooks"/>
    <n v="67.55"/>
    <n v="48.25"/>
    <x v="8"/>
    <x v="20"/>
    <x v="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x v="1"/>
    <n v="37"/>
    <b v="0"/>
    <s v="photography/photobooks"/>
    <n v="13.637499999999999"/>
    <n v="58.972972972972975"/>
    <x v="8"/>
    <x v="20"/>
    <x v="0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x v="1"/>
    <n v="6"/>
    <b v="0"/>
    <s v="photography/photobooks"/>
    <n v="1.7457500000000001"/>
    <n v="11.638333333333334"/>
    <x v="8"/>
    <x v="20"/>
    <x v="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x v="1"/>
    <n v="113"/>
    <b v="0"/>
    <s v="photography/photobooks"/>
    <n v="20.44963251188932"/>
    <n v="83.716814159292042"/>
    <x v="8"/>
    <x v="20"/>
    <x v="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x v="1"/>
    <n v="37"/>
    <b v="0"/>
    <s v="photography/photobooks"/>
    <n v="13.852941176470587"/>
    <n v="63.648648648648646"/>
    <x v="8"/>
    <x v="20"/>
    <x v="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x v="1"/>
    <n v="18"/>
    <b v="0"/>
    <s v="photography/photobooks"/>
    <n v="48.485714285714288"/>
    <n v="94.277777777777771"/>
    <x v="8"/>
    <x v="2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x v="1"/>
    <n v="75"/>
    <b v="0"/>
    <s v="photography/photobooks"/>
    <n v="30.8"/>
    <n v="71.86666666666666"/>
    <x v="8"/>
    <x v="20"/>
    <x v="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x v="1"/>
    <n v="52"/>
    <b v="0"/>
    <s v="photography/photobooks"/>
    <n v="35.174193548387095"/>
    <n v="104.84615384615384"/>
    <x v="8"/>
    <x v="20"/>
    <x v="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x v="1"/>
    <n v="122"/>
    <b v="0"/>
    <s v="photography/photobooks"/>
    <n v="36.404444444444444"/>
    <n v="67.139344262295083"/>
    <x v="8"/>
    <x v="20"/>
    <x v="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x v="1"/>
    <n v="8"/>
    <b v="0"/>
    <s v="photography/photobooks"/>
    <n v="2.9550000000000001"/>
    <n v="73.875"/>
    <x v="8"/>
    <x v="20"/>
    <x v="0"/>
    <x v="0"/>
  </r>
  <r>
    <n v="1807"/>
    <s v="Anywhere but Here"/>
    <s v="I want to explore alternative cultures and lifestyles in America."/>
    <n v="5000"/>
    <n v="553"/>
    <x v="2"/>
    <x v="0"/>
    <s v="USD"/>
    <n v="1411868313"/>
    <x v="1807"/>
    <x v="1"/>
    <n v="8"/>
    <b v="0"/>
    <s v="photography/photobooks"/>
    <n v="11.06"/>
    <n v="69.125"/>
    <x v="8"/>
    <x v="20"/>
    <x v="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x v="1"/>
    <n v="96"/>
    <b v="0"/>
    <s v="photography/photobooks"/>
    <n v="41.407142857142858"/>
    <n v="120.77083333333333"/>
    <x v="8"/>
    <x v="20"/>
    <x v="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x v="1"/>
    <n v="9"/>
    <b v="0"/>
    <s v="photography/photobooks"/>
    <n v="10.857142857142858"/>
    <n v="42.222222222222221"/>
    <x v="8"/>
    <x v="20"/>
    <x v="0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x v="0"/>
    <n v="2"/>
    <b v="0"/>
    <s v="photography/photobooks"/>
    <n v="3.3333333333333335"/>
    <n v="7.5"/>
    <x v="8"/>
    <x v="20"/>
    <x v="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x v="0"/>
    <n v="26"/>
    <b v="0"/>
    <s v="photography/photobooks"/>
    <n v="7.407407407407407E-2"/>
    <n v="1.5384615384615385"/>
    <x v="8"/>
    <x v="20"/>
    <x v="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x v="0"/>
    <n v="23"/>
    <b v="0"/>
    <s v="photography/photobooks"/>
    <n v="13.307692307692307"/>
    <n v="37.608695652173914"/>
    <x v="8"/>
    <x v="20"/>
    <x v="0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x v="0"/>
    <n v="0"/>
    <b v="0"/>
    <s v="photography/photobooks"/>
    <n v="0"/>
    <e v="#DIV/0!"/>
    <x v="8"/>
    <x v="20"/>
    <x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x v="0"/>
    <n v="140"/>
    <b v="0"/>
    <s v="photography/photobooks"/>
    <n v="49.183333333333337"/>
    <n v="42.157142857142858"/>
    <x v="8"/>
    <x v="20"/>
    <x v="0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x v="0"/>
    <n v="0"/>
    <b v="0"/>
    <s v="photography/photobooks"/>
    <n v="0"/>
    <e v="#DIV/0!"/>
    <x v="8"/>
    <x v="20"/>
    <x v="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x v="0"/>
    <n v="6"/>
    <b v="0"/>
    <s v="photography/photobooks"/>
    <n v="2.036"/>
    <n v="84.833333333333329"/>
    <x v="8"/>
    <x v="20"/>
    <x v="0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x v="0"/>
    <n v="100"/>
    <b v="0"/>
    <s v="photography/photobooks"/>
    <n v="52.327777777777776"/>
    <n v="94.19"/>
    <x v="8"/>
    <x v="20"/>
    <x v="0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x v="0"/>
    <n v="0"/>
    <b v="0"/>
    <s v="photography/photobooks"/>
    <n v="0"/>
    <e v="#DIV/0!"/>
    <x v="8"/>
    <x v="20"/>
    <x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x v="0"/>
    <n v="4"/>
    <b v="0"/>
    <s v="photography/photobooks"/>
    <n v="2.083333333333333"/>
    <n v="6.25"/>
    <x v="8"/>
    <x v="20"/>
    <x v="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x v="0"/>
    <n v="8"/>
    <b v="0"/>
    <s v="photography/photobooks"/>
    <n v="6.565384615384616"/>
    <n v="213.375"/>
    <x v="8"/>
    <x v="20"/>
    <x v="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x v="0"/>
    <n v="57"/>
    <b v="1"/>
    <s v="music/rock"/>
    <n v="134.88999999999999"/>
    <n v="59.162280701754383"/>
    <x v="4"/>
    <x v="11"/>
    <x v="0"/>
    <x v="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x v="0"/>
    <n v="11"/>
    <b v="1"/>
    <s v="music/rock"/>
    <n v="100"/>
    <n v="27.272727272727273"/>
    <x v="4"/>
    <x v="11"/>
    <x v="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x v="0"/>
    <n v="33"/>
    <b v="1"/>
    <s v="music/rock"/>
    <n v="115.85714285714286"/>
    <n v="24.575757575757574"/>
    <x v="4"/>
    <x v="11"/>
    <x v="0"/>
    <x v="0"/>
  </r>
  <r>
    <n v="1824"/>
    <s v="Tin Man's Broken Wisdom Fund"/>
    <s v="cd fund raiser"/>
    <n v="3000"/>
    <n v="3002"/>
    <x v="0"/>
    <x v="0"/>
    <s v="USD"/>
    <n v="1389146880"/>
    <x v="1824"/>
    <x v="0"/>
    <n v="40"/>
    <b v="1"/>
    <s v="music/rock"/>
    <n v="100.06666666666666"/>
    <n v="75.05"/>
    <x v="4"/>
    <x v="11"/>
    <x v="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x v="0"/>
    <n v="50"/>
    <b v="1"/>
    <s v="music/rock"/>
    <n v="105.05"/>
    <n v="42.02"/>
    <x v="4"/>
    <x v="11"/>
    <x v="0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x v="0"/>
    <n v="38"/>
    <b v="1"/>
    <s v="music/rock"/>
    <n v="101"/>
    <n v="53.157894736842103"/>
    <x v="4"/>
    <x v="11"/>
    <x v="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x v="0"/>
    <n v="96"/>
    <b v="1"/>
    <s v="music/rock"/>
    <n v="100.66250000000001"/>
    <n v="83.885416666666671"/>
    <x v="4"/>
    <x v="11"/>
    <x v="0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x v="0"/>
    <n v="48"/>
    <b v="1"/>
    <s v="music/rock"/>
    <n v="100.16000000000001"/>
    <n v="417.33333333333331"/>
    <x v="4"/>
    <x v="1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x v="0"/>
    <n v="33"/>
    <b v="1"/>
    <s v="music/rock"/>
    <n v="166.68333333333334"/>
    <n v="75.765151515151516"/>
    <x v="4"/>
    <x v="11"/>
    <x v="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x v="0"/>
    <n v="226"/>
    <b v="1"/>
    <s v="music/rock"/>
    <n v="101.53333333333335"/>
    <n v="67.389380530973455"/>
    <x v="4"/>
    <x v="11"/>
    <x v="0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x v="0"/>
    <n v="14"/>
    <b v="1"/>
    <s v="music/rock"/>
    <n v="103"/>
    <n v="73.571428571428569"/>
    <x v="4"/>
    <x v="11"/>
    <x v="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x v="0"/>
    <n v="20"/>
    <b v="1"/>
    <s v="music/rock"/>
    <n v="142.85714285714286"/>
    <n v="25"/>
    <x v="4"/>
    <x v="11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x v="0"/>
    <n v="25"/>
    <b v="1"/>
    <s v="music/rock"/>
    <n v="262.5"/>
    <n v="42"/>
    <x v="4"/>
    <x v="11"/>
    <x v="0"/>
    <x v="0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x v="0"/>
    <n v="90"/>
    <b v="1"/>
    <s v="music/rock"/>
    <n v="118.05000000000001"/>
    <n v="131.16666666666666"/>
    <x v="4"/>
    <x v="11"/>
    <x v="0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x v="0"/>
    <n v="11"/>
    <b v="1"/>
    <s v="music/rock"/>
    <n v="104"/>
    <n v="47.272727272727273"/>
    <x v="4"/>
    <x v="11"/>
    <x v="0"/>
    <x v="0"/>
  </r>
  <r>
    <n v="1836"/>
    <s v="KICKSTART OUR &lt;+3"/>
    <s v="Help fund our 2013 Sound &amp; Lighting Touring rig!"/>
    <n v="5000"/>
    <n v="10017"/>
    <x v="0"/>
    <x v="0"/>
    <s v="USD"/>
    <n v="1361129129"/>
    <x v="1836"/>
    <x v="0"/>
    <n v="55"/>
    <b v="1"/>
    <s v="music/rock"/>
    <n v="200.34"/>
    <n v="182.12727272727273"/>
    <x v="4"/>
    <x v="11"/>
    <x v="0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x v="0"/>
    <n v="30"/>
    <b v="1"/>
    <s v="music/rock"/>
    <n v="306.83333333333331"/>
    <n v="61.366666666666667"/>
    <x v="4"/>
    <x v="11"/>
    <x v="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x v="0"/>
    <n v="28"/>
    <b v="1"/>
    <s v="music/rock"/>
    <n v="100.149"/>
    <n v="35.767499999999998"/>
    <x v="4"/>
    <x v="11"/>
    <x v="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x v="0"/>
    <n v="45"/>
    <b v="1"/>
    <s v="music/rock"/>
    <n v="205.29999999999998"/>
    <n v="45.62222222222222"/>
    <x v="4"/>
    <x v="11"/>
    <x v="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x v="0"/>
    <n v="13"/>
    <b v="1"/>
    <s v="music/rock"/>
    <n v="108.88888888888889"/>
    <n v="75.384615384615387"/>
    <x v="4"/>
    <x v="11"/>
    <x v="0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x v="0"/>
    <n v="40"/>
    <b v="1"/>
    <s v="music/rock"/>
    <n v="101.75"/>
    <n v="50.875"/>
    <x v="4"/>
    <x v="11"/>
    <x v="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x v="0"/>
    <n v="21"/>
    <b v="1"/>
    <s v="music/rock"/>
    <n v="125.25"/>
    <n v="119.28571428571429"/>
    <x v="4"/>
    <x v="11"/>
    <x v="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x v="0"/>
    <n v="134"/>
    <b v="1"/>
    <s v="music/rock"/>
    <n v="124.0061"/>
    <n v="92.541865671641801"/>
    <x v="4"/>
    <x v="11"/>
    <x v="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x v="0"/>
    <n v="20"/>
    <b v="1"/>
    <s v="music/rock"/>
    <n v="101.4"/>
    <n v="76.05"/>
    <x v="4"/>
    <x v="11"/>
    <x v="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x v="0"/>
    <n v="19"/>
    <b v="1"/>
    <s v="music/rock"/>
    <n v="100"/>
    <n v="52.631578947368418"/>
    <x v="4"/>
    <x v="11"/>
    <x v="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x v="0"/>
    <n v="209"/>
    <b v="1"/>
    <s v="music/rock"/>
    <n v="137.92666666666668"/>
    <n v="98.990430622009569"/>
    <x v="4"/>
    <x v="11"/>
    <x v="0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x v="0"/>
    <n v="38"/>
    <b v="1"/>
    <s v="music/rock"/>
    <n v="120.88000000000001"/>
    <n v="79.526315789473685"/>
    <x v="4"/>
    <x v="11"/>
    <x v="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x v="0"/>
    <n v="24"/>
    <b v="1"/>
    <s v="music/rock"/>
    <n v="107.36666666666667"/>
    <n v="134.20833333333334"/>
    <x v="4"/>
    <x v="11"/>
    <x v="0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x v="0"/>
    <n v="8"/>
    <b v="1"/>
    <s v="music/rock"/>
    <n v="100.33333333333334"/>
    <n v="37.625"/>
    <x v="4"/>
    <x v="11"/>
    <x v="0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x v="0"/>
    <n v="179"/>
    <b v="1"/>
    <s v="music/rock"/>
    <n v="101.52222222222223"/>
    <n v="51.044692737430168"/>
    <x v="4"/>
    <x v="11"/>
    <x v="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x v="0"/>
    <n v="26"/>
    <b v="1"/>
    <s v="music/rock"/>
    <n v="100.07692307692308"/>
    <n v="50.03846153846154"/>
    <x v="4"/>
    <x v="11"/>
    <x v="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x v="0"/>
    <n v="131"/>
    <b v="1"/>
    <s v="music/rock"/>
    <n v="116.96666666666667"/>
    <n v="133.93129770992365"/>
    <x v="4"/>
    <x v="11"/>
    <x v="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x v="0"/>
    <n v="14"/>
    <b v="1"/>
    <s v="music/rock"/>
    <n v="101.875"/>
    <n v="58.214285714285715"/>
    <x v="4"/>
    <x v="11"/>
    <x v="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x v="0"/>
    <n v="174"/>
    <b v="1"/>
    <s v="music/rock"/>
    <n v="102.12366666666665"/>
    <n v="88.037643678160919"/>
    <x v="4"/>
    <x v="11"/>
    <x v="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x v="0"/>
    <n v="191"/>
    <b v="1"/>
    <s v="music/rock"/>
    <n v="154.05897142857143"/>
    <n v="70.576753926701571"/>
    <x v="4"/>
    <x v="11"/>
    <x v="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x v="0"/>
    <n v="38"/>
    <b v="1"/>
    <s v="music/rock"/>
    <n v="101.25"/>
    <n v="53.289473684210527"/>
    <x v="4"/>
    <x v="11"/>
    <x v="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x v="0"/>
    <n v="22"/>
    <b v="1"/>
    <s v="music/rock"/>
    <n v="100"/>
    <n v="136.36363636363637"/>
    <x v="4"/>
    <x v="11"/>
    <x v="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x v="0"/>
    <n v="149"/>
    <b v="1"/>
    <s v="music/rock"/>
    <n v="108.74800874800874"/>
    <n v="40.547315436241611"/>
    <x v="4"/>
    <x v="11"/>
    <x v="0"/>
    <x v="0"/>
  </r>
  <r>
    <n v="1859"/>
    <s v="Queen Kwong Tour to London and Paris"/>
    <s v="Queen Kwong is going ON TOUR to London and Paris!"/>
    <n v="3000"/>
    <n v="3955"/>
    <x v="0"/>
    <x v="0"/>
    <s v="USD"/>
    <n v="1316716129"/>
    <x v="1859"/>
    <x v="0"/>
    <n v="56"/>
    <b v="1"/>
    <s v="music/rock"/>
    <n v="131.83333333333334"/>
    <n v="70.625"/>
    <x v="4"/>
    <x v="11"/>
    <x v="0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x v="0"/>
    <n v="19"/>
    <b v="1"/>
    <s v="music/rock"/>
    <n v="133.46666666666667"/>
    <n v="52.684210526315788"/>
    <x v="4"/>
    <x v="11"/>
    <x v="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x v="0"/>
    <n v="0"/>
    <b v="0"/>
    <s v="games/mobile games"/>
    <n v="0"/>
    <e v="#DIV/0!"/>
    <x v="6"/>
    <x v="18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x v="0"/>
    <n v="16"/>
    <b v="0"/>
    <s v="games/mobile games"/>
    <n v="8.0833333333333321"/>
    <n v="90.9375"/>
    <x v="6"/>
    <x v="18"/>
    <x v="0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x v="0"/>
    <n v="2"/>
    <b v="0"/>
    <s v="games/mobile games"/>
    <n v="0.4"/>
    <n v="5"/>
    <x v="6"/>
    <x v="18"/>
    <x v="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x v="0"/>
    <n v="48"/>
    <b v="0"/>
    <s v="games/mobile games"/>
    <n v="42.892307692307689"/>
    <n v="58.083333333333336"/>
    <x v="6"/>
    <x v="18"/>
    <x v="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x v="0"/>
    <n v="2"/>
    <b v="0"/>
    <s v="games/mobile games"/>
    <n v="3.6363636363636364E-3"/>
    <n v="2"/>
    <x v="6"/>
    <x v="18"/>
    <x v="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x v="0"/>
    <n v="2"/>
    <b v="0"/>
    <s v="games/mobile games"/>
    <n v="0.5"/>
    <n v="62.5"/>
    <x v="6"/>
    <x v="18"/>
    <x v="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x v="0"/>
    <n v="1"/>
    <b v="0"/>
    <s v="games/mobile games"/>
    <n v="0.05"/>
    <n v="10"/>
    <x v="6"/>
    <x v="18"/>
    <x v="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x v="0"/>
    <n v="17"/>
    <b v="0"/>
    <s v="games/mobile games"/>
    <n v="4.8680000000000003"/>
    <n v="71.588235294117652"/>
    <x v="6"/>
    <x v="18"/>
    <x v="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x v="0"/>
    <n v="0"/>
    <b v="0"/>
    <s v="games/mobile games"/>
    <n v="0"/>
    <e v="#DIV/0!"/>
    <x v="6"/>
    <x v="18"/>
    <x v="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x v="0"/>
    <n v="11"/>
    <b v="0"/>
    <s v="games/mobile games"/>
    <n v="10.314285714285715"/>
    <n v="32.81818181818182"/>
    <x v="6"/>
    <x v="18"/>
    <x v="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x v="0"/>
    <n v="95"/>
    <b v="0"/>
    <s v="games/mobile games"/>
    <n v="71.784615384615378"/>
    <n v="49.11578947368421"/>
    <x v="6"/>
    <x v="18"/>
    <x v="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x v="0"/>
    <n v="13"/>
    <b v="0"/>
    <s v="games/mobile games"/>
    <n v="1.06"/>
    <n v="16.307692307692307"/>
    <x v="6"/>
    <x v="18"/>
    <x v="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x v="0"/>
    <n v="2"/>
    <b v="0"/>
    <s v="games/mobile games"/>
    <n v="0.44999999999999996"/>
    <n v="18"/>
    <x v="6"/>
    <x v="18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x v="0"/>
    <n v="2"/>
    <b v="0"/>
    <s v="games/mobile games"/>
    <n v="1.6250000000000001E-2"/>
    <n v="13"/>
    <x v="6"/>
    <x v="18"/>
    <x v="0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x v="0"/>
    <n v="3"/>
    <b v="0"/>
    <s v="games/mobile games"/>
    <n v="0.51"/>
    <n v="17"/>
    <x v="6"/>
    <x v="18"/>
    <x v="0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x v="0"/>
    <n v="0"/>
    <b v="0"/>
    <s v="games/mobile games"/>
    <n v="0"/>
    <e v="#DIV/0!"/>
    <x v="6"/>
    <x v="18"/>
    <x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x v="0"/>
    <n v="0"/>
    <b v="0"/>
    <s v="games/mobile games"/>
    <n v="0"/>
    <e v="#DIV/0!"/>
    <x v="6"/>
    <x v="18"/>
    <x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x v="0"/>
    <n v="0"/>
    <b v="0"/>
    <s v="games/mobile games"/>
    <n v="0"/>
    <e v="#DIV/0!"/>
    <x v="6"/>
    <x v="18"/>
    <x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x v="0"/>
    <n v="2"/>
    <b v="0"/>
    <s v="games/mobile games"/>
    <n v="0.12"/>
    <n v="3"/>
    <x v="6"/>
    <x v="18"/>
    <x v="0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x v="0"/>
    <n v="24"/>
    <b v="0"/>
    <s v="games/mobile games"/>
    <n v="20.080000000000002"/>
    <n v="41.833333333333336"/>
    <x v="6"/>
    <x v="18"/>
    <x v="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x v="0"/>
    <n v="70"/>
    <b v="1"/>
    <s v="music/indie rock"/>
    <n v="172.68449999999999"/>
    <n v="49.338428571428572"/>
    <x v="4"/>
    <x v="14"/>
    <x v="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x v="0"/>
    <n v="81"/>
    <b v="1"/>
    <s v="music/indie rock"/>
    <n v="100.8955223880597"/>
    <n v="41.728395061728392"/>
    <x v="4"/>
    <x v="14"/>
    <x v="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x v="0"/>
    <n v="32"/>
    <b v="1"/>
    <s v="music/indie rock"/>
    <n v="104.8048048048048"/>
    <n v="32.71875"/>
    <x v="4"/>
    <x v="14"/>
    <x v="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x v="0"/>
    <n v="26"/>
    <b v="1"/>
    <s v="music/indie rock"/>
    <n v="135.1"/>
    <n v="51.96153846153846"/>
    <x v="4"/>
    <x v="14"/>
    <x v="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x v="0"/>
    <n v="105"/>
    <b v="1"/>
    <s v="music/indie rock"/>
    <n v="116.32786885245903"/>
    <n v="50.685714285714283"/>
    <x v="4"/>
    <x v="14"/>
    <x v="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x v="0"/>
    <n v="29"/>
    <b v="1"/>
    <s v="music/indie rock"/>
    <n v="102.08333333333333"/>
    <n v="42.241379310344826"/>
    <x v="4"/>
    <x v="14"/>
    <x v="0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x v="0"/>
    <n v="8"/>
    <b v="1"/>
    <s v="music/indie rock"/>
    <n v="111.16666666666666"/>
    <n v="416.875"/>
    <x v="4"/>
    <x v="14"/>
    <x v="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x v="0"/>
    <n v="89"/>
    <b v="1"/>
    <s v="music/indie rock"/>
    <n v="166.08"/>
    <n v="46.651685393258425"/>
    <x v="4"/>
    <x v="14"/>
    <x v="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x v="0"/>
    <n v="44"/>
    <b v="1"/>
    <s v="music/indie rock"/>
    <n v="106.60000000000001"/>
    <n v="48.454545454545453"/>
    <x v="4"/>
    <x v="14"/>
    <x v="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x v="0"/>
    <n v="246"/>
    <b v="1"/>
    <s v="music/indie rock"/>
    <n v="144.58441666666667"/>
    <n v="70.5289837398374"/>
    <x v="4"/>
    <x v="14"/>
    <x v="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x v="0"/>
    <n v="120"/>
    <b v="1"/>
    <s v="music/indie rock"/>
    <n v="105.55000000000001"/>
    <n v="87.958333333333329"/>
    <x v="4"/>
    <x v="14"/>
    <x v="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x v="0"/>
    <n v="26"/>
    <b v="1"/>
    <s v="music/indie rock"/>
    <n v="136.60000000000002"/>
    <n v="26.26923076923077"/>
    <x v="4"/>
    <x v="14"/>
    <x v="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x v="0"/>
    <n v="45"/>
    <b v="1"/>
    <s v="music/indie rock"/>
    <n v="104"/>
    <n v="57.777777777777779"/>
    <x v="4"/>
    <x v="14"/>
    <x v="0"/>
    <x v="0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x v="0"/>
    <n v="20"/>
    <b v="1"/>
    <s v="music/indie rock"/>
    <n v="114.5"/>
    <n v="57.25"/>
    <x v="4"/>
    <x v="14"/>
    <x v="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x v="0"/>
    <n v="47"/>
    <b v="1"/>
    <s v="music/indie rock"/>
    <n v="101.71957671957672"/>
    <n v="196.34042553191489"/>
    <x v="4"/>
    <x v="14"/>
    <x v="0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x v="0"/>
    <n v="13"/>
    <b v="1"/>
    <s v="music/indie rock"/>
    <n v="123.94678492239468"/>
    <n v="43"/>
    <x v="4"/>
    <x v="14"/>
    <x v="0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x v="0"/>
    <n v="183"/>
    <b v="1"/>
    <s v="music/indie rock"/>
    <n v="102.45669291338582"/>
    <n v="35.551912568306008"/>
    <x v="4"/>
    <x v="14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x v="0"/>
    <n v="21"/>
    <b v="1"/>
    <s v="music/indie rock"/>
    <n v="144.5"/>
    <n v="68.80952380952381"/>
    <x v="4"/>
    <x v="14"/>
    <x v="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x v="0"/>
    <n v="42"/>
    <b v="1"/>
    <s v="music/indie rock"/>
    <n v="133.33333333333331"/>
    <n v="28.571428571428573"/>
    <x v="4"/>
    <x v="14"/>
    <x v="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x v="0"/>
    <n v="54"/>
    <b v="1"/>
    <s v="music/indie rock"/>
    <n v="109.3644"/>
    <n v="50.631666666666668"/>
    <x v="4"/>
    <x v="14"/>
    <x v="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x v="0"/>
    <n v="25"/>
    <b v="0"/>
    <s v="technology/gadgets"/>
    <n v="2.6969696969696968"/>
    <n v="106.8"/>
    <x v="2"/>
    <x v="29"/>
    <x v="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x v="0"/>
    <n v="3"/>
    <b v="0"/>
    <s v="technology/gadgets"/>
    <n v="1.2"/>
    <n v="4"/>
    <x v="2"/>
    <x v="29"/>
    <x v="0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x v="0"/>
    <n v="41"/>
    <b v="0"/>
    <s v="technology/gadgets"/>
    <n v="46.6"/>
    <n v="34.097560975609753"/>
    <x v="2"/>
    <x v="29"/>
    <x v="0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x v="0"/>
    <n v="2"/>
    <b v="0"/>
    <s v="technology/gadgets"/>
    <n v="0.1"/>
    <n v="25"/>
    <x v="2"/>
    <x v="29"/>
    <x v="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x v="0"/>
    <n v="4"/>
    <b v="0"/>
    <s v="technology/gadgets"/>
    <n v="0.16800000000000001"/>
    <n v="10.5"/>
    <x v="2"/>
    <x v="29"/>
    <x v="0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x v="0"/>
    <n v="99"/>
    <b v="0"/>
    <s v="technology/gadgets"/>
    <n v="42.76"/>
    <n v="215.95959595959596"/>
    <x v="2"/>
    <x v="29"/>
    <x v="0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x v="0"/>
    <n v="4"/>
    <b v="0"/>
    <s v="technology/gadgets"/>
    <n v="0.28333333333333333"/>
    <n v="21.25"/>
    <x v="2"/>
    <x v="29"/>
    <x v="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x v="0"/>
    <n v="4"/>
    <b v="0"/>
    <s v="technology/gadgets"/>
    <n v="1.7319999999999998"/>
    <n v="108.25"/>
    <x v="2"/>
    <x v="29"/>
    <x v="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x v="0"/>
    <n v="38"/>
    <b v="0"/>
    <s v="technology/gadgets"/>
    <n v="14.111428571428572"/>
    <n v="129.97368421052633"/>
    <x v="2"/>
    <x v="29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x v="0"/>
    <n v="285"/>
    <b v="0"/>
    <s v="technology/gadgets"/>
    <n v="39.395294117647055"/>
    <n v="117.49473684210527"/>
    <x v="2"/>
    <x v="29"/>
    <x v="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x v="0"/>
    <n v="1"/>
    <b v="0"/>
    <s v="technology/gadgets"/>
    <n v="2.3529411764705882E-2"/>
    <n v="10"/>
    <x v="2"/>
    <x v="29"/>
    <x v="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x v="0"/>
    <n v="42"/>
    <b v="0"/>
    <s v="technology/gadgets"/>
    <n v="59.3"/>
    <n v="70.595238095238102"/>
    <x v="2"/>
    <x v="29"/>
    <x v="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x v="0"/>
    <n v="26"/>
    <b v="0"/>
    <s v="technology/gadgets"/>
    <n v="1.3270833333333334"/>
    <n v="24.5"/>
    <x v="2"/>
    <x v="29"/>
    <x v="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x v="0"/>
    <n v="2"/>
    <b v="0"/>
    <s v="technology/gadgets"/>
    <n v="9.0090090090090094"/>
    <n v="30"/>
    <x v="2"/>
    <x v="29"/>
    <x v="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x v="0"/>
    <n v="4"/>
    <b v="0"/>
    <s v="technology/gadgets"/>
    <n v="1.6"/>
    <n v="2"/>
    <x v="2"/>
    <x v="29"/>
    <x v="0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x v="0"/>
    <n v="6"/>
    <b v="0"/>
    <s v="technology/gadgets"/>
    <n v="0.51"/>
    <n v="17"/>
    <x v="2"/>
    <x v="2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x v="0"/>
    <n v="70"/>
    <b v="0"/>
    <s v="technology/gadgets"/>
    <n v="52.570512820512818"/>
    <n v="2928.9285714285716"/>
    <x v="2"/>
    <x v="29"/>
    <x v="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x v="0"/>
    <n v="9"/>
    <b v="0"/>
    <s v="technology/gadgets"/>
    <n v="1.04"/>
    <n v="28.888888888888889"/>
    <x v="2"/>
    <x v="29"/>
    <x v="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x v="0"/>
    <n v="8"/>
    <b v="0"/>
    <s v="technology/gadgets"/>
    <n v="47.4"/>
    <n v="29.625"/>
    <x v="2"/>
    <x v="29"/>
    <x v="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x v="0"/>
    <n v="105"/>
    <b v="0"/>
    <s v="technology/gadgets"/>
    <n v="43.03"/>
    <n v="40.980952380952381"/>
    <x v="2"/>
    <x v="29"/>
    <x v="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x v="0"/>
    <n v="38"/>
    <b v="1"/>
    <s v="music/indie rock"/>
    <n v="136.80000000000001"/>
    <n v="54"/>
    <x v="4"/>
    <x v="14"/>
    <x v="0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x v="0"/>
    <n v="64"/>
    <b v="1"/>
    <s v="music/indie rock"/>
    <n v="115.55"/>
    <n v="36.109375"/>
    <x v="4"/>
    <x v="14"/>
    <x v="0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x v="0"/>
    <n v="13"/>
    <b v="1"/>
    <s v="music/indie rock"/>
    <n v="240.79999999999998"/>
    <n v="23.153846153846153"/>
    <x v="4"/>
    <x v="14"/>
    <x v="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x v="0"/>
    <n v="33"/>
    <b v="1"/>
    <s v="music/indie rock"/>
    <n v="114.39999999999999"/>
    <n v="104"/>
    <x v="4"/>
    <x v="14"/>
    <x v="0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x v="0"/>
    <n v="52"/>
    <b v="1"/>
    <s v="music/indie rock"/>
    <n v="110.33333333333333"/>
    <n v="31.826923076923077"/>
    <x v="4"/>
    <x v="14"/>
    <x v="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x v="0"/>
    <n v="107"/>
    <b v="1"/>
    <s v="music/indie rock"/>
    <n v="195.37933333333334"/>
    <n v="27.3896261682243"/>
    <x v="4"/>
    <x v="14"/>
    <x v="0"/>
    <x v="0"/>
  </r>
  <r>
    <n v="1927"/>
    <s v="GBS Detroit Presents Hampshire"/>
    <s v="Hampshire is headed to GBS Detroit."/>
    <n v="600"/>
    <n v="620"/>
    <x v="0"/>
    <x v="0"/>
    <s v="USD"/>
    <n v="1331182740"/>
    <x v="1927"/>
    <x v="0"/>
    <n v="11"/>
    <b v="1"/>
    <s v="music/indie rock"/>
    <n v="103.33333333333334"/>
    <n v="56.363636363636367"/>
    <x v="4"/>
    <x v="14"/>
    <x v="0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x v="0"/>
    <n v="34"/>
    <b v="1"/>
    <s v="music/indie rock"/>
    <n v="103.1372549019608"/>
    <n v="77.352941176470594"/>
    <x v="4"/>
    <x v="14"/>
    <x v="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x v="0"/>
    <n v="75"/>
    <b v="1"/>
    <s v="music/indie rock"/>
    <n v="100.3125"/>
    <n v="42.8"/>
    <x v="4"/>
    <x v="14"/>
    <x v="0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x v="0"/>
    <n v="26"/>
    <b v="1"/>
    <s v="music/indie rock"/>
    <n v="127"/>
    <n v="48.846153846153847"/>
    <x v="4"/>
    <x v="14"/>
    <x v="0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x v="0"/>
    <n v="50"/>
    <b v="1"/>
    <s v="music/indie rock"/>
    <n v="120.601"/>
    <n v="48.240400000000001"/>
    <x v="4"/>
    <x v="14"/>
    <x v="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x v="0"/>
    <n v="80"/>
    <b v="1"/>
    <s v="music/indie rock"/>
    <n v="106.99047619047619"/>
    <n v="70.212500000000006"/>
    <x v="4"/>
    <x v="14"/>
    <x v="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x v="0"/>
    <n v="110"/>
    <b v="1"/>
    <s v="music/indie rock"/>
    <n v="172.43333333333334"/>
    <n v="94.054545454545448"/>
    <x v="4"/>
    <x v="14"/>
    <x v="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x v="0"/>
    <n v="77"/>
    <b v="1"/>
    <s v="music/indie rock"/>
    <n v="123.61999999999999"/>
    <n v="80.272727272727266"/>
    <x v="4"/>
    <x v="14"/>
    <x v="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x v="0"/>
    <n v="50"/>
    <b v="1"/>
    <s v="music/indie rock"/>
    <n v="108.4"/>
    <n v="54.2"/>
    <x v="4"/>
    <x v="14"/>
    <x v="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x v="0"/>
    <n v="145"/>
    <b v="1"/>
    <s v="music/indie rock"/>
    <n v="116.52013333333333"/>
    <n v="60.26903448275862"/>
    <x v="4"/>
    <x v="14"/>
    <x v="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x v="0"/>
    <n v="29"/>
    <b v="1"/>
    <s v="music/indie rock"/>
    <n v="187.245"/>
    <n v="38.740344827586206"/>
    <x v="4"/>
    <x v="14"/>
    <x v="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x v="0"/>
    <n v="114"/>
    <b v="1"/>
    <s v="music/indie rock"/>
    <n v="115.93333333333334"/>
    <n v="152.54385964912279"/>
    <x v="4"/>
    <x v="14"/>
    <x v="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x v="0"/>
    <n v="96"/>
    <b v="1"/>
    <s v="music/indie rock"/>
    <n v="110.7"/>
    <n v="115.3125"/>
    <x v="4"/>
    <x v="14"/>
    <x v="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x v="0"/>
    <n v="31"/>
    <b v="1"/>
    <s v="music/indie rock"/>
    <n v="170.92307692307693"/>
    <n v="35.838709677419352"/>
    <x v="4"/>
    <x v="14"/>
    <x v="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x v="1"/>
    <n v="4883"/>
    <b v="1"/>
    <s v="technology/hardware"/>
    <n v="126.11835600000001"/>
    <n v="64.570118779438872"/>
    <x v="2"/>
    <x v="30"/>
    <x v="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x v="1"/>
    <n v="95"/>
    <b v="1"/>
    <s v="technology/hardware"/>
    <n v="138.44033333333334"/>
    <n v="87.436000000000007"/>
    <x v="2"/>
    <x v="30"/>
    <x v="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x v="1"/>
    <n v="2478"/>
    <b v="1"/>
    <s v="technology/hardware"/>
    <n v="1705.2499999999998"/>
    <n v="68.815577078288939"/>
    <x v="2"/>
    <x v="30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x v="1"/>
    <n v="1789"/>
    <b v="1"/>
    <s v="technology/hardware"/>
    <n v="788.05550000000005"/>
    <n v="176.200223588597"/>
    <x v="2"/>
    <x v="30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x v="1"/>
    <n v="680"/>
    <b v="1"/>
    <s v="technology/hardware"/>
    <n v="348.01799999999997"/>
    <n v="511.79117647058825"/>
    <x v="2"/>
    <x v="30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x v="1"/>
    <n v="70"/>
    <b v="1"/>
    <s v="technology/hardware"/>
    <n v="149.74666666666667"/>
    <n v="160.44285714285715"/>
    <x v="2"/>
    <x v="30"/>
    <x v="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x v="1"/>
    <n v="23"/>
    <b v="1"/>
    <s v="technology/hardware"/>
    <n v="100.63375000000001"/>
    <n v="35.003043478260871"/>
    <x v="2"/>
    <x v="30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x v="1"/>
    <n v="4245"/>
    <b v="1"/>
    <s v="technology/hardware"/>
    <n v="800.21100000000001"/>
    <n v="188.50671378091872"/>
    <x v="2"/>
    <x v="30"/>
    <x v="0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x v="1"/>
    <n v="943"/>
    <b v="1"/>
    <s v="technology/hardware"/>
    <n v="106.00260000000002"/>
    <n v="56.204984093319197"/>
    <x v="2"/>
    <x v="30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x v="1"/>
    <n v="1876"/>
    <b v="1"/>
    <s v="technology/hardware"/>
    <n v="200.51866666666669"/>
    <n v="51.3054157782516"/>
    <x v="2"/>
    <x v="30"/>
    <x v="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x v="1"/>
    <n v="834"/>
    <b v="1"/>
    <s v="technology/hardware"/>
    <n v="212.44399999999999"/>
    <n v="127.36450839328538"/>
    <x v="2"/>
    <x v="30"/>
    <x v="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x v="1"/>
    <n v="682"/>
    <b v="1"/>
    <s v="technology/hardware"/>
    <n v="198.47237142857145"/>
    <n v="101.85532258064516"/>
    <x v="2"/>
    <x v="30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x v="1"/>
    <n v="147"/>
    <b v="1"/>
    <s v="technology/hardware"/>
    <n v="225.94666666666666"/>
    <n v="230.55782312925169"/>
    <x v="2"/>
    <x v="30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x v="1"/>
    <n v="415"/>
    <b v="1"/>
    <s v="technology/hardware"/>
    <n v="698.94800000000009"/>
    <n v="842.10602409638557"/>
    <x v="2"/>
    <x v="30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x v="1"/>
    <n v="290"/>
    <b v="1"/>
    <s v="technology/hardware"/>
    <n v="398.59528571428569"/>
    <n v="577.27593103448271"/>
    <x v="2"/>
    <x v="30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x v="1"/>
    <n v="365"/>
    <b v="1"/>
    <s v="technology/hardware"/>
    <n v="294.0333333333333"/>
    <n v="483.34246575342468"/>
    <x v="2"/>
    <x v="30"/>
    <x v="0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x v="1"/>
    <n v="660"/>
    <b v="1"/>
    <s v="technology/hardware"/>
    <n v="167.50470000000001"/>
    <n v="76.138500000000008"/>
    <x v="2"/>
    <x v="30"/>
    <x v="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x v="1"/>
    <n v="1356"/>
    <b v="1"/>
    <s v="technology/hardware"/>
    <n v="1435.5717142857143"/>
    <n v="74.107684365781708"/>
    <x v="2"/>
    <x v="30"/>
    <x v="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x v="1"/>
    <n v="424"/>
    <b v="1"/>
    <s v="technology/hardware"/>
    <n v="156.73439999999999"/>
    <n v="36.965660377358489"/>
    <x v="2"/>
    <x v="30"/>
    <x v="0"/>
    <x v="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x v="1"/>
    <n v="33"/>
    <b v="1"/>
    <s v="technology/hardware"/>
    <n v="117.90285714285716"/>
    <n v="2500.969696969697"/>
    <x v="2"/>
    <x v="30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x v="1"/>
    <n v="1633"/>
    <b v="1"/>
    <s v="technology/hardware"/>
    <n v="1105.3811999999998"/>
    <n v="67.690214329454989"/>
    <x v="2"/>
    <x v="30"/>
    <x v="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x v="1"/>
    <n v="306"/>
    <b v="1"/>
    <s v="technology/hardware"/>
    <n v="192.92499999999998"/>
    <n v="63.04738562091503"/>
    <x v="2"/>
    <x v="30"/>
    <x v="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x v="1"/>
    <n v="205"/>
    <b v="1"/>
    <s v="technology/hardware"/>
    <n v="126.8842105263158"/>
    <n v="117.6"/>
    <x v="2"/>
    <x v="30"/>
    <x v="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x v="1"/>
    <n v="1281"/>
    <b v="1"/>
    <s v="technology/hardware"/>
    <n v="259.57748878923763"/>
    <n v="180.75185011709601"/>
    <x v="2"/>
    <x v="30"/>
    <x v="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x v="1"/>
    <n v="103"/>
    <b v="1"/>
    <s v="technology/hardware"/>
    <n v="262.27999999999997"/>
    <n v="127.32038834951456"/>
    <x v="2"/>
    <x v="30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x v="1"/>
    <n v="1513"/>
    <b v="1"/>
    <s v="technology/hardware"/>
    <n v="206.74309000000002"/>
    <n v="136.6444745538665"/>
    <x v="2"/>
    <x v="30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x v="1"/>
    <n v="405"/>
    <b v="1"/>
    <s v="technology/hardware"/>
    <n v="370.13"/>
    <n v="182.78024691358024"/>
    <x v="2"/>
    <x v="30"/>
    <x v="0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x v="1"/>
    <n v="510"/>
    <b v="1"/>
    <s v="technology/hardware"/>
    <n v="284.96600000000001"/>
    <n v="279.37843137254902"/>
    <x v="2"/>
    <x v="30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x v="1"/>
    <n v="1887"/>
    <b v="1"/>
    <s v="technology/hardware"/>
    <n v="579.08000000000004"/>
    <n v="61.375728669846318"/>
    <x v="2"/>
    <x v="30"/>
    <x v="0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x v="1"/>
    <n v="701"/>
    <b v="1"/>
    <s v="technology/hardware"/>
    <n v="1131.8"/>
    <n v="80.727532097004286"/>
    <x v="2"/>
    <x v="30"/>
    <x v="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x v="1"/>
    <n v="3863"/>
    <b v="1"/>
    <s v="technology/hardware"/>
    <n v="263.02771750000005"/>
    <n v="272.35590732591254"/>
    <x v="2"/>
    <x v="30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x v="1"/>
    <n v="238"/>
    <b v="1"/>
    <s v="technology/hardware"/>
    <n v="674.48"/>
    <n v="70.848739495798313"/>
    <x v="2"/>
    <x v="30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x v="1"/>
    <n v="2051"/>
    <b v="1"/>
    <s v="technology/hardware"/>
    <n v="256.83081313131316"/>
    <n v="247.94003412969283"/>
    <x v="2"/>
    <x v="30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x v="1"/>
    <n v="402"/>
    <b v="1"/>
    <s v="technology/hardware"/>
    <n v="375.49599999999998"/>
    <n v="186.81393034825871"/>
    <x v="2"/>
    <x v="30"/>
    <x v="0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x v="1"/>
    <n v="253"/>
    <b v="1"/>
    <s v="technology/hardware"/>
    <n v="208.70837499999996"/>
    <n v="131.98948616600788"/>
    <x v="2"/>
    <x v="30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x v="1"/>
    <n v="473"/>
    <b v="1"/>
    <s v="technology/hardware"/>
    <n v="346.6"/>
    <n v="29.310782241014799"/>
    <x v="2"/>
    <x v="30"/>
    <x v="0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x v="1"/>
    <n v="821"/>
    <b v="1"/>
    <s v="technology/hardware"/>
    <n v="402.33"/>
    <n v="245.02436053593178"/>
    <x v="2"/>
    <x v="30"/>
    <x v="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x v="1"/>
    <n v="388"/>
    <b v="1"/>
    <s v="technology/hardware"/>
    <n v="1026.8451399999999"/>
    <n v="1323.2540463917526"/>
    <x v="2"/>
    <x v="30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x v="1"/>
    <n v="813"/>
    <b v="1"/>
    <s v="technology/hardware"/>
    <n v="114.901155"/>
    <n v="282.65966789667897"/>
    <x v="2"/>
    <x v="30"/>
    <x v="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x v="1"/>
    <n v="1945"/>
    <b v="1"/>
    <s v="technology/hardware"/>
    <n v="354.82402000000002"/>
    <n v="91.214401028277635"/>
    <x v="2"/>
    <x v="30"/>
    <x v="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x v="0"/>
    <n v="12"/>
    <b v="0"/>
    <s v="photography/people"/>
    <n v="5.08"/>
    <n v="31.75"/>
    <x v="8"/>
    <x v="31"/>
    <x v="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x v="0"/>
    <n v="0"/>
    <b v="0"/>
    <s v="photography/people"/>
    <n v="0"/>
    <e v="#DIV/0!"/>
    <x v="8"/>
    <x v="31"/>
    <x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x v="0"/>
    <n v="16"/>
    <b v="0"/>
    <s v="photography/people"/>
    <n v="4.3"/>
    <n v="88.6875"/>
    <x v="8"/>
    <x v="31"/>
    <x v="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x v="0"/>
    <n v="7"/>
    <b v="0"/>
    <s v="photography/people"/>
    <n v="21.146666666666665"/>
    <n v="453.14285714285717"/>
    <x v="8"/>
    <x v="31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x v="0"/>
    <n v="4"/>
    <b v="0"/>
    <s v="photography/people"/>
    <n v="3.1875"/>
    <n v="12.75"/>
    <x v="8"/>
    <x v="31"/>
    <x v="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x v="0"/>
    <n v="1"/>
    <b v="0"/>
    <s v="photography/people"/>
    <n v="0.05"/>
    <n v="1"/>
    <x v="8"/>
    <x v="31"/>
    <x v="0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x v="0"/>
    <n v="28"/>
    <b v="0"/>
    <s v="photography/people"/>
    <n v="42.472727272727276"/>
    <n v="83.428571428571431"/>
    <x v="8"/>
    <x v="31"/>
    <x v="0"/>
    <x v="0"/>
  </r>
  <r>
    <n v="1988"/>
    <s v="Phillip Michael Photography"/>
    <s v="Expressing art in an image!"/>
    <n v="6000"/>
    <n v="25"/>
    <x v="2"/>
    <x v="0"/>
    <s v="USD"/>
    <n v="1440094742"/>
    <x v="1988"/>
    <x v="0"/>
    <n v="1"/>
    <b v="0"/>
    <s v="photography/people"/>
    <n v="0.41666666666666669"/>
    <n v="25"/>
    <x v="8"/>
    <x v="31"/>
    <x v="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x v="0"/>
    <n v="1"/>
    <b v="0"/>
    <s v="photography/people"/>
    <n v="1"/>
    <n v="50"/>
    <x v="8"/>
    <x v="31"/>
    <x v="0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x v="0"/>
    <n v="5"/>
    <b v="0"/>
    <s v="photography/people"/>
    <n v="16.966666666666665"/>
    <n v="101.8"/>
    <x v="8"/>
    <x v="31"/>
    <x v="0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x v="0"/>
    <n v="3"/>
    <b v="0"/>
    <s v="photography/people"/>
    <n v="7.0000000000000009"/>
    <n v="46.666666666666664"/>
    <x v="8"/>
    <x v="31"/>
    <x v="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x v="0"/>
    <n v="2"/>
    <b v="0"/>
    <s v="photography/people"/>
    <n v="0.13333333333333333"/>
    <n v="1"/>
    <x v="8"/>
    <x v="31"/>
    <x v="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x v="0"/>
    <n v="0"/>
    <b v="0"/>
    <s v="photography/people"/>
    <n v="0"/>
    <e v="#DIV/0!"/>
    <x v="8"/>
    <x v="31"/>
    <x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x v="0"/>
    <n v="0"/>
    <b v="0"/>
    <s v="photography/people"/>
    <n v="0"/>
    <e v="#DIV/0!"/>
    <x v="8"/>
    <x v="31"/>
    <x v="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x v="0"/>
    <n v="3"/>
    <b v="0"/>
    <s v="photography/people"/>
    <n v="7.8"/>
    <n v="26"/>
    <x v="8"/>
    <x v="31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x v="0"/>
    <n v="0"/>
    <b v="0"/>
    <s v="photography/people"/>
    <n v="0"/>
    <e v="#DIV/0!"/>
    <x v="8"/>
    <x v="31"/>
    <x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x v="0"/>
    <n v="0"/>
    <b v="0"/>
    <s v="photography/people"/>
    <n v="0"/>
    <e v="#DIV/0!"/>
    <x v="8"/>
    <x v="31"/>
    <x v="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x v="0"/>
    <n v="3"/>
    <b v="0"/>
    <s v="photography/people"/>
    <n v="26.200000000000003"/>
    <n v="218.33333333333334"/>
    <x v="8"/>
    <x v="31"/>
    <x v="0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x v="0"/>
    <n v="7"/>
    <b v="0"/>
    <s v="photography/people"/>
    <n v="0.76129032258064511"/>
    <n v="33.714285714285715"/>
    <x v="8"/>
    <x v="31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x v="0"/>
    <n v="25"/>
    <b v="0"/>
    <s v="photography/people"/>
    <n v="12.5"/>
    <n v="25"/>
    <x v="8"/>
    <x v="31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x v="1"/>
    <n v="1637"/>
    <b v="1"/>
    <s v="technology/hardware"/>
    <n v="382.12909090909091"/>
    <n v="128.38790470372632"/>
    <x v="2"/>
    <x v="30"/>
    <x v="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x v="1"/>
    <n v="1375"/>
    <b v="1"/>
    <s v="technology/hardware"/>
    <n v="216.79422000000002"/>
    <n v="78.834261818181815"/>
    <x v="2"/>
    <x v="30"/>
    <x v="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x v="1"/>
    <n v="17"/>
    <b v="1"/>
    <s v="technology/hardware"/>
    <n v="312"/>
    <n v="91.764705882352942"/>
    <x v="2"/>
    <x v="30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x v="1"/>
    <n v="354"/>
    <b v="1"/>
    <s v="technology/hardware"/>
    <n v="234.42048"/>
    <n v="331.10237288135596"/>
    <x v="2"/>
    <x v="30"/>
    <x v="0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x v="1"/>
    <n v="191"/>
    <b v="1"/>
    <s v="technology/hardware"/>
    <n v="123.68010000000001"/>
    <n v="194.26193717277485"/>
    <x v="2"/>
    <x v="30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x v="1"/>
    <n v="303"/>
    <b v="1"/>
    <s v="technology/hardware"/>
    <n v="247.84"/>
    <n v="408.97689768976898"/>
    <x v="2"/>
    <x v="30"/>
    <x v="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x v="1"/>
    <n v="137"/>
    <b v="1"/>
    <s v="technology/hardware"/>
    <n v="115.7092"/>
    <n v="84.459270072992695"/>
    <x v="2"/>
    <x v="30"/>
    <x v="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x v="1"/>
    <n v="41"/>
    <b v="1"/>
    <s v="technology/hardware"/>
    <n v="117.07484768810599"/>
    <n v="44.853658536585364"/>
    <x v="2"/>
    <x v="30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x v="1"/>
    <n v="398"/>
    <b v="1"/>
    <s v="technology/hardware"/>
    <n v="305.15800000000002"/>
    <n v="383.3643216080402"/>
    <x v="2"/>
    <x v="30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x v="1"/>
    <n v="1737"/>
    <b v="1"/>
    <s v="technology/hardware"/>
    <n v="320.05299999999994"/>
    <n v="55.276856649395505"/>
    <x v="2"/>
    <x v="30"/>
    <x v="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x v="1"/>
    <n v="971"/>
    <b v="1"/>
    <s v="technology/hardware"/>
    <n v="819.56399999999996"/>
    <n v="422.02059732234807"/>
    <x v="2"/>
    <x v="30"/>
    <x v="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x v="1"/>
    <n v="183"/>
    <b v="1"/>
    <s v="technology/hardware"/>
    <n v="234.90000000000003"/>
    <n v="64.180327868852459"/>
    <x v="2"/>
    <x v="30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x v="1"/>
    <n v="4562"/>
    <b v="1"/>
    <s v="technology/hardware"/>
    <n v="494.91374999999999"/>
    <n v="173.57781674704077"/>
    <x v="2"/>
    <x v="30"/>
    <x v="0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x v="1"/>
    <n v="26457"/>
    <b v="1"/>
    <s v="technology/hardware"/>
    <n v="7813.7822333333334"/>
    <n v="88.601680840609291"/>
    <x v="2"/>
    <x v="30"/>
    <x v="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x v="1"/>
    <n v="162"/>
    <b v="1"/>
    <s v="technology/hardware"/>
    <n v="113.00013888888888"/>
    <n v="50.222283950617282"/>
    <x v="2"/>
    <x v="30"/>
    <x v="0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x v="1"/>
    <n v="479"/>
    <b v="1"/>
    <s v="technology/hardware"/>
    <n v="921.54219999999998"/>
    <n v="192.38876826722338"/>
    <x v="2"/>
    <x v="30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x v="1"/>
    <n v="426"/>
    <b v="1"/>
    <s v="technology/hardware"/>
    <n v="125.10239999999999"/>
    <n v="73.416901408450698"/>
    <x v="2"/>
    <x v="30"/>
    <x v="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x v="1"/>
    <n v="450"/>
    <b v="1"/>
    <s v="technology/hardware"/>
    <n v="102.24343076923077"/>
    <n v="147.68495555555555"/>
    <x v="2"/>
    <x v="30"/>
    <x v="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x v="1"/>
    <n v="1780"/>
    <b v="1"/>
    <s v="technology/hardware"/>
    <n v="484.90975000000003"/>
    <n v="108.96848314606741"/>
    <x v="2"/>
    <x v="30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x v="1"/>
    <n v="122"/>
    <b v="1"/>
    <s v="technology/hardware"/>
    <n v="192.33333333333334"/>
    <n v="23.647540983606557"/>
    <x v="2"/>
    <x v="30"/>
    <x v="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x v="1"/>
    <n v="95"/>
    <b v="1"/>
    <s v="technology/hardware"/>
    <n v="281.10000000000002"/>
    <n v="147.94736842105263"/>
    <x v="2"/>
    <x v="30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x v="1"/>
    <n v="325"/>
    <b v="1"/>
    <s v="technology/hardware"/>
    <n v="125.13700000000001"/>
    <n v="385.03692307692307"/>
    <x v="2"/>
    <x v="30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x v="1"/>
    <n v="353"/>
    <b v="1"/>
    <s v="technology/hardware"/>
    <n v="161.459"/>
    <n v="457.39093484419266"/>
    <x v="2"/>
    <x v="30"/>
    <x v="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x v="1"/>
    <n v="105"/>
    <b v="1"/>
    <s v="technology/hardware"/>
    <n v="585.35"/>
    <n v="222.99047619047619"/>
    <x v="2"/>
    <x v="30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x v="1"/>
    <n v="729"/>
    <b v="1"/>
    <s v="technology/hardware"/>
    <n v="201.14999999999998"/>
    <n v="220.74074074074073"/>
    <x v="2"/>
    <x v="30"/>
    <x v="0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x v="1"/>
    <n v="454"/>
    <b v="1"/>
    <s v="technology/hardware"/>
    <n v="133.48307999999997"/>
    <n v="73.503898678414089"/>
    <x v="2"/>
    <x v="30"/>
    <x v="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x v="1"/>
    <n v="539"/>
    <b v="1"/>
    <s v="technology/hardware"/>
    <n v="120.24900000000001"/>
    <n v="223.09647495361781"/>
    <x v="2"/>
    <x v="30"/>
    <x v="0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x v="1"/>
    <n v="79"/>
    <b v="1"/>
    <s v="technology/hardware"/>
    <n v="126.16666666666667"/>
    <n v="47.911392405063289"/>
    <x v="2"/>
    <x v="30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x v="1"/>
    <n v="94"/>
    <b v="1"/>
    <s v="technology/hardware"/>
    <n v="361.2"/>
    <n v="96.063829787234042"/>
    <x v="2"/>
    <x v="30"/>
    <x v="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x v="1"/>
    <n v="625"/>
    <b v="1"/>
    <s v="technology/hardware"/>
    <n v="226.239013671875"/>
    <n v="118.6144"/>
    <x v="2"/>
    <x v="30"/>
    <x v="0"/>
    <x v="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x v="1"/>
    <n v="508"/>
    <b v="1"/>
    <s v="technology/hardware"/>
    <n v="120.35"/>
    <n v="118.45472440944881"/>
    <x v="2"/>
    <x v="30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x v="1"/>
    <n v="531"/>
    <b v="1"/>
    <s v="technology/hardware"/>
    <n v="304.18799999999999"/>
    <n v="143.21468926553672"/>
    <x v="2"/>
    <x v="30"/>
    <x v="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x v="1"/>
    <n v="158"/>
    <b v="1"/>
    <s v="technology/hardware"/>
    <n v="178.67599999999999"/>
    <n v="282.71518987341773"/>
    <x v="2"/>
    <x v="30"/>
    <x v="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x v="1"/>
    <n v="508"/>
    <b v="1"/>
    <s v="technology/hardware"/>
    <n v="386.81998717948721"/>
    <n v="593.93620078740162"/>
    <x v="2"/>
    <x v="30"/>
    <x v="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x v="1"/>
    <n v="644"/>
    <b v="1"/>
    <s v="technology/hardware"/>
    <n v="211.03642500000004"/>
    <n v="262.15704968944101"/>
    <x v="2"/>
    <x v="30"/>
    <x v="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x v="1"/>
    <n v="848"/>
    <b v="1"/>
    <s v="technology/hardware"/>
    <n v="131.66833333333335"/>
    <n v="46.580778301886795"/>
    <x v="2"/>
    <x v="30"/>
    <x v="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x v="1"/>
    <n v="429"/>
    <b v="1"/>
    <s v="technology/hardware"/>
    <n v="300.47639999999996"/>
    <n v="70.041118881118877"/>
    <x v="2"/>
    <x v="30"/>
    <x v="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x v="1"/>
    <n v="204"/>
    <b v="1"/>
    <s v="technology/hardware"/>
    <n v="420.51249999999999"/>
    <n v="164.90686274509804"/>
    <x v="2"/>
    <x v="30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x v="1"/>
    <n v="379"/>
    <b v="1"/>
    <s v="technology/hardware"/>
    <n v="136.21680000000001"/>
    <n v="449.26385224274406"/>
    <x v="2"/>
    <x v="30"/>
    <x v="0"/>
    <x v="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x v="1"/>
    <n v="271"/>
    <b v="1"/>
    <s v="technology/hardware"/>
    <n v="248.17133333333334"/>
    <n v="27.472841328413285"/>
    <x v="2"/>
    <x v="30"/>
    <x v="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x v="0"/>
    <n v="120"/>
    <b v="1"/>
    <s v="technology/hardware"/>
    <n v="181.86315789473684"/>
    <n v="143.97499999999999"/>
    <x v="2"/>
    <x v="30"/>
    <x v="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x v="0"/>
    <n v="140"/>
    <b v="1"/>
    <s v="technology/hardware"/>
    <n v="123.53"/>
    <n v="88.23571428571428"/>
    <x v="2"/>
    <x v="30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x v="0"/>
    <n v="193"/>
    <b v="1"/>
    <s v="technology/hardware"/>
    <n v="506.20938628158842"/>
    <n v="36.326424870466319"/>
    <x v="2"/>
    <x v="30"/>
    <x v="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x v="0"/>
    <n v="180"/>
    <b v="1"/>
    <s v="technology/hardware"/>
    <n v="108.21333333333334"/>
    <n v="90.177777777777777"/>
    <x v="2"/>
    <x v="30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x v="0"/>
    <n v="263"/>
    <b v="1"/>
    <s v="technology/hardware"/>
    <n v="819.18387755102037"/>
    <n v="152.62361216730039"/>
    <x v="2"/>
    <x v="30"/>
    <x v="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x v="0"/>
    <n v="217"/>
    <b v="1"/>
    <s v="technology/hardware"/>
    <n v="121.10000000000001"/>
    <n v="55.806451612903224"/>
    <x v="2"/>
    <x v="30"/>
    <x v="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x v="0"/>
    <n v="443"/>
    <b v="1"/>
    <s v="technology/hardware"/>
    <n v="102.99897959183673"/>
    <n v="227.85327313769753"/>
    <x v="2"/>
    <x v="30"/>
    <x v="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x v="0"/>
    <n v="1373"/>
    <b v="1"/>
    <s v="technology/hardware"/>
    <n v="148.33229411764705"/>
    <n v="91.82989803350327"/>
    <x v="2"/>
    <x v="30"/>
    <x v="0"/>
    <x v="0"/>
  </r>
  <r>
    <n v="2049"/>
    <s v="LOCK8 - the World's First Smart Bike Lock"/>
    <s v="Keyless. Alarm secured. GPS tracking."/>
    <n v="50000"/>
    <n v="60095.35"/>
    <x v="0"/>
    <x v="1"/>
    <s v="GBP"/>
    <n v="1386025140"/>
    <x v="2049"/>
    <x v="0"/>
    <n v="742"/>
    <b v="1"/>
    <s v="technology/hardware"/>
    <n v="120.19070000000001"/>
    <n v="80.991037735849048"/>
    <x v="2"/>
    <x v="30"/>
    <x v="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x v="0"/>
    <n v="170"/>
    <b v="1"/>
    <s v="technology/hardware"/>
    <n v="473.27000000000004"/>
    <n v="278.39411764705881"/>
    <x v="2"/>
    <x v="30"/>
    <x v="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x v="0"/>
    <n v="242"/>
    <b v="1"/>
    <s v="technology/hardware"/>
    <n v="130.36250000000001"/>
    <n v="43.095041322314053"/>
    <x v="2"/>
    <x v="30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x v="0"/>
    <n v="541"/>
    <b v="1"/>
    <s v="technology/hardware"/>
    <n v="353.048"/>
    <n v="326.29205175600737"/>
    <x v="2"/>
    <x v="30"/>
    <x v="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x v="0"/>
    <n v="121"/>
    <b v="1"/>
    <s v="technology/hardware"/>
    <n v="101.02"/>
    <n v="41.743801652892564"/>
    <x v="2"/>
    <x v="30"/>
    <x v="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x v="0"/>
    <n v="621"/>
    <b v="1"/>
    <s v="technology/hardware"/>
    <n v="113.59142857142857"/>
    <n v="64.020933977455712"/>
    <x v="2"/>
    <x v="30"/>
    <x v="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x v="0"/>
    <n v="101"/>
    <b v="1"/>
    <s v="technology/hardware"/>
    <n v="167.41666666666666"/>
    <n v="99.455445544554451"/>
    <x v="2"/>
    <x v="30"/>
    <x v="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x v="0"/>
    <n v="554"/>
    <b v="1"/>
    <s v="technology/hardware"/>
    <n v="153.452"/>
    <n v="138.49458483754512"/>
    <x v="2"/>
    <x v="30"/>
    <x v="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x v="0"/>
    <n v="666"/>
    <b v="1"/>
    <s v="technology/hardware"/>
    <n v="202.23220000000001"/>
    <n v="45.547792792792798"/>
    <x v="2"/>
    <x v="30"/>
    <x v="0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x v="0"/>
    <n v="410"/>
    <b v="1"/>
    <s v="technology/hardware"/>
    <n v="168.28125"/>
    <n v="10.507317073170732"/>
    <x v="2"/>
    <x v="30"/>
    <x v="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x v="0"/>
    <n v="375"/>
    <b v="1"/>
    <s v="technology/hardware"/>
    <n v="143.45666666666668"/>
    <n v="114.76533333333333"/>
    <x v="2"/>
    <x v="30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x v="0"/>
    <n v="1364"/>
    <b v="1"/>
    <s v="technology/hardware"/>
    <n v="196.4"/>
    <n v="35.997067448680355"/>
    <x v="2"/>
    <x v="30"/>
    <x v="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x v="0"/>
    <n v="35"/>
    <b v="1"/>
    <s v="technology/hardware"/>
    <n v="107.91999999999999"/>
    <n v="154.17142857142858"/>
    <x v="2"/>
    <x v="30"/>
    <x v="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x v="0"/>
    <n v="203"/>
    <b v="1"/>
    <s v="technology/hardware"/>
    <n v="114.97699999999999"/>
    <n v="566.38916256157631"/>
    <x v="2"/>
    <x v="30"/>
    <x v="0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x v="0"/>
    <n v="49"/>
    <b v="1"/>
    <s v="technology/hardware"/>
    <n v="148.04999999999998"/>
    <n v="120.85714285714286"/>
    <x v="2"/>
    <x v="30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x v="0"/>
    <n v="5812"/>
    <b v="1"/>
    <s v="technology/hardware"/>
    <n v="191.16676082790633"/>
    <n v="86.163845492085343"/>
    <x v="2"/>
    <x v="30"/>
    <x v="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x v="0"/>
    <n v="1556"/>
    <b v="1"/>
    <s v="technology/hardware"/>
    <n v="199.215125"/>
    <n v="51.212114395886893"/>
    <x v="2"/>
    <x v="30"/>
    <x v="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x v="0"/>
    <n v="65"/>
    <b v="1"/>
    <s v="technology/hardware"/>
    <n v="218.6"/>
    <n v="67.261538461538464"/>
    <x v="2"/>
    <x v="30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x v="0"/>
    <n v="10"/>
    <b v="1"/>
    <s v="technology/hardware"/>
    <n v="126.86868686868686"/>
    <n v="62.8"/>
    <x v="2"/>
    <x v="30"/>
    <x v="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x v="0"/>
    <n v="76"/>
    <b v="1"/>
    <s v="technology/hardware"/>
    <n v="105.22388000000001"/>
    <n v="346.13118421052633"/>
    <x v="2"/>
    <x v="30"/>
    <x v="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x v="0"/>
    <n v="263"/>
    <b v="1"/>
    <s v="technology/hardware"/>
    <n v="128.40666000000002"/>
    <n v="244.11912547528519"/>
    <x v="2"/>
    <x v="30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x v="0"/>
    <n v="1530"/>
    <b v="1"/>
    <s v="technology/hardware"/>
    <n v="317.3272"/>
    <n v="259.25424836601309"/>
    <x v="2"/>
    <x v="30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x v="0"/>
    <n v="278"/>
    <b v="1"/>
    <s v="technology/hardware"/>
    <n v="280.73"/>
    <n v="201.96402877697841"/>
    <x v="2"/>
    <x v="30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x v="0"/>
    <n v="350"/>
    <b v="1"/>
    <s v="technology/hardware"/>
    <n v="110.73146853146854"/>
    <n v="226.20857142857142"/>
    <x v="2"/>
    <x v="30"/>
    <x v="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x v="0"/>
    <n v="470"/>
    <b v="1"/>
    <s v="technology/hardware"/>
    <n v="152.60429999999999"/>
    <n v="324.69"/>
    <x v="2"/>
    <x v="30"/>
    <x v="0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x v="0"/>
    <n v="3"/>
    <b v="1"/>
    <s v="technology/hardware"/>
    <n v="102.49999999999999"/>
    <n v="205"/>
    <x v="2"/>
    <x v="30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x v="0"/>
    <n v="8200"/>
    <b v="1"/>
    <s v="technology/hardware"/>
    <n v="1678.3738373837384"/>
    <n v="20.465926829268295"/>
    <x v="2"/>
    <x v="30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x v="0"/>
    <n v="8359"/>
    <b v="1"/>
    <s v="technology/hardware"/>
    <n v="543.349156424581"/>
    <n v="116.35303146309367"/>
    <x v="2"/>
    <x v="30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x v="0"/>
    <n v="188"/>
    <b v="1"/>
    <s v="technology/hardware"/>
    <n v="115.50800000000001"/>
    <n v="307.20212765957444"/>
    <x v="2"/>
    <x v="30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x v="0"/>
    <n v="48"/>
    <b v="1"/>
    <s v="technology/hardware"/>
    <n v="131.20499999999998"/>
    <n v="546.6875"/>
    <x v="2"/>
    <x v="30"/>
    <x v="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x v="0"/>
    <n v="607"/>
    <b v="1"/>
    <s v="technology/hardware"/>
    <n v="288.17"/>
    <n v="47.474464579901152"/>
    <x v="2"/>
    <x v="30"/>
    <x v="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x v="0"/>
    <n v="50"/>
    <b v="1"/>
    <s v="technology/hardware"/>
    <n v="507.8"/>
    <n v="101.56"/>
    <x v="2"/>
    <x v="30"/>
    <x v="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x v="0"/>
    <n v="55"/>
    <b v="1"/>
    <s v="music/indie rock"/>
    <n v="114.57142857142857"/>
    <n v="72.909090909090907"/>
    <x v="4"/>
    <x v="14"/>
    <x v="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x v="0"/>
    <n v="38"/>
    <b v="1"/>
    <s v="music/indie rock"/>
    <n v="110.73333333333333"/>
    <n v="43.710526315789473"/>
    <x v="4"/>
    <x v="14"/>
    <x v="0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x v="0"/>
    <n v="25"/>
    <b v="1"/>
    <s v="music/indie rock"/>
    <n v="113.33333333333333"/>
    <n v="34"/>
    <x v="4"/>
    <x v="14"/>
    <x v="0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x v="0"/>
    <n v="46"/>
    <b v="1"/>
    <s v="music/indie rock"/>
    <n v="108.33333333333333"/>
    <n v="70.652173913043484"/>
    <x v="4"/>
    <x v="14"/>
    <x v="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x v="0"/>
    <n v="83"/>
    <b v="1"/>
    <s v="music/indie rock"/>
    <n v="123.53333333333335"/>
    <n v="89.301204819277103"/>
    <x v="4"/>
    <x v="14"/>
    <x v="0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x v="0"/>
    <n v="35"/>
    <b v="1"/>
    <s v="music/indie rock"/>
    <n v="100.69999999999999"/>
    <n v="115.08571428571429"/>
    <x v="4"/>
    <x v="14"/>
    <x v="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x v="0"/>
    <n v="25"/>
    <b v="1"/>
    <s v="music/indie rock"/>
    <n v="103.53333333333335"/>
    <n v="62.12"/>
    <x v="4"/>
    <x v="14"/>
    <x v="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x v="0"/>
    <n v="75"/>
    <b v="1"/>
    <s v="music/indie rock"/>
    <n v="115.51066666666668"/>
    <n v="46.204266666666669"/>
    <x v="4"/>
    <x v="14"/>
    <x v="0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x v="0"/>
    <n v="62"/>
    <b v="1"/>
    <s v="music/indie rock"/>
    <n v="120.4004"/>
    <n v="48.54854838709678"/>
    <x v="4"/>
    <x v="14"/>
    <x v="0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x v="0"/>
    <n v="160"/>
    <b v="1"/>
    <s v="music/indie rock"/>
    <n v="115.040375"/>
    <n v="57.520187499999999"/>
    <x v="4"/>
    <x v="14"/>
    <x v="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x v="0"/>
    <n v="246"/>
    <b v="1"/>
    <s v="music/indie rock"/>
    <n v="120.46777777777777"/>
    <n v="88.147154471544724"/>
    <x v="4"/>
    <x v="14"/>
    <x v="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x v="0"/>
    <n v="55"/>
    <b v="1"/>
    <s v="music/indie rock"/>
    <n v="101.28333333333333"/>
    <n v="110.49090909090908"/>
    <x v="4"/>
    <x v="14"/>
    <x v="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x v="0"/>
    <n v="23"/>
    <b v="1"/>
    <s v="music/indie rock"/>
    <n v="102.46666666666667"/>
    <n v="66.826086956521735"/>
    <x v="4"/>
    <x v="14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x v="0"/>
    <n v="72"/>
    <b v="1"/>
    <s v="music/indie rock"/>
    <n v="120.54285714285714"/>
    <n v="58.597222222222221"/>
    <x v="4"/>
    <x v="14"/>
    <x v="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x v="0"/>
    <n v="22"/>
    <b v="1"/>
    <s v="music/indie rock"/>
    <n v="100"/>
    <n v="113.63636363636364"/>
    <x v="4"/>
    <x v="14"/>
    <x v="0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x v="0"/>
    <n v="14"/>
    <b v="1"/>
    <s v="music/indie rock"/>
    <n v="101.66666666666666"/>
    <n v="43.571428571428569"/>
    <x v="4"/>
    <x v="14"/>
    <x v="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x v="0"/>
    <n v="38"/>
    <b v="1"/>
    <s v="music/indie rock"/>
    <n v="100"/>
    <n v="78.94736842105263"/>
    <x v="4"/>
    <x v="14"/>
    <x v="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x v="0"/>
    <n v="32"/>
    <b v="1"/>
    <s v="music/indie rock"/>
    <n v="100.33333333333334"/>
    <n v="188.125"/>
    <x v="4"/>
    <x v="14"/>
    <x v="0"/>
    <x v="0"/>
  </r>
  <r>
    <n v="2099"/>
    <s v="Roosevelt Died."/>
    <s v="Our tour van died, we need help!"/>
    <n v="3000"/>
    <n v="3971"/>
    <x v="0"/>
    <x v="0"/>
    <s v="USD"/>
    <n v="1435808400"/>
    <x v="2099"/>
    <x v="0"/>
    <n v="63"/>
    <b v="1"/>
    <s v="music/indie rock"/>
    <n v="132.36666666666667"/>
    <n v="63.031746031746032"/>
    <x v="4"/>
    <x v="1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x v="0"/>
    <n v="27"/>
    <b v="1"/>
    <s v="music/indie rock"/>
    <n v="136.66666666666666"/>
    <n v="30.37037037037037"/>
    <x v="4"/>
    <x v="14"/>
    <x v="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x v="0"/>
    <n v="44"/>
    <b v="1"/>
    <s v="music/indie rock"/>
    <n v="113.25"/>
    <n v="51.477272727272727"/>
    <x v="4"/>
    <x v="14"/>
    <x v="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x v="0"/>
    <n v="38"/>
    <b v="1"/>
    <s v="music/indie rock"/>
    <n v="136"/>
    <n v="35.789473684210527"/>
    <x v="4"/>
    <x v="14"/>
    <x v="0"/>
    <x v="0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x v="0"/>
    <n v="115"/>
    <b v="1"/>
    <s v="music/indie rock"/>
    <n v="146.12318374694613"/>
    <n v="98.817391304347822"/>
    <x v="4"/>
    <x v="14"/>
    <x v="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x v="0"/>
    <n v="37"/>
    <b v="1"/>
    <s v="music/indie rock"/>
    <n v="129.5"/>
    <n v="28"/>
    <x v="4"/>
    <x v="14"/>
    <x v="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x v="0"/>
    <n v="99"/>
    <b v="1"/>
    <s v="music/indie rock"/>
    <n v="254"/>
    <n v="51.313131313131315"/>
    <x v="4"/>
    <x v="14"/>
    <x v="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x v="0"/>
    <n v="44"/>
    <b v="1"/>
    <s v="music/indie rock"/>
    <n v="107.04545454545456"/>
    <n v="53.522727272727273"/>
    <x v="4"/>
    <x v="14"/>
    <x v="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x v="0"/>
    <n v="58"/>
    <b v="1"/>
    <s v="music/indie rock"/>
    <n v="107.73299999999999"/>
    <n v="37.149310344827583"/>
    <x v="4"/>
    <x v="14"/>
    <x v="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x v="0"/>
    <n v="191"/>
    <b v="1"/>
    <s v="music/indie rock"/>
    <n v="107.31250000000001"/>
    <n v="89.895287958115176"/>
    <x v="4"/>
    <x v="14"/>
    <x v="0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x v="0"/>
    <n v="40"/>
    <b v="1"/>
    <s v="music/indie rock"/>
    <n v="106.52500000000001"/>
    <n v="106.52500000000001"/>
    <x v="4"/>
    <x v="14"/>
    <x v="0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x v="0"/>
    <n v="38"/>
    <b v="1"/>
    <s v="music/indie rock"/>
    <n v="100.35000000000001"/>
    <n v="52.815789473684212"/>
    <x v="4"/>
    <x v="14"/>
    <x v="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x v="0"/>
    <n v="39"/>
    <b v="1"/>
    <s v="music/indie rock"/>
    <n v="106.5"/>
    <n v="54.615384615384613"/>
    <x v="4"/>
    <x v="14"/>
    <x v="0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x v="0"/>
    <n v="11"/>
    <b v="1"/>
    <s v="music/indie rock"/>
    <n v="100"/>
    <n v="27.272727272727273"/>
    <x v="4"/>
    <x v="14"/>
    <x v="0"/>
    <x v="0"/>
  </r>
  <r>
    <n v="2113"/>
    <s v="Summer Underground // Honeycomb LP"/>
    <s v="Help us fund our second full-length album Honeycomb!"/>
    <n v="7000"/>
    <n v="7340"/>
    <x v="0"/>
    <x v="0"/>
    <s v="USD"/>
    <n v="1411505176"/>
    <x v="2113"/>
    <x v="0"/>
    <n v="107"/>
    <b v="1"/>
    <s v="music/indie rock"/>
    <n v="104.85714285714285"/>
    <n v="68.598130841121488"/>
    <x v="4"/>
    <x v="14"/>
    <x v="0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x v="0"/>
    <n v="147"/>
    <b v="1"/>
    <s v="music/indie rock"/>
    <n v="104.69999999999999"/>
    <n v="35.612244897959187"/>
    <x v="4"/>
    <x v="14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x v="0"/>
    <n v="36"/>
    <b v="1"/>
    <s v="music/indie rock"/>
    <n v="225.66666666666669"/>
    <n v="94.027777777777771"/>
    <x v="4"/>
    <x v="14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x v="0"/>
    <n v="92"/>
    <b v="1"/>
    <s v="music/indie rock"/>
    <n v="100.90416666666667"/>
    <n v="526.45652173913038"/>
    <x v="4"/>
    <x v="14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x v="0"/>
    <n v="35"/>
    <b v="1"/>
    <s v="music/indie rock"/>
    <n v="147.75"/>
    <n v="50.657142857142858"/>
    <x v="4"/>
    <x v="14"/>
    <x v="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x v="0"/>
    <n v="17"/>
    <b v="1"/>
    <s v="music/indie rock"/>
    <n v="134.61099999999999"/>
    <n v="79.182941176470578"/>
    <x v="4"/>
    <x v="14"/>
    <x v="0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x v="0"/>
    <n v="22"/>
    <b v="1"/>
    <s v="music/indie rock"/>
    <n v="100.75"/>
    <n v="91.590909090909093"/>
    <x v="4"/>
    <x v="14"/>
    <x v="0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x v="0"/>
    <n v="69"/>
    <b v="1"/>
    <s v="music/indie rock"/>
    <n v="100.880375"/>
    <n v="116.96275362318841"/>
    <x v="4"/>
    <x v="14"/>
    <x v="0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x v="0"/>
    <n v="10"/>
    <b v="0"/>
    <s v="games/video games"/>
    <n v="0.56800000000000006"/>
    <n v="28.4"/>
    <x v="6"/>
    <x v="17"/>
    <x v="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x v="0"/>
    <n v="3"/>
    <b v="0"/>
    <s v="games/video games"/>
    <n v="0.38750000000000001"/>
    <n v="103.33333333333333"/>
    <x v="6"/>
    <x v="17"/>
    <x v="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x v="0"/>
    <n v="5"/>
    <b v="0"/>
    <s v="games/video games"/>
    <n v="10"/>
    <n v="10"/>
    <x v="6"/>
    <x v="17"/>
    <x v="0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x v="0"/>
    <n v="5"/>
    <b v="0"/>
    <s v="games/video games"/>
    <n v="10.454545454545453"/>
    <n v="23"/>
    <x v="6"/>
    <x v="17"/>
    <x v="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x v="0"/>
    <n v="27"/>
    <b v="0"/>
    <s v="games/video games"/>
    <n v="1.4200000000000002"/>
    <n v="31.555555555555557"/>
    <x v="6"/>
    <x v="17"/>
    <x v="0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x v="0"/>
    <n v="2"/>
    <b v="0"/>
    <s v="games/video games"/>
    <n v="0.05"/>
    <n v="5"/>
    <x v="6"/>
    <x v="17"/>
    <x v="0"/>
    <x v="0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x v="0"/>
    <n v="236"/>
    <b v="0"/>
    <s v="games/video games"/>
    <n v="28.842857142857142"/>
    <n v="34.220338983050844"/>
    <x v="6"/>
    <x v="17"/>
    <x v="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x v="0"/>
    <n v="1"/>
    <b v="0"/>
    <s v="games/video games"/>
    <n v="0.16666666666666669"/>
    <n v="25"/>
    <x v="6"/>
    <x v="17"/>
    <x v="0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x v="0"/>
    <n v="12"/>
    <b v="0"/>
    <s v="games/video games"/>
    <n v="11.799999999999999"/>
    <n v="19.666666666666668"/>
    <x v="6"/>
    <x v="17"/>
    <x v="0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x v="0"/>
    <n v="4"/>
    <b v="0"/>
    <s v="games/video games"/>
    <n v="0.20238095238095236"/>
    <n v="21.25"/>
    <x v="6"/>
    <x v="17"/>
    <x v="0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x v="0"/>
    <n v="3"/>
    <b v="0"/>
    <s v="games/video games"/>
    <n v="5"/>
    <n v="8.3333333333333339"/>
    <x v="6"/>
    <x v="17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x v="0"/>
    <n v="99"/>
    <b v="0"/>
    <s v="games/video games"/>
    <n v="2.1129899999999995"/>
    <n v="21.34333333333333"/>
    <x v="6"/>
    <x v="17"/>
    <x v="0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x v="0"/>
    <n v="3"/>
    <b v="0"/>
    <s v="games/video games"/>
    <n v="1.6"/>
    <n v="5.333333333333333"/>
    <x v="6"/>
    <x v="17"/>
    <x v="0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x v="0"/>
    <n v="3"/>
    <b v="0"/>
    <s v="games/video games"/>
    <n v="1.7333333333333332"/>
    <n v="34.666666666666664"/>
    <x v="6"/>
    <x v="17"/>
    <x v="0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x v="0"/>
    <n v="22"/>
    <b v="0"/>
    <s v="games/video games"/>
    <n v="9.56"/>
    <n v="21.727272727272727"/>
    <x v="6"/>
    <x v="17"/>
    <x v="0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x v="0"/>
    <n v="4"/>
    <b v="0"/>
    <s v="games/video games"/>
    <n v="5.9612499999999999E-2"/>
    <n v="11.922499999999999"/>
    <x v="6"/>
    <x v="17"/>
    <x v="0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x v="0"/>
    <n v="534"/>
    <b v="0"/>
    <s v="games/video games"/>
    <n v="28.405999999999999"/>
    <n v="26.59737827715356"/>
    <x v="6"/>
    <x v="17"/>
    <x v="0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x v="0"/>
    <n v="12"/>
    <b v="0"/>
    <s v="games/video games"/>
    <n v="12.8"/>
    <n v="10.666666666666666"/>
    <x v="6"/>
    <x v="17"/>
    <x v="0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x v="0"/>
    <n v="56"/>
    <b v="0"/>
    <s v="games/video games"/>
    <n v="5.42"/>
    <n v="29.035714285714285"/>
    <x v="6"/>
    <x v="17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x v="0"/>
    <n v="11"/>
    <b v="0"/>
    <s v="games/video games"/>
    <n v="0.11199999999999999"/>
    <n v="50.909090909090907"/>
    <x v="6"/>
    <x v="17"/>
    <x v="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x v="0"/>
    <n v="0"/>
    <b v="0"/>
    <s v="games/video games"/>
    <n v="0"/>
    <e v="#DIV/0!"/>
    <x v="6"/>
    <x v="17"/>
    <x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x v="0"/>
    <n v="12"/>
    <b v="0"/>
    <s v="games/video games"/>
    <n v="5.7238095238095239"/>
    <n v="50.083333333333336"/>
    <x v="6"/>
    <x v="17"/>
    <x v="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x v="0"/>
    <n v="5"/>
    <b v="0"/>
    <s v="games/video games"/>
    <n v="11.25"/>
    <n v="45"/>
    <x v="6"/>
    <x v="17"/>
    <x v="0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x v="0"/>
    <n v="24"/>
    <b v="0"/>
    <s v="games/video games"/>
    <n v="1.7098591549295776"/>
    <n v="25.291666666666668"/>
    <x v="6"/>
    <x v="17"/>
    <x v="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x v="0"/>
    <n v="89"/>
    <b v="0"/>
    <s v="games/video games"/>
    <n v="30.433333333333334"/>
    <n v="51.292134831460672"/>
    <x v="6"/>
    <x v="17"/>
    <x v="0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x v="0"/>
    <n v="1"/>
    <b v="0"/>
    <s v="games/video games"/>
    <n v="0.02"/>
    <n v="1"/>
    <x v="6"/>
    <x v="17"/>
    <x v="0"/>
    <x v="0"/>
  </r>
  <r>
    <n v="2147"/>
    <s v="Johnny Rocketfingers 3"/>
    <s v="A Point and Click Adventure on Steroids."/>
    <n v="390000"/>
    <n v="2716"/>
    <x v="2"/>
    <x v="0"/>
    <s v="USD"/>
    <n v="1416125148"/>
    <x v="2147"/>
    <x v="0"/>
    <n v="55"/>
    <b v="0"/>
    <s v="games/video games"/>
    <n v="0.69641025641025645"/>
    <n v="49.381818181818183"/>
    <x v="6"/>
    <x v="17"/>
    <x v="0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x v="0"/>
    <n v="2"/>
    <b v="0"/>
    <s v="games/video games"/>
    <n v="2"/>
    <n v="1"/>
    <x v="6"/>
    <x v="17"/>
    <x v="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x v="0"/>
    <n v="0"/>
    <b v="0"/>
    <s v="games/video games"/>
    <n v="0"/>
    <e v="#DIV/0!"/>
    <x v="6"/>
    <x v="17"/>
    <x v="0"/>
    <x v="0"/>
  </r>
  <r>
    <n v="2150"/>
    <s v="The Unknown Door"/>
    <s v="A pixel styled open world detective game."/>
    <n v="50000"/>
    <n v="405"/>
    <x v="2"/>
    <x v="10"/>
    <s v="NOK"/>
    <n v="1468392599"/>
    <x v="2150"/>
    <x v="0"/>
    <n v="4"/>
    <b v="0"/>
    <s v="games/video games"/>
    <n v="0.80999999999999994"/>
    <n v="101.25"/>
    <x v="6"/>
    <x v="17"/>
    <x v="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x v="0"/>
    <n v="6"/>
    <b v="0"/>
    <s v="games/video games"/>
    <n v="0.26222222222222225"/>
    <n v="19.666666666666668"/>
    <x v="6"/>
    <x v="17"/>
    <x v="0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x v="0"/>
    <n v="4"/>
    <b v="0"/>
    <s v="games/video games"/>
    <n v="0.16666666666666669"/>
    <n v="12.5"/>
    <x v="6"/>
    <x v="17"/>
    <x v="0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x v="0"/>
    <n v="4"/>
    <b v="0"/>
    <s v="games/video games"/>
    <n v="9.124454880912446E-3"/>
    <n v="8.5"/>
    <x v="6"/>
    <x v="17"/>
    <x v="0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x v="0"/>
    <n v="2"/>
    <b v="0"/>
    <s v="games/video games"/>
    <n v="0.8"/>
    <n v="1"/>
    <x v="6"/>
    <x v="17"/>
    <x v="0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x v="0"/>
    <n v="5"/>
    <b v="0"/>
    <s v="games/video games"/>
    <n v="2.2999999999999998"/>
    <n v="23"/>
    <x v="6"/>
    <x v="17"/>
    <x v="0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x v="0"/>
    <n v="83"/>
    <b v="0"/>
    <s v="games/video games"/>
    <n v="2.6660714285714282"/>
    <n v="17.987951807228917"/>
    <x v="6"/>
    <x v="17"/>
    <x v="0"/>
    <x v="0"/>
  </r>
  <r>
    <n v="2157"/>
    <s v="Nin"/>
    <s v="Gamers and 90's fans unite in this small tale of epic proportions!"/>
    <n v="75000"/>
    <n v="21144"/>
    <x v="2"/>
    <x v="0"/>
    <s v="USD"/>
    <n v="1482479940"/>
    <x v="2157"/>
    <x v="0"/>
    <n v="57"/>
    <b v="0"/>
    <s v="games/video games"/>
    <n v="28.192"/>
    <n v="370.94736842105266"/>
    <x v="6"/>
    <x v="17"/>
    <x v="0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x v="0"/>
    <n v="311"/>
    <b v="0"/>
    <s v="games/video games"/>
    <n v="6.5900366666666672"/>
    <n v="63.569485530546629"/>
    <x v="6"/>
    <x v="17"/>
    <x v="0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x v="0"/>
    <n v="2"/>
    <b v="0"/>
    <s v="games/video games"/>
    <n v="0.72222222222222221"/>
    <n v="13"/>
    <x v="6"/>
    <x v="17"/>
    <x v="0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x v="0"/>
    <n v="16"/>
    <b v="0"/>
    <s v="games/video games"/>
    <n v="0.85000000000000009"/>
    <n v="5.3125"/>
    <x v="6"/>
    <x v="17"/>
    <x v="0"/>
    <x v="0"/>
  </r>
  <r>
    <n v="2161"/>
    <s v="CallMeGhost DEBUT ALBUM preorder!"/>
    <s v="We're trying to fund hard copies of our debut album!"/>
    <n v="400"/>
    <n v="463"/>
    <x v="0"/>
    <x v="0"/>
    <s v="USD"/>
    <n v="1443040059"/>
    <x v="2161"/>
    <x v="0"/>
    <n v="13"/>
    <b v="1"/>
    <s v="music/rock"/>
    <n v="115.75"/>
    <n v="35.615384615384613"/>
    <x v="4"/>
    <x v="11"/>
    <x v="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x v="0"/>
    <n v="58"/>
    <b v="1"/>
    <s v="music/rock"/>
    <n v="112.26666666666667"/>
    <n v="87.103448275862064"/>
    <x v="4"/>
    <x v="11"/>
    <x v="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x v="0"/>
    <n v="44"/>
    <b v="1"/>
    <s v="music/rock"/>
    <n v="132.20000000000002"/>
    <n v="75.11363636363636"/>
    <x v="4"/>
    <x v="11"/>
    <x v="0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x v="0"/>
    <n v="83"/>
    <b v="1"/>
    <s v="music/rock"/>
    <n v="102.63636363636364"/>
    <n v="68.01204819277109"/>
    <x v="4"/>
    <x v="11"/>
    <x v="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x v="0"/>
    <n v="117"/>
    <b v="1"/>
    <s v="music/rock"/>
    <n v="138.64000000000001"/>
    <n v="29.623931623931625"/>
    <x v="4"/>
    <x v="11"/>
    <x v="0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x v="0"/>
    <n v="32"/>
    <b v="1"/>
    <s v="music/rock"/>
    <n v="146.6"/>
    <n v="91.625"/>
    <x v="4"/>
    <x v="11"/>
    <x v="0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x v="0"/>
    <n v="8"/>
    <b v="1"/>
    <s v="music/rock"/>
    <n v="120"/>
    <n v="22.5"/>
    <x v="4"/>
    <x v="11"/>
    <x v="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x v="0"/>
    <n v="340"/>
    <b v="1"/>
    <s v="music/rock"/>
    <n v="121.5816111111111"/>
    <n v="64.366735294117646"/>
    <x v="4"/>
    <x v="11"/>
    <x v="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x v="0"/>
    <n v="7"/>
    <b v="1"/>
    <s v="music/rock"/>
    <n v="100"/>
    <n v="21.857142857142858"/>
    <x v="4"/>
    <x v="11"/>
    <x v="0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x v="0"/>
    <n v="19"/>
    <b v="1"/>
    <s v="music/rock"/>
    <n v="180.85714285714286"/>
    <n v="33.315789473684212"/>
    <x v="4"/>
    <x v="11"/>
    <x v="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x v="0"/>
    <n v="47"/>
    <b v="1"/>
    <s v="music/rock"/>
    <n v="106.075"/>
    <n v="90.276595744680847"/>
    <x v="4"/>
    <x v="11"/>
    <x v="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x v="0"/>
    <n v="13"/>
    <b v="1"/>
    <s v="music/rock"/>
    <n v="100"/>
    <n v="76.92307692307692"/>
    <x v="4"/>
    <x v="11"/>
    <x v="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x v="0"/>
    <n v="90"/>
    <b v="1"/>
    <s v="music/rock"/>
    <n v="126.92857142857143"/>
    <n v="59.233333333333334"/>
    <x v="4"/>
    <x v="11"/>
    <x v="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x v="0"/>
    <n v="63"/>
    <b v="1"/>
    <s v="music/rock"/>
    <n v="102.97499999999999"/>
    <n v="65.38095238095238"/>
    <x v="4"/>
    <x v="11"/>
    <x v="0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x v="0"/>
    <n v="26"/>
    <b v="1"/>
    <s v="music/rock"/>
    <n v="250"/>
    <n v="67.307692307692307"/>
    <x v="4"/>
    <x v="11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x v="0"/>
    <n v="71"/>
    <b v="1"/>
    <s v="music/rock"/>
    <n v="126.02"/>
    <n v="88.74647887323944"/>
    <x v="4"/>
    <x v="11"/>
    <x v="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x v="0"/>
    <n v="38"/>
    <b v="1"/>
    <s v="music/rock"/>
    <n v="100.12"/>
    <n v="65.868421052631575"/>
    <x v="4"/>
    <x v="11"/>
    <x v="0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x v="0"/>
    <n v="859"/>
    <b v="1"/>
    <s v="music/rock"/>
    <n v="138.64000000000001"/>
    <n v="40.349243306169967"/>
    <x v="4"/>
    <x v="11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x v="0"/>
    <n v="21"/>
    <b v="1"/>
    <s v="music/rock"/>
    <n v="161.4"/>
    <n v="76.857142857142861"/>
    <x v="4"/>
    <x v="11"/>
    <x v="0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x v="0"/>
    <n v="78"/>
    <b v="1"/>
    <s v="music/rock"/>
    <n v="107.18419999999999"/>
    <n v="68.707820512820518"/>
    <x v="4"/>
    <x v="11"/>
    <x v="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x v="0"/>
    <n v="53"/>
    <b v="1"/>
    <s v="games/tabletop games"/>
    <n v="153.1"/>
    <n v="57.773584905660378"/>
    <x v="6"/>
    <x v="32"/>
    <x v="0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x v="0"/>
    <n v="356"/>
    <b v="1"/>
    <s v="games/tabletop games"/>
    <n v="524.16666666666663"/>
    <n v="44.171348314606739"/>
    <x v="6"/>
    <x v="32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x v="0"/>
    <n v="279"/>
    <b v="1"/>
    <s v="games/tabletop games"/>
    <n v="489.27777777777777"/>
    <n v="31.566308243727597"/>
    <x v="6"/>
    <x v="3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x v="1"/>
    <n v="266"/>
    <b v="1"/>
    <s v="games/tabletop games"/>
    <n v="284.74"/>
    <n v="107.04511278195488"/>
    <x v="6"/>
    <x v="32"/>
    <x v="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x v="0"/>
    <n v="623"/>
    <b v="1"/>
    <s v="games/tabletop games"/>
    <n v="1856.97"/>
    <n v="149.03451043338683"/>
    <x v="6"/>
    <x v="32"/>
    <x v="0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x v="0"/>
    <n v="392"/>
    <b v="1"/>
    <s v="games/tabletop games"/>
    <n v="109.67499999999998"/>
    <n v="55.956632653061227"/>
    <x v="6"/>
    <x v="32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x v="1"/>
    <n v="3562"/>
    <b v="1"/>
    <s v="games/tabletop games"/>
    <n v="1014.6425"/>
    <n v="56.970381807973048"/>
    <x v="6"/>
    <x v="32"/>
    <x v="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x v="0"/>
    <n v="514"/>
    <b v="1"/>
    <s v="games/tabletop games"/>
    <n v="412.17692027666544"/>
    <n v="44.056420233463037"/>
    <x v="6"/>
    <x v="32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x v="0"/>
    <n v="88"/>
    <b v="1"/>
    <s v="games/tabletop games"/>
    <n v="503.25"/>
    <n v="68.625"/>
    <x v="6"/>
    <x v="32"/>
    <x v="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x v="0"/>
    <n v="537"/>
    <b v="1"/>
    <s v="games/tabletop games"/>
    <n v="184.61052631578946"/>
    <n v="65.318435754189949"/>
    <x v="6"/>
    <x v="32"/>
    <x v="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x v="0"/>
    <n v="25"/>
    <b v="1"/>
    <s v="games/tabletop games"/>
    <n v="119.73333333333333"/>
    <n v="35.92"/>
    <x v="6"/>
    <x v="32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x v="0"/>
    <n v="3238"/>
    <b v="1"/>
    <s v="games/tabletop games"/>
    <n v="1081.2401666666667"/>
    <n v="40.070667078443485"/>
    <x v="6"/>
    <x v="32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x v="0"/>
    <n v="897"/>
    <b v="1"/>
    <s v="games/tabletop games"/>
    <n v="452.37333333333333"/>
    <n v="75.647714604236342"/>
    <x v="6"/>
    <x v="32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x v="0"/>
    <n v="878"/>
    <b v="1"/>
    <s v="games/tabletop games"/>
    <n v="537.37"/>
    <n v="61.203872437357631"/>
    <x v="6"/>
    <x v="32"/>
    <x v="0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x v="0"/>
    <n v="115"/>
    <b v="1"/>
    <s v="games/tabletop games"/>
    <n v="120.32608695652173"/>
    <n v="48.130434782608695"/>
    <x v="6"/>
    <x v="32"/>
    <x v="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x v="0"/>
    <n v="234"/>
    <b v="1"/>
    <s v="games/tabletop games"/>
    <n v="113.83571428571429"/>
    <n v="68.106837606837601"/>
    <x v="6"/>
    <x v="32"/>
    <x v="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x v="0"/>
    <n v="4330"/>
    <b v="1"/>
    <s v="games/tabletop games"/>
    <n v="951.03109999999992"/>
    <n v="65.891300230946882"/>
    <x v="6"/>
    <x v="32"/>
    <x v="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x v="0"/>
    <n v="651"/>
    <b v="1"/>
    <s v="games/tabletop games"/>
    <n v="132.89249999999998"/>
    <n v="81.654377880184327"/>
    <x v="6"/>
    <x v="32"/>
    <x v="0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x v="1"/>
    <n v="251"/>
    <b v="1"/>
    <s v="games/tabletop games"/>
    <n v="146.97777777777779"/>
    <n v="52.701195219123505"/>
    <x v="6"/>
    <x v="32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x v="0"/>
    <n v="263"/>
    <b v="1"/>
    <s v="games/tabletop games"/>
    <n v="542.15"/>
    <n v="41.228136882129277"/>
    <x v="6"/>
    <x v="32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x v="0"/>
    <n v="28"/>
    <b v="1"/>
    <s v="music/electronic music"/>
    <n v="382.71818181818185"/>
    <n v="15.035357142857142"/>
    <x v="4"/>
    <x v="15"/>
    <x v="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x v="0"/>
    <n v="721"/>
    <b v="1"/>
    <s v="music/electronic music"/>
    <n v="704.18124999999998"/>
    <n v="39.066920943134534"/>
    <x v="4"/>
    <x v="15"/>
    <x v="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x v="0"/>
    <n v="50"/>
    <b v="1"/>
    <s v="music/electronic music"/>
    <n v="109.55"/>
    <n v="43.82"/>
    <x v="4"/>
    <x v="15"/>
    <x v="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x v="0"/>
    <n v="73"/>
    <b v="1"/>
    <s v="music/electronic music"/>
    <n v="132.86666666666667"/>
    <n v="27.301369863013697"/>
    <x v="4"/>
    <x v="15"/>
    <x v="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x v="0"/>
    <n v="27"/>
    <b v="1"/>
    <s v="music/electronic music"/>
    <n v="152"/>
    <n v="42.222222222222221"/>
    <x v="4"/>
    <x v="15"/>
    <x v="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x v="0"/>
    <n v="34"/>
    <b v="1"/>
    <s v="music/electronic music"/>
    <n v="102.72727272727273"/>
    <n v="33.235294117647058"/>
    <x v="4"/>
    <x v="15"/>
    <x v="0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x v="0"/>
    <n v="7"/>
    <b v="1"/>
    <s v="music/electronic music"/>
    <n v="100"/>
    <n v="285.71428571428572"/>
    <x v="4"/>
    <x v="15"/>
    <x v="0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x v="0"/>
    <n v="24"/>
    <b v="1"/>
    <s v="music/electronic music"/>
    <n v="101.6"/>
    <n v="42.333333333333336"/>
    <x v="4"/>
    <x v="15"/>
    <x v="0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x v="0"/>
    <n v="15"/>
    <b v="1"/>
    <s v="music/electronic music"/>
    <n v="150.80000000000001"/>
    <n v="50.266666666666666"/>
    <x v="4"/>
    <x v="15"/>
    <x v="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x v="0"/>
    <n v="72"/>
    <b v="1"/>
    <s v="music/electronic music"/>
    <n v="111.425"/>
    <n v="61.902777777777779"/>
    <x v="4"/>
    <x v="1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x v="0"/>
    <n v="120"/>
    <b v="1"/>
    <s v="music/electronic music"/>
    <n v="195.6"/>
    <n v="40.75"/>
    <x v="4"/>
    <x v="15"/>
    <x v="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x v="0"/>
    <n v="123"/>
    <b v="1"/>
    <s v="music/electronic music"/>
    <n v="114.38333333333333"/>
    <n v="55.796747967479675"/>
    <x v="4"/>
    <x v="15"/>
    <x v="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x v="0"/>
    <n v="1"/>
    <b v="1"/>
    <s v="music/electronic music"/>
    <n v="200"/>
    <n v="10"/>
    <x v="4"/>
    <x v="15"/>
    <x v="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x v="0"/>
    <n v="24"/>
    <b v="1"/>
    <s v="music/electronic music"/>
    <n v="292.50166666666667"/>
    <n v="73.125416666666666"/>
    <x v="4"/>
    <x v="15"/>
    <x v="0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x v="0"/>
    <n v="33"/>
    <b v="1"/>
    <s v="music/electronic music"/>
    <n v="156.36363636363637"/>
    <n v="26.060606060606062"/>
    <x v="4"/>
    <x v="15"/>
    <x v="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x v="0"/>
    <n v="14"/>
    <b v="1"/>
    <s v="music/electronic music"/>
    <n v="105.66666666666666"/>
    <n v="22.642857142857142"/>
    <x v="4"/>
    <x v="15"/>
    <x v="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x v="0"/>
    <n v="9"/>
    <b v="1"/>
    <s v="music/electronic music"/>
    <n v="101.19047619047619"/>
    <n v="47.222222222222221"/>
    <x v="4"/>
    <x v="1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x v="0"/>
    <n v="76"/>
    <b v="1"/>
    <s v="music/electronic music"/>
    <n v="122.833"/>
    <n v="32.324473684210524"/>
    <x v="4"/>
    <x v="15"/>
    <x v="0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x v="0"/>
    <n v="19"/>
    <b v="1"/>
    <s v="music/electronic music"/>
    <n v="101.49999999999999"/>
    <n v="53.421052631578945"/>
    <x v="4"/>
    <x v="15"/>
    <x v="0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x v="0"/>
    <n v="69"/>
    <b v="1"/>
    <s v="music/electronic music"/>
    <n v="101.14285714285714"/>
    <n v="51.304347826086953"/>
    <x v="4"/>
    <x v="15"/>
    <x v="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x v="0"/>
    <n v="218"/>
    <b v="1"/>
    <s v="games/tabletop games"/>
    <n v="108.11999999999999"/>
    <n v="37.197247706422019"/>
    <x v="6"/>
    <x v="32"/>
    <x v="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x v="0"/>
    <n v="30"/>
    <b v="1"/>
    <s v="games/tabletop games"/>
    <n v="162.6"/>
    <n v="27.1"/>
    <x v="6"/>
    <x v="32"/>
    <x v="0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x v="0"/>
    <n v="100"/>
    <b v="1"/>
    <s v="games/tabletop games"/>
    <n v="105.80000000000001"/>
    <n v="206.31"/>
    <x v="6"/>
    <x v="32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x v="0"/>
    <n v="296"/>
    <b v="1"/>
    <s v="games/tabletop games"/>
    <n v="243.15000000000003"/>
    <n v="82.145270270270274"/>
    <x v="6"/>
    <x v="3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x v="0"/>
    <n v="1204"/>
    <b v="1"/>
    <s v="games/tabletop games"/>
    <n v="944.83338095238094"/>
    <n v="164.79651993355483"/>
    <x v="6"/>
    <x v="32"/>
    <x v="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x v="0"/>
    <n v="321"/>
    <b v="1"/>
    <s v="games/tabletop games"/>
    <n v="108.46283333333334"/>
    <n v="60.820280373831778"/>
    <x v="6"/>
    <x v="32"/>
    <x v="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x v="0"/>
    <n v="301"/>
    <b v="1"/>
    <s v="games/tabletop games"/>
    <n v="157.37692307692308"/>
    <n v="67.970099667774093"/>
    <x v="6"/>
    <x v="32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x v="0"/>
    <n v="144"/>
    <b v="1"/>
    <s v="games/tabletop games"/>
    <n v="1174.49"/>
    <n v="81.561805555555551"/>
    <x v="6"/>
    <x v="32"/>
    <x v="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x v="0"/>
    <n v="539"/>
    <b v="1"/>
    <s v="games/tabletop games"/>
    <n v="171.04755366949576"/>
    <n v="25.42547309833024"/>
    <x v="6"/>
    <x v="32"/>
    <x v="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x v="0"/>
    <n v="498"/>
    <b v="1"/>
    <s v="games/tabletop games"/>
    <n v="125.95294117647057"/>
    <n v="21.497991967871485"/>
    <x v="6"/>
    <x v="32"/>
    <x v="0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x v="0"/>
    <n v="1113"/>
    <b v="1"/>
    <s v="games/tabletop games"/>
    <n v="1212.1296000000002"/>
    <n v="27.226630727762803"/>
    <x v="6"/>
    <x v="32"/>
    <x v="0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x v="0"/>
    <n v="988"/>
    <b v="1"/>
    <s v="games/tabletop games"/>
    <n v="495.8"/>
    <n v="25.091093117408906"/>
    <x v="6"/>
    <x v="32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x v="0"/>
    <n v="391"/>
    <b v="1"/>
    <s v="games/tabletop games"/>
    <n v="332.03999999999996"/>
    <n v="21.230179028132991"/>
    <x v="6"/>
    <x v="32"/>
    <x v="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x v="0"/>
    <n v="28"/>
    <b v="1"/>
    <s v="games/tabletop games"/>
    <n v="1165"/>
    <n v="41.607142857142854"/>
    <x v="6"/>
    <x v="32"/>
    <x v="0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x v="0"/>
    <n v="147"/>
    <b v="1"/>
    <s v="games/tabletop games"/>
    <n v="153.3153846153846"/>
    <n v="135.58503401360545"/>
    <x v="6"/>
    <x v="32"/>
    <x v="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x v="0"/>
    <n v="680"/>
    <b v="1"/>
    <s v="games/tabletop games"/>
    <n v="537.10714285714289"/>
    <n v="22.116176470588236"/>
    <x v="6"/>
    <x v="3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x v="0"/>
    <n v="983"/>
    <b v="1"/>
    <s v="games/tabletop games"/>
    <n v="352.92777777777775"/>
    <n v="64.625635808748726"/>
    <x v="6"/>
    <x v="32"/>
    <x v="0"/>
    <x v="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x v="0"/>
    <n v="79"/>
    <b v="1"/>
    <s v="games/tabletop games"/>
    <n v="137.4"/>
    <n v="69.569620253164558"/>
    <x v="6"/>
    <x v="32"/>
    <x v="0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x v="0"/>
    <n v="426"/>
    <b v="1"/>
    <s v="games/tabletop games"/>
    <n v="128.02668"/>
    <n v="75.133028169014082"/>
    <x v="6"/>
    <x v="32"/>
    <x v="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x v="0"/>
    <n v="96"/>
    <b v="1"/>
    <s v="games/tabletop games"/>
    <n v="270.68"/>
    <n v="140.97916666666666"/>
    <x v="6"/>
    <x v="32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x v="0"/>
    <n v="163"/>
    <b v="1"/>
    <s v="games/tabletop games"/>
    <n v="806.4"/>
    <n v="49.472392638036808"/>
    <x v="6"/>
    <x v="32"/>
    <x v="0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x v="0"/>
    <n v="2525"/>
    <b v="1"/>
    <s v="games/tabletop games"/>
    <n v="1360.0976000000001"/>
    <n v="53.865251485148519"/>
    <x v="6"/>
    <x v="32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x v="0"/>
    <n v="2035"/>
    <b v="1"/>
    <s v="games/tabletop games"/>
    <n v="930250"/>
    <n v="4.5712530712530715"/>
    <x v="6"/>
    <x v="32"/>
    <x v="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x v="0"/>
    <n v="290"/>
    <b v="1"/>
    <s v="games/tabletop games"/>
    <n v="377.02"/>
    <n v="65.00344827586207"/>
    <x v="6"/>
    <x v="32"/>
    <x v="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x v="0"/>
    <n v="1980"/>
    <b v="1"/>
    <s v="games/tabletop games"/>
    <n v="2647.0250000000001"/>
    <n v="53.475252525252522"/>
    <x v="6"/>
    <x v="32"/>
    <x v="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x v="0"/>
    <n v="57"/>
    <b v="1"/>
    <s v="games/tabletop games"/>
    <n v="100.12"/>
    <n v="43.912280701754383"/>
    <x v="6"/>
    <x v="32"/>
    <x v="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x v="0"/>
    <n v="380"/>
    <b v="1"/>
    <s v="games/tabletop games"/>
    <n v="104.45405405405405"/>
    <n v="50.852631578947367"/>
    <x v="6"/>
    <x v="32"/>
    <x v="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x v="0"/>
    <n v="128"/>
    <b v="1"/>
    <s v="games/tabletop games"/>
    <n v="107.21428571428571"/>
    <n v="58.6328125"/>
    <x v="6"/>
    <x v="32"/>
    <x v="0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x v="0"/>
    <n v="180"/>
    <b v="1"/>
    <s v="games/tabletop games"/>
    <n v="168.77142857142857"/>
    <n v="32.81666666666667"/>
    <x v="6"/>
    <x v="32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x v="0"/>
    <n v="571"/>
    <b v="1"/>
    <s v="games/tabletop games"/>
    <n v="975.11200000000008"/>
    <n v="426.93169877408059"/>
    <x v="6"/>
    <x v="32"/>
    <x v="0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x v="0"/>
    <n v="480"/>
    <b v="1"/>
    <s v="games/tabletop games"/>
    <n v="134.44929411764704"/>
    <n v="23.808729166666669"/>
    <x v="6"/>
    <x v="32"/>
    <x v="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x v="0"/>
    <n v="249"/>
    <b v="1"/>
    <s v="games/tabletop games"/>
    <n v="272.27777777777777"/>
    <n v="98.413654618473899"/>
    <x v="6"/>
    <x v="32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x v="0"/>
    <n v="84"/>
    <b v="1"/>
    <s v="games/tabletop games"/>
    <n v="112.6875"/>
    <n v="107.32142857142857"/>
    <x v="6"/>
    <x v="32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x v="0"/>
    <n v="197"/>
    <b v="1"/>
    <s v="games/tabletop games"/>
    <n v="459.8"/>
    <n v="11.67005076142132"/>
    <x v="6"/>
    <x v="32"/>
    <x v="0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x v="0"/>
    <n v="271"/>
    <b v="1"/>
    <s v="games/tabletop games"/>
    <n v="286.65822784810126"/>
    <n v="41.782287822878232"/>
    <x v="6"/>
    <x v="32"/>
    <x v="0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x v="0"/>
    <n v="50"/>
    <b v="1"/>
    <s v="games/tabletop games"/>
    <n v="222.70833333333334"/>
    <n v="21.38"/>
    <x v="6"/>
    <x v="32"/>
    <x v="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x v="0"/>
    <n v="169"/>
    <b v="1"/>
    <s v="games/tabletop games"/>
    <n v="636.14"/>
    <n v="94.103550295857985"/>
    <x v="6"/>
    <x v="32"/>
    <x v="0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x v="0"/>
    <n v="205"/>
    <b v="1"/>
    <s v="games/tabletop games"/>
    <n v="146.5"/>
    <n v="15.721951219512196"/>
    <x v="6"/>
    <x v="32"/>
    <x v="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x v="0"/>
    <n v="206"/>
    <b v="1"/>
    <s v="games/tabletop games"/>
    <n v="1867.1"/>
    <n v="90.635922330097088"/>
    <x v="6"/>
    <x v="32"/>
    <x v="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x v="0"/>
    <n v="84"/>
    <b v="1"/>
    <s v="games/tabletop games"/>
    <n v="326.92"/>
    <n v="97.297619047619051"/>
    <x v="6"/>
    <x v="32"/>
    <x v="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x v="0"/>
    <n v="210"/>
    <b v="1"/>
    <s v="games/tabletop games"/>
    <n v="779.5"/>
    <n v="37.11904761904762"/>
    <x v="6"/>
    <x v="32"/>
    <x v="0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x v="0"/>
    <n v="181"/>
    <b v="1"/>
    <s v="games/tabletop games"/>
    <n v="154.15151515151516"/>
    <n v="28.104972375690608"/>
    <x v="6"/>
    <x v="32"/>
    <x v="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x v="0"/>
    <n v="60"/>
    <b v="1"/>
    <s v="games/tabletop games"/>
    <n v="115.54666666666667"/>
    <n v="144.43333333333334"/>
    <x v="6"/>
    <x v="32"/>
    <x v="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x v="0"/>
    <n v="445"/>
    <b v="1"/>
    <s v="games/tabletop games"/>
    <n v="180.03333333333333"/>
    <n v="24.274157303370785"/>
    <x v="6"/>
    <x v="32"/>
    <x v="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x v="0"/>
    <n v="17"/>
    <b v="1"/>
    <s v="games/tabletop games"/>
    <n v="298.5"/>
    <n v="35.117647058823529"/>
    <x v="6"/>
    <x v="32"/>
    <x v="0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x v="0"/>
    <n v="194"/>
    <b v="1"/>
    <s v="games/tabletop games"/>
    <n v="320.26666666666665"/>
    <n v="24.762886597938145"/>
    <x v="6"/>
    <x v="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x v="0"/>
    <n v="404"/>
    <b v="1"/>
    <s v="games/tabletop games"/>
    <n v="380.52499999999998"/>
    <n v="188.37871287128712"/>
    <x v="6"/>
    <x v="32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x v="0"/>
    <n v="194"/>
    <b v="1"/>
    <s v="games/tabletop games"/>
    <n v="102.60000000000001"/>
    <n v="148.08247422680412"/>
    <x v="6"/>
    <x v="32"/>
    <x v="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x v="0"/>
    <n v="902"/>
    <b v="1"/>
    <s v="games/tabletop games"/>
    <n v="1801.64"/>
    <n v="49.934589800443462"/>
    <x v="6"/>
    <x v="32"/>
    <x v="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x v="0"/>
    <n v="1670"/>
    <b v="1"/>
    <s v="games/tabletop games"/>
    <n v="720.24800000000005"/>
    <n v="107.82155688622754"/>
    <x v="6"/>
    <x v="32"/>
    <x v="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x v="0"/>
    <n v="1328"/>
    <b v="1"/>
    <s v="games/tabletop games"/>
    <n v="283.09000000000003"/>
    <n v="42.63403614457831"/>
    <x v="6"/>
    <x v="32"/>
    <x v="0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x v="0"/>
    <n v="944"/>
    <b v="1"/>
    <s v="games/tabletop games"/>
    <n v="1356.6000000000001"/>
    <n v="14.370762711864407"/>
    <x v="6"/>
    <x v="32"/>
    <x v="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x v="0"/>
    <n v="147"/>
    <b v="1"/>
    <s v="games/tabletop games"/>
    <n v="220.35999999999999"/>
    <n v="37.476190476190474"/>
    <x v="6"/>
    <x v="32"/>
    <x v="0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x v="0"/>
    <n v="99"/>
    <b v="1"/>
    <s v="games/tabletop games"/>
    <n v="119.6"/>
    <n v="30.202020202020201"/>
    <x v="6"/>
    <x v="32"/>
    <x v="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x v="0"/>
    <n v="79"/>
    <b v="1"/>
    <s v="games/tabletop games"/>
    <n v="407.76923076923077"/>
    <n v="33.550632911392405"/>
    <x v="6"/>
    <x v="32"/>
    <x v="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x v="0"/>
    <n v="75"/>
    <b v="1"/>
    <s v="games/tabletop games"/>
    <n v="105.81826105905425"/>
    <n v="64.74666666666667"/>
    <x v="6"/>
    <x v="32"/>
    <x v="0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x v="0"/>
    <n v="207"/>
    <b v="1"/>
    <s v="games/tabletop games"/>
    <n v="141.08235294117648"/>
    <n v="57.932367149758456"/>
    <x v="6"/>
    <x v="32"/>
    <x v="0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x v="0"/>
    <n v="102"/>
    <b v="1"/>
    <s v="games/tabletop games"/>
    <n v="270.7"/>
    <n v="53.078431372549019"/>
    <x v="6"/>
    <x v="32"/>
    <x v="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x v="0"/>
    <n v="32"/>
    <b v="1"/>
    <s v="games/tabletop games"/>
    <n v="153.80000000000001"/>
    <n v="48.0625"/>
    <x v="6"/>
    <x v="32"/>
    <x v="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x v="0"/>
    <n v="480"/>
    <b v="1"/>
    <s v="games/tabletop games"/>
    <n v="403.57653061224488"/>
    <n v="82.396874999999994"/>
    <x v="6"/>
    <x v="32"/>
    <x v="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x v="0"/>
    <n v="11"/>
    <b v="1"/>
    <s v="music/rock"/>
    <n v="185"/>
    <n v="50.454545454545453"/>
    <x v="4"/>
    <x v="11"/>
    <x v="0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x v="0"/>
    <n v="12"/>
    <b v="1"/>
    <s v="music/rock"/>
    <n v="185.33333333333331"/>
    <n v="115.83333333333333"/>
    <x v="4"/>
    <x v="11"/>
    <x v="0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x v="0"/>
    <n v="48"/>
    <b v="1"/>
    <s v="music/rock"/>
    <n v="100.85533333333332"/>
    <n v="63.03458333333333"/>
    <x v="4"/>
    <x v="11"/>
    <x v="0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x v="0"/>
    <n v="59"/>
    <b v="1"/>
    <s v="music/rock"/>
    <n v="106.22116666666668"/>
    <n v="108.02152542372882"/>
    <x v="4"/>
    <x v="11"/>
    <x v="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x v="0"/>
    <n v="79"/>
    <b v="1"/>
    <s v="music/rock"/>
    <n v="121.36666666666667"/>
    <n v="46.088607594936711"/>
    <x v="4"/>
    <x v="11"/>
    <x v="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x v="0"/>
    <n v="14"/>
    <b v="1"/>
    <s v="music/rock"/>
    <n v="100.06666666666666"/>
    <n v="107.21428571428571"/>
    <x v="4"/>
    <x v="11"/>
    <x v="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x v="0"/>
    <n v="106"/>
    <b v="1"/>
    <s v="music/rock"/>
    <n v="119.97755555555555"/>
    <n v="50.9338679245283"/>
    <x v="4"/>
    <x v="11"/>
    <x v="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x v="0"/>
    <n v="25"/>
    <b v="1"/>
    <s v="music/rock"/>
    <n v="100.1"/>
    <n v="40.04"/>
    <x v="4"/>
    <x v="11"/>
    <x v="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x v="0"/>
    <n v="25"/>
    <b v="1"/>
    <s v="music/rock"/>
    <n v="107.4"/>
    <n v="64.44"/>
    <x v="4"/>
    <x v="11"/>
    <x v="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x v="0"/>
    <n v="29"/>
    <b v="1"/>
    <s v="music/rock"/>
    <n v="104.06666666666666"/>
    <n v="53.827586206896555"/>
    <x v="4"/>
    <x v="11"/>
    <x v="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x v="0"/>
    <n v="43"/>
    <b v="1"/>
    <s v="music/rock"/>
    <n v="172.8"/>
    <n v="100.46511627906976"/>
    <x v="4"/>
    <x v="11"/>
    <x v="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x v="0"/>
    <n v="46"/>
    <b v="1"/>
    <s v="music/rock"/>
    <n v="107.2505"/>
    <n v="46.630652173913049"/>
    <x v="4"/>
    <x v="11"/>
    <x v="0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x v="0"/>
    <n v="27"/>
    <b v="1"/>
    <s v="music/rock"/>
    <n v="108.23529411764706"/>
    <n v="34.074074074074076"/>
    <x v="4"/>
    <x v="11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x v="0"/>
    <n v="112"/>
    <b v="1"/>
    <s v="music/rock"/>
    <n v="146.08079999999998"/>
    <n v="65.214642857142863"/>
    <x v="4"/>
    <x v="11"/>
    <x v="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x v="0"/>
    <n v="34"/>
    <b v="1"/>
    <s v="music/rock"/>
    <n v="125.25"/>
    <n v="44.205882352941174"/>
    <x v="4"/>
    <x v="11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x v="0"/>
    <n v="145"/>
    <b v="1"/>
    <s v="music/rock"/>
    <n v="149.07142857142856"/>
    <n v="71.965517241379317"/>
    <x v="4"/>
    <x v="11"/>
    <x v="0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x v="0"/>
    <n v="19"/>
    <b v="1"/>
    <s v="music/rock"/>
    <n v="100.6"/>
    <n v="52.94736842105263"/>
    <x v="4"/>
    <x v="11"/>
    <x v="0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x v="0"/>
    <n v="288"/>
    <b v="1"/>
    <s v="music/rock"/>
    <n v="105.07333333333332"/>
    <n v="109.45138888888889"/>
    <x v="4"/>
    <x v="11"/>
    <x v="0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x v="0"/>
    <n v="14"/>
    <b v="1"/>
    <s v="music/rock"/>
    <n v="350.16666666666663"/>
    <n v="75.035714285714292"/>
    <x v="4"/>
    <x v="11"/>
    <x v="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x v="0"/>
    <n v="7"/>
    <b v="1"/>
    <s v="music/rock"/>
    <n v="101.25"/>
    <n v="115.71428571428571"/>
    <x v="4"/>
    <x v="11"/>
    <x v="0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x v="1"/>
    <n v="211"/>
    <b v="1"/>
    <s v="music/indie rock"/>
    <n v="133.6044"/>
    <n v="31.659810426540286"/>
    <x v="4"/>
    <x v="14"/>
    <x v="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x v="1"/>
    <n v="85"/>
    <b v="1"/>
    <s v="music/indie rock"/>
    <n v="170.65217391304347"/>
    <n v="46.176470588235297"/>
    <x v="4"/>
    <x v="14"/>
    <x v="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x v="1"/>
    <n v="103"/>
    <b v="1"/>
    <s v="music/indie rock"/>
    <n v="109.35829457364341"/>
    <n v="68.481650485436887"/>
    <x v="4"/>
    <x v="14"/>
    <x v="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x v="1"/>
    <n v="113"/>
    <b v="1"/>
    <s v="music/indie rock"/>
    <n v="100.70033333333335"/>
    <n v="53.469203539823013"/>
    <x v="4"/>
    <x v="14"/>
    <x v="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x v="1"/>
    <n v="167"/>
    <b v="1"/>
    <s v="music/indie rock"/>
    <n v="101.22777777777779"/>
    <n v="109.10778443113773"/>
    <x v="4"/>
    <x v="14"/>
    <x v="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x v="1"/>
    <n v="73"/>
    <b v="1"/>
    <s v="music/indie rock"/>
    <n v="106.75857142857143"/>
    <n v="51.185616438356163"/>
    <x v="4"/>
    <x v="14"/>
    <x v="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x v="1"/>
    <n v="75"/>
    <b v="1"/>
    <s v="music/indie rock"/>
    <n v="106.65777537961894"/>
    <n v="27.936800000000002"/>
    <x v="4"/>
    <x v="14"/>
    <x v="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x v="1"/>
    <n v="614"/>
    <b v="1"/>
    <s v="music/indie rock"/>
    <n v="101.30622"/>
    <n v="82.496921824104234"/>
    <x v="4"/>
    <x v="14"/>
    <x v="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x v="1"/>
    <n v="107"/>
    <b v="1"/>
    <s v="music/indie rock"/>
    <n v="106.67450000000001"/>
    <n v="59.817476635514019"/>
    <x v="4"/>
    <x v="14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x v="1"/>
    <n v="1224"/>
    <b v="1"/>
    <s v="music/indie rock"/>
    <n v="428.83978378378379"/>
    <n v="64.816470588235291"/>
    <x v="4"/>
    <x v="14"/>
    <x v="0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x v="1"/>
    <n v="104"/>
    <b v="1"/>
    <s v="music/indie rock"/>
    <n v="104.11111111111111"/>
    <n v="90.09615384615384"/>
    <x v="4"/>
    <x v="14"/>
    <x v="0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x v="1"/>
    <n v="79"/>
    <b v="1"/>
    <s v="music/indie rock"/>
    <n v="107.86666666666666"/>
    <n v="40.962025316455694"/>
    <x v="4"/>
    <x v="14"/>
    <x v="0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x v="1"/>
    <n v="157"/>
    <b v="1"/>
    <s v="music/indie rock"/>
    <n v="175.84040000000002"/>
    <n v="56.000127388535034"/>
    <x v="4"/>
    <x v="14"/>
    <x v="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x v="1"/>
    <n v="50"/>
    <b v="1"/>
    <s v="music/indie rock"/>
    <n v="156.97"/>
    <n v="37.672800000000002"/>
    <x v="4"/>
    <x v="14"/>
    <x v="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x v="1"/>
    <n v="64"/>
    <b v="1"/>
    <s v="music/indie rock"/>
    <n v="102.60000000000001"/>
    <n v="40.078125"/>
    <x v="4"/>
    <x v="14"/>
    <x v="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x v="1"/>
    <n v="200"/>
    <b v="1"/>
    <s v="music/indie rock"/>
    <n v="104.04266666666666"/>
    <n v="78.031999999999996"/>
    <x v="4"/>
    <x v="14"/>
    <x v="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x v="1"/>
    <n v="22"/>
    <b v="1"/>
    <s v="music/indie rock"/>
    <n v="104"/>
    <n v="18.90909090909091"/>
    <x v="4"/>
    <x v="1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x v="1"/>
    <n v="163"/>
    <b v="1"/>
    <s v="music/indie rock"/>
    <n v="121.05999999999999"/>
    <n v="37.134969325153371"/>
    <x v="4"/>
    <x v="14"/>
    <x v="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x v="1"/>
    <n v="77"/>
    <b v="1"/>
    <s v="music/indie rock"/>
    <n v="107.69999999999999"/>
    <n v="41.961038961038959"/>
    <x v="4"/>
    <x v="14"/>
    <x v="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x v="1"/>
    <n v="89"/>
    <b v="1"/>
    <s v="music/indie rock"/>
    <n v="108.66"/>
    <n v="61.044943820224717"/>
    <x v="4"/>
    <x v="14"/>
    <x v="0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x v="0"/>
    <n v="64"/>
    <b v="0"/>
    <s v="food/small batch"/>
    <n v="39.120962394619681"/>
    <n v="64.53125"/>
    <x v="7"/>
    <x v="33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x v="0"/>
    <n v="4"/>
    <b v="0"/>
    <s v="food/small batch"/>
    <n v="3.1481481481481479"/>
    <n v="21.25"/>
    <x v="7"/>
    <x v="33"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x v="0"/>
    <n v="4"/>
    <b v="0"/>
    <s v="food/small batch"/>
    <n v="48"/>
    <n v="30"/>
    <x v="7"/>
    <x v="33"/>
    <x v="0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x v="0"/>
    <n v="61"/>
    <b v="0"/>
    <s v="food/small batch"/>
    <n v="20.733333333333334"/>
    <n v="25.491803278688526"/>
    <x v="7"/>
    <x v="33"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x v="0"/>
    <n v="7"/>
    <b v="0"/>
    <s v="food/small batch"/>
    <n v="8"/>
    <n v="11.428571428571429"/>
    <x v="7"/>
    <x v="33"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x v="0"/>
    <n v="1"/>
    <b v="0"/>
    <s v="food/small batch"/>
    <n v="0.72"/>
    <n v="108"/>
    <x v="7"/>
    <x v="33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x v="1"/>
    <n v="3355"/>
    <b v="1"/>
    <s v="food/small batch"/>
    <n v="526.09431428571429"/>
    <n v="54.883162444113267"/>
    <x v="7"/>
    <x v="33"/>
    <x v="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x v="1"/>
    <n v="537"/>
    <b v="1"/>
    <s v="food/small batch"/>
    <n v="254.45000000000002"/>
    <n v="47.383612662942269"/>
    <x v="7"/>
    <x v="33"/>
    <x v="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x v="1"/>
    <n v="125"/>
    <b v="1"/>
    <s v="food/small batch"/>
    <n v="105.91999999999999"/>
    <n v="211.84"/>
    <x v="7"/>
    <x v="33"/>
    <x v="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x v="1"/>
    <n v="163"/>
    <b v="1"/>
    <s v="food/small batch"/>
    <n v="102.42285714285715"/>
    <n v="219.92638036809817"/>
    <x v="7"/>
    <x v="33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x v="1"/>
    <n v="283"/>
    <b v="1"/>
    <s v="food/small batch"/>
    <n v="144.31375"/>
    <n v="40.795406360424032"/>
    <x v="7"/>
    <x v="33"/>
    <x v="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x v="1"/>
    <n v="352"/>
    <b v="1"/>
    <s v="food/small batch"/>
    <n v="106.30800000000001"/>
    <n v="75.502840909090907"/>
    <x v="7"/>
    <x v="33"/>
    <x v="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x v="1"/>
    <n v="94"/>
    <b v="1"/>
    <s v="food/small batch"/>
    <n v="212.16666666666666"/>
    <n v="13.542553191489361"/>
    <x v="7"/>
    <x v="33"/>
    <x v="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x v="1"/>
    <n v="67"/>
    <b v="1"/>
    <s v="food/small batch"/>
    <n v="101.95"/>
    <n v="60.865671641791046"/>
    <x v="7"/>
    <x v="33"/>
    <x v="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x v="1"/>
    <n v="221"/>
    <b v="1"/>
    <s v="food/small batch"/>
    <n v="102.27200000000001"/>
    <n v="115.69230769230769"/>
    <x v="7"/>
    <x v="33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x v="1"/>
    <n v="2165"/>
    <b v="1"/>
    <s v="food/small batch"/>
    <n v="520.73254999999995"/>
    <n v="48.104623556581984"/>
    <x v="7"/>
    <x v="33"/>
    <x v="0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x v="1"/>
    <n v="179"/>
    <b v="1"/>
    <s v="food/small batch"/>
    <n v="110.65833333333333"/>
    <n v="74.184357541899445"/>
    <x v="7"/>
    <x v="33"/>
    <x v="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x v="1"/>
    <n v="123"/>
    <b v="1"/>
    <s v="food/small batch"/>
    <n v="101.14333333333335"/>
    <n v="123.34552845528455"/>
    <x v="7"/>
    <x v="33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x v="1"/>
    <n v="1104"/>
    <b v="1"/>
    <s v="food/small batch"/>
    <n v="294.20799999999997"/>
    <n v="66.623188405797094"/>
    <x v="7"/>
    <x v="33"/>
    <x v="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x v="1"/>
    <n v="403"/>
    <b v="1"/>
    <s v="food/small batch"/>
    <n v="105.77749999999999"/>
    <n v="104.99007444168734"/>
    <x v="7"/>
    <x v="33"/>
    <x v="0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x v="0"/>
    <n v="0"/>
    <b v="0"/>
    <s v="technology/web"/>
    <n v="0"/>
    <e v="#DIV/0!"/>
    <x v="2"/>
    <x v="7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x v="0"/>
    <n v="0"/>
    <b v="0"/>
    <s v="technology/web"/>
    <n v="0"/>
    <e v="#DIV/0!"/>
    <x v="2"/>
    <x v="7"/>
    <x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x v="0"/>
    <n v="1"/>
    <b v="0"/>
    <s v="technology/web"/>
    <n v="3"/>
    <n v="300"/>
    <x v="2"/>
    <x v="7"/>
    <x v="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x v="0"/>
    <n v="1"/>
    <b v="0"/>
    <s v="technology/web"/>
    <n v="0.1"/>
    <n v="1"/>
    <x v="2"/>
    <x v="7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x v="0"/>
    <n v="0"/>
    <b v="0"/>
    <s v="technology/web"/>
    <n v="0"/>
    <e v="#DIV/0!"/>
    <x v="2"/>
    <x v="7"/>
    <x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x v="0"/>
    <n v="3"/>
    <b v="0"/>
    <s v="technology/web"/>
    <n v="6.5000000000000002E-2"/>
    <n v="13"/>
    <x v="2"/>
    <x v="7"/>
    <x v="0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x v="0"/>
    <n v="1"/>
    <b v="0"/>
    <s v="technology/web"/>
    <n v="1.5"/>
    <n v="15"/>
    <x v="2"/>
    <x v="7"/>
    <x v="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x v="0"/>
    <n v="5"/>
    <b v="0"/>
    <s v="technology/web"/>
    <n v="0.38571428571428573"/>
    <n v="54"/>
    <x v="2"/>
    <x v="7"/>
    <x v="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x v="0"/>
    <n v="0"/>
    <b v="0"/>
    <s v="technology/web"/>
    <n v="0"/>
    <e v="#DIV/0!"/>
    <x v="2"/>
    <x v="7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x v="0"/>
    <n v="0"/>
    <b v="0"/>
    <s v="technology/web"/>
    <n v="0"/>
    <e v="#DIV/0!"/>
    <x v="2"/>
    <x v="7"/>
    <x v="0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x v="0"/>
    <n v="7"/>
    <b v="0"/>
    <s v="technology/web"/>
    <n v="0.5714285714285714"/>
    <n v="15.428571428571429"/>
    <x v="2"/>
    <x v="7"/>
    <x v="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x v="0"/>
    <n v="0"/>
    <b v="0"/>
    <s v="technology/web"/>
    <n v="0"/>
    <e v="#DIV/0!"/>
    <x v="2"/>
    <x v="7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x v="0"/>
    <n v="0"/>
    <b v="0"/>
    <s v="technology/web"/>
    <n v="0"/>
    <e v="#DIV/0!"/>
    <x v="2"/>
    <x v="7"/>
    <x v="0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x v="0"/>
    <n v="1"/>
    <b v="0"/>
    <s v="technology/web"/>
    <n v="7.1428571428571425E-2"/>
    <n v="25"/>
    <x v="2"/>
    <x v="7"/>
    <x v="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x v="0"/>
    <n v="2"/>
    <b v="0"/>
    <s v="technology/web"/>
    <n v="0.6875"/>
    <n v="27.5"/>
    <x v="2"/>
    <x v="7"/>
    <x v="0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x v="0"/>
    <n v="0"/>
    <b v="0"/>
    <s v="technology/web"/>
    <n v="0"/>
    <e v="#DIV/0!"/>
    <x v="2"/>
    <x v="7"/>
    <x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x v="0"/>
    <n v="0"/>
    <b v="0"/>
    <s v="technology/web"/>
    <n v="0"/>
    <e v="#DIV/0!"/>
    <x v="2"/>
    <x v="7"/>
    <x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x v="0"/>
    <n v="0"/>
    <b v="0"/>
    <s v="technology/web"/>
    <n v="0"/>
    <e v="#DIV/0!"/>
    <x v="2"/>
    <x v="7"/>
    <x v="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x v="0"/>
    <n v="3"/>
    <b v="0"/>
    <s v="technology/web"/>
    <n v="14.680000000000001"/>
    <n v="367"/>
    <x v="2"/>
    <x v="7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x v="0"/>
    <n v="1"/>
    <b v="0"/>
    <s v="technology/web"/>
    <n v="0.04"/>
    <n v="2"/>
    <x v="2"/>
    <x v="7"/>
    <x v="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x v="0"/>
    <n v="0"/>
    <b v="0"/>
    <s v="technology/web"/>
    <n v="0"/>
    <e v="#DIV/0!"/>
    <x v="2"/>
    <x v="7"/>
    <x v="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x v="0"/>
    <n v="2"/>
    <b v="0"/>
    <s v="technology/web"/>
    <n v="28.571428571428569"/>
    <n v="60"/>
    <x v="2"/>
    <x v="7"/>
    <x v="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x v="0"/>
    <n v="0"/>
    <b v="0"/>
    <s v="technology/web"/>
    <n v="0"/>
    <e v="#DIV/0!"/>
    <x v="2"/>
    <x v="7"/>
    <x v="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x v="0"/>
    <n v="0"/>
    <b v="0"/>
    <s v="technology/web"/>
    <n v="0"/>
    <e v="#DIV/0!"/>
    <x v="2"/>
    <x v="7"/>
    <x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x v="0"/>
    <n v="0"/>
    <b v="0"/>
    <s v="technology/web"/>
    <n v="0"/>
    <e v="#DIV/0!"/>
    <x v="2"/>
    <x v="7"/>
    <x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x v="0"/>
    <n v="27"/>
    <b v="0"/>
    <s v="technology/web"/>
    <n v="10.52"/>
    <n v="97.407407407407405"/>
    <x v="2"/>
    <x v="7"/>
    <x v="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x v="0"/>
    <n v="14"/>
    <b v="0"/>
    <s v="technology/web"/>
    <n v="1.34"/>
    <n v="47.857142857142854"/>
    <x v="2"/>
    <x v="7"/>
    <x v="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x v="0"/>
    <n v="2"/>
    <b v="0"/>
    <s v="technology/web"/>
    <n v="0.25"/>
    <n v="50"/>
    <x v="2"/>
    <x v="7"/>
    <x v="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x v="0"/>
    <n v="0"/>
    <b v="0"/>
    <s v="technology/web"/>
    <n v="0"/>
    <e v="#DIV/0!"/>
    <x v="2"/>
    <x v="7"/>
    <x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x v="0"/>
    <n v="4"/>
    <b v="0"/>
    <s v="technology/web"/>
    <n v="0.32800000000000001"/>
    <n v="20.5"/>
    <x v="2"/>
    <x v="7"/>
    <x v="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x v="0"/>
    <n v="0"/>
    <b v="0"/>
    <s v="technology/web"/>
    <n v="0"/>
    <e v="#DIV/0!"/>
    <x v="2"/>
    <x v="7"/>
    <x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x v="0"/>
    <n v="6"/>
    <b v="0"/>
    <s v="technology/web"/>
    <n v="3.2727272727272729"/>
    <n v="30"/>
    <x v="2"/>
    <x v="7"/>
    <x v="0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x v="0"/>
    <n v="1"/>
    <b v="0"/>
    <s v="technology/web"/>
    <n v="5.8823529411764705E-3"/>
    <n v="50"/>
    <x v="2"/>
    <x v="7"/>
    <x v="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x v="0"/>
    <n v="1"/>
    <b v="0"/>
    <s v="technology/web"/>
    <n v="4.5454545454545456E-2"/>
    <n v="10"/>
    <x v="2"/>
    <x v="7"/>
    <x v="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x v="0"/>
    <n v="0"/>
    <b v="0"/>
    <s v="technology/web"/>
    <n v="0"/>
    <e v="#DIV/0!"/>
    <x v="2"/>
    <x v="7"/>
    <x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x v="0"/>
    <n v="4"/>
    <b v="0"/>
    <s v="technology/web"/>
    <n v="10.877666666666666"/>
    <n v="81.582499999999996"/>
    <x v="2"/>
    <x v="7"/>
    <x v="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x v="0"/>
    <n v="0"/>
    <b v="0"/>
    <s v="technology/web"/>
    <n v="0"/>
    <e v="#DIV/0!"/>
    <x v="2"/>
    <x v="7"/>
    <x v="0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x v="0"/>
    <n v="0"/>
    <b v="0"/>
    <s v="technology/web"/>
    <n v="0"/>
    <e v="#DIV/0!"/>
    <x v="2"/>
    <x v="7"/>
    <x v="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x v="0"/>
    <n v="0"/>
    <b v="0"/>
    <s v="technology/web"/>
    <n v="0"/>
    <e v="#DIV/0!"/>
    <x v="2"/>
    <x v="7"/>
    <x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x v="0"/>
    <n v="3"/>
    <b v="0"/>
    <s v="technology/web"/>
    <n v="0.36666666666666664"/>
    <n v="18.333333333333332"/>
    <x v="2"/>
    <x v="7"/>
    <x v="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x v="0"/>
    <n v="7"/>
    <b v="0"/>
    <s v="technology/web"/>
    <n v="1.8193398957730169"/>
    <n v="224.42857142857142"/>
    <x v="2"/>
    <x v="7"/>
    <x v="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x v="0"/>
    <n v="2"/>
    <b v="0"/>
    <s v="technology/web"/>
    <n v="2.5"/>
    <n v="37.5"/>
    <x v="2"/>
    <x v="7"/>
    <x v="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x v="0"/>
    <n v="3"/>
    <b v="0"/>
    <s v="technology/web"/>
    <n v="4.3499999999999996"/>
    <n v="145"/>
    <x v="2"/>
    <x v="7"/>
    <x v="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x v="0"/>
    <n v="8"/>
    <b v="0"/>
    <s v="technology/web"/>
    <n v="0.8"/>
    <n v="1"/>
    <x v="2"/>
    <x v="7"/>
    <x v="0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x v="0"/>
    <n v="7"/>
    <b v="0"/>
    <s v="technology/web"/>
    <n v="1.2123076923076923"/>
    <n v="112.57142857142857"/>
    <x v="2"/>
    <x v="7"/>
    <x v="0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x v="0"/>
    <n v="0"/>
    <b v="0"/>
    <s v="technology/web"/>
    <n v="0"/>
    <e v="#DIV/0!"/>
    <x v="2"/>
    <x v="7"/>
    <x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x v="0"/>
    <n v="3"/>
    <b v="0"/>
    <s v="technology/web"/>
    <n v="0.68399999999999994"/>
    <n v="342"/>
    <x v="2"/>
    <x v="7"/>
    <x v="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x v="0"/>
    <n v="8"/>
    <b v="0"/>
    <s v="technology/web"/>
    <n v="1.2513513513513512"/>
    <n v="57.875"/>
    <x v="2"/>
    <x v="7"/>
    <x v="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x v="0"/>
    <n v="1"/>
    <b v="0"/>
    <s v="technology/web"/>
    <n v="0.1875"/>
    <n v="30"/>
    <x v="2"/>
    <x v="7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x v="0"/>
    <n v="0"/>
    <b v="0"/>
    <s v="technology/web"/>
    <n v="0"/>
    <e v="#DIV/0!"/>
    <x v="2"/>
    <x v="7"/>
    <x v="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x v="0"/>
    <n v="1"/>
    <b v="0"/>
    <s v="technology/web"/>
    <n v="0.125"/>
    <n v="25"/>
    <x v="2"/>
    <x v="7"/>
    <x v="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x v="0"/>
    <n v="0"/>
    <b v="0"/>
    <s v="technology/web"/>
    <n v="0"/>
    <e v="#DIV/0!"/>
    <x v="2"/>
    <x v="7"/>
    <x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x v="0"/>
    <n v="1"/>
    <b v="0"/>
    <s v="technology/web"/>
    <n v="0.05"/>
    <n v="50"/>
    <x v="2"/>
    <x v="7"/>
    <x v="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x v="0"/>
    <n v="2"/>
    <b v="0"/>
    <s v="technology/web"/>
    <n v="0.06"/>
    <n v="1.5"/>
    <x v="2"/>
    <x v="7"/>
    <x v="0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x v="0"/>
    <n v="0"/>
    <b v="0"/>
    <s v="technology/web"/>
    <n v="0"/>
    <e v="#DIV/0!"/>
    <x v="2"/>
    <x v="7"/>
    <x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x v="0"/>
    <n v="1"/>
    <b v="0"/>
    <s v="technology/web"/>
    <n v="0.2"/>
    <n v="10"/>
    <x v="2"/>
    <x v="7"/>
    <x v="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x v="0"/>
    <n v="0"/>
    <b v="0"/>
    <s v="technology/web"/>
    <n v="0"/>
    <e v="#DIV/0!"/>
    <x v="2"/>
    <x v="7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x v="0"/>
    <n v="0"/>
    <b v="0"/>
    <s v="technology/web"/>
    <n v="0"/>
    <e v="#DIV/0!"/>
    <x v="2"/>
    <x v="7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x v="0"/>
    <n v="0"/>
    <b v="0"/>
    <s v="technology/web"/>
    <n v="0"/>
    <e v="#DIV/0!"/>
    <x v="2"/>
    <x v="7"/>
    <x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x v="0"/>
    <n v="0"/>
    <b v="0"/>
    <s v="technology/web"/>
    <n v="0"/>
    <e v="#DIV/0!"/>
    <x v="2"/>
    <x v="7"/>
    <x v="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x v="0"/>
    <n v="9"/>
    <b v="0"/>
    <s v="food/food trucks"/>
    <n v="0.71785714285714286"/>
    <n v="22.333333333333332"/>
    <x v="7"/>
    <x v="19"/>
    <x v="0"/>
    <x v="0"/>
  </r>
  <r>
    <n v="2402"/>
    <s v="Cupcake Truck Unite"/>
    <s v="Small town, delicious treats, and a mobile truck"/>
    <n v="12000"/>
    <n v="52"/>
    <x v="2"/>
    <x v="0"/>
    <s v="USD"/>
    <n v="1431533931"/>
    <x v="2402"/>
    <x v="0"/>
    <n v="1"/>
    <b v="0"/>
    <s v="food/food trucks"/>
    <n v="0.43333333333333329"/>
    <n v="52"/>
    <x v="7"/>
    <x v="19"/>
    <x v="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x v="0"/>
    <n v="12"/>
    <b v="0"/>
    <s v="food/food trucks"/>
    <n v="16.833333333333332"/>
    <n v="16.833333333333332"/>
    <x v="7"/>
    <x v="19"/>
    <x v="0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x v="0"/>
    <n v="0"/>
    <b v="0"/>
    <s v="food/food trucks"/>
    <n v="0"/>
    <e v="#DIV/0!"/>
    <x v="7"/>
    <x v="19"/>
    <x v="0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x v="0"/>
    <n v="20"/>
    <b v="0"/>
    <s v="food/food trucks"/>
    <n v="22.52"/>
    <n v="56.3"/>
    <x v="7"/>
    <x v="19"/>
    <x v="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x v="0"/>
    <n v="16"/>
    <b v="0"/>
    <s v="food/food trucks"/>
    <n v="41.384615384615387"/>
    <n v="84.0625"/>
    <x v="7"/>
    <x v="19"/>
    <x v="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x v="0"/>
    <n v="33"/>
    <b v="0"/>
    <s v="food/food trucks"/>
    <n v="25.259090909090908"/>
    <n v="168.39393939393941"/>
    <x v="7"/>
    <x v="19"/>
    <x v="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x v="0"/>
    <n v="2"/>
    <b v="0"/>
    <s v="food/food trucks"/>
    <n v="0.2"/>
    <n v="15"/>
    <x v="7"/>
    <x v="19"/>
    <x v="0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x v="0"/>
    <n v="6"/>
    <b v="0"/>
    <s v="food/food trucks"/>
    <n v="1.8399999999999999"/>
    <n v="76.666666666666671"/>
    <x v="7"/>
    <x v="19"/>
    <x v="0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x v="0"/>
    <n v="0"/>
    <b v="0"/>
    <s v="food/food trucks"/>
    <n v="0"/>
    <e v="#DIV/0!"/>
    <x v="7"/>
    <x v="19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x v="0"/>
    <n v="3"/>
    <b v="0"/>
    <s v="food/food trucks"/>
    <n v="0.60399999999999998"/>
    <n v="50.333333333333336"/>
    <x v="7"/>
    <x v="19"/>
    <x v="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x v="0"/>
    <n v="0"/>
    <b v="0"/>
    <s v="food/food trucks"/>
    <n v="0"/>
    <e v="#DIV/0!"/>
    <x v="7"/>
    <x v="19"/>
    <x v="0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x v="0"/>
    <n v="3"/>
    <b v="0"/>
    <s v="food/food trucks"/>
    <n v="0.83333333333333337"/>
    <n v="8.3333333333333339"/>
    <x v="7"/>
    <x v="19"/>
    <x v="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x v="0"/>
    <n v="13"/>
    <b v="0"/>
    <s v="food/food trucks"/>
    <n v="3.0666666666666664"/>
    <n v="35.384615384615387"/>
    <x v="7"/>
    <x v="19"/>
    <x v="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x v="0"/>
    <n v="6"/>
    <b v="0"/>
    <s v="food/food trucks"/>
    <n v="0.55833333333333335"/>
    <n v="55.833333333333336"/>
    <x v="7"/>
    <x v="19"/>
    <x v="0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x v="0"/>
    <n v="1"/>
    <b v="0"/>
    <s v="food/food trucks"/>
    <n v="2.5000000000000001E-2"/>
    <n v="5"/>
    <x v="7"/>
    <x v="19"/>
    <x v="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x v="0"/>
    <n v="0"/>
    <b v="0"/>
    <s v="food/food trucks"/>
    <n v="0"/>
    <e v="#DIV/0!"/>
    <x v="7"/>
    <x v="19"/>
    <x v="0"/>
    <x v="0"/>
  </r>
  <r>
    <n v="2418"/>
    <s v="Mexican food truck"/>
    <s v="I want to start my food truck business."/>
    <n v="25000"/>
    <n v="5"/>
    <x v="2"/>
    <x v="0"/>
    <s v="USD"/>
    <n v="1427225644"/>
    <x v="2418"/>
    <x v="0"/>
    <n v="5"/>
    <b v="0"/>
    <s v="food/food trucks"/>
    <n v="0.02"/>
    <n v="1"/>
    <x v="7"/>
    <x v="19"/>
    <x v="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x v="0"/>
    <n v="0"/>
    <b v="0"/>
    <s v="food/food trucks"/>
    <n v="0"/>
    <e v="#DIV/0!"/>
    <x v="7"/>
    <x v="19"/>
    <x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x v="0"/>
    <n v="36"/>
    <b v="0"/>
    <s v="food/food trucks"/>
    <n v="14.825133372851216"/>
    <n v="69.472222222222229"/>
    <x v="7"/>
    <x v="19"/>
    <x v="0"/>
    <x v="0"/>
  </r>
  <r>
    <n v="2421"/>
    <s v="hot dog cart"/>
    <s v="help me start Merrill's first hot dog cart in this empty lot"/>
    <n v="6000"/>
    <n v="1"/>
    <x v="2"/>
    <x v="0"/>
    <s v="USD"/>
    <n v="1424536196"/>
    <x v="2421"/>
    <x v="0"/>
    <n v="1"/>
    <b v="0"/>
    <s v="food/food trucks"/>
    <n v="1.6666666666666666E-2"/>
    <n v="1"/>
    <x v="7"/>
    <x v="19"/>
    <x v="0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x v="0"/>
    <n v="1"/>
    <b v="0"/>
    <s v="food/food trucks"/>
    <n v="0.2"/>
    <n v="1"/>
    <x v="7"/>
    <x v="19"/>
    <x v="0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x v="0"/>
    <n v="1"/>
    <b v="0"/>
    <s v="food/food trucks"/>
    <n v="1.3333333333333334E-2"/>
    <n v="8"/>
    <x v="7"/>
    <x v="19"/>
    <x v="0"/>
    <x v="0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x v="0"/>
    <n v="9"/>
    <b v="0"/>
    <s v="food/food trucks"/>
    <n v="1.24"/>
    <n v="34.444444444444443"/>
    <x v="7"/>
    <x v="19"/>
    <x v="0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x v="0"/>
    <n v="1"/>
    <b v="0"/>
    <s v="food/food trucks"/>
    <n v="2.8571428571428574E-2"/>
    <n v="1"/>
    <x v="7"/>
    <x v="19"/>
    <x v="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x v="0"/>
    <n v="0"/>
    <b v="0"/>
    <s v="food/food trucks"/>
    <n v="0"/>
    <e v="#DIV/0!"/>
    <x v="7"/>
    <x v="19"/>
    <x v="0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x v="0"/>
    <n v="1"/>
    <b v="0"/>
    <s v="food/food trucks"/>
    <n v="2E-3"/>
    <n v="1"/>
    <x v="7"/>
    <x v="19"/>
    <x v="0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x v="0"/>
    <n v="1"/>
    <b v="0"/>
    <s v="food/food trucks"/>
    <n v="2.8571428571428571E-3"/>
    <n v="1"/>
    <x v="7"/>
    <x v="19"/>
    <x v="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x v="0"/>
    <n v="4"/>
    <b v="0"/>
    <s v="food/food trucks"/>
    <n v="1.4321428571428572"/>
    <n v="501.25"/>
    <x v="7"/>
    <x v="19"/>
    <x v="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x v="0"/>
    <n v="2"/>
    <b v="0"/>
    <s v="food/food trucks"/>
    <n v="0.70000000000000007"/>
    <n v="10.5"/>
    <x v="7"/>
    <x v="19"/>
    <x v="0"/>
    <x v="0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x v="0"/>
    <n v="2"/>
    <b v="0"/>
    <s v="food/food trucks"/>
    <n v="2E-3"/>
    <n v="1"/>
    <x v="7"/>
    <x v="19"/>
    <x v="0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x v="0"/>
    <n v="2"/>
    <b v="0"/>
    <s v="food/food trucks"/>
    <n v="1.4285714285714287E-2"/>
    <n v="1"/>
    <x v="7"/>
    <x v="19"/>
    <x v="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x v="0"/>
    <n v="0"/>
    <b v="0"/>
    <s v="food/food trucks"/>
    <n v="0"/>
    <e v="#DIV/0!"/>
    <x v="7"/>
    <x v="19"/>
    <x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x v="0"/>
    <n v="2"/>
    <b v="0"/>
    <s v="food/food trucks"/>
    <n v="0.13"/>
    <n v="13"/>
    <x v="7"/>
    <x v="19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x v="0"/>
    <n v="4"/>
    <b v="0"/>
    <s v="food/food trucks"/>
    <n v="0.48960000000000004"/>
    <n v="306"/>
    <x v="7"/>
    <x v="19"/>
    <x v="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x v="0"/>
    <n v="2"/>
    <b v="0"/>
    <s v="food/food trucks"/>
    <n v="3.8461538461538464E-2"/>
    <n v="22.5"/>
    <x v="7"/>
    <x v="19"/>
    <x v="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x v="0"/>
    <n v="0"/>
    <b v="0"/>
    <s v="food/food trucks"/>
    <n v="0"/>
    <e v="#DIV/0!"/>
    <x v="7"/>
    <x v="19"/>
    <x v="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x v="0"/>
    <n v="1"/>
    <b v="0"/>
    <s v="food/food trucks"/>
    <n v="0.33333333333333337"/>
    <n v="50"/>
    <x v="7"/>
    <x v="19"/>
    <x v="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x v="0"/>
    <n v="0"/>
    <b v="0"/>
    <s v="food/food trucks"/>
    <n v="0"/>
    <e v="#DIV/0!"/>
    <x v="7"/>
    <x v="19"/>
    <x v="0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x v="0"/>
    <n v="2"/>
    <b v="0"/>
    <s v="food/food trucks"/>
    <n v="0.2"/>
    <n v="5"/>
    <x v="7"/>
    <x v="19"/>
    <x v="0"/>
    <x v="0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x v="0"/>
    <n v="109"/>
    <b v="1"/>
    <s v="food/small batch"/>
    <n v="107.88"/>
    <n v="74.22935779816514"/>
    <x v="7"/>
    <x v="33"/>
    <x v="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x v="0"/>
    <n v="372"/>
    <b v="1"/>
    <s v="food/small batch"/>
    <n v="125.94166666666666"/>
    <n v="81.252688172043008"/>
    <x v="7"/>
    <x v="33"/>
    <x v="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x v="0"/>
    <n v="311"/>
    <b v="1"/>
    <s v="food/small batch"/>
    <n v="202.51495"/>
    <n v="130.23469453376205"/>
    <x v="7"/>
    <x v="33"/>
    <x v="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x v="0"/>
    <n v="61"/>
    <b v="1"/>
    <s v="food/small batch"/>
    <n v="108.60000000000001"/>
    <n v="53.409836065573771"/>
    <x v="7"/>
    <x v="33"/>
    <x v="0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x v="0"/>
    <n v="115"/>
    <b v="1"/>
    <s v="food/small batch"/>
    <n v="172.8"/>
    <n v="75.130434782608702"/>
    <x v="7"/>
    <x v="33"/>
    <x v="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x v="0"/>
    <n v="111"/>
    <b v="1"/>
    <s v="food/small batch"/>
    <n v="167.98"/>
    <n v="75.666666666666671"/>
    <x v="7"/>
    <x v="33"/>
    <x v="0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x v="0"/>
    <n v="337"/>
    <b v="1"/>
    <s v="food/small batch"/>
    <n v="427.20000000000005"/>
    <n v="31.691394658753708"/>
    <x v="7"/>
    <x v="33"/>
    <x v="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x v="0"/>
    <n v="9"/>
    <b v="1"/>
    <s v="food/small batch"/>
    <n v="107.5"/>
    <n v="47.777777777777779"/>
    <x v="7"/>
    <x v="33"/>
    <x v="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x v="0"/>
    <n v="120"/>
    <b v="1"/>
    <s v="food/small batch"/>
    <n v="108"/>
    <n v="90"/>
    <x v="7"/>
    <x v="33"/>
    <x v="0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x v="0"/>
    <n v="102"/>
    <b v="1"/>
    <s v="food/small batch"/>
    <n v="101.53353333333335"/>
    <n v="149.31401960784314"/>
    <x v="7"/>
    <x v="33"/>
    <x v="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x v="0"/>
    <n v="186"/>
    <b v="1"/>
    <s v="food/small batch"/>
    <n v="115.45"/>
    <n v="62.06989247311828"/>
    <x v="7"/>
    <x v="33"/>
    <x v="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x v="0"/>
    <n v="15"/>
    <b v="1"/>
    <s v="food/small batch"/>
    <n v="133.5"/>
    <n v="53.4"/>
    <x v="7"/>
    <x v="33"/>
    <x v="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x v="0"/>
    <n v="67"/>
    <b v="1"/>
    <s v="food/small batch"/>
    <n v="154.69999999999999"/>
    <n v="69.268656716417908"/>
    <x v="7"/>
    <x v="33"/>
    <x v="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x v="0"/>
    <n v="130"/>
    <b v="1"/>
    <s v="food/small batch"/>
    <n v="100.84571428571429"/>
    <n v="271.50769230769231"/>
    <x v="7"/>
    <x v="33"/>
    <x v="0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x v="0"/>
    <n v="16"/>
    <b v="1"/>
    <s v="food/small batch"/>
    <n v="182"/>
    <n v="34.125"/>
    <x v="7"/>
    <x v="33"/>
    <x v="0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x v="0"/>
    <n v="67"/>
    <b v="1"/>
    <s v="food/small batch"/>
    <n v="180.86666666666667"/>
    <n v="40.492537313432834"/>
    <x v="7"/>
    <x v="33"/>
    <x v="0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x v="0"/>
    <n v="124"/>
    <b v="1"/>
    <s v="food/small batch"/>
    <n v="102.30434782608695"/>
    <n v="189.75806451612902"/>
    <x v="7"/>
    <x v="33"/>
    <x v="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x v="0"/>
    <n v="80"/>
    <b v="1"/>
    <s v="food/small batch"/>
    <n v="110.17999999999999"/>
    <n v="68.862499999999997"/>
    <x v="7"/>
    <x v="33"/>
    <x v="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x v="0"/>
    <n v="282"/>
    <b v="1"/>
    <s v="food/small batch"/>
    <n v="102.25"/>
    <n v="108.77659574468085"/>
    <x v="7"/>
    <x v="33"/>
    <x v="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x v="0"/>
    <n v="68"/>
    <b v="1"/>
    <s v="food/small batch"/>
    <n v="100.78823529411764"/>
    <n v="125.98529411764706"/>
    <x v="7"/>
    <x v="33"/>
    <x v="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x v="0"/>
    <n v="86"/>
    <b v="1"/>
    <s v="music/indie rock"/>
    <n v="103.8"/>
    <n v="90.523255813953483"/>
    <x v="4"/>
    <x v="14"/>
    <x v="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x v="0"/>
    <n v="115"/>
    <b v="1"/>
    <s v="music/indie rock"/>
    <n v="110.70833333333334"/>
    <n v="28.880434782608695"/>
    <x v="4"/>
    <x v="14"/>
    <x v="0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x v="0"/>
    <n v="75"/>
    <b v="1"/>
    <s v="music/indie rock"/>
    <n v="116.25000000000001"/>
    <n v="31"/>
    <x v="4"/>
    <x v="14"/>
    <x v="0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x v="0"/>
    <n v="43"/>
    <b v="1"/>
    <s v="music/indie rock"/>
    <n v="111.1"/>
    <n v="51.674418604651166"/>
    <x v="4"/>
    <x v="14"/>
    <x v="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x v="0"/>
    <n v="48"/>
    <b v="1"/>
    <s v="music/indie rock"/>
    <n v="180.14285714285714"/>
    <n v="26.270833333333332"/>
    <x v="4"/>
    <x v="14"/>
    <x v="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x v="0"/>
    <n v="52"/>
    <b v="1"/>
    <s v="music/indie rock"/>
    <n v="100"/>
    <n v="48.07692307692308"/>
    <x v="4"/>
    <x v="14"/>
    <x v="0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x v="0"/>
    <n v="43"/>
    <b v="1"/>
    <s v="music/indie rock"/>
    <n v="118.5"/>
    <n v="27.558139534883722"/>
    <x v="4"/>
    <x v="14"/>
    <x v="0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x v="0"/>
    <n v="58"/>
    <b v="1"/>
    <s v="music/indie rock"/>
    <n v="107.21700000000001"/>
    <n v="36.97137931034483"/>
    <x v="4"/>
    <x v="14"/>
    <x v="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x v="0"/>
    <n v="47"/>
    <b v="1"/>
    <s v="music/indie rock"/>
    <n v="113.66666666666667"/>
    <n v="29.021276595744681"/>
    <x v="4"/>
    <x v="14"/>
    <x v="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x v="0"/>
    <n v="36"/>
    <b v="1"/>
    <s v="music/indie rock"/>
    <n v="103.16400000000002"/>
    <n v="28.65666666666667"/>
    <x v="4"/>
    <x v="14"/>
    <x v="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x v="0"/>
    <n v="17"/>
    <b v="1"/>
    <s v="music/indie rock"/>
    <n v="128"/>
    <n v="37.647058823529413"/>
    <x v="4"/>
    <x v="14"/>
    <x v="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x v="0"/>
    <n v="104"/>
    <b v="1"/>
    <s v="music/indie rock"/>
    <n v="135.76026666666667"/>
    <n v="97.904038461538462"/>
    <x v="4"/>
    <x v="14"/>
    <x v="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x v="0"/>
    <n v="47"/>
    <b v="1"/>
    <s v="music/indie rock"/>
    <n v="100"/>
    <n v="42.553191489361701"/>
    <x v="4"/>
    <x v="14"/>
    <x v="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x v="0"/>
    <n v="38"/>
    <b v="1"/>
    <s v="music/indie rock"/>
    <n v="100.00360000000002"/>
    <n v="131.58368421052631"/>
    <x v="4"/>
    <x v="14"/>
    <x v="0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x v="0"/>
    <n v="81"/>
    <b v="1"/>
    <s v="music/indie rock"/>
    <n v="104.71999999999998"/>
    <n v="32.320987654320987"/>
    <x v="4"/>
    <x v="14"/>
    <x v="0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x v="0"/>
    <n v="55"/>
    <b v="1"/>
    <s v="music/indie rock"/>
    <n v="105.02249999999999"/>
    <n v="61.103999999999999"/>
    <x v="4"/>
    <x v="14"/>
    <x v="0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x v="0"/>
    <n v="41"/>
    <b v="1"/>
    <s v="music/indie rock"/>
    <n v="171.33333333333334"/>
    <n v="31.341463414634145"/>
    <x v="4"/>
    <x v="14"/>
    <x v="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x v="0"/>
    <n v="79"/>
    <b v="1"/>
    <s v="music/indie rock"/>
    <n v="127.49999999999999"/>
    <n v="129.1139240506329"/>
    <x v="4"/>
    <x v="14"/>
    <x v="0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x v="0"/>
    <n v="16"/>
    <b v="1"/>
    <s v="music/indie rock"/>
    <n v="133.44333333333333"/>
    <n v="25.020624999999999"/>
    <x v="4"/>
    <x v="14"/>
    <x v="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x v="0"/>
    <n v="8"/>
    <b v="1"/>
    <s v="music/indie rock"/>
    <n v="100"/>
    <n v="250"/>
    <x v="4"/>
    <x v="14"/>
    <x v="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x v="0"/>
    <n v="95"/>
    <b v="1"/>
    <s v="music/indie rock"/>
    <n v="112.91099999999999"/>
    <n v="47.541473684210523"/>
    <x v="4"/>
    <x v="14"/>
    <x v="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x v="0"/>
    <n v="25"/>
    <b v="1"/>
    <s v="music/indie rock"/>
    <n v="100.1"/>
    <n v="40.04"/>
    <x v="4"/>
    <x v="14"/>
    <x v="0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x v="0"/>
    <n v="19"/>
    <b v="1"/>
    <s v="music/indie rock"/>
    <n v="113.72727272727272"/>
    <n v="65.84210526315789"/>
    <x v="4"/>
    <x v="14"/>
    <x v="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x v="0"/>
    <n v="90"/>
    <b v="1"/>
    <s v="music/indie rock"/>
    <n v="119.31742857142855"/>
    <n v="46.401222222222216"/>
    <x v="4"/>
    <x v="14"/>
    <x v="0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x v="0"/>
    <n v="41"/>
    <b v="1"/>
    <s v="music/indie rock"/>
    <n v="103.25"/>
    <n v="50.365853658536587"/>
    <x v="4"/>
    <x v="14"/>
    <x v="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x v="0"/>
    <n v="30"/>
    <b v="1"/>
    <s v="music/indie rock"/>
    <n v="265.66666666666669"/>
    <n v="26.566666666666666"/>
    <x v="4"/>
    <x v="14"/>
    <x v="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x v="0"/>
    <n v="38"/>
    <b v="1"/>
    <s v="music/indie rock"/>
    <n v="100.05066666666667"/>
    <n v="39.493684210526318"/>
    <x v="4"/>
    <x v="14"/>
    <x v="0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x v="0"/>
    <n v="65"/>
    <b v="1"/>
    <s v="music/indie rock"/>
    <n v="106.69999999999999"/>
    <n v="49.246153846153845"/>
    <x v="4"/>
    <x v="14"/>
    <x v="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x v="0"/>
    <n v="75"/>
    <b v="1"/>
    <s v="music/indie rock"/>
    <n v="133.67142857142858"/>
    <n v="62.38"/>
    <x v="4"/>
    <x v="14"/>
    <x v="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x v="0"/>
    <n v="16"/>
    <b v="1"/>
    <s v="music/indie rock"/>
    <n v="121.39999999999999"/>
    <n v="37.9375"/>
    <x v="4"/>
    <x v="14"/>
    <x v="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x v="0"/>
    <n v="10"/>
    <b v="1"/>
    <s v="music/indie rock"/>
    <n v="103.2"/>
    <n v="51.6"/>
    <x v="4"/>
    <x v="14"/>
    <x v="0"/>
    <x v="0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x v="0"/>
    <n v="27"/>
    <b v="1"/>
    <s v="music/indie rock"/>
    <n v="125"/>
    <n v="27.777777777777779"/>
    <x v="4"/>
    <x v="14"/>
    <x v="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x v="0"/>
    <n v="259"/>
    <b v="1"/>
    <s v="music/indie rock"/>
    <n v="128.69999999999999"/>
    <n v="99.382239382239376"/>
    <x v="4"/>
    <x v="14"/>
    <x v="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x v="0"/>
    <n v="39"/>
    <b v="1"/>
    <s v="music/indie rock"/>
    <n v="101.00533333333333"/>
    <n v="38.848205128205123"/>
    <x v="4"/>
    <x v="14"/>
    <x v="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x v="0"/>
    <n v="42"/>
    <b v="1"/>
    <s v="music/indie rock"/>
    <n v="127.53666666666665"/>
    <n v="45.548809523809524"/>
    <x v="4"/>
    <x v="14"/>
    <x v="0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x v="0"/>
    <n v="10"/>
    <b v="1"/>
    <s v="music/indie rock"/>
    <n v="100"/>
    <n v="600"/>
    <x v="4"/>
    <x v="14"/>
    <x v="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x v="0"/>
    <n v="56"/>
    <b v="1"/>
    <s v="music/indie rock"/>
    <n v="112.7715"/>
    <n v="80.551071428571419"/>
    <x v="4"/>
    <x v="14"/>
    <x v="0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x v="0"/>
    <n v="20"/>
    <b v="1"/>
    <s v="music/indie rock"/>
    <n v="105.60000000000001"/>
    <n v="52.8"/>
    <x v="4"/>
    <x v="14"/>
    <x v="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x v="0"/>
    <n v="170"/>
    <b v="1"/>
    <s v="music/indie rock"/>
    <n v="202.625"/>
    <n v="47.676470588235297"/>
    <x v="4"/>
    <x v="14"/>
    <x v="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x v="0"/>
    <n v="29"/>
    <b v="1"/>
    <s v="music/indie rock"/>
    <n v="113.33333333333333"/>
    <n v="23.448275862068964"/>
    <x v="4"/>
    <x v="14"/>
    <x v="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x v="0"/>
    <n v="7"/>
    <b v="0"/>
    <s v="food/restaurants"/>
    <n v="2.5545454545454547"/>
    <n v="40.142857142857146"/>
    <x v="7"/>
    <x v="34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x v="0"/>
    <n v="5"/>
    <b v="0"/>
    <s v="food/restaurants"/>
    <n v="7.8181818181818186E-2"/>
    <n v="17.2"/>
    <x v="7"/>
    <x v="34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x v="0"/>
    <n v="0"/>
    <b v="0"/>
    <s v="food/restaurants"/>
    <n v="0"/>
    <e v="#DIV/0!"/>
    <x v="7"/>
    <x v="34"/>
    <x v="0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x v="0"/>
    <n v="0"/>
    <b v="0"/>
    <s v="food/restaurants"/>
    <n v="0"/>
    <e v="#DIV/0!"/>
    <x v="7"/>
    <x v="34"/>
    <x v="0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x v="0"/>
    <n v="0"/>
    <b v="0"/>
    <s v="food/restaurants"/>
    <n v="0"/>
    <e v="#DIV/0!"/>
    <x v="7"/>
    <x v="34"/>
    <x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x v="0"/>
    <n v="2"/>
    <b v="0"/>
    <s v="food/restaurants"/>
    <n v="0.6"/>
    <n v="15"/>
    <x v="7"/>
    <x v="34"/>
    <x v="0"/>
    <x v="0"/>
  </r>
  <r>
    <n v="2507"/>
    <s v="Help Cafe Talavera get a New Kitchen!"/>
    <s v="Unique dishes for a unique city!."/>
    <n v="42850"/>
    <n v="0"/>
    <x v="2"/>
    <x v="0"/>
    <s v="USD"/>
    <n v="1431308704"/>
    <x v="2507"/>
    <x v="0"/>
    <n v="0"/>
    <b v="0"/>
    <s v="food/restaurants"/>
    <n v="0"/>
    <e v="#DIV/0!"/>
    <x v="7"/>
    <x v="34"/>
    <x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x v="0"/>
    <n v="0"/>
    <b v="0"/>
    <s v="food/restaurants"/>
    <n v="0"/>
    <e v="#DIV/0!"/>
    <x v="7"/>
    <x v="34"/>
    <x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x v="0"/>
    <n v="28"/>
    <b v="0"/>
    <s v="food/restaurants"/>
    <n v="1.0526315789473684"/>
    <n v="35.714285714285715"/>
    <x v="7"/>
    <x v="34"/>
    <x v="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x v="0"/>
    <n v="2"/>
    <b v="0"/>
    <s v="food/restaurants"/>
    <n v="0.15"/>
    <n v="37.5"/>
    <x v="7"/>
    <x v="34"/>
    <x v="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x v="0"/>
    <n v="0"/>
    <b v="0"/>
    <s v="food/restaurants"/>
    <n v="0"/>
    <e v="#DIV/0!"/>
    <x v="7"/>
    <x v="34"/>
    <x v="0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x v="0"/>
    <n v="0"/>
    <b v="0"/>
    <s v="food/restaurants"/>
    <n v="0"/>
    <e v="#DIV/0!"/>
    <x v="7"/>
    <x v="34"/>
    <x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x v="0"/>
    <n v="0"/>
    <b v="0"/>
    <s v="food/restaurants"/>
    <n v="0"/>
    <e v="#DIV/0!"/>
    <x v="7"/>
    <x v="34"/>
    <x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x v="0"/>
    <n v="4"/>
    <b v="0"/>
    <s v="food/restaurants"/>
    <n v="1.7500000000000002"/>
    <n v="52.5"/>
    <x v="7"/>
    <x v="34"/>
    <x v="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x v="0"/>
    <n v="12"/>
    <b v="0"/>
    <s v="food/restaurants"/>
    <n v="18.600000000000001"/>
    <n v="77.5"/>
    <x v="7"/>
    <x v="34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x v="0"/>
    <n v="0"/>
    <b v="0"/>
    <s v="food/restaurants"/>
    <n v="0"/>
    <e v="#DIV/0!"/>
    <x v="7"/>
    <x v="34"/>
    <x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x v="0"/>
    <n v="33"/>
    <b v="0"/>
    <s v="food/restaurants"/>
    <n v="9.8166666666666664"/>
    <n v="53.545454545454547"/>
    <x v="7"/>
    <x v="34"/>
    <x v="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x v="0"/>
    <n v="0"/>
    <b v="0"/>
    <s v="food/restaurants"/>
    <n v="0"/>
    <e v="#DIV/0!"/>
    <x v="7"/>
    <x v="34"/>
    <x v="0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x v="0"/>
    <n v="4"/>
    <b v="0"/>
    <s v="food/restaurants"/>
    <n v="4.3333333333333335E-2"/>
    <n v="16.25"/>
    <x v="7"/>
    <x v="34"/>
    <x v="0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x v="0"/>
    <n v="0"/>
    <b v="0"/>
    <s v="food/restaurants"/>
    <n v="0"/>
    <e v="#DIV/0!"/>
    <x v="7"/>
    <x v="34"/>
    <x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x v="0"/>
    <n v="132"/>
    <b v="1"/>
    <s v="music/classical music"/>
    <n v="109.48792"/>
    <n v="103.68174242424243"/>
    <x v="4"/>
    <x v="35"/>
    <x v="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x v="0"/>
    <n v="27"/>
    <b v="1"/>
    <s v="music/classical music"/>
    <n v="100"/>
    <n v="185.18518518518519"/>
    <x v="4"/>
    <x v="35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x v="0"/>
    <n v="26"/>
    <b v="1"/>
    <s v="music/classical music"/>
    <n v="156.44444444444446"/>
    <n v="54.153846153846153"/>
    <x v="4"/>
    <x v="35"/>
    <x v="0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x v="0"/>
    <n v="43"/>
    <b v="1"/>
    <s v="music/classical music"/>
    <n v="101.6"/>
    <n v="177.2093023255814"/>
    <x v="4"/>
    <x v="35"/>
    <x v="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x v="0"/>
    <n v="80"/>
    <b v="1"/>
    <s v="music/classical music"/>
    <n v="100.325"/>
    <n v="100.325"/>
    <x v="4"/>
    <x v="35"/>
    <x v="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x v="0"/>
    <n v="33"/>
    <b v="1"/>
    <s v="music/classical music"/>
    <n v="112.94999999999999"/>
    <n v="136.90909090909091"/>
    <x v="4"/>
    <x v="35"/>
    <x v="0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x v="0"/>
    <n v="71"/>
    <b v="1"/>
    <s v="music/classical music"/>
    <n v="102.125"/>
    <n v="57.535211267605632"/>
    <x v="4"/>
    <x v="35"/>
    <x v="0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x v="0"/>
    <n v="81"/>
    <b v="1"/>
    <s v="music/classical music"/>
    <n v="107.24974999999999"/>
    <n v="52.962839506172834"/>
    <x v="4"/>
    <x v="35"/>
    <x v="0"/>
    <x v="0"/>
  </r>
  <r>
    <n v="2529"/>
    <s v="UrbanArias is DC's Contemporary Opera Company"/>
    <s v="Opera. Short. New."/>
    <n v="6000"/>
    <n v="6257"/>
    <x v="0"/>
    <x v="0"/>
    <s v="USD"/>
    <n v="1332636975"/>
    <x v="2529"/>
    <x v="0"/>
    <n v="76"/>
    <b v="1"/>
    <s v="music/classical music"/>
    <n v="104.28333333333333"/>
    <n v="82.328947368421055"/>
    <x v="4"/>
    <x v="35"/>
    <x v="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x v="0"/>
    <n v="48"/>
    <b v="1"/>
    <s v="music/classical music"/>
    <n v="100"/>
    <n v="135.41666666666666"/>
    <x v="4"/>
    <x v="35"/>
    <x v="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x v="0"/>
    <n v="61"/>
    <b v="1"/>
    <s v="music/classical music"/>
    <n v="100.4"/>
    <n v="74.06557377049181"/>
    <x v="4"/>
    <x v="35"/>
    <x v="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x v="0"/>
    <n v="60"/>
    <b v="1"/>
    <s v="music/classical music"/>
    <n v="126.125"/>
    <n v="84.083333333333329"/>
    <x v="4"/>
    <x v="35"/>
    <x v="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x v="0"/>
    <n v="136"/>
    <b v="1"/>
    <s v="music/classical music"/>
    <n v="110.66666666666667"/>
    <n v="61.029411764705884"/>
    <x v="4"/>
    <x v="35"/>
    <x v="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x v="0"/>
    <n v="14"/>
    <b v="1"/>
    <s v="music/classical music"/>
    <n v="105"/>
    <n v="150"/>
    <x v="4"/>
    <x v="35"/>
    <x v="0"/>
    <x v="0"/>
  </r>
  <r>
    <n v="2535"/>
    <s v="Mark Hayes Requiem Recording"/>
    <s v="Mark Hayes: Requiem Recording"/>
    <n v="20000"/>
    <n v="20755"/>
    <x v="0"/>
    <x v="0"/>
    <s v="USD"/>
    <n v="1417463945"/>
    <x v="2535"/>
    <x v="0"/>
    <n v="78"/>
    <b v="1"/>
    <s v="music/classical music"/>
    <n v="103.77499999999999"/>
    <n v="266.08974358974359"/>
    <x v="4"/>
    <x v="35"/>
    <x v="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x v="0"/>
    <n v="4"/>
    <b v="1"/>
    <s v="music/classical music"/>
    <n v="115.99999999999999"/>
    <n v="7.25"/>
    <x v="4"/>
    <x v="35"/>
    <x v="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x v="0"/>
    <n v="11"/>
    <b v="1"/>
    <s v="music/classical music"/>
    <n v="110.00000000000001"/>
    <n v="100"/>
    <x v="4"/>
    <x v="35"/>
    <x v="0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x v="0"/>
    <n v="185"/>
    <b v="1"/>
    <s v="music/classical music"/>
    <n v="113.01761111111111"/>
    <n v="109.96308108108107"/>
    <x v="4"/>
    <x v="35"/>
    <x v="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x v="0"/>
    <n v="59"/>
    <b v="1"/>
    <s v="music/classical music"/>
    <n v="100.25"/>
    <n v="169.91525423728814"/>
    <x v="4"/>
    <x v="35"/>
    <x v="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x v="0"/>
    <n v="27"/>
    <b v="1"/>
    <s v="music/classical music"/>
    <n v="103.4"/>
    <n v="95.740740740740748"/>
    <x v="4"/>
    <x v="35"/>
    <x v="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x v="0"/>
    <n v="63"/>
    <b v="1"/>
    <s v="music/classical music"/>
    <n v="107.02857142857142"/>
    <n v="59.460317460317462"/>
    <x v="4"/>
    <x v="35"/>
    <x v="0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x v="0"/>
    <n v="13"/>
    <b v="1"/>
    <s v="music/classical music"/>
    <n v="103.57142857142858"/>
    <n v="55.769230769230766"/>
    <x v="4"/>
    <x v="35"/>
    <x v="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x v="0"/>
    <n v="13"/>
    <b v="1"/>
    <s v="music/classical music"/>
    <n v="156.4"/>
    <n v="30.076923076923077"/>
    <x v="4"/>
    <x v="35"/>
    <x v="0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x v="0"/>
    <n v="57"/>
    <b v="1"/>
    <s v="music/classical music"/>
    <n v="100.82"/>
    <n v="88.438596491228068"/>
    <x v="4"/>
    <x v="35"/>
    <x v="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x v="0"/>
    <n v="61"/>
    <b v="1"/>
    <s v="music/classical music"/>
    <n v="195.3"/>
    <n v="64.032786885245898"/>
    <x v="4"/>
    <x v="35"/>
    <x v="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x v="0"/>
    <n v="65"/>
    <b v="1"/>
    <s v="music/classical music"/>
    <n v="111.71428571428572"/>
    <n v="60.153846153846153"/>
    <x v="4"/>
    <x v="35"/>
    <x v="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x v="0"/>
    <n v="134"/>
    <b v="1"/>
    <s v="music/classical music"/>
    <n v="119.85454545454546"/>
    <n v="49.194029850746269"/>
    <x v="4"/>
    <x v="35"/>
    <x v="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x v="0"/>
    <n v="37"/>
    <b v="1"/>
    <s v="music/classical music"/>
    <n v="101.85"/>
    <n v="165.16216216216216"/>
    <x v="4"/>
    <x v="35"/>
    <x v="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x v="0"/>
    <n v="37"/>
    <b v="1"/>
    <s v="music/classical music"/>
    <n v="102.80254777070064"/>
    <n v="43.621621621621621"/>
    <x v="4"/>
    <x v="35"/>
    <x v="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x v="0"/>
    <n v="150"/>
    <b v="1"/>
    <s v="music/classical music"/>
    <n v="100.84615384615385"/>
    <n v="43.7"/>
    <x v="4"/>
    <x v="35"/>
    <x v="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x v="0"/>
    <n v="56"/>
    <b v="1"/>
    <s v="music/classical music"/>
    <n v="102.73469387755102"/>
    <n v="67.419642857142861"/>
    <x v="4"/>
    <x v="35"/>
    <x v="0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x v="0"/>
    <n v="18"/>
    <b v="1"/>
    <s v="music/classical music"/>
    <n v="106.5"/>
    <n v="177.5"/>
    <x v="4"/>
    <x v="35"/>
    <x v="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x v="0"/>
    <n v="60"/>
    <b v="1"/>
    <s v="music/classical music"/>
    <n v="155.53333333333333"/>
    <n v="38.883333333333333"/>
    <x v="4"/>
    <x v="35"/>
    <x v="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x v="0"/>
    <n v="67"/>
    <b v="1"/>
    <s v="music/classical music"/>
    <n v="122.8"/>
    <n v="54.985074626865675"/>
    <x v="4"/>
    <x v="35"/>
    <x v="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x v="0"/>
    <n v="35"/>
    <b v="1"/>
    <s v="music/classical music"/>
    <n v="107.35"/>
    <n v="61.342857142857142"/>
    <x v="4"/>
    <x v="35"/>
    <x v="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x v="0"/>
    <n v="34"/>
    <b v="1"/>
    <s v="music/classical music"/>
    <n v="105.50335570469798"/>
    <n v="23.117647058823529"/>
    <x v="4"/>
    <x v="35"/>
    <x v="0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x v="0"/>
    <n v="36"/>
    <b v="1"/>
    <s v="music/classical music"/>
    <n v="118.44444444444444"/>
    <n v="29.611111111111111"/>
    <x v="4"/>
    <x v="35"/>
    <x v="0"/>
    <x v="0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x v="0"/>
    <n v="18"/>
    <b v="1"/>
    <s v="music/classical music"/>
    <n v="108.88"/>
    <n v="75.611111111111114"/>
    <x v="4"/>
    <x v="35"/>
    <x v="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x v="0"/>
    <n v="25"/>
    <b v="1"/>
    <s v="music/classical music"/>
    <n v="111.25"/>
    <n v="35.6"/>
    <x v="4"/>
    <x v="35"/>
    <x v="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x v="0"/>
    <n v="21"/>
    <b v="1"/>
    <s v="music/classical music"/>
    <n v="100.1"/>
    <n v="143"/>
    <x v="4"/>
    <x v="35"/>
    <x v="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x v="0"/>
    <n v="0"/>
    <b v="0"/>
    <s v="food/food trucks"/>
    <n v="0"/>
    <e v="#DIV/0!"/>
    <x v="7"/>
    <x v="19"/>
    <x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x v="0"/>
    <n v="3"/>
    <b v="0"/>
    <s v="food/food trucks"/>
    <n v="0.75"/>
    <n v="25"/>
    <x v="7"/>
    <x v="19"/>
    <x v="0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x v="0"/>
    <n v="0"/>
    <b v="0"/>
    <s v="food/food trucks"/>
    <n v="0"/>
    <e v="#DIV/0!"/>
    <x v="7"/>
    <x v="19"/>
    <x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x v="0"/>
    <n v="0"/>
    <b v="0"/>
    <s v="food/food trucks"/>
    <n v="0"/>
    <e v="#DIV/0!"/>
    <x v="7"/>
    <x v="19"/>
    <x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x v="0"/>
    <n v="1"/>
    <b v="0"/>
    <s v="food/food trucks"/>
    <n v="1"/>
    <n v="100"/>
    <x v="7"/>
    <x v="19"/>
    <x v="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x v="0"/>
    <n v="0"/>
    <b v="0"/>
    <s v="food/food trucks"/>
    <n v="0"/>
    <e v="#DIV/0!"/>
    <x v="7"/>
    <x v="19"/>
    <x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x v="0"/>
    <n v="2"/>
    <b v="0"/>
    <s v="food/food trucks"/>
    <n v="0.26666666666666666"/>
    <n v="60"/>
    <x v="7"/>
    <x v="19"/>
    <x v="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x v="0"/>
    <n v="1"/>
    <b v="0"/>
    <s v="food/food trucks"/>
    <n v="0.5"/>
    <n v="50"/>
    <x v="7"/>
    <x v="19"/>
    <x v="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x v="0"/>
    <n v="2"/>
    <b v="0"/>
    <s v="food/food trucks"/>
    <n v="2.2307692307692308"/>
    <n v="72.5"/>
    <x v="7"/>
    <x v="19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x v="0"/>
    <n v="2"/>
    <b v="0"/>
    <s v="food/food trucks"/>
    <n v="0.84285714285714297"/>
    <n v="29.5"/>
    <x v="7"/>
    <x v="19"/>
    <x v="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x v="0"/>
    <n v="4"/>
    <b v="0"/>
    <s v="food/food trucks"/>
    <n v="0.25"/>
    <n v="62.5"/>
    <x v="7"/>
    <x v="19"/>
    <x v="0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x v="0"/>
    <n v="0"/>
    <b v="0"/>
    <s v="food/food trucks"/>
    <n v="0"/>
    <e v="#DIV/0!"/>
    <x v="7"/>
    <x v="19"/>
    <x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x v="0"/>
    <n v="0"/>
    <b v="0"/>
    <s v="food/food trucks"/>
    <n v="0"/>
    <e v="#DIV/0!"/>
    <x v="7"/>
    <x v="19"/>
    <x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x v="0"/>
    <n v="0"/>
    <b v="0"/>
    <s v="food/food trucks"/>
    <n v="0"/>
    <e v="#DIV/0!"/>
    <x v="7"/>
    <x v="19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x v="0"/>
    <n v="0"/>
    <b v="0"/>
    <s v="food/food trucks"/>
    <n v="0"/>
    <e v="#DIV/0!"/>
    <x v="7"/>
    <x v="19"/>
    <x v="0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x v="0"/>
    <n v="0"/>
    <b v="0"/>
    <s v="food/food trucks"/>
    <n v="0"/>
    <e v="#DIV/0!"/>
    <x v="7"/>
    <x v="19"/>
    <x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x v="0"/>
    <n v="0"/>
    <b v="0"/>
    <s v="food/food trucks"/>
    <n v="0"/>
    <e v="#DIV/0!"/>
    <x v="7"/>
    <x v="19"/>
    <x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x v="0"/>
    <n v="0"/>
    <b v="0"/>
    <s v="food/food trucks"/>
    <n v="0"/>
    <e v="#DIV/0!"/>
    <x v="7"/>
    <x v="19"/>
    <x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x v="0"/>
    <n v="12"/>
    <b v="0"/>
    <s v="food/food trucks"/>
    <n v="0.13849999999999998"/>
    <n v="23.083333333333332"/>
    <x v="7"/>
    <x v="19"/>
    <x v="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x v="0"/>
    <n v="2"/>
    <b v="0"/>
    <s v="food/food trucks"/>
    <n v="0.6"/>
    <n v="25.5"/>
    <x v="7"/>
    <x v="19"/>
    <x v="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x v="0"/>
    <n v="11"/>
    <b v="0"/>
    <s v="food/food trucks"/>
    <n v="10.6"/>
    <n v="48.18181818181818"/>
    <x v="7"/>
    <x v="19"/>
    <x v="0"/>
    <x v="0"/>
  </r>
  <r>
    <n v="2582"/>
    <s v="Drunken Wings"/>
    <s v="The place where chicken meets liquor for the first time!"/>
    <n v="90000"/>
    <n v="1"/>
    <x v="2"/>
    <x v="0"/>
    <s v="USD"/>
    <n v="1477784634"/>
    <x v="2582"/>
    <x v="0"/>
    <n v="1"/>
    <b v="0"/>
    <s v="food/food trucks"/>
    <n v="1.1111111111111111E-3"/>
    <n v="1"/>
    <x v="7"/>
    <x v="19"/>
    <x v="0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x v="0"/>
    <n v="5"/>
    <b v="0"/>
    <s v="food/food trucks"/>
    <n v="0.5"/>
    <n v="1"/>
    <x v="7"/>
    <x v="19"/>
    <x v="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x v="0"/>
    <n v="0"/>
    <b v="0"/>
    <s v="food/food trucks"/>
    <n v="0"/>
    <e v="#DIV/0!"/>
    <x v="7"/>
    <x v="19"/>
    <x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x v="0"/>
    <n v="1"/>
    <b v="0"/>
    <s v="food/food trucks"/>
    <n v="0.16666666666666669"/>
    <n v="50"/>
    <x v="7"/>
    <x v="19"/>
    <x v="0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x v="0"/>
    <n v="1"/>
    <b v="0"/>
    <s v="food/food trucks"/>
    <n v="0.16666666666666669"/>
    <n v="5"/>
    <x v="7"/>
    <x v="19"/>
    <x v="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x v="0"/>
    <n v="6"/>
    <b v="0"/>
    <s v="food/food trucks"/>
    <n v="2.4340000000000002"/>
    <n v="202.83333333333334"/>
    <x v="7"/>
    <x v="19"/>
    <x v="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x v="0"/>
    <n v="8"/>
    <b v="0"/>
    <s v="food/food trucks"/>
    <n v="3.8833333333333329"/>
    <n v="29.125"/>
    <x v="7"/>
    <x v="19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x v="0"/>
    <n v="1"/>
    <b v="0"/>
    <s v="food/food trucks"/>
    <n v="0.01"/>
    <n v="5"/>
    <x v="7"/>
    <x v="19"/>
    <x v="0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x v="0"/>
    <n v="0"/>
    <b v="0"/>
    <s v="food/food trucks"/>
    <n v="0"/>
    <e v="#DIV/0!"/>
    <x v="7"/>
    <x v="19"/>
    <x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x v="0"/>
    <n v="2"/>
    <b v="0"/>
    <s v="food/food trucks"/>
    <n v="1.7333333333333332"/>
    <n v="13"/>
    <x v="7"/>
    <x v="19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x v="0"/>
    <n v="1"/>
    <b v="0"/>
    <s v="food/food trucks"/>
    <n v="0.16666666666666669"/>
    <n v="50"/>
    <x v="7"/>
    <x v="19"/>
    <x v="0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x v="0"/>
    <n v="0"/>
    <b v="0"/>
    <s v="food/food trucks"/>
    <n v="0"/>
    <e v="#DIV/0!"/>
    <x v="7"/>
    <x v="19"/>
    <x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x v="0"/>
    <n v="1"/>
    <b v="0"/>
    <s v="food/food trucks"/>
    <n v="1.25E-3"/>
    <n v="1"/>
    <x v="7"/>
    <x v="19"/>
    <x v="0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x v="0"/>
    <n v="19"/>
    <b v="0"/>
    <s v="food/food trucks"/>
    <n v="12.166666666666668"/>
    <n v="96.05263157894737"/>
    <x v="7"/>
    <x v="19"/>
    <x v="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x v="0"/>
    <n v="27"/>
    <b v="0"/>
    <s v="food/food trucks"/>
    <n v="23.588571428571427"/>
    <n v="305.77777777777777"/>
    <x v="7"/>
    <x v="19"/>
    <x v="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x v="0"/>
    <n v="7"/>
    <b v="0"/>
    <s v="food/food trucks"/>
    <n v="5.6666666666666661"/>
    <n v="12.142857142857142"/>
    <x v="7"/>
    <x v="19"/>
    <x v="0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x v="0"/>
    <n v="14"/>
    <b v="0"/>
    <s v="food/food trucks"/>
    <n v="39"/>
    <n v="83.571428571428569"/>
    <x v="7"/>
    <x v="19"/>
    <x v="0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x v="0"/>
    <n v="5"/>
    <b v="0"/>
    <s v="food/food trucks"/>
    <n v="0.99546510341776351"/>
    <n v="18"/>
    <x v="7"/>
    <x v="19"/>
    <x v="0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x v="0"/>
    <n v="30"/>
    <b v="0"/>
    <s v="food/food trucks"/>
    <n v="6.9320000000000004"/>
    <n v="115.53333333333333"/>
    <x v="7"/>
    <x v="19"/>
    <x v="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x v="1"/>
    <n v="151"/>
    <b v="1"/>
    <s v="technology/space exploration"/>
    <n v="661.4"/>
    <n v="21.900662251655628"/>
    <x v="2"/>
    <x v="36"/>
    <x v="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x v="1"/>
    <n v="489"/>
    <b v="1"/>
    <s v="technology/space exploration"/>
    <n v="326.0916666666667"/>
    <n v="80.022494887525568"/>
    <x v="2"/>
    <x v="36"/>
    <x v="0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x v="1"/>
    <n v="50"/>
    <b v="1"/>
    <s v="technology/space exploration"/>
    <n v="101.48571428571429"/>
    <n v="35.520000000000003"/>
    <x v="2"/>
    <x v="36"/>
    <x v="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x v="1"/>
    <n v="321"/>
    <b v="1"/>
    <s v="technology/space exploration"/>
    <n v="104.21799999999999"/>
    <n v="64.933333333333323"/>
    <x v="2"/>
    <x v="36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x v="1"/>
    <n v="1762"/>
    <b v="1"/>
    <s v="technology/space exploration"/>
    <n v="107.42157000000002"/>
    <n v="60.965703745743475"/>
    <x v="2"/>
    <x v="36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x v="1"/>
    <n v="385"/>
    <b v="1"/>
    <s v="technology/space exploration"/>
    <n v="110.05454545454545"/>
    <n v="31.444155844155844"/>
    <x v="2"/>
    <x v="36"/>
    <x v="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x v="1"/>
    <n v="398"/>
    <b v="1"/>
    <s v="technology/space exploration"/>
    <n v="407.7"/>
    <n v="81.949748743718587"/>
    <x v="2"/>
    <x v="36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x v="1"/>
    <n v="304"/>
    <b v="1"/>
    <s v="technology/space exploration"/>
    <n v="223.92500000000001"/>
    <n v="58.92763157894737"/>
    <x v="2"/>
    <x v="36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x v="1"/>
    <n v="676"/>
    <b v="1"/>
    <s v="technology/space exploration"/>
    <n v="303.80111428571428"/>
    <n v="157.29347633136095"/>
    <x v="2"/>
    <x v="36"/>
    <x v="0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x v="1"/>
    <n v="577"/>
    <b v="1"/>
    <s v="technology/space exploration"/>
    <n v="141.3251043268175"/>
    <n v="55.758509532062391"/>
    <x v="2"/>
    <x v="36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x v="1"/>
    <n v="3663"/>
    <b v="1"/>
    <s v="technology/space exploration"/>
    <n v="2790.6363636363635"/>
    <n v="83.802893802893806"/>
    <x v="2"/>
    <x v="36"/>
    <x v="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x v="1"/>
    <n v="294"/>
    <b v="1"/>
    <s v="technology/space exploration"/>
    <n v="171.76130000000001"/>
    <n v="58.422210884353746"/>
    <x v="2"/>
    <x v="36"/>
    <x v="0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x v="1"/>
    <n v="28"/>
    <b v="1"/>
    <s v="technology/space exploration"/>
    <n v="101.01333333333334"/>
    <n v="270.57142857142856"/>
    <x v="2"/>
    <x v="36"/>
    <x v="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x v="1"/>
    <n v="100"/>
    <b v="1"/>
    <s v="technology/space exploration"/>
    <n v="102"/>
    <n v="107.1"/>
    <x v="2"/>
    <x v="36"/>
    <x v="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x v="0"/>
    <n v="72"/>
    <b v="1"/>
    <s v="technology/space exploration"/>
    <n v="169.76511744127936"/>
    <n v="47.180555555555557"/>
    <x v="2"/>
    <x v="36"/>
    <x v="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x v="1"/>
    <n v="238"/>
    <b v="1"/>
    <s v="technology/space exploration"/>
    <n v="114.53400000000001"/>
    <n v="120.30882352941177"/>
    <x v="2"/>
    <x v="36"/>
    <x v="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x v="1"/>
    <n v="159"/>
    <b v="1"/>
    <s v="technology/space exploration"/>
    <n v="877.6"/>
    <n v="27.59748427672956"/>
    <x v="2"/>
    <x v="36"/>
    <x v="0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x v="1"/>
    <n v="77"/>
    <b v="1"/>
    <s v="technology/space exploration"/>
    <n v="105.38666666666667"/>
    <n v="205.2987012987013"/>
    <x v="2"/>
    <x v="36"/>
    <x v="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x v="1"/>
    <n v="53"/>
    <b v="1"/>
    <s v="technology/space exploration"/>
    <n v="188.39999999999998"/>
    <n v="35.547169811320757"/>
    <x v="2"/>
    <x v="36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x v="1"/>
    <n v="1251"/>
    <b v="1"/>
    <s v="technology/space exploration"/>
    <n v="143.65230769230772"/>
    <n v="74.639488409272587"/>
    <x v="2"/>
    <x v="36"/>
    <x v="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x v="1"/>
    <n v="465"/>
    <b v="1"/>
    <s v="technology/space exploration"/>
    <n v="145.88"/>
    <n v="47.058064516129029"/>
    <x v="2"/>
    <x v="36"/>
    <x v="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x v="0"/>
    <n v="74"/>
    <b v="1"/>
    <s v="technology/space exploration"/>
    <n v="131.184"/>
    <n v="26.591351351351353"/>
    <x v="2"/>
    <x v="36"/>
    <x v="0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x v="0"/>
    <n v="62"/>
    <b v="1"/>
    <s v="technology/space exploration"/>
    <n v="113.99999999999999"/>
    <n v="36.774193548387096"/>
    <x v="2"/>
    <x v="36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x v="0"/>
    <n v="3468"/>
    <b v="1"/>
    <s v="technology/space exploration"/>
    <n v="1379.4206249999997"/>
    <n v="31.820544982698959"/>
    <x v="2"/>
    <x v="36"/>
    <x v="0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x v="0"/>
    <n v="52"/>
    <b v="1"/>
    <s v="technology/space exploration"/>
    <n v="956"/>
    <n v="27.576923076923077"/>
    <x v="2"/>
    <x v="36"/>
    <x v="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x v="0"/>
    <n v="50"/>
    <b v="1"/>
    <s v="technology/space exploration"/>
    <n v="112.00000000000001"/>
    <n v="56"/>
    <x v="2"/>
    <x v="36"/>
    <x v="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x v="0"/>
    <n v="45"/>
    <b v="1"/>
    <s v="technology/space exploration"/>
    <n v="646.66666666666663"/>
    <n v="21.555555555555557"/>
    <x v="2"/>
    <x v="36"/>
    <x v="0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x v="0"/>
    <n v="21"/>
    <b v="1"/>
    <s v="technology/space exploration"/>
    <n v="110.36948748510132"/>
    <n v="44.095238095238095"/>
    <x v="2"/>
    <x v="36"/>
    <x v="0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x v="0"/>
    <n v="100"/>
    <b v="1"/>
    <s v="technology/space exploration"/>
    <n v="127.74000000000001"/>
    <n v="63.87"/>
    <x v="2"/>
    <x v="36"/>
    <x v="0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x v="0"/>
    <n v="81"/>
    <b v="1"/>
    <s v="technology/space exploration"/>
    <n v="157.9"/>
    <n v="38.987654320987652"/>
    <x v="2"/>
    <x v="36"/>
    <x v="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x v="0"/>
    <n v="286"/>
    <b v="1"/>
    <s v="technology/space exploration"/>
    <n v="114.66525000000001"/>
    <n v="80.185489510489504"/>
    <x v="2"/>
    <x v="36"/>
    <x v="0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x v="0"/>
    <n v="42"/>
    <b v="1"/>
    <s v="technology/space exploration"/>
    <n v="137.00934579439252"/>
    <n v="34.904761904761905"/>
    <x v="2"/>
    <x v="36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x v="0"/>
    <n v="199"/>
    <b v="1"/>
    <s v="technology/space exploration"/>
    <n v="354.62"/>
    <n v="89.100502512562812"/>
    <x v="2"/>
    <x v="36"/>
    <x v="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x v="0"/>
    <n v="25"/>
    <b v="1"/>
    <s v="technology/space exploration"/>
    <n v="106.02150537634409"/>
    <n v="39.44"/>
    <x v="2"/>
    <x v="36"/>
    <x v="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x v="0"/>
    <n v="84"/>
    <b v="1"/>
    <s v="technology/space exploration"/>
    <n v="100"/>
    <n v="136.9047619047619"/>
    <x v="2"/>
    <x v="36"/>
    <x v="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x v="0"/>
    <n v="50"/>
    <b v="1"/>
    <s v="technology/space exploration"/>
    <n v="187.3"/>
    <n v="37.46"/>
    <x v="2"/>
    <x v="36"/>
    <x v="0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x v="0"/>
    <n v="26"/>
    <b v="1"/>
    <s v="technology/space exploration"/>
    <n v="166.2"/>
    <n v="31.96153846153846"/>
    <x v="2"/>
    <x v="36"/>
    <x v="0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x v="0"/>
    <n v="14"/>
    <b v="1"/>
    <s v="technology/space exploration"/>
    <n v="101.72910662824208"/>
    <n v="25.214285714285715"/>
    <x v="2"/>
    <x v="36"/>
    <x v="0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x v="0"/>
    <n v="49"/>
    <b v="1"/>
    <s v="technology/space exploration"/>
    <n v="164"/>
    <n v="10.040816326530612"/>
    <x v="2"/>
    <x v="36"/>
    <x v="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x v="0"/>
    <n v="69"/>
    <b v="1"/>
    <s v="technology/space exploration"/>
    <n v="105.66666666666666"/>
    <n v="45.94202898550725"/>
    <x v="2"/>
    <x v="36"/>
    <x v="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x v="0"/>
    <n v="1"/>
    <b v="0"/>
    <s v="technology/space exploration"/>
    <n v="1"/>
    <n v="15"/>
    <x v="2"/>
    <x v="36"/>
    <x v="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x v="0"/>
    <n v="0"/>
    <b v="0"/>
    <s v="technology/space exploration"/>
    <n v="0"/>
    <e v="#DIV/0!"/>
    <x v="2"/>
    <x v="36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x v="1"/>
    <n v="1501"/>
    <b v="0"/>
    <s v="technology/space exploration"/>
    <n v="33.559730999999999"/>
    <n v="223.58248500999335"/>
    <x v="2"/>
    <x v="36"/>
    <x v="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x v="1"/>
    <n v="52"/>
    <b v="0"/>
    <s v="technology/space exploration"/>
    <n v="2.0529999999999999"/>
    <n v="39.480769230769234"/>
    <x v="2"/>
    <x v="36"/>
    <x v="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x v="1"/>
    <n v="23"/>
    <b v="0"/>
    <s v="technology/space exploration"/>
    <n v="10.5"/>
    <n v="91.304347826086953"/>
    <x v="2"/>
    <x v="36"/>
    <x v="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x v="1"/>
    <n v="535"/>
    <b v="0"/>
    <s v="technology/space exploration"/>
    <n v="8.4172840000000004"/>
    <n v="78.666205607476627"/>
    <x v="2"/>
    <x v="36"/>
    <x v="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x v="0"/>
    <n v="3"/>
    <b v="0"/>
    <s v="technology/space exploration"/>
    <n v="1.44"/>
    <n v="12"/>
    <x v="2"/>
    <x v="36"/>
    <x v="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x v="0"/>
    <n v="6"/>
    <b v="0"/>
    <s v="technology/space exploration"/>
    <n v="0.88333333333333341"/>
    <n v="17.666666666666668"/>
    <x v="2"/>
    <x v="36"/>
    <x v="0"/>
    <x v="0"/>
  </r>
  <r>
    <n v="2649"/>
    <s v="The Mission - Please Check Back Soon (Canceled)"/>
    <s v="They have launched a Kickstarter."/>
    <n v="125000"/>
    <n v="124"/>
    <x v="1"/>
    <x v="0"/>
    <s v="USD"/>
    <n v="1454370941"/>
    <x v="2649"/>
    <x v="0"/>
    <n v="3"/>
    <b v="0"/>
    <s v="technology/space exploration"/>
    <n v="9.920000000000001E-2"/>
    <n v="41.333333333333336"/>
    <x v="2"/>
    <x v="36"/>
    <x v="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x v="0"/>
    <n v="5"/>
    <b v="0"/>
    <s v="technology/space exploration"/>
    <n v="0.59666666666666668"/>
    <n v="71.599999999999994"/>
    <x v="2"/>
    <x v="36"/>
    <x v="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x v="0"/>
    <n v="17"/>
    <b v="0"/>
    <s v="technology/space exploration"/>
    <n v="1.8689285714285715"/>
    <n v="307.8235294117647"/>
    <x v="2"/>
    <x v="36"/>
    <x v="0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x v="0"/>
    <n v="11"/>
    <b v="0"/>
    <s v="technology/space exploration"/>
    <n v="0.88500000000000001"/>
    <n v="80.454545454545453"/>
    <x v="2"/>
    <x v="36"/>
    <x v="0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x v="0"/>
    <n v="70"/>
    <b v="0"/>
    <s v="technology/space exploration"/>
    <n v="11.52156862745098"/>
    <n v="83.942857142857136"/>
    <x v="2"/>
    <x v="36"/>
    <x v="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x v="0"/>
    <n v="6"/>
    <b v="0"/>
    <s v="technology/space exploration"/>
    <n v="5.1000000000000004E-2"/>
    <n v="8.5"/>
    <x v="2"/>
    <x v="36"/>
    <x v="0"/>
    <x v="0"/>
  </r>
  <r>
    <n v="2655"/>
    <s v="Balloons (Canceled)"/>
    <s v="Thank you for your support!"/>
    <n v="15000"/>
    <n v="3155"/>
    <x v="1"/>
    <x v="0"/>
    <s v="USD"/>
    <n v="1455048000"/>
    <x v="2655"/>
    <x v="0"/>
    <n v="43"/>
    <b v="0"/>
    <s v="technology/space exploration"/>
    <n v="21.033333333333335"/>
    <n v="73.372093023255815"/>
    <x v="2"/>
    <x v="36"/>
    <x v="0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x v="0"/>
    <n v="152"/>
    <b v="0"/>
    <s v="technology/space exploration"/>
    <n v="11.436666666666667"/>
    <n v="112.86184210526316"/>
    <x v="2"/>
    <x v="36"/>
    <x v="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x v="0"/>
    <n v="59"/>
    <b v="0"/>
    <s v="technology/space exploration"/>
    <n v="18.737933333333334"/>
    <n v="95.277627118644077"/>
    <x v="2"/>
    <x v="36"/>
    <x v="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x v="0"/>
    <n v="4"/>
    <b v="0"/>
    <s v="technology/space exploration"/>
    <n v="9.285714285714286E-2"/>
    <n v="22.75"/>
    <x v="2"/>
    <x v="36"/>
    <x v="0"/>
    <x v="0"/>
  </r>
  <r>
    <n v="2659"/>
    <s v="test (Canceled)"/>
    <s v="test"/>
    <n v="49000"/>
    <n v="1333"/>
    <x v="1"/>
    <x v="0"/>
    <s v="USD"/>
    <n v="1429321210"/>
    <x v="2659"/>
    <x v="0"/>
    <n v="10"/>
    <b v="0"/>
    <s v="technology/space exploration"/>
    <n v="2.7204081632653061"/>
    <n v="133.30000000000001"/>
    <x v="2"/>
    <x v="36"/>
    <x v="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x v="0"/>
    <n v="5"/>
    <b v="0"/>
    <s v="technology/space exploration"/>
    <n v="9.5000000000000001E-2"/>
    <n v="3.8"/>
    <x v="2"/>
    <x v="36"/>
    <x v="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x v="0"/>
    <n v="60"/>
    <b v="1"/>
    <s v="technology/makerspaces"/>
    <n v="102.89999999999999"/>
    <n v="85.75"/>
    <x v="2"/>
    <x v="37"/>
    <x v="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x v="0"/>
    <n v="80"/>
    <b v="1"/>
    <s v="technology/makerspaces"/>
    <n v="106.80000000000001"/>
    <n v="267"/>
    <x v="2"/>
    <x v="37"/>
    <x v="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x v="0"/>
    <n v="56"/>
    <b v="1"/>
    <s v="technology/makerspaces"/>
    <n v="104.59625"/>
    <n v="373.55803571428572"/>
    <x v="2"/>
    <x v="37"/>
    <x v="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x v="0"/>
    <n v="104"/>
    <b v="1"/>
    <s v="technology/makerspaces"/>
    <n v="103.42857142857143"/>
    <n v="174.03846153846155"/>
    <x v="2"/>
    <x v="37"/>
    <x v="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x v="0"/>
    <n v="46"/>
    <b v="1"/>
    <s v="technology/makerspaces"/>
    <n v="123.14285714285715"/>
    <n v="93.695652173913047"/>
    <x v="2"/>
    <x v="37"/>
    <x v="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x v="0"/>
    <n v="206"/>
    <b v="1"/>
    <s v="technology/makerspaces"/>
    <n v="159.29509999999999"/>
    <n v="77.327718446601949"/>
    <x v="2"/>
    <x v="37"/>
    <x v="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x v="0"/>
    <n v="18"/>
    <b v="1"/>
    <s v="technology/makerspaces"/>
    <n v="110.66666666666667"/>
    <n v="92.222222222222229"/>
    <x v="2"/>
    <x v="37"/>
    <x v="0"/>
    <x v="0"/>
  </r>
  <r>
    <n v="2668"/>
    <s v="UOttawa Makermobile"/>
    <s v="Creativity on the go! |_x000a_CrÃ©ativitÃ© en mouvement !"/>
    <n v="1000"/>
    <n v="1707"/>
    <x v="0"/>
    <x v="5"/>
    <s v="CAD"/>
    <n v="1447079520"/>
    <x v="2668"/>
    <x v="0"/>
    <n v="28"/>
    <b v="1"/>
    <s v="technology/makerspaces"/>
    <n v="170.70000000000002"/>
    <n v="60.964285714285715"/>
    <x v="2"/>
    <x v="37"/>
    <x v="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x v="0"/>
    <n v="11"/>
    <b v="1"/>
    <s v="technology/makerspaces"/>
    <n v="125.125"/>
    <n v="91"/>
    <x v="2"/>
    <x v="37"/>
    <x v="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x v="1"/>
    <n v="60"/>
    <b v="0"/>
    <s v="technology/makerspaces"/>
    <n v="6.4158609339642041"/>
    <n v="41.583333333333336"/>
    <x v="2"/>
    <x v="37"/>
    <x v="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x v="1"/>
    <n v="84"/>
    <b v="0"/>
    <s v="technology/makerspaces"/>
    <n v="11.343999999999999"/>
    <n v="33.761904761904759"/>
    <x v="2"/>
    <x v="37"/>
    <x v="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x v="1"/>
    <n v="47"/>
    <b v="0"/>
    <s v="technology/makerspaces"/>
    <n v="33.19"/>
    <n v="70.61702127659575"/>
    <x v="2"/>
    <x v="37"/>
    <x v="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x v="1"/>
    <n v="66"/>
    <b v="0"/>
    <s v="technology/makerspaces"/>
    <n v="27.58"/>
    <n v="167.15151515151516"/>
    <x v="2"/>
    <x v="37"/>
    <x v="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x v="1"/>
    <n v="171"/>
    <b v="0"/>
    <s v="technology/makerspaces"/>
    <n v="62.839999999999996"/>
    <n v="128.61988304093566"/>
    <x v="2"/>
    <x v="37"/>
    <x v="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x v="1"/>
    <n v="29"/>
    <b v="0"/>
    <s v="technology/makerspaces"/>
    <n v="7.5880000000000001"/>
    <n v="65.41379310344827"/>
    <x v="2"/>
    <x v="37"/>
    <x v="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x v="0"/>
    <n v="9"/>
    <b v="0"/>
    <s v="technology/makerspaces"/>
    <n v="50.38095238095238"/>
    <n v="117.55555555555556"/>
    <x v="2"/>
    <x v="37"/>
    <x v="0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x v="0"/>
    <n v="27"/>
    <b v="0"/>
    <s v="technology/makerspaces"/>
    <n v="17.512820512820511"/>
    <n v="126.48148148148148"/>
    <x v="2"/>
    <x v="37"/>
    <x v="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x v="0"/>
    <n v="2"/>
    <b v="0"/>
    <s v="technology/makerspaces"/>
    <n v="1.375E-2"/>
    <n v="550"/>
    <x v="2"/>
    <x v="37"/>
    <x v="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x v="0"/>
    <n v="3"/>
    <b v="0"/>
    <s v="technology/makerspaces"/>
    <n v="0.33"/>
    <n v="44"/>
    <x v="2"/>
    <x v="37"/>
    <x v="0"/>
    <x v="0"/>
  </r>
  <r>
    <n v="2680"/>
    <s v="iHeart Pillow"/>
    <s v="iHeartPillow, Connecting loved ones"/>
    <n v="32000"/>
    <n v="276"/>
    <x v="2"/>
    <x v="3"/>
    <s v="EUR"/>
    <n v="1459915491"/>
    <x v="2680"/>
    <x v="0"/>
    <n v="4"/>
    <b v="0"/>
    <s v="technology/makerspaces"/>
    <n v="0.86250000000000004"/>
    <n v="69"/>
    <x v="2"/>
    <x v="37"/>
    <x v="0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x v="0"/>
    <n v="2"/>
    <b v="0"/>
    <s v="food/food trucks"/>
    <n v="0.6875"/>
    <n v="27.5"/>
    <x v="7"/>
    <x v="19"/>
    <x v="0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x v="0"/>
    <n v="20"/>
    <b v="0"/>
    <s v="food/food trucks"/>
    <n v="28.299999999999997"/>
    <n v="84.9"/>
    <x v="7"/>
    <x v="19"/>
    <x v="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x v="0"/>
    <n v="3"/>
    <b v="0"/>
    <s v="food/food trucks"/>
    <n v="0.24"/>
    <n v="12"/>
    <x v="7"/>
    <x v="19"/>
    <x v="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x v="0"/>
    <n v="4"/>
    <b v="0"/>
    <s v="food/food trucks"/>
    <n v="1.1428571428571428"/>
    <n v="200"/>
    <x v="7"/>
    <x v="19"/>
    <x v="0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x v="0"/>
    <n v="1"/>
    <b v="0"/>
    <s v="food/food trucks"/>
    <n v="0.02"/>
    <n v="10"/>
    <x v="7"/>
    <x v="19"/>
    <x v="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x v="0"/>
    <n v="0"/>
    <b v="0"/>
    <s v="food/food trucks"/>
    <n v="0"/>
    <e v="#DIV/0!"/>
    <x v="7"/>
    <x v="19"/>
    <x v="0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x v="0"/>
    <n v="0"/>
    <b v="0"/>
    <s v="food/food trucks"/>
    <n v="0"/>
    <e v="#DIV/0!"/>
    <x v="7"/>
    <x v="19"/>
    <x v="0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x v="0"/>
    <n v="14"/>
    <b v="0"/>
    <s v="food/food trucks"/>
    <n v="0.14799999999999999"/>
    <n v="5.2857142857142856"/>
    <x v="7"/>
    <x v="19"/>
    <x v="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x v="0"/>
    <n v="1"/>
    <b v="0"/>
    <s v="food/food trucks"/>
    <n v="2.8571428571428571E-3"/>
    <n v="1"/>
    <x v="7"/>
    <x v="19"/>
    <x v="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x v="0"/>
    <n v="118"/>
    <b v="0"/>
    <s v="food/food trucks"/>
    <n v="10.7325"/>
    <n v="72.762711864406782"/>
    <x v="7"/>
    <x v="19"/>
    <x v="0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x v="0"/>
    <n v="2"/>
    <b v="0"/>
    <s v="food/food trucks"/>
    <n v="5.3846153846153842E-2"/>
    <n v="17.5"/>
    <x v="7"/>
    <x v="19"/>
    <x v="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x v="0"/>
    <n v="1"/>
    <b v="0"/>
    <s v="food/food trucks"/>
    <n v="0.7142857142857143"/>
    <n v="25"/>
    <x v="7"/>
    <x v="19"/>
    <x v="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x v="0"/>
    <n v="3"/>
    <b v="0"/>
    <s v="food/food trucks"/>
    <n v="0.8"/>
    <n v="13.333333333333334"/>
    <x v="7"/>
    <x v="19"/>
    <x v="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x v="0"/>
    <n v="1"/>
    <b v="0"/>
    <s v="food/food trucks"/>
    <n v="3.3333333333333335E-3"/>
    <n v="1"/>
    <x v="7"/>
    <x v="19"/>
    <x v="0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x v="0"/>
    <n v="3"/>
    <b v="0"/>
    <s v="food/food trucks"/>
    <n v="0.47333333333333333"/>
    <n v="23.666666666666668"/>
    <x v="7"/>
    <x v="19"/>
    <x v="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x v="0"/>
    <n v="38"/>
    <b v="0"/>
    <s v="food/food trucks"/>
    <n v="5.65"/>
    <n v="89.21052631578948"/>
    <x v="7"/>
    <x v="19"/>
    <x v="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x v="0"/>
    <n v="52"/>
    <b v="0"/>
    <s v="food/food trucks"/>
    <n v="26.35217391304348"/>
    <n v="116.55769230769231"/>
    <x v="7"/>
    <x v="19"/>
    <x v="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x v="0"/>
    <n v="2"/>
    <b v="0"/>
    <s v="food/food trucks"/>
    <n v="0.325125"/>
    <n v="13.005000000000001"/>
    <x v="7"/>
    <x v="19"/>
    <x v="0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x v="0"/>
    <n v="0"/>
    <b v="0"/>
    <s v="food/food trucks"/>
    <n v="0"/>
    <e v="#DIV/0!"/>
    <x v="7"/>
    <x v="19"/>
    <x v="0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x v="0"/>
    <n v="4"/>
    <b v="0"/>
    <s v="food/food trucks"/>
    <n v="0.7000700070007001"/>
    <n v="17.5"/>
    <x v="7"/>
    <x v="19"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x v="0"/>
    <n v="46"/>
    <b v="0"/>
    <s v="theater/spaces"/>
    <n v="46.176470588235297"/>
    <n v="34.130434782608695"/>
    <x v="1"/>
    <x v="38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x v="1"/>
    <n v="26"/>
    <b v="0"/>
    <s v="theater/spaces"/>
    <n v="34.410000000000004"/>
    <n v="132.34615384615384"/>
    <x v="1"/>
    <x v="38"/>
    <x v="0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x v="0"/>
    <n v="45"/>
    <b v="0"/>
    <s v="theater/spaces"/>
    <n v="103.75000000000001"/>
    <n v="922.22222222222217"/>
    <x v="1"/>
    <x v="38"/>
    <x v="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x v="0"/>
    <n v="7"/>
    <b v="0"/>
    <s v="theater/spaces"/>
    <n v="6.0263157894736841"/>
    <n v="163.57142857142858"/>
    <x v="1"/>
    <x v="38"/>
    <x v="0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x v="0"/>
    <n v="8"/>
    <b v="0"/>
    <s v="theater/spaces"/>
    <n v="10.539393939393939"/>
    <n v="217.375"/>
    <x v="1"/>
    <x v="38"/>
    <x v="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x v="1"/>
    <n v="263"/>
    <b v="1"/>
    <s v="theater/spaces"/>
    <n v="112.29714285714284"/>
    <n v="149.44486692015209"/>
    <x v="1"/>
    <x v="38"/>
    <x v="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x v="1"/>
    <n v="394"/>
    <b v="1"/>
    <s v="theater/spaces"/>
    <n v="350.84462500000001"/>
    <n v="71.237487309644663"/>
    <x v="1"/>
    <x v="38"/>
    <x v="0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x v="1"/>
    <n v="1049"/>
    <b v="1"/>
    <s v="theater/spaces"/>
    <n v="233.21535"/>
    <n v="44.464318398474738"/>
    <x v="1"/>
    <x v="38"/>
    <x v="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x v="1"/>
    <n v="308"/>
    <b v="1"/>
    <s v="theater/spaces"/>
    <n v="101.60599999999999"/>
    <n v="164.94480519480518"/>
    <x v="1"/>
    <x v="38"/>
    <x v="0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x v="1"/>
    <n v="1088"/>
    <b v="1"/>
    <s v="theater/spaces"/>
    <n v="153.90035000000003"/>
    <n v="84.871516544117654"/>
    <x v="1"/>
    <x v="38"/>
    <x v="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x v="1"/>
    <n v="73"/>
    <b v="1"/>
    <s v="theater/spaces"/>
    <n v="100.7161125319693"/>
    <n v="53.945205479452056"/>
    <x v="1"/>
    <x v="38"/>
    <x v="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x v="1"/>
    <n v="143"/>
    <b v="1"/>
    <s v="theater/spaces"/>
    <n v="131.38181818181818"/>
    <n v="50.531468531468533"/>
    <x v="1"/>
    <x v="38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x v="1"/>
    <n v="1420"/>
    <b v="1"/>
    <s v="theater/spaces"/>
    <n v="102.24133333333334"/>
    <n v="108.00140845070422"/>
    <x v="1"/>
    <x v="38"/>
    <x v="0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x v="1"/>
    <n v="305"/>
    <b v="1"/>
    <s v="theater/spaces"/>
    <n v="116.35599999999999"/>
    <n v="95.373770491803285"/>
    <x v="1"/>
    <x v="38"/>
    <x v="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x v="1"/>
    <n v="551"/>
    <b v="1"/>
    <s v="theater/spaces"/>
    <n v="264.62241666666665"/>
    <n v="57.631016333938291"/>
    <x v="1"/>
    <x v="38"/>
    <x v="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x v="1"/>
    <n v="187"/>
    <b v="1"/>
    <s v="theater/spaces"/>
    <n v="119.98010000000001"/>
    <n v="64.160481283422456"/>
    <x v="1"/>
    <x v="3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x v="1"/>
    <n v="325"/>
    <b v="1"/>
    <s v="theater/spaces"/>
    <n v="120.10400000000001"/>
    <n v="92.387692307692305"/>
    <x v="1"/>
    <x v="38"/>
    <x v="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x v="1"/>
    <n v="148"/>
    <b v="1"/>
    <s v="theater/spaces"/>
    <n v="103.58333333333334"/>
    <n v="125.97972972972973"/>
    <x v="1"/>
    <x v="38"/>
    <x v="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x v="0"/>
    <n v="69"/>
    <b v="1"/>
    <s v="theater/spaces"/>
    <n v="108.83333333333334"/>
    <n v="94.637681159420296"/>
    <x v="1"/>
    <x v="38"/>
    <x v="0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x v="0"/>
    <n v="173"/>
    <b v="1"/>
    <s v="theater/spaces"/>
    <n v="118.12400000000001"/>
    <n v="170.69942196531792"/>
    <x v="1"/>
    <x v="38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x v="0"/>
    <n v="269"/>
    <b v="1"/>
    <s v="technology/hardware"/>
    <n v="1462"/>
    <n v="40.762081784386616"/>
    <x v="2"/>
    <x v="30"/>
    <x v="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x v="0"/>
    <n v="185"/>
    <b v="1"/>
    <s v="technology/hardware"/>
    <n v="252.54"/>
    <n v="68.254054054054052"/>
    <x v="2"/>
    <x v="30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x v="0"/>
    <n v="176"/>
    <b v="1"/>
    <s v="technology/hardware"/>
    <n v="140.05000000000001"/>
    <n v="95.48863636363636"/>
    <x v="2"/>
    <x v="30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x v="0"/>
    <n v="1019"/>
    <b v="1"/>
    <s v="technology/hardware"/>
    <n v="296.87520259319291"/>
    <n v="7.1902649656526005"/>
    <x v="2"/>
    <x v="30"/>
    <x v="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x v="0"/>
    <n v="113"/>
    <b v="1"/>
    <s v="technology/hardware"/>
    <n v="144.54249999999999"/>
    <n v="511.65486725663715"/>
    <x v="2"/>
    <x v="30"/>
    <x v="0"/>
    <x v="0"/>
  </r>
  <r>
    <n v="2726"/>
    <s v="Krimston TWO - Dual SIM case for iPhone"/>
    <s v="Krimston TWO: iPhone Dual SIM Case"/>
    <n v="100000"/>
    <n v="105745"/>
    <x v="0"/>
    <x v="0"/>
    <s v="USD"/>
    <n v="1461333311"/>
    <x v="2726"/>
    <x v="0"/>
    <n v="404"/>
    <b v="1"/>
    <s v="technology/hardware"/>
    <n v="105.745"/>
    <n v="261.74504950495049"/>
    <x v="2"/>
    <x v="30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x v="0"/>
    <n v="707"/>
    <b v="1"/>
    <s v="technology/hardware"/>
    <n v="493.21000000000004"/>
    <n v="69.760961810466767"/>
    <x v="2"/>
    <x v="30"/>
    <x v="0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x v="0"/>
    <n v="392"/>
    <b v="1"/>
    <s v="technology/hardware"/>
    <n v="201.82666666666668"/>
    <n v="77.229591836734699"/>
    <x v="2"/>
    <x v="30"/>
    <x v="0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x v="0"/>
    <n v="23"/>
    <b v="1"/>
    <s v="technology/hardware"/>
    <n v="104.44"/>
    <n v="340.56521739130437"/>
    <x v="2"/>
    <x v="30"/>
    <x v="0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x v="0"/>
    <n v="682"/>
    <b v="1"/>
    <s v="technology/hardware"/>
    <n v="170.29262962962963"/>
    <n v="67.417903225806455"/>
    <x v="2"/>
    <x v="30"/>
    <x v="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x v="0"/>
    <n v="37"/>
    <b v="1"/>
    <s v="technology/hardware"/>
    <n v="104.30333333333333"/>
    <n v="845.70270270270271"/>
    <x v="2"/>
    <x v="30"/>
    <x v="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x v="0"/>
    <n v="146"/>
    <b v="1"/>
    <s v="technology/hardware"/>
    <n v="118.25000000000001"/>
    <n v="97.191780821917803"/>
    <x v="2"/>
    <x v="30"/>
    <x v="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x v="0"/>
    <n v="119"/>
    <b v="1"/>
    <s v="technology/hardware"/>
    <n v="107.538"/>
    <n v="451.84033613445376"/>
    <x v="2"/>
    <x v="30"/>
    <x v="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x v="0"/>
    <n v="163"/>
    <b v="1"/>
    <s v="technology/hardware"/>
    <n v="2260300"/>
    <n v="138.66871165644173"/>
    <x v="2"/>
    <x v="30"/>
    <x v="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x v="0"/>
    <n v="339"/>
    <b v="1"/>
    <s v="technology/hardware"/>
    <n v="978.13466666666682"/>
    <n v="21.640147492625371"/>
    <x v="2"/>
    <x v="30"/>
    <x v="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x v="0"/>
    <n v="58"/>
    <b v="1"/>
    <s v="technology/hardware"/>
    <n v="122.9"/>
    <n v="169.51724137931035"/>
    <x v="2"/>
    <x v="30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x v="0"/>
    <n v="456"/>
    <b v="1"/>
    <s v="technology/hardware"/>
    <n v="246.0608"/>
    <n v="161.88210526315791"/>
    <x v="2"/>
    <x v="30"/>
    <x v="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x v="0"/>
    <n v="15"/>
    <b v="1"/>
    <s v="technology/hardware"/>
    <n v="147.94"/>
    <n v="493.13333333333333"/>
    <x v="2"/>
    <x v="30"/>
    <x v="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x v="0"/>
    <n v="191"/>
    <b v="1"/>
    <s v="technology/hardware"/>
    <n v="384.09090909090907"/>
    <n v="22.120418848167539"/>
    <x v="2"/>
    <x v="30"/>
    <x v="0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x v="0"/>
    <n v="17"/>
    <b v="1"/>
    <s v="technology/hardware"/>
    <n v="103.33333333333334"/>
    <n v="18.235294117647058"/>
    <x v="2"/>
    <x v="30"/>
    <x v="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x v="0"/>
    <n v="4"/>
    <b v="0"/>
    <s v="publishing/children's books"/>
    <n v="0.43750000000000006"/>
    <n v="8.75"/>
    <x v="3"/>
    <x v="39"/>
    <x v="0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x v="0"/>
    <n v="18"/>
    <b v="0"/>
    <s v="publishing/children's books"/>
    <n v="29.24"/>
    <n v="40.611111111111114"/>
    <x v="3"/>
    <x v="39"/>
    <x v="0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x v="0"/>
    <n v="0"/>
    <b v="0"/>
    <s v="publishing/children's books"/>
    <n v="0"/>
    <e v="#DIV/0!"/>
    <x v="3"/>
    <x v="39"/>
    <x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x v="0"/>
    <n v="22"/>
    <b v="0"/>
    <s v="publishing/children's books"/>
    <n v="5.21875"/>
    <n v="37.954545454545453"/>
    <x v="3"/>
    <x v="39"/>
    <x v="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x v="0"/>
    <n v="49"/>
    <b v="0"/>
    <s v="publishing/children's books"/>
    <n v="21.887499999999999"/>
    <n v="35.734693877551024"/>
    <x v="3"/>
    <x v="39"/>
    <x v="0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x v="0"/>
    <n v="19"/>
    <b v="0"/>
    <s v="publishing/children's books"/>
    <n v="26.700000000000003"/>
    <n v="42.157894736842103"/>
    <x v="3"/>
    <x v="39"/>
    <x v="0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x v="0"/>
    <n v="4"/>
    <b v="0"/>
    <s v="publishing/children's books"/>
    <n v="28.000000000000004"/>
    <n v="35"/>
    <x v="3"/>
    <x v="39"/>
    <x v="0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x v="0"/>
    <n v="4"/>
    <b v="0"/>
    <s v="publishing/children's books"/>
    <n v="1.06"/>
    <n v="13.25"/>
    <x v="3"/>
    <x v="39"/>
    <x v="0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x v="0"/>
    <n v="2"/>
    <b v="0"/>
    <s v="publishing/children's books"/>
    <n v="1.0999999999999999"/>
    <n v="55"/>
    <x v="3"/>
    <x v="39"/>
    <x v="0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x v="0"/>
    <n v="0"/>
    <b v="0"/>
    <s v="publishing/children's books"/>
    <n v="0"/>
    <e v="#DIV/0!"/>
    <x v="3"/>
    <x v="39"/>
    <x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x v="0"/>
    <n v="0"/>
    <b v="0"/>
    <s v="publishing/children's books"/>
    <n v="0"/>
    <e v="#DIV/0!"/>
    <x v="3"/>
    <x v="39"/>
    <x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x v="0"/>
    <n v="14"/>
    <b v="0"/>
    <s v="publishing/children's books"/>
    <n v="11.458333333333332"/>
    <n v="39.285714285714285"/>
    <x v="3"/>
    <x v="39"/>
    <x v="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x v="0"/>
    <n v="8"/>
    <b v="0"/>
    <s v="publishing/children's books"/>
    <n v="19"/>
    <n v="47.5"/>
    <x v="3"/>
    <x v="39"/>
    <x v="0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x v="0"/>
    <n v="0"/>
    <b v="0"/>
    <s v="publishing/children's books"/>
    <n v="0"/>
    <e v="#DIV/0!"/>
    <x v="3"/>
    <x v="39"/>
    <x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x v="0"/>
    <n v="15"/>
    <b v="0"/>
    <s v="publishing/children's books"/>
    <n v="52"/>
    <n v="17.333333333333332"/>
    <x v="3"/>
    <x v="39"/>
    <x v="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x v="0"/>
    <n v="33"/>
    <b v="0"/>
    <s v="publishing/children's books"/>
    <n v="10.48"/>
    <n v="31.757575757575758"/>
    <x v="3"/>
    <x v="39"/>
    <x v="0"/>
    <x v="0"/>
  </r>
  <r>
    <n v="2757"/>
    <s v="C is for Crooked"/>
    <s v="A children's letter book that Lampoons Hillary Clinton"/>
    <n v="1500"/>
    <n v="10"/>
    <x v="2"/>
    <x v="0"/>
    <s v="USD"/>
    <n v="1470498332"/>
    <x v="2757"/>
    <x v="0"/>
    <n v="2"/>
    <b v="0"/>
    <s v="publishing/children's books"/>
    <n v="0.66666666666666674"/>
    <n v="5"/>
    <x v="3"/>
    <x v="39"/>
    <x v="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x v="0"/>
    <n v="6"/>
    <b v="0"/>
    <s v="publishing/children's books"/>
    <n v="11.700000000000001"/>
    <n v="39"/>
    <x v="3"/>
    <x v="39"/>
    <x v="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x v="0"/>
    <n v="2"/>
    <b v="0"/>
    <s v="publishing/children's books"/>
    <n v="10.5"/>
    <n v="52.5"/>
    <x v="3"/>
    <x v="39"/>
    <x v="0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x v="0"/>
    <n v="0"/>
    <b v="0"/>
    <s v="publishing/children's books"/>
    <n v="0"/>
    <e v="#DIV/0!"/>
    <x v="3"/>
    <x v="39"/>
    <x v="0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x v="0"/>
    <n v="4"/>
    <b v="0"/>
    <s v="publishing/children's books"/>
    <n v="0.72"/>
    <n v="9"/>
    <x v="3"/>
    <x v="39"/>
    <x v="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x v="0"/>
    <n v="1"/>
    <b v="0"/>
    <s v="publishing/children's books"/>
    <n v="0.76923076923076927"/>
    <n v="25"/>
    <x v="3"/>
    <x v="39"/>
    <x v="0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x v="0"/>
    <n v="3"/>
    <b v="0"/>
    <s v="publishing/children's books"/>
    <n v="0.22842639593908631"/>
    <n v="30"/>
    <x v="3"/>
    <x v="39"/>
    <x v="0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x v="0"/>
    <n v="4"/>
    <b v="0"/>
    <s v="publishing/children's books"/>
    <n v="1.125"/>
    <n v="11.25"/>
    <x v="3"/>
    <x v="39"/>
    <x v="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x v="0"/>
    <n v="0"/>
    <b v="0"/>
    <s v="publishing/children's books"/>
    <n v="0"/>
    <e v="#DIV/0!"/>
    <x v="3"/>
    <x v="39"/>
    <x v="0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x v="0"/>
    <n v="4"/>
    <b v="0"/>
    <s v="publishing/children's books"/>
    <n v="2"/>
    <n v="25"/>
    <x v="3"/>
    <x v="39"/>
    <x v="0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x v="0"/>
    <n v="3"/>
    <b v="0"/>
    <s v="publishing/children's books"/>
    <n v="0.85000000000000009"/>
    <n v="11.333333333333334"/>
    <x v="3"/>
    <x v="39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x v="0"/>
    <n v="34"/>
    <b v="0"/>
    <s v="publishing/children's books"/>
    <n v="14.314285714285715"/>
    <n v="29.470588235294116"/>
    <x v="3"/>
    <x v="39"/>
    <x v="0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x v="0"/>
    <n v="2"/>
    <b v="0"/>
    <s v="publishing/children's books"/>
    <n v="0.25"/>
    <n v="1"/>
    <x v="3"/>
    <x v="39"/>
    <x v="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x v="0"/>
    <n v="33"/>
    <b v="0"/>
    <s v="publishing/children's books"/>
    <n v="10.411249999999999"/>
    <n v="63.098484848484851"/>
    <x v="3"/>
    <x v="39"/>
    <x v="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x v="0"/>
    <n v="0"/>
    <b v="0"/>
    <s v="publishing/children's books"/>
    <n v="0"/>
    <e v="#DIV/0!"/>
    <x v="3"/>
    <x v="39"/>
    <x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x v="0"/>
    <n v="0"/>
    <b v="0"/>
    <s v="publishing/children's books"/>
    <n v="0"/>
    <e v="#DIV/0!"/>
    <x v="3"/>
    <x v="39"/>
    <x v="0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x v="0"/>
    <n v="1"/>
    <b v="0"/>
    <s v="publishing/children's books"/>
    <n v="0.18867924528301888"/>
    <n v="1"/>
    <x v="3"/>
    <x v="39"/>
    <x v="0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x v="0"/>
    <n v="13"/>
    <b v="0"/>
    <s v="publishing/children's books"/>
    <n v="14.249999999999998"/>
    <n v="43.846153846153847"/>
    <x v="3"/>
    <x v="39"/>
    <x v="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x v="0"/>
    <n v="2"/>
    <b v="0"/>
    <s v="publishing/children's books"/>
    <n v="3"/>
    <n v="75"/>
    <x v="3"/>
    <x v="39"/>
    <x v="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x v="0"/>
    <n v="36"/>
    <b v="0"/>
    <s v="publishing/children's books"/>
    <n v="7.8809523809523814"/>
    <n v="45.972222222222221"/>
    <x v="3"/>
    <x v="39"/>
    <x v="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x v="0"/>
    <n v="1"/>
    <b v="0"/>
    <s v="publishing/children's books"/>
    <n v="0.33333333333333337"/>
    <n v="10"/>
    <x v="3"/>
    <x v="39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x v="0"/>
    <n v="15"/>
    <b v="0"/>
    <s v="publishing/children's books"/>
    <n v="25.545454545454543"/>
    <n v="93.666666666666671"/>
    <x v="3"/>
    <x v="39"/>
    <x v="0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x v="0"/>
    <n v="1"/>
    <b v="0"/>
    <s v="publishing/children's books"/>
    <n v="2.12"/>
    <n v="53"/>
    <x v="3"/>
    <x v="39"/>
    <x v="0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x v="0"/>
    <n v="0"/>
    <b v="0"/>
    <s v="publishing/children's books"/>
    <n v="0"/>
    <e v="#DIV/0!"/>
    <x v="3"/>
    <x v="39"/>
    <x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x v="0"/>
    <n v="28"/>
    <b v="1"/>
    <s v="theater/plays"/>
    <n v="105.28"/>
    <n v="47"/>
    <x v="1"/>
    <x v="6"/>
    <x v="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x v="0"/>
    <n v="18"/>
    <b v="1"/>
    <s v="theater/plays"/>
    <n v="120"/>
    <n v="66.666666666666671"/>
    <x v="1"/>
    <x v="6"/>
    <x v="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x v="0"/>
    <n v="61"/>
    <b v="1"/>
    <s v="theater/plays"/>
    <n v="114.5"/>
    <n v="18.770491803278688"/>
    <x v="1"/>
    <x v="6"/>
    <x v="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x v="0"/>
    <n v="108"/>
    <b v="1"/>
    <s v="theater/plays"/>
    <n v="119"/>
    <n v="66.111111111111114"/>
    <x v="1"/>
    <x v="6"/>
    <x v="0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x v="0"/>
    <n v="142"/>
    <b v="1"/>
    <s v="theater/plays"/>
    <n v="104.67999999999999"/>
    <n v="36.859154929577464"/>
    <x v="1"/>
    <x v="6"/>
    <x v="0"/>
    <x v="0"/>
  </r>
  <r>
    <n v="2786"/>
    <s v="Fierce"/>
    <s v="A heart-melting farce about sex, art and the lovelorn lay-abouts of London-town."/>
    <n v="2500"/>
    <n v="2946"/>
    <x v="0"/>
    <x v="1"/>
    <s v="GBP"/>
    <n v="1404913180"/>
    <x v="2786"/>
    <x v="0"/>
    <n v="74"/>
    <b v="1"/>
    <s v="theater/plays"/>
    <n v="117.83999999999999"/>
    <n v="39.810810810810814"/>
    <x v="1"/>
    <x v="6"/>
    <x v="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x v="0"/>
    <n v="38"/>
    <b v="1"/>
    <s v="theater/plays"/>
    <n v="119.7"/>
    <n v="31.5"/>
    <x v="1"/>
    <x v="6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x v="0"/>
    <n v="20"/>
    <b v="1"/>
    <s v="theater/plays"/>
    <n v="102.49999999999999"/>
    <n v="102.5"/>
    <x v="1"/>
    <x v="6"/>
    <x v="0"/>
    <x v="0"/>
  </r>
  <r>
    <n v="2789"/>
    <s v="The Adventurers Club"/>
    <s v="BNT's Biggest Adventure So Far: Our 2015 full length production!"/>
    <n v="3000"/>
    <n v="3035"/>
    <x v="0"/>
    <x v="0"/>
    <s v="USD"/>
    <n v="1426132800"/>
    <x v="2789"/>
    <x v="0"/>
    <n v="24"/>
    <b v="1"/>
    <s v="theater/plays"/>
    <n v="101.16666666666667"/>
    <n v="126.45833333333333"/>
    <x v="1"/>
    <x v="6"/>
    <x v="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x v="0"/>
    <n v="66"/>
    <b v="1"/>
    <s v="theater/plays"/>
    <n v="105.33333333333333"/>
    <n v="47.878787878787875"/>
    <x v="1"/>
    <x v="6"/>
    <x v="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x v="0"/>
    <n v="28"/>
    <b v="1"/>
    <s v="theater/plays"/>
    <n v="102.49999999999999"/>
    <n v="73.214285714285708"/>
    <x v="1"/>
    <x v="6"/>
    <x v="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x v="0"/>
    <n v="24"/>
    <b v="1"/>
    <s v="theater/plays"/>
    <n v="107.60000000000001"/>
    <n v="89.666666666666671"/>
    <x v="1"/>
    <x v="6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x v="0"/>
    <n v="73"/>
    <b v="1"/>
    <s v="theater/plays"/>
    <n v="110.5675"/>
    <n v="151.4623287671233"/>
    <x v="1"/>
    <x v="6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x v="0"/>
    <n v="3"/>
    <b v="1"/>
    <s v="theater/plays"/>
    <n v="150"/>
    <n v="25"/>
    <x v="1"/>
    <x v="6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x v="0"/>
    <n v="20"/>
    <b v="1"/>
    <s v="theater/plays"/>
    <n v="104.28571428571429"/>
    <n v="36.5"/>
    <x v="1"/>
    <x v="6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x v="0"/>
    <n v="21"/>
    <b v="1"/>
    <s v="theater/plays"/>
    <n v="115.5"/>
    <n v="44"/>
    <x v="1"/>
    <x v="6"/>
    <x v="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x v="0"/>
    <n v="94"/>
    <b v="1"/>
    <s v="theater/plays"/>
    <n v="102.64512500000001"/>
    <n v="87.357553191489373"/>
    <x v="1"/>
    <x v="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x v="0"/>
    <n v="139"/>
    <b v="1"/>
    <s v="theater/plays"/>
    <n v="101.4"/>
    <n v="36.474820143884891"/>
    <x v="1"/>
    <x v="6"/>
    <x v="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x v="0"/>
    <n v="130"/>
    <b v="1"/>
    <s v="theater/plays"/>
    <n v="116.6348"/>
    <n v="44.859538461538463"/>
    <x v="1"/>
    <x v="6"/>
    <x v="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x v="0"/>
    <n v="31"/>
    <b v="1"/>
    <s v="theater/plays"/>
    <n v="133"/>
    <n v="42.903225806451616"/>
    <x v="1"/>
    <x v="6"/>
    <x v="0"/>
    <x v="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x v="0"/>
    <n v="13"/>
    <b v="1"/>
    <s v="theater/plays"/>
    <n v="133.20000000000002"/>
    <n v="51.230769230769234"/>
    <x v="1"/>
    <x v="6"/>
    <x v="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x v="0"/>
    <n v="90"/>
    <b v="1"/>
    <s v="theater/plays"/>
    <n v="101.83333333333333"/>
    <n v="33.944444444444443"/>
    <x v="1"/>
    <x v="6"/>
    <x v="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x v="0"/>
    <n v="141"/>
    <b v="1"/>
    <s v="theater/plays"/>
    <n v="127.95"/>
    <n v="90.744680851063833"/>
    <x v="1"/>
    <x v="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x v="0"/>
    <n v="23"/>
    <b v="1"/>
    <s v="theater/plays"/>
    <n v="114.99999999999999"/>
    <n v="50"/>
    <x v="1"/>
    <x v="6"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x v="0"/>
    <n v="18"/>
    <b v="1"/>
    <s v="theater/plays"/>
    <n v="110.00000000000001"/>
    <n v="24.444444444444443"/>
    <x v="1"/>
    <x v="6"/>
    <x v="0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x v="0"/>
    <n v="76"/>
    <b v="1"/>
    <s v="theater/plays"/>
    <n v="112.1"/>
    <n v="44.25"/>
    <x v="1"/>
    <x v="6"/>
    <x v="0"/>
    <x v="0"/>
  </r>
  <r>
    <n v="2807"/>
    <s v="The Commission Theatre Co."/>
    <s v="Bringing Shakespeare back to the Playwrights"/>
    <n v="5000"/>
    <n v="6300"/>
    <x v="0"/>
    <x v="0"/>
    <s v="USD"/>
    <n v="1435611438"/>
    <x v="2807"/>
    <x v="0"/>
    <n v="93"/>
    <b v="1"/>
    <s v="theater/plays"/>
    <n v="126"/>
    <n v="67.741935483870961"/>
    <x v="1"/>
    <x v="6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x v="0"/>
    <n v="69"/>
    <b v="1"/>
    <s v="theater/plays"/>
    <n v="100.24444444444444"/>
    <n v="65.376811594202906"/>
    <x v="1"/>
    <x v="6"/>
    <x v="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x v="0"/>
    <n v="21"/>
    <b v="1"/>
    <s v="theater/plays"/>
    <n v="102.4"/>
    <n v="121.9047619047619"/>
    <x v="1"/>
    <x v="6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x v="0"/>
    <n v="57"/>
    <b v="1"/>
    <s v="theater/plays"/>
    <n v="108.2"/>
    <n v="47.456140350877192"/>
    <x v="1"/>
    <x v="6"/>
    <x v="0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x v="0"/>
    <n v="108"/>
    <b v="1"/>
    <s v="theater/plays"/>
    <n v="100.27"/>
    <n v="92.842592592592595"/>
    <x v="1"/>
    <x v="6"/>
    <x v="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x v="0"/>
    <n v="83"/>
    <b v="1"/>
    <s v="theater/plays"/>
    <n v="113.3"/>
    <n v="68.253012048192772"/>
    <x v="1"/>
    <x v="6"/>
    <x v="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x v="0"/>
    <n v="96"/>
    <b v="1"/>
    <s v="theater/plays"/>
    <n v="127.57571428571428"/>
    <n v="37.209583333333335"/>
    <x v="1"/>
    <x v="6"/>
    <x v="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x v="0"/>
    <n v="64"/>
    <b v="1"/>
    <s v="theater/plays"/>
    <n v="107.73333333333332"/>
    <n v="25.25"/>
    <x v="1"/>
    <x v="6"/>
    <x v="0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x v="0"/>
    <n v="14"/>
    <b v="1"/>
    <s v="theater/plays"/>
    <n v="242"/>
    <n v="43.214285714285715"/>
    <x v="1"/>
    <x v="6"/>
    <x v="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x v="0"/>
    <n v="169"/>
    <b v="1"/>
    <s v="theater/plays"/>
    <n v="141.56666666666666"/>
    <n v="25.130177514792898"/>
    <x v="1"/>
    <x v="6"/>
    <x v="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x v="0"/>
    <n v="33"/>
    <b v="1"/>
    <s v="theater/plays"/>
    <n v="130"/>
    <n v="23.636363636363637"/>
    <x v="1"/>
    <x v="6"/>
    <x v="0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x v="0"/>
    <n v="102"/>
    <b v="1"/>
    <s v="theater/plays"/>
    <n v="106.03"/>
    <n v="103.95098039215686"/>
    <x v="1"/>
    <x v="6"/>
    <x v="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x v="0"/>
    <n v="104"/>
    <b v="1"/>
    <s v="theater/plays"/>
    <n v="104.80000000000001"/>
    <n v="50.384615384615387"/>
    <x v="1"/>
    <x v="6"/>
    <x v="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x v="0"/>
    <n v="20"/>
    <b v="1"/>
    <s v="theater/plays"/>
    <n v="136"/>
    <n v="13.6"/>
    <x v="1"/>
    <x v="6"/>
    <x v="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x v="0"/>
    <n v="35"/>
    <b v="1"/>
    <s v="theater/plays"/>
    <n v="100"/>
    <n v="28.571428571428573"/>
    <x v="1"/>
    <x v="6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x v="0"/>
    <n v="94"/>
    <b v="1"/>
    <s v="theater/plays"/>
    <n v="100"/>
    <n v="63.829787234042556"/>
    <x v="1"/>
    <x v="6"/>
    <x v="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x v="0"/>
    <n v="14"/>
    <b v="1"/>
    <s v="theater/plays"/>
    <n v="124"/>
    <n v="8.8571428571428577"/>
    <x v="1"/>
    <x v="6"/>
    <x v="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x v="0"/>
    <n v="15"/>
    <b v="1"/>
    <s v="theater/plays"/>
    <n v="116.92307692307693"/>
    <n v="50.666666666666664"/>
    <x v="1"/>
    <x v="6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x v="0"/>
    <n v="51"/>
    <b v="1"/>
    <s v="theater/plays"/>
    <n v="103.33333333333334"/>
    <n v="60.784313725490193"/>
    <x v="1"/>
    <x v="6"/>
    <x v="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x v="0"/>
    <n v="19"/>
    <b v="1"/>
    <s v="theater/plays"/>
    <n v="107.74999999999999"/>
    <n v="113.42105263157895"/>
    <x v="1"/>
    <x v="6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x v="0"/>
    <n v="23"/>
    <b v="1"/>
    <s v="theater/plays"/>
    <n v="120.24999999999999"/>
    <n v="104.56521739130434"/>
    <x v="1"/>
    <x v="6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x v="0"/>
    <n v="97"/>
    <b v="1"/>
    <s v="theater/plays"/>
    <n v="100.37894736842105"/>
    <n v="98.30927835051547"/>
    <x v="1"/>
    <x v="6"/>
    <x v="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x v="0"/>
    <n v="76"/>
    <b v="1"/>
    <s v="theater/plays"/>
    <n v="106.52"/>
    <n v="35.039473684210527"/>
    <x v="1"/>
    <x v="6"/>
    <x v="0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x v="0"/>
    <n v="11"/>
    <b v="1"/>
    <s v="theater/plays"/>
    <n v="100"/>
    <n v="272.72727272727275"/>
    <x v="1"/>
    <x v="6"/>
    <x v="0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x v="0"/>
    <n v="52"/>
    <b v="1"/>
    <s v="theater/plays"/>
    <n v="110.66666666666667"/>
    <n v="63.846153846153847"/>
    <x v="1"/>
    <x v="6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x v="0"/>
    <n v="95"/>
    <b v="1"/>
    <s v="theater/plays"/>
    <n v="114.71959999999999"/>
    <n v="30.189368421052631"/>
    <x v="1"/>
    <x v="6"/>
    <x v="0"/>
    <x v="0"/>
  </r>
  <r>
    <n v="2833"/>
    <s v="Star Man Rocket Man"/>
    <s v="A new play about exploring outer space"/>
    <n v="2700"/>
    <n v="2923"/>
    <x v="0"/>
    <x v="0"/>
    <s v="USD"/>
    <n v="1444528800"/>
    <x v="2833"/>
    <x v="0"/>
    <n v="35"/>
    <b v="1"/>
    <s v="theater/plays"/>
    <n v="108.25925925925925"/>
    <n v="83.51428571428572"/>
    <x v="1"/>
    <x v="6"/>
    <x v="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x v="0"/>
    <n v="21"/>
    <b v="1"/>
    <s v="theater/plays"/>
    <n v="170"/>
    <n v="64.761904761904759"/>
    <x v="1"/>
    <x v="6"/>
    <x v="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x v="0"/>
    <n v="93"/>
    <b v="1"/>
    <s v="theater/plays"/>
    <n v="187.09899999999999"/>
    <n v="20.118172043010752"/>
    <x v="1"/>
    <x v="6"/>
    <x v="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x v="0"/>
    <n v="11"/>
    <b v="1"/>
    <s v="theater/plays"/>
    <n v="107.77777777777777"/>
    <n v="44.090909090909093"/>
    <x v="1"/>
    <x v="6"/>
    <x v="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x v="0"/>
    <n v="21"/>
    <b v="1"/>
    <s v="theater/plays"/>
    <n v="100"/>
    <n v="40.476190476190474"/>
    <x v="1"/>
    <x v="6"/>
    <x v="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x v="0"/>
    <n v="54"/>
    <b v="1"/>
    <s v="theater/plays"/>
    <n v="120.24999999999999"/>
    <n v="44.537037037037038"/>
    <x v="1"/>
    <x v="6"/>
    <x v="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x v="0"/>
    <n v="31"/>
    <b v="1"/>
    <s v="theater/plays"/>
    <n v="111.42857142857143"/>
    <n v="125.80645161290323"/>
    <x v="1"/>
    <x v="6"/>
    <x v="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x v="0"/>
    <n v="132"/>
    <b v="1"/>
    <s v="theater/plays"/>
    <n v="104"/>
    <n v="19.696969696969695"/>
    <x v="1"/>
    <x v="6"/>
    <x v="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x v="0"/>
    <n v="1"/>
    <b v="0"/>
    <s v="theater/plays"/>
    <n v="1"/>
    <n v="10"/>
    <x v="1"/>
    <x v="6"/>
    <x v="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x v="0"/>
    <n v="0"/>
    <b v="0"/>
    <s v="theater/plays"/>
    <n v="0"/>
    <e v="#DIV/0!"/>
    <x v="1"/>
    <x v="6"/>
    <x v="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x v="0"/>
    <n v="0"/>
    <b v="0"/>
    <s v="theater/plays"/>
    <n v="0"/>
    <e v="#DIV/0!"/>
    <x v="1"/>
    <x v="6"/>
    <x v="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x v="0"/>
    <n v="1"/>
    <b v="0"/>
    <s v="theater/plays"/>
    <n v="5.4545454545454541"/>
    <n v="30"/>
    <x v="1"/>
    <x v="6"/>
    <x v="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x v="0"/>
    <n v="39"/>
    <b v="0"/>
    <s v="theater/plays"/>
    <n v="31.546666666666667"/>
    <n v="60.666666666666664"/>
    <x v="1"/>
    <x v="6"/>
    <x v="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x v="0"/>
    <n v="0"/>
    <b v="0"/>
    <s v="theater/plays"/>
    <n v="0"/>
    <e v="#DIV/0!"/>
    <x v="1"/>
    <x v="6"/>
    <x v="0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x v="0"/>
    <n v="0"/>
    <b v="0"/>
    <s v="theater/plays"/>
    <n v="0"/>
    <e v="#DIV/0!"/>
    <x v="1"/>
    <x v="6"/>
    <x v="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x v="0"/>
    <n v="3"/>
    <b v="0"/>
    <s v="theater/plays"/>
    <n v="0.2"/>
    <n v="23.333333333333332"/>
    <x v="1"/>
    <x v="6"/>
    <x v="0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x v="0"/>
    <n v="1"/>
    <b v="0"/>
    <s v="theater/plays"/>
    <n v="1"/>
    <n v="5"/>
    <x v="1"/>
    <x v="6"/>
    <x v="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x v="0"/>
    <n v="13"/>
    <b v="0"/>
    <s v="theater/plays"/>
    <n v="3.8875000000000002"/>
    <n v="23.923076923076923"/>
    <x v="1"/>
    <x v="6"/>
    <x v="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x v="0"/>
    <n v="0"/>
    <b v="0"/>
    <s v="theater/plays"/>
    <n v="0"/>
    <e v="#DIV/0!"/>
    <x v="1"/>
    <x v="6"/>
    <x v="0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x v="0"/>
    <n v="6"/>
    <b v="0"/>
    <s v="theater/plays"/>
    <n v="1.9"/>
    <n v="15.833333333333334"/>
    <x v="1"/>
    <x v="6"/>
    <x v="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x v="0"/>
    <n v="0"/>
    <b v="0"/>
    <s v="theater/plays"/>
    <n v="0"/>
    <e v="#DIV/0!"/>
    <x v="1"/>
    <x v="6"/>
    <x v="0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x v="0"/>
    <n v="14"/>
    <b v="0"/>
    <s v="theater/plays"/>
    <n v="41.699999999999996"/>
    <n v="29.785714285714285"/>
    <x v="1"/>
    <x v="6"/>
    <x v="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x v="0"/>
    <n v="5"/>
    <b v="0"/>
    <s v="theater/plays"/>
    <n v="50"/>
    <n v="60"/>
    <x v="1"/>
    <x v="6"/>
    <x v="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x v="0"/>
    <n v="6"/>
    <b v="0"/>
    <s v="theater/plays"/>
    <n v="4.8666666666666663"/>
    <n v="24.333333333333332"/>
    <x v="1"/>
    <x v="6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x v="0"/>
    <n v="15"/>
    <b v="0"/>
    <s v="theater/plays"/>
    <n v="19.736842105263158"/>
    <n v="500"/>
    <x v="1"/>
    <x v="6"/>
    <x v="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x v="0"/>
    <n v="0"/>
    <b v="0"/>
    <s v="theater/plays"/>
    <n v="0"/>
    <e v="#DIV/0!"/>
    <x v="1"/>
    <x v="6"/>
    <x v="0"/>
    <x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x v="0"/>
    <n v="1"/>
    <b v="0"/>
    <s v="theater/plays"/>
    <n v="1.7500000000000002"/>
    <n v="35"/>
    <x v="1"/>
    <x v="6"/>
    <x v="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x v="0"/>
    <n v="9"/>
    <b v="0"/>
    <s v="theater/plays"/>
    <n v="6.65"/>
    <n v="29.555555555555557"/>
    <x v="1"/>
    <x v="6"/>
    <x v="0"/>
    <x v="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x v="0"/>
    <n v="3"/>
    <b v="0"/>
    <s v="theater/plays"/>
    <n v="32"/>
    <n v="26.666666666666668"/>
    <x v="1"/>
    <x v="6"/>
    <x v="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x v="0"/>
    <n v="3"/>
    <b v="0"/>
    <s v="theater/plays"/>
    <n v="0.43307086614173229"/>
    <n v="18.333333333333332"/>
    <x v="1"/>
    <x v="6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x v="0"/>
    <n v="1"/>
    <b v="0"/>
    <s v="theater/plays"/>
    <n v="0.04"/>
    <n v="20"/>
    <x v="1"/>
    <x v="6"/>
    <x v="0"/>
    <x v="0"/>
  </r>
  <r>
    <n v="2864"/>
    <s v="'Haunting Julia' by Alan Ayckbourn"/>
    <s v="Accessible, original theatre for all!"/>
    <n v="2500"/>
    <n v="40"/>
    <x v="2"/>
    <x v="1"/>
    <s v="GBP"/>
    <n v="1437139080"/>
    <x v="2864"/>
    <x v="0"/>
    <n v="3"/>
    <b v="0"/>
    <s v="theater/plays"/>
    <n v="1.6"/>
    <n v="13.333333333333334"/>
    <x v="1"/>
    <x v="6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x v="0"/>
    <n v="0"/>
    <b v="0"/>
    <s v="theater/plays"/>
    <n v="0"/>
    <e v="#DIV/0!"/>
    <x v="1"/>
    <x v="6"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x v="0"/>
    <n v="2"/>
    <b v="0"/>
    <s v="theater/plays"/>
    <n v="0.89999999999999991"/>
    <n v="22.5"/>
    <x v="1"/>
    <x v="6"/>
    <x v="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x v="0"/>
    <n v="10"/>
    <b v="0"/>
    <s v="theater/plays"/>
    <n v="20.16"/>
    <n v="50.4"/>
    <x v="1"/>
    <x v="6"/>
    <x v="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x v="0"/>
    <n v="60"/>
    <b v="0"/>
    <s v="theater/plays"/>
    <n v="42.011733333333332"/>
    <n v="105.02933333333334"/>
    <x v="1"/>
    <x v="6"/>
    <x v="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x v="0"/>
    <n v="5"/>
    <b v="0"/>
    <s v="theater/plays"/>
    <n v="0.88500000000000001"/>
    <n v="35.4"/>
    <x v="1"/>
    <x v="6"/>
    <x v="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x v="0"/>
    <n v="9"/>
    <b v="0"/>
    <s v="theater/plays"/>
    <n v="15"/>
    <n v="83.333333333333329"/>
    <x v="1"/>
    <x v="6"/>
    <x v="0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x v="0"/>
    <n v="13"/>
    <b v="0"/>
    <s v="theater/plays"/>
    <n v="4.67"/>
    <n v="35.92307692307692"/>
    <x v="1"/>
    <x v="6"/>
    <x v="0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x v="0"/>
    <n v="0"/>
    <b v="0"/>
    <s v="theater/plays"/>
    <n v="0"/>
    <e v="#DIV/0!"/>
    <x v="1"/>
    <x v="6"/>
    <x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x v="0"/>
    <n v="8"/>
    <b v="0"/>
    <s v="theater/plays"/>
    <n v="38.119999999999997"/>
    <n v="119.125"/>
    <x v="1"/>
    <x v="6"/>
    <x v="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x v="0"/>
    <n v="3"/>
    <b v="0"/>
    <s v="theater/plays"/>
    <n v="5.42"/>
    <n v="90.333333333333329"/>
    <x v="1"/>
    <x v="6"/>
    <x v="0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x v="0"/>
    <n v="3"/>
    <b v="0"/>
    <s v="theater/plays"/>
    <n v="3.4999999999999996E-2"/>
    <n v="2.3333333333333335"/>
    <x v="1"/>
    <x v="6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x v="0"/>
    <n v="0"/>
    <b v="0"/>
    <s v="theater/plays"/>
    <n v="0"/>
    <e v="#DIV/0!"/>
    <x v="1"/>
    <x v="6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x v="0"/>
    <n v="6"/>
    <b v="0"/>
    <s v="theater/plays"/>
    <n v="10.833333333333334"/>
    <n v="108.33333333333333"/>
    <x v="1"/>
    <x v="6"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x v="0"/>
    <n v="4"/>
    <b v="0"/>
    <s v="theater/plays"/>
    <n v="2.1"/>
    <n v="15.75"/>
    <x v="1"/>
    <x v="6"/>
    <x v="0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x v="0"/>
    <n v="1"/>
    <b v="0"/>
    <s v="theater/plays"/>
    <n v="0.2589285714285714"/>
    <n v="29"/>
    <x v="1"/>
    <x v="6"/>
    <x v="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x v="0"/>
    <n v="29"/>
    <b v="0"/>
    <s v="theater/plays"/>
    <n v="23.333333333333332"/>
    <n v="96.551724137931032"/>
    <x v="1"/>
    <x v="6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x v="0"/>
    <n v="0"/>
    <b v="0"/>
    <s v="theater/plays"/>
    <n v="0"/>
    <e v="#DIV/0!"/>
    <x v="1"/>
    <x v="6"/>
    <x v="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x v="0"/>
    <n v="4"/>
    <b v="0"/>
    <s v="theater/plays"/>
    <n v="33.6"/>
    <n v="63"/>
    <x v="1"/>
    <x v="6"/>
    <x v="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x v="0"/>
    <n v="5"/>
    <b v="0"/>
    <s v="theater/plays"/>
    <n v="19.079999999999998"/>
    <n v="381.6"/>
    <x v="1"/>
    <x v="6"/>
    <x v="0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x v="0"/>
    <n v="4"/>
    <b v="0"/>
    <s v="theater/plays"/>
    <n v="0.41111111111111115"/>
    <n v="46.25"/>
    <x v="1"/>
    <x v="6"/>
    <x v="0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x v="0"/>
    <n v="5"/>
    <b v="0"/>
    <s v="theater/plays"/>
    <n v="32.5"/>
    <n v="26"/>
    <x v="1"/>
    <x v="6"/>
    <x v="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x v="0"/>
    <n v="1"/>
    <b v="0"/>
    <s v="theater/plays"/>
    <n v="5"/>
    <n v="10"/>
    <x v="1"/>
    <x v="6"/>
    <x v="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x v="0"/>
    <n v="1"/>
    <b v="0"/>
    <s v="theater/plays"/>
    <n v="0.16666666666666669"/>
    <n v="5"/>
    <x v="1"/>
    <x v="6"/>
    <x v="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x v="0"/>
    <n v="0"/>
    <b v="0"/>
    <s v="theater/plays"/>
    <n v="0"/>
    <e v="#DIV/0!"/>
    <x v="1"/>
    <x v="6"/>
    <x v="0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x v="0"/>
    <n v="14"/>
    <b v="0"/>
    <s v="theater/plays"/>
    <n v="38.066666666666663"/>
    <n v="81.571428571428569"/>
    <x v="1"/>
    <x v="6"/>
    <x v="0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x v="0"/>
    <n v="3"/>
    <b v="0"/>
    <s v="theater/plays"/>
    <n v="1.05"/>
    <n v="7"/>
    <x v="1"/>
    <x v="6"/>
    <x v="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x v="0"/>
    <n v="10"/>
    <b v="0"/>
    <s v="theater/plays"/>
    <n v="2.73"/>
    <n v="27.3"/>
    <x v="1"/>
    <x v="6"/>
    <x v="0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x v="0"/>
    <n v="17"/>
    <b v="0"/>
    <s v="theater/plays"/>
    <n v="9.0909090909090917"/>
    <n v="29.411764705882351"/>
    <x v="1"/>
    <x v="6"/>
    <x v="0"/>
    <x v="0"/>
  </r>
  <r>
    <n v="2893"/>
    <s v="REDISCOVERING KIA THE PLAY"/>
    <s v="Fundraising for REDISCOVERING KIA THE PLAY"/>
    <n v="5000"/>
    <n v="25"/>
    <x v="2"/>
    <x v="0"/>
    <s v="USD"/>
    <n v="1420768800"/>
    <x v="2893"/>
    <x v="0"/>
    <n v="2"/>
    <b v="0"/>
    <s v="theater/plays"/>
    <n v="0.5"/>
    <n v="12.5"/>
    <x v="1"/>
    <x v="6"/>
    <x v="0"/>
    <x v="0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x v="0"/>
    <n v="0"/>
    <b v="0"/>
    <s v="theater/plays"/>
    <n v="0"/>
    <e v="#DIV/0!"/>
    <x v="1"/>
    <x v="6"/>
    <x v="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x v="0"/>
    <n v="4"/>
    <b v="0"/>
    <s v="theater/plays"/>
    <n v="4.5999999999999996"/>
    <n v="5.75"/>
    <x v="1"/>
    <x v="6"/>
    <x v="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x v="0"/>
    <n v="12"/>
    <b v="0"/>
    <s v="theater/plays"/>
    <n v="20.833333333333336"/>
    <n v="52.083333333333336"/>
    <x v="1"/>
    <x v="6"/>
    <x v="0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x v="0"/>
    <n v="3"/>
    <b v="0"/>
    <s v="theater/plays"/>
    <n v="4.583333333333333"/>
    <n v="183.33333333333334"/>
    <x v="1"/>
    <x v="6"/>
    <x v="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x v="0"/>
    <n v="12"/>
    <b v="0"/>
    <s v="theater/plays"/>
    <n v="4.2133333333333338"/>
    <n v="26.333333333333332"/>
    <x v="1"/>
    <x v="6"/>
    <x v="0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x v="0"/>
    <n v="0"/>
    <b v="0"/>
    <s v="theater/plays"/>
    <n v="0"/>
    <e v="#DIV/0!"/>
    <x v="1"/>
    <x v="6"/>
    <x v="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x v="0"/>
    <n v="7"/>
    <b v="0"/>
    <s v="theater/plays"/>
    <n v="61.909090909090914"/>
    <n v="486.42857142857144"/>
    <x v="1"/>
    <x v="6"/>
    <x v="0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x v="0"/>
    <n v="2"/>
    <b v="0"/>
    <s v="theater/plays"/>
    <n v="0.8"/>
    <n v="3"/>
    <x v="1"/>
    <x v="6"/>
    <x v="0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x v="0"/>
    <n v="1"/>
    <b v="0"/>
    <s v="theater/plays"/>
    <n v="1.6666666666666666E-2"/>
    <n v="25"/>
    <x v="1"/>
    <x v="6"/>
    <x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x v="0"/>
    <n v="4"/>
    <b v="0"/>
    <s v="theater/plays"/>
    <n v="0.77999999999999992"/>
    <n v="9.75"/>
    <x v="1"/>
    <x v="6"/>
    <x v="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x v="0"/>
    <n v="4"/>
    <b v="0"/>
    <s v="theater/plays"/>
    <n v="5"/>
    <n v="18.75"/>
    <x v="1"/>
    <x v="6"/>
    <x v="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x v="0"/>
    <n v="17"/>
    <b v="0"/>
    <s v="theater/plays"/>
    <n v="17.771428571428572"/>
    <n v="36.588235294117645"/>
    <x v="1"/>
    <x v="6"/>
    <x v="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x v="0"/>
    <n v="7"/>
    <b v="0"/>
    <s v="theater/plays"/>
    <n v="9.4166666666666661"/>
    <n v="80.714285714285708"/>
    <x v="1"/>
    <x v="6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x v="0"/>
    <n v="2"/>
    <b v="0"/>
    <s v="theater/plays"/>
    <n v="0.08"/>
    <n v="1"/>
    <x v="1"/>
    <x v="6"/>
    <x v="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x v="0"/>
    <n v="5"/>
    <b v="0"/>
    <s v="theater/plays"/>
    <n v="2.75"/>
    <n v="52.8"/>
    <x v="1"/>
    <x v="6"/>
    <x v="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x v="0"/>
    <n v="1"/>
    <b v="0"/>
    <s v="theater/plays"/>
    <n v="1.1111111111111112E-2"/>
    <n v="20"/>
    <x v="1"/>
    <x v="6"/>
    <x v="0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x v="0"/>
    <n v="1"/>
    <b v="0"/>
    <s v="theater/plays"/>
    <n v="3.3333333333333335E-3"/>
    <n v="1"/>
    <x v="1"/>
    <x v="6"/>
    <x v="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x v="0"/>
    <n v="14"/>
    <b v="0"/>
    <s v="theater/plays"/>
    <n v="36.5"/>
    <n v="46.928571428571431"/>
    <x v="1"/>
    <x v="6"/>
    <x v="0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x v="0"/>
    <n v="26"/>
    <b v="0"/>
    <s v="theater/plays"/>
    <n v="14.058171745152354"/>
    <n v="78.07692307692308"/>
    <x v="1"/>
    <x v="6"/>
    <x v="0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x v="0"/>
    <n v="2"/>
    <b v="0"/>
    <s v="theater/plays"/>
    <n v="0.02"/>
    <n v="1"/>
    <x v="1"/>
    <x v="6"/>
    <x v="0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x v="0"/>
    <n v="1"/>
    <b v="0"/>
    <s v="theater/plays"/>
    <n v="4.0000000000000001E-3"/>
    <n v="1"/>
    <x v="1"/>
    <x v="6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x v="0"/>
    <n v="3"/>
    <b v="0"/>
    <s v="theater/plays"/>
    <n v="61.1"/>
    <n v="203.66666666666666"/>
    <x v="1"/>
    <x v="6"/>
    <x v="0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x v="0"/>
    <n v="7"/>
    <b v="0"/>
    <s v="theater/plays"/>
    <n v="7.8378378378378386"/>
    <n v="20.714285714285715"/>
    <x v="1"/>
    <x v="6"/>
    <x v="0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x v="0"/>
    <n v="9"/>
    <b v="0"/>
    <s v="theater/plays"/>
    <n v="21.85"/>
    <n v="48.555555555555557"/>
    <x v="1"/>
    <x v="6"/>
    <x v="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x v="0"/>
    <n v="20"/>
    <b v="0"/>
    <s v="theater/plays"/>
    <n v="27.24"/>
    <n v="68.099999999999994"/>
    <x v="1"/>
    <x v="6"/>
    <x v="0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x v="0"/>
    <n v="6"/>
    <b v="0"/>
    <s v="theater/plays"/>
    <n v="8.5"/>
    <n v="8.5"/>
    <x v="1"/>
    <x v="6"/>
    <x v="0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x v="0"/>
    <n v="13"/>
    <b v="0"/>
    <s v="theater/plays"/>
    <n v="26.840000000000003"/>
    <n v="51.615384615384613"/>
    <x v="1"/>
    <x v="6"/>
    <x v="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x v="0"/>
    <n v="3"/>
    <b v="1"/>
    <s v="theater/musical"/>
    <n v="129"/>
    <n v="43"/>
    <x v="1"/>
    <x v="40"/>
    <x v="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x v="0"/>
    <n v="6"/>
    <b v="1"/>
    <s v="theater/musical"/>
    <n v="100"/>
    <n v="83.333333333333329"/>
    <x v="1"/>
    <x v="40"/>
    <x v="0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x v="0"/>
    <n v="10"/>
    <b v="1"/>
    <s v="theater/musical"/>
    <n v="100"/>
    <n v="30"/>
    <x v="1"/>
    <x v="40"/>
    <x v="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x v="0"/>
    <n v="147"/>
    <b v="1"/>
    <s v="theater/musical"/>
    <n v="103.2"/>
    <n v="175.51020408163265"/>
    <x v="1"/>
    <x v="40"/>
    <x v="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x v="0"/>
    <n v="199"/>
    <b v="1"/>
    <s v="theater/musical"/>
    <n v="102.44597777777777"/>
    <n v="231.66175879396985"/>
    <x v="1"/>
    <x v="40"/>
    <x v="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x v="0"/>
    <n v="50"/>
    <b v="1"/>
    <s v="theater/musical"/>
    <n v="125"/>
    <n v="75"/>
    <x v="1"/>
    <x v="40"/>
    <x v="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x v="0"/>
    <n v="21"/>
    <b v="1"/>
    <s v="theater/musical"/>
    <n v="130.83333333333334"/>
    <n v="112.14285714285714"/>
    <x v="1"/>
    <x v="40"/>
    <x v="0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x v="0"/>
    <n v="24"/>
    <b v="1"/>
    <s v="theater/musical"/>
    <n v="100"/>
    <n v="41.666666666666664"/>
    <x v="1"/>
    <x v="40"/>
    <x v="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x v="0"/>
    <n v="32"/>
    <b v="1"/>
    <s v="theater/musical"/>
    <n v="102.06937499999999"/>
    <n v="255.17343750000001"/>
    <x v="1"/>
    <x v="40"/>
    <x v="0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x v="0"/>
    <n v="62"/>
    <b v="1"/>
    <s v="theater/musical"/>
    <n v="100.92000000000002"/>
    <n v="162.7741935483871"/>
    <x v="1"/>
    <x v="40"/>
    <x v="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x v="0"/>
    <n v="9"/>
    <b v="1"/>
    <s v="theater/musical"/>
    <n v="106"/>
    <n v="88.333333333333329"/>
    <x v="1"/>
    <x v="40"/>
    <x v="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x v="0"/>
    <n v="38"/>
    <b v="1"/>
    <s v="theater/musical"/>
    <n v="105.0967741935484"/>
    <n v="85.736842105263165"/>
    <x v="1"/>
    <x v="40"/>
    <x v="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x v="0"/>
    <n v="54"/>
    <b v="1"/>
    <s v="theater/musical"/>
    <n v="102.76"/>
    <n v="47.574074074074076"/>
    <x v="1"/>
    <x v="40"/>
    <x v="0"/>
    <x v="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x v="0"/>
    <n v="37"/>
    <b v="1"/>
    <s v="theater/musical"/>
    <n v="108"/>
    <n v="72.972972972972968"/>
    <x v="1"/>
    <x v="40"/>
    <x v="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x v="0"/>
    <n v="39"/>
    <b v="1"/>
    <s v="theater/musical"/>
    <n v="100.88571428571429"/>
    <n v="90.538461538461533"/>
    <x v="1"/>
    <x v="40"/>
    <x v="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x v="0"/>
    <n v="34"/>
    <b v="1"/>
    <s v="theater/musical"/>
    <n v="128"/>
    <n v="37.647058823529413"/>
    <x v="1"/>
    <x v="40"/>
    <x v="0"/>
    <x v="0"/>
  </r>
  <r>
    <n v="2937"/>
    <s v="UCAS"/>
    <s v="UCAS is a new British musical premiering at the Edinburgh Fringe Festival 2014."/>
    <n v="1500"/>
    <n v="2000"/>
    <x v="0"/>
    <x v="1"/>
    <s v="GBP"/>
    <n v="1405249113"/>
    <x v="2937"/>
    <x v="0"/>
    <n v="55"/>
    <b v="1"/>
    <s v="theater/musical"/>
    <n v="133.33333333333331"/>
    <n v="36.363636363636367"/>
    <x v="1"/>
    <x v="40"/>
    <x v="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x v="0"/>
    <n v="32"/>
    <b v="1"/>
    <s v="theater/musical"/>
    <n v="101.375"/>
    <n v="126.71875"/>
    <x v="1"/>
    <x v="40"/>
    <x v="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x v="0"/>
    <n v="25"/>
    <b v="1"/>
    <s v="theater/musical"/>
    <n v="102.875"/>
    <n v="329.2"/>
    <x v="1"/>
    <x v="40"/>
    <x v="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x v="0"/>
    <n v="33"/>
    <b v="1"/>
    <s v="theater/musical"/>
    <n v="107.24000000000001"/>
    <n v="81.242424242424249"/>
    <x v="1"/>
    <x v="40"/>
    <x v="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x v="0"/>
    <n v="1"/>
    <b v="0"/>
    <s v="theater/spaces"/>
    <n v="4.0000000000000001E-3"/>
    <n v="1"/>
    <x v="1"/>
    <x v="38"/>
    <x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x v="0"/>
    <n v="202"/>
    <b v="0"/>
    <s v="theater/spaces"/>
    <n v="20.424999999999997"/>
    <n v="202.22772277227722"/>
    <x v="1"/>
    <x v="38"/>
    <x v="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x v="0"/>
    <n v="0"/>
    <b v="0"/>
    <s v="theater/spaces"/>
    <n v="0"/>
    <e v="#DIV/0!"/>
    <x v="1"/>
    <x v="38"/>
    <x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x v="0"/>
    <n v="1"/>
    <b v="0"/>
    <s v="theater/spaces"/>
    <n v="1"/>
    <n v="100"/>
    <x v="1"/>
    <x v="38"/>
    <x v="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x v="0"/>
    <n v="0"/>
    <b v="0"/>
    <s v="theater/spaces"/>
    <n v="0"/>
    <e v="#DIV/0!"/>
    <x v="1"/>
    <x v="38"/>
    <x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x v="0"/>
    <n v="2"/>
    <b v="0"/>
    <s v="theater/spaces"/>
    <n v="0.1"/>
    <n v="1"/>
    <x v="1"/>
    <x v="38"/>
    <x v="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x v="0"/>
    <n v="13"/>
    <b v="0"/>
    <s v="theater/spaces"/>
    <n v="4.2880000000000003"/>
    <n v="82.461538461538467"/>
    <x v="1"/>
    <x v="38"/>
    <x v="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x v="0"/>
    <n v="9"/>
    <b v="0"/>
    <s v="theater/spaces"/>
    <n v="4.8000000000000004E-3"/>
    <n v="2.6666666666666665"/>
    <x v="1"/>
    <x v="38"/>
    <x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x v="0"/>
    <n v="2"/>
    <b v="0"/>
    <s v="theater/spaces"/>
    <n v="2.5"/>
    <n v="12.5"/>
    <x v="1"/>
    <x v="38"/>
    <x v="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x v="0"/>
    <n v="0"/>
    <b v="0"/>
    <s v="theater/spaces"/>
    <n v="0"/>
    <e v="#DIV/0!"/>
    <x v="1"/>
    <x v="38"/>
    <x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x v="0"/>
    <n v="58"/>
    <b v="0"/>
    <s v="theater/spaces"/>
    <n v="2.1919999999999997"/>
    <n v="18.896551724137932"/>
    <x v="1"/>
    <x v="38"/>
    <x v="0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x v="0"/>
    <n v="8"/>
    <b v="0"/>
    <s v="theater/spaces"/>
    <n v="8.0250000000000004"/>
    <n v="200.625"/>
    <x v="1"/>
    <x v="38"/>
    <x v="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x v="0"/>
    <n v="3"/>
    <b v="0"/>
    <s v="theater/spaces"/>
    <n v="0.15125"/>
    <n v="201.66666666666666"/>
    <x v="1"/>
    <x v="38"/>
    <x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x v="0"/>
    <n v="0"/>
    <b v="0"/>
    <s v="theater/spaces"/>
    <n v="0"/>
    <e v="#DIV/0!"/>
    <x v="1"/>
    <x v="38"/>
    <x v="0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x v="0"/>
    <n v="11"/>
    <b v="0"/>
    <s v="theater/spaces"/>
    <n v="59.583333333333336"/>
    <n v="65"/>
    <x v="1"/>
    <x v="38"/>
    <x v="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x v="0"/>
    <n v="20"/>
    <b v="0"/>
    <s v="theater/spaces"/>
    <n v="16.734177215189874"/>
    <n v="66.099999999999994"/>
    <x v="1"/>
    <x v="38"/>
    <x v="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x v="0"/>
    <n v="3"/>
    <b v="0"/>
    <s v="theater/spaces"/>
    <n v="1.8666666666666669"/>
    <n v="93.333333333333329"/>
    <x v="1"/>
    <x v="38"/>
    <x v="0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x v="0"/>
    <n v="0"/>
    <b v="0"/>
    <s v="theater/spaces"/>
    <n v="0"/>
    <e v="#DIV/0!"/>
    <x v="1"/>
    <x v="38"/>
    <x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x v="0"/>
    <n v="0"/>
    <b v="0"/>
    <s v="theater/spaces"/>
    <n v="0"/>
    <e v="#DIV/0!"/>
    <x v="1"/>
    <x v="38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x v="0"/>
    <n v="0"/>
    <b v="0"/>
    <s v="theater/spaces"/>
    <n v="0"/>
    <e v="#DIV/0!"/>
    <x v="1"/>
    <x v="38"/>
    <x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x v="0"/>
    <n v="108"/>
    <b v="1"/>
    <s v="theater/plays"/>
    <n v="109.62"/>
    <n v="50.75"/>
    <x v="1"/>
    <x v="6"/>
    <x v="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x v="0"/>
    <n v="20"/>
    <b v="1"/>
    <s v="theater/plays"/>
    <n v="121.8"/>
    <n v="60.9"/>
    <x v="1"/>
    <x v="6"/>
    <x v="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x v="0"/>
    <n v="98"/>
    <b v="1"/>
    <s v="theater/plays"/>
    <n v="106.85"/>
    <n v="109.03061224489795"/>
    <x v="1"/>
    <x v="6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x v="0"/>
    <n v="196"/>
    <b v="1"/>
    <s v="theater/plays"/>
    <n v="100.71379999999999"/>
    <n v="25.692295918367346"/>
    <x v="1"/>
    <x v="6"/>
    <x v="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x v="0"/>
    <n v="39"/>
    <b v="1"/>
    <s v="theater/plays"/>
    <n v="109.00000000000001"/>
    <n v="41.92307692307692"/>
    <x v="1"/>
    <x v="6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x v="0"/>
    <n v="128"/>
    <b v="1"/>
    <s v="theater/plays"/>
    <n v="113.63000000000001"/>
    <n v="88.7734375"/>
    <x v="1"/>
    <x v="6"/>
    <x v="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x v="0"/>
    <n v="71"/>
    <b v="1"/>
    <s v="theater/plays"/>
    <n v="113.92"/>
    <n v="80.225352112676063"/>
    <x v="1"/>
    <x v="6"/>
    <x v="0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x v="0"/>
    <n v="47"/>
    <b v="1"/>
    <s v="theater/plays"/>
    <n v="106"/>
    <n v="78.936170212765958"/>
    <x v="1"/>
    <x v="6"/>
    <x v="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x v="0"/>
    <n v="17"/>
    <b v="1"/>
    <s v="theater/plays"/>
    <n v="162.5"/>
    <n v="95.588235294117652"/>
    <x v="1"/>
    <x v="6"/>
    <x v="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x v="0"/>
    <n v="91"/>
    <b v="1"/>
    <s v="theater/plays"/>
    <n v="106"/>
    <n v="69.890109890109883"/>
    <x v="1"/>
    <x v="6"/>
    <x v="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x v="0"/>
    <n v="43"/>
    <b v="1"/>
    <s v="theater/plays"/>
    <n v="100.15624999999999"/>
    <n v="74.534883720930239"/>
    <x v="1"/>
    <x v="6"/>
    <x v="0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x v="0"/>
    <n v="17"/>
    <b v="1"/>
    <s v="theater/plays"/>
    <n v="105.35000000000001"/>
    <n v="123.94117647058823"/>
    <x v="1"/>
    <x v="6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x v="0"/>
    <n v="33"/>
    <b v="1"/>
    <s v="theater/plays"/>
    <n v="174.8"/>
    <n v="264.84848484848487"/>
    <x v="1"/>
    <x v="6"/>
    <x v="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x v="0"/>
    <n v="87"/>
    <b v="1"/>
    <s v="theater/plays"/>
    <n v="102"/>
    <n v="58.620689655172413"/>
    <x v="1"/>
    <x v="6"/>
    <x v="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x v="0"/>
    <n v="113"/>
    <b v="1"/>
    <s v="theater/plays"/>
    <n v="100.125"/>
    <n v="70.884955752212392"/>
    <x v="1"/>
    <x v="6"/>
    <x v="0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x v="0"/>
    <n v="14"/>
    <b v="1"/>
    <s v="theater/plays"/>
    <n v="171.42857142857142"/>
    <n v="8.5714285714285712"/>
    <x v="1"/>
    <x v="6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x v="0"/>
    <n v="30"/>
    <b v="1"/>
    <s v="theater/plays"/>
    <n v="113.56666666666666"/>
    <n v="113.56666666666666"/>
    <x v="1"/>
    <x v="6"/>
    <x v="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x v="0"/>
    <n v="16"/>
    <b v="1"/>
    <s v="theater/plays"/>
    <n v="129.46666666666667"/>
    <n v="60.6875"/>
    <x v="1"/>
    <x v="6"/>
    <x v="0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x v="0"/>
    <n v="46"/>
    <b v="1"/>
    <s v="theater/plays"/>
    <n v="101.4"/>
    <n v="110.21739130434783"/>
    <x v="1"/>
    <x v="6"/>
    <x v="0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x v="0"/>
    <n v="24"/>
    <b v="1"/>
    <s v="theater/plays"/>
    <n v="109.16666666666666"/>
    <n v="136.45833333333334"/>
    <x v="1"/>
    <x v="6"/>
    <x v="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x v="1"/>
    <n v="97"/>
    <b v="1"/>
    <s v="theater/spaces"/>
    <n v="128.92500000000001"/>
    <n v="53.164948453608247"/>
    <x v="1"/>
    <x v="38"/>
    <x v="0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x v="1"/>
    <n v="59"/>
    <b v="1"/>
    <s v="theater/spaces"/>
    <n v="102.06"/>
    <n v="86.491525423728817"/>
    <x v="1"/>
    <x v="38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x v="1"/>
    <n v="1095"/>
    <b v="1"/>
    <s v="theater/spaces"/>
    <n v="146.53957758620692"/>
    <n v="155.23827397260274"/>
    <x v="1"/>
    <x v="38"/>
    <x v="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x v="1"/>
    <n v="218"/>
    <b v="1"/>
    <s v="theater/spaces"/>
    <n v="100.352"/>
    <n v="115.08256880733946"/>
    <x v="1"/>
    <x v="38"/>
    <x v="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x v="0"/>
    <n v="111"/>
    <b v="1"/>
    <s v="theater/spaces"/>
    <n v="121.64999999999999"/>
    <n v="109.5945945945946"/>
    <x v="1"/>
    <x v="38"/>
    <x v="0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x v="0"/>
    <n v="56"/>
    <b v="1"/>
    <s v="theater/spaces"/>
    <n v="105.5"/>
    <n v="45.214285714285715"/>
    <x v="1"/>
    <x v="38"/>
    <x v="0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x v="0"/>
    <n v="265"/>
    <b v="1"/>
    <s v="theater/spaces"/>
    <n v="110.4008"/>
    <n v="104.15169811320754"/>
    <x v="1"/>
    <x v="38"/>
    <x v="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x v="0"/>
    <n v="28"/>
    <b v="1"/>
    <s v="theater/spaces"/>
    <n v="100"/>
    <n v="35.714285714285715"/>
    <x v="1"/>
    <x v="38"/>
    <x v="0"/>
    <x v="0"/>
  </r>
  <r>
    <n v="2989"/>
    <s v="Let's Light Up The Gem!"/>
    <s v="Bring the movies back to Bethel, Maine."/>
    <n v="20000"/>
    <n v="35307"/>
    <x v="0"/>
    <x v="0"/>
    <s v="USD"/>
    <n v="1450673940"/>
    <x v="2989"/>
    <x v="0"/>
    <n v="364"/>
    <b v="1"/>
    <s v="theater/spaces"/>
    <n v="176.535"/>
    <n v="96.997252747252745"/>
    <x v="1"/>
    <x v="38"/>
    <x v="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x v="0"/>
    <n v="27"/>
    <b v="1"/>
    <s v="theater/spaces"/>
    <n v="100"/>
    <n v="370.37037037037038"/>
    <x v="1"/>
    <x v="38"/>
    <x v="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x v="0"/>
    <n v="93"/>
    <b v="1"/>
    <s v="theater/spaces"/>
    <n v="103.29411764705883"/>
    <n v="94.408602150537632"/>
    <x v="1"/>
    <x v="38"/>
    <x v="0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x v="0"/>
    <n v="64"/>
    <b v="1"/>
    <s v="theater/spaces"/>
    <n v="104.5"/>
    <n v="48.984375"/>
    <x v="1"/>
    <x v="38"/>
    <x v="0"/>
    <x v="0"/>
  </r>
  <r>
    <n v="2993"/>
    <s v="TRUE WEST: Think, Dog! Productions"/>
    <s v="Help us build the Kitchen from Hell!"/>
    <n v="1000"/>
    <n v="1003"/>
    <x v="0"/>
    <x v="0"/>
    <s v="USD"/>
    <n v="1455998867"/>
    <x v="2993"/>
    <x v="0"/>
    <n v="22"/>
    <b v="1"/>
    <s v="theater/spaces"/>
    <n v="100.29999999999998"/>
    <n v="45.590909090909093"/>
    <x v="1"/>
    <x v="38"/>
    <x v="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x v="0"/>
    <n v="59"/>
    <b v="1"/>
    <s v="theater/spaces"/>
    <n v="457.74666666666673"/>
    <n v="23.275254237288134"/>
    <x v="1"/>
    <x v="38"/>
    <x v="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x v="0"/>
    <n v="249"/>
    <b v="1"/>
    <s v="theater/spaces"/>
    <n v="104.96000000000001"/>
    <n v="63.2289156626506"/>
    <x v="1"/>
    <x v="38"/>
    <x v="0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x v="0"/>
    <n v="392"/>
    <b v="1"/>
    <s v="theater/spaces"/>
    <n v="171.94285714285715"/>
    <n v="153.5204081632653"/>
    <x v="1"/>
    <x v="38"/>
    <x v="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x v="0"/>
    <n v="115"/>
    <b v="1"/>
    <s v="theater/spaces"/>
    <n v="103.73000000000002"/>
    <n v="90.2"/>
    <x v="1"/>
    <x v="38"/>
    <x v="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x v="0"/>
    <n v="433"/>
    <b v="1"/>
    <s v="theater/spaces"/>
    <n v="103.029"/>
    <n v="118.97113163972287"/>
    <x v="1"/>
    <x v="38"/>
    <x v="0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x v="0"/>
    <n v="20"/>
    <b v="1"/>
    <s v="theater/spaces"/>
    <n v="118.88888888888889"/>
    <n v="80.25"/>
    <x v="1"/>
    <x v="38"/>
    <x v="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x v="0"/>
    <n v="8"/>
    <b v="1"/>
    <s v="theater/spaces"/>
    <n v="100"/>
    <n v="62.5"/>
    <x v="1"/>
    <x v="38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x v="0"/>
    <n v="175"/>
    <b v="1"/>
    <s v="theater/spaces"/>
    <n v="318.69988910451895"/>
    <n v="131.37719999999999"/>
    <x v="1"/>
    <x v="38"/>
    <x v="0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x v="0"/>
    <n v="104"/>
    <b v="1"/>
    <s v="theater/spaces"/>
    <n v="108.50614285714286"/>
    <n v="73.032980769230775"/>
    <x v="1"/>
    <x v="38"/>
    <x v="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x v="0"/>
    <n v="17"/>
    <b v="1"/>
    <s v="theater/spaces"/>
    <n v="101.16666666666667"/>
    <n v="178.52941176470588"/>
    <x v="1"/>
    <x v="38"/>
    <x v="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x v="0"/>
    <n v="277"/>
    <b v="1"/>
    <s v="theater/spaces"/>
    <n v="112.815"/>
    <n v="162.90974729241879"/>
    <x v="1"/>
    <x v="38"/>
    <x v="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x v="0"/>
    <n v="118"/>
    <b v="1"/>
    <s v="theater/spaces"/>
    <n v="120.49622641509434"/>
    <n v="108.24237288135593"/>
    <x v="1"/>
    <x v="38"/>
    <x v="0"/>
    <x v="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x v="0"/>
    <n v="97"/>
    <b v="1"/>
    <s v="theater/spaces"/>
    <n v="107.74999999999999"/>
    <n v="88.865979381443296"/>
    <x v="1"/>
    <x v="38"/>
    <x v="0"/>
    <x v="0"/>
  </r>
  <r>
    <n v="3007"/>
    <s v="Bethlem"/>
    <s v="Consuite for 2015 CoreCon.  An adventure into insanity."/>
    <n v="600"/>
    <n v="1080"/>
    <x v="0"/>
    <x v="0"/>
    <s v="USD"/>
    <n v="1429938683"/>
    <x v="3007"/>
    <x v="0"/>
    <n v="20"/>
    <b v="1"/>
    <s v="theater/spaces"/>
    <n v="180"/>
    <n v="54"/>
    <x v="1"/>
    <x v="38"/>
    <x v="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x v="0"/>
    <n v="26"/>
    <b v="1"/>
    <s v="theater/spaces"/>
    <n v="101.16666666666667"/>
    <n v="116.73076923076923"/>
    <x v="1"/>
    <x v="38"/>
    <x v="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x v="0"/>
    <n v="128"/>
    <b v="1"/>
    <s v="theater/spaces"/>
    <n v="119.756"/>
    <n v="233.8984375"/>
    <x v="1"/>
    <x v="38"/>
    <x v="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x v="0"/>
    <n v="15"/>
    <b v="1"/>
    <s v="theater/spaces"/>
    <n v="158"/>
    <n v="158"/>
    <x v="1"/>
    <x v="38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x v="0"/>
    <n v="25"/>
    <b v="1"/>
    <s v="theater/spaces"/>
    <n v="123.66666666666666"/>
    <n v="14.84"/>
    <x v="1"/>
    <x v="38"/>
    <x v="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x v="0"/>
    <n v="55"/>
    <b v="1"/>
    <s v="theater/spaces"/>
    <n v="117.12499999999999"/>
    <n v="85.181818181818187"/>
    <x v="1"/>
    <x v="38"/>
    <x v="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x v="0"/>
    <n v="107"/>
    <b v="1"/>
    <s v="theater/spaces"/>
    <n v="156.96"/>
    <n v="146.69158878504672"/>
    <x v="1"/>
    <x v="38"/>
    <x v="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x v="0"/>
    <n v="557"/>
    <b v="1"/>
    <s v="theater/spaces"/>
    <n v="113.104"/>
    <n v="50.764811490125673"/>
    <x v="1"/>
    <x v="38"/>
    <x v="0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x v="0"/>
    <n v="40"/>
    <b v="1"/>
    <s v="theater/spaces"/>
    <n v="103.17647058823529"/>
    <n v="87.7"/>
    <x v="1"/>
    <x v="38"/>
    <x v="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x v="0"/>
    <n v="36"/>
    <b v="1"/>
    <s v="theater/spaces"/>
    <n v="102.61176470588236"/>
    <n v="242.27777777777777"/>
    <x v="1"/>
    <x v="38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x v="0"/>
    <n v="159"/>
    <b v="1"/>
    <s v="theater/spaces"/>
    <n v="105.84090909090908"/>
    <n v="146.44654088050314"/>
    <x v="1"/>
    <x v="38"/>
    <x v="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x v="0"/>
    <n v="41"/>
    <b v="1"/>
    <s v="theater/spaces"/>
    <n v="100.71428571428571"/>
    <n v="103.17073170731707"/>
    <x v="1"/>
    <x v="38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x v="0"/>
    <n v="226"/>
    <b v="1"/>
    <s v="theater/spaces"/>
    <n v="121.23333333333332"/>
    <n v="80.464601769911511"/>
    <x v="1"/>
    <x v="38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x v="0"/>
    <n v="30"/>
    <b v="1"/>
    <s v="theater/spaces"/>
    <n v="100.57142857142858"/>
    <n v="234.66666666666666"/>
    <x v="1"/>
    <x v="38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x v="0"/>
    <n v="103"/>
    <b v="1"/>
    <s v="theater/spaces"/>
    <n v="116.02222222222223"/>
    <n v="50.689320388349515"/>
    <x v="1"/>
    <x v="38"/>
    <x v="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x v="0"/>
    <n v="62"/>
    <b v="1"/>
    <s v="theater/spaces"/>
    <n v="100.88"/>
    <n v="162.70967741935485"/>
    <x v="1"/>
    <x v="38"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x v="0"/>
    <n v="6"/>
    <b v="1"/>
    <s v="theater/spaces"/>
    <n v="103"/>
    <n v="120.16666666666667"/>
    <x v="1"/>
    <x v="38"/>
    <x v="0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x v="0"/>
    <n v="182"/>
    <b v="1"/>
    <s v="theater/spaces"/>
    <n v="246.42"/>
    <n v="67.697802197802204"/>
    <x v="1"/>
    <x v="38"/>
    <x v="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x v="0"/>
    <n v="145"/>
    <b v="1"/>
    <s v="theater/spaces"/>
    <n v="302.2"/>
    <n v="52.103448275862071"/>
    <x v="1"/>
    <x v="38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x v="0"/>
    <n v="25"/>
    <b v="1"/>
    <s v="theater/spaces"/>
    <n v="143.33333333333334"/>
    <n v="51.6"/>
    <x v="1"/>
    <x v="38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x v="0"/>
    <n v="320"/>
    <b v="1"/>
    <s v="theater/spaces"/>
    <n v="131.44"/>
    <n v="164.3"/>
    <x v="1"/>
    <x v="38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x v="0"/>
    <n v="99"/>
    <b v="1"/>
    <s v="theater/spaces"/>
    <n v="168.01999999999998"/>
    <n v="84.858585858585855"/>
    <x v="1"/>
    <x v="38"/>
    <x v="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x v="0"/>
    <n v="348"/>
    <b v="1"/>
    <s v="theater/spaces"/>
    <n v="109.67666666666666"/>
    <n v="94.548850574712645"/>
    <x v="1"/>
    <x v="38"/>
    <x v="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x v="0"/>
    <n v="41"/>
    <b v="1"/>
    <s v="theater/spaces"/>
    <n v="106.6857142857143"/>
    <n v="45.536585365853661"/>
    <x v="1"/>
    <x v="38"/>
    <x v="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x v="0"/>
    <n v="29"/>
    <b v="1"/>
    <s v="theater/spaces"/>
    <n v="100"/>
    <n v="51.724137931034484"/>
    <x v="1"/>
    <x v="38"/>
    <x v="0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x v="0"/>
    <n v="25"/>
    <b v="1"/>
    <s v="theater/spaces"/>
    <n v="127.2"/>
    <n v="50.88"/>
    <x v="1"/>
    <x v="38"/>
    <x v="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x v="0"/>
    <n v="23"/>
    <b v="1"/>
    <s v="theater/spaces"/>
    <n v="146.53333333333333"/>
    <n v="191.13043478260869"/>
    <x v="1"/>
    <x v="38"/>
    <x v="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x v="0"/>
    <n v="1260"/>
    <b v="1"/>
    <s v="theater/spaces"/>
    <n v="112.53599999999999"/>
    <n v="89.314285714285717"/>
    <x v="1"/>
    <x v="38"/>
    <x v="0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x v="0"/>
    <n v="307"/>
    <b v="1"/>
    <s v="theater/spaces"/>
    <n v="108.78684000000001"/>
    <n v="88.588631921824103"/>
    <x v="1"/>
    <x v="38"/>
    <x v="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x v="0"/>
    <n v="329"/>
    <b v="1"/>
    <s v="theater/spaces"/>
    <n v="126.732"/>
    <n v="96.300911854103347"/>
    <x v="1"/>
    <x v="38"/>
    <x v="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x v="0"/>
    <n v="32"/>
    <b v="1"/>
    <s v="theater/spaces"/>
    <n v="213.20000000000002"/>
    <n v="33.3125"/>
    <x v="1"/>
    <x v="38"/>
    <x v="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x v="0"/>
    <n v="27"/>
    <b v="1"/>
    <s v="theater/spaces"/>
    <n v="100.49999999999999"/>
    <n v="37.222222222222221"/>
    <x v="1"/>
    <x v="38"/>
    <x v="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x v="0"/>
    <n v="236"/>
    <b v="1"/>
    <s v="theater/spaces"/>
    <n v="108.71389999999998"/>
    <n v="92.130423728813554"/>
    <x v="1"/>
    <x v="38"/>
    <x v="0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x v="0"/>
    <n v="42"/>
    <b v="1"/>
    <s v="theater/spaces"/>
    <n v="107.5"/>
    <n v="76.785714285714292"/>
    <x v="1"/>
    <x v="38"/>
    <x v="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x v="0"/>
    <n v="95"/>
    <b v="1"/>
    <s v="theater/spaces"/>
    <n v="110.48192771084338"/>
    <n v="96.526315789473685"/>
    <x v="1"/>
    <x v="38"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x v="0"/>
    <n v="37"/>
    <b v="1"/>
    <s v="theater/spaces"/>
    <n v="128"/>
    <n v="51.891891891891895"/>
    <x v="1"/>
    <x v="38"/>
    <x v="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x v="0"/>
    <n v="128"/>
    <b v="1"/>
    <s v="theater/spaces"/>
    <n v="110.00666666666667"/>
    <n v="128.9140625"/>
    <x v="1"/>
    <x v="38"/>
    <x v="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x v="0"/>
    <n v="156"/>
    <b v="1"/>
    <s v="theater/spaces"/>
    <n v="109.34166666666667"/>
    <n v="84.108974358974365"/>
    <x v="1"/>
    <x v="38"/>
    <x v="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x v="0"/>
    <n v="64"/>
    <b v="1"/>
    <s v="theater/spaces"/>
    <n v="132.70650000000001"/>
    <n v="82.941562500000003"/>
    <x v="1"/>
    <x v="38"/>
    <x v="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x v="0"/>
    <n v="58"/>
    <b v="1"/>
    <s v="theater/spaces"/>
    <n v="190.84810126582278"/>
    <n v="259.94827586206895"/>
    <x v="1"/>
    <x v="38"/>
    <x v="0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x v="0"/>
    <n v="20"/>
    <b v="1"/>
    <s v="theater/spaces"/>
    <n v="149"/>
    <n v="37.25"/>
    <x v="1"/>
    <x v="38"/>
    <x v="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x v="0"/>
    <n v="47"/>
    <b v="1"/>
    <s v="theater/spaces"/>
    <n v="166.4"/>
    <n v="177.02127659574469"/>
    <x v="1"/>
    <x v="38"/>
    <x v="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x v="0"/>
    <n v="54"/>
    <b v="1"/>
    <s v="theater/spaces"/>
    <n v="106.66666666666667"/>
    <n v="74.074074074074076"/>
    <x v="1"/>
    <x v="38"/>
    <x v="0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x v="0"/>
    <n v="9"/>
    <b v="1"/>
    <s v="theater/spaces"/>
    <n v="106"/>
    <n v="70.666666666666671"/>
    <x v="1"/>
    <x v="38"/>
    <x v="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x v="1"/>
    <n v="35"/>
    <b v="0"/>
    <s v="theater/spaces"/>
    <n v="23.62857142857143"/>
    <n v="23.62857142857143"/>
    <x v="1"/>
    <x v="38"/>
    <x v="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x v="0"/>
    <n v="2"/>
    <b v="0"/>
    <s v="theater/spaces"/>
    <n v="0.15"/>
    <n v="37.5"/>
    <x v="1"/>
    <x v="38"/>
    <x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x v="0"/>
    <n v="3"/>
    <b v="0"/>
    <s v="theater/spaces"/>
    <n v="0.4"/>
    <n v="13.333333333333334"/>
    <x v="1"/>
    <x v="38"/>
    <x v="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x v="0"/>
    <n v="0"/>
    <b v="0"/>
    <s v="theater/spaces"/>
    <n v="0"/>
    <e v="#DIV/0!"/>
    <x v="1"/>
    <x v="38"/>
    <x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x v="0"/>
    <n v="1"/>
    <b v="0"/>
    <s v="theater/spaces"/>
    <n v="5.0000000000000001E-3"/>
    <n v="1"/>
    <x v="1"/>
    <x v="38"/>
    <x v="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x v="0"/>
    <n v="0"/>
    <b v="0"/>
    <s v="theater/spaces"/>
    <n v="0"/>
    <e v="#DIV/0!"/>
    <x v="1"/>
    <x v="38"/>
    <x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x v="0"/>
    <n v="0"/>
    <b v="0"/>
    <s v="theater/spaces"/>
    <n v="0"/>
    <e v="#DIV/0!"/>
    <x v="1"/>
    <x v="38"/>
    <x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x v="0"/>
    <n v="3"/>
    <b v="0"/>
    <s v="theater/spaces"/>
    <n v="1.6666666666666666E-2"/>
    <n v="1"/>
    <x v="1"/>
    <x v="38"/>
    <x v="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x v="0"/>
    <n v="11"/>
    <b v="0"/>
    <s v="theater/spaces"/>
    <n v="3.0066666666666664"/>
    <n v="41"/>
    <x v="1"/>
    <x v="38"/>
    <x v="0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x v="0"/>
    <n v="6"/>
    <b v="0"/>
    <s v="theater/spaces"/>
    <n v="0.15227272727272728"/>
    <n v="55.833333333333336"/>
    <x v="1"/>
    <x v="38"/>
    <x v="0"/>
    <x v="0"/>
  </r>
  <r>
    <n v="3061"/>
    <s v="Help Save Parkway Cinemas!"/>
    <s v="Save a historic Local theater."/>
    <n v="1000000"/>
    <n v="0"/>
    <x v="2"/>
    <x v="0"/>
    <s v="USD"/>
    <n v="1407955748"/>
    <x v="3061"/>
    <x v="0"/>
    <n v="0"/>
    <b v="0"/>
    <s v="theater/spaces"/>
    <n v="0"/>
    <e v="#DIV/0!"/>
    <x v="1"/>
    <x v="38"/>
    <x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x v="0"/>
    <n v="67"/>
    <b v="0"/>
    <s v="theater/spaces"/>
    <n v="66.84"/>
    <n v="99.761194029850742"/>
    <x v="1"/>
    <x v="38"/>
    <x v="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x v="0"/>
    <n v="23"/>
    <b v="0"/>
    <s v="theater/spaces"/>
    <n v="19.566666666666666"/>
    <n v="25.521739130434781"/>
    <x v="1"/>
    <x v="38"/>
    <x v="0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x v="0"/>
    <n v="72"/>
    <b v="0"/>
    <s v="theater/spaces"/>
    <n v="11.294666666666666"/>
    <n v="117.65277777777777"/>
    <x v="1"/>
    <x v="38"/>
    <x v="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x v="0"/>
    <n v="2"/>
    <b v="0"/>
    <s v="theater/spaces"/>
    <n v="0.04"/>
    <n v="5"/>
    <x v="1"/>
    <x v="38"/>
    <x v="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x v="0"/>
    <n v="15"/>
    <b v="0"/>
    <s v="theater/spaces"/>
    <n v="11.985714285714286"/>
    <n v="2796.6666666666665"/>
    <x v="1"/>
    <x v="38"/>
    <x v="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x v="0"/>
    <n v="1"/>
    <b v="0"/>
    <s v="theater/spaces"/>
    <n v="2.5"/>
    <n v="200"/>
    <x v="1"/>
    <x v="38"/>
    <x v="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x v="0"/>
    <n v="2"/>
    <b v="0"/>
    <s v="theater/spaces"/>
    <n v="6.9999999999999993E-2"/>
    <n v="87.5"/>
    <x v="1"/>
    <x v="38"/>
    <x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x v="0"/>
    <n v="7"/>
    <b v="0"/>
    <s v="theater/spaces"/>
    <n v="14.099999999999998"/>
    <n v="20.142857142857142"/>
    <x v="1"/>
    <x v="38"/>
    <x v="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x v="0"/>
    <n v="16"/>
    <b v="0"/>
    <s v="theater/spaces"/>
    <n v="3.34"/>
    <n v="20.875"/>
    <x v="1"/>
    <x v="38"/>
    <x v="0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x v="0"/>
    <n v="117"/>
    <b v="0"/>
    <s v="theater/spaces"/>
    <n v="59.774999999999999"/>
    <n v="61.307692307692307"/>
    <x v="1"/>
    <x v="38"/>
    <x v="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x v="0"/>
    <n v="2"/>
    <b v="0"/>
    <s v="theater/spaces"/>
    <n v="1.6666666666666666E-2"/>
    <n v="1"/>
    <x v="1"/>
    <x v="38"/>
    <x v="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x v="0"/>
    <n v="7"/>
    <b v="0"/>
    <s v="theater/spaces"/>
    <n v="2.3035714285714284E-2"/>
    <n v="92.142857142857139"/>
    <x v="1"/>
    <x v="38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x v="0"/>
    <n v="3"/>
    <b v="0"/>
    <s v="theater/spaces"/>
    <n v="8.8000000000000009E-2"/>
    <n v="7.333333333333333"/>
    <x v="1"/>
    <x v="38"/>
    <x v="0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x v="0"/>
    <n v="20"/>
    <b v="0"/>
    <s v="theater/spaces"/>
    <n v="8.64"/>
    <n v="64.8"/>
    <x v="1"/>
    <x v="38"/>
    <x v="0"/>
    <x v="0"/>
  </r>
  <r>
    <n v="3076"/>
    <s v="10,000 Hours"/>
    <s v="Helping female comedians get in their 10,000 Hours of practice!"/>
    <n v="10000"/>
    <n v="1506"/>
    <x v="2"/>
    <x v="0"/>
    <s v="USD"/>
    <n v="1444405123"/>
    <x v="3076"/>
    <x v="0"/>
    <n v="50"/>
    <b v="0"/>
    <s v="theater/spaces"/>
    <n v="15.06"/>
    <n v="30.12"/>
    <x v="1"/>
    <x v="38"/>
    <x v="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x v="0"/>
    <n v="2"/>
    <b v="0"/>
    <s v="theater/spaces"/>
    <n v="0.47727272727272729"/>
    <n v="52.5"/>
    <x v="1"/>
    <x v="38"/>
    <x v="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x v="0"/>
    <n v="3"/>
    <b v="0"/>
    <s v="theater/spaces"/>
    <n v="0.11833333333333333"/>
    <n v="23.666666666666668"/>
    <x v="1"/>
    <x v="38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x v="0"/>
    <n v="27"/>
    <b v="0"/>
    <s v="theater/spaces"/>
    <n v="0.8417399858735245"/>
    <n v="415.77777777777777"/>
    <x v="1"/>
    <x v="38"/>
    <x v="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x v="0"/>
    <n v="7"/>
    <b v="0"/>
    <s v="theater/spaces"/>
    <n v="1.8799999999999997E-2"/>
    <n v="53.714285714285715"/>
    <x v="1"/>
    <x v="38"/>
    <x v="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x v="0"/>
    <n v="5"/>
    <b v="0"/>
    <s v="theater/spaces"/>
    <n v="0.21029999999999999"/>
    <n v="420.6"/>
    <x v="1"/>
    <x v="38"/>
    <x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x v="0"/>
    <n v="0"/>
    <b v="0"/>
    <s v="theater/spaces"/>
    <n v="0"/>
    <e v="#DIV/0!"/>
    <x v="1"/>
    <x v="38"/>
    <x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x v="0"/>
    <n v="3"/>
    <b v="0"/>
    <s v="theater/spaces"/>
    <n v="0.27999999999999997"/>
    <n v="18.666666666666668"/>
    <x v="1"/>
    <x v="38"/>
    <x v="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x v="0"/>
    <n v="6"/>
    <b v="0"/>
    <s v="theater/spaces"/>
    <n v="11.57920670115792"/>
    <n v="78.333333333333329"/>
    <x v="1"/>
    <x v="38"/>
    <x v="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x v="0"/>
    <n v="9"/>
    <b v="0"/>
    <s v="theater/spaces"/>
    <n v="2.44"/>
    <n v="67.777777777777771"/>
    <x v="1"/>
    <x v="38"/>
    <x v="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x v="0"/>
    <n v="3"/>
    <b v="0"/>
    <s v="theater/spaces"/>
    <n v="0.25"/>
    <n v="16.666666666666668"/>
    <x v="1"/>
    <x v="38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x v="0"/>
    <n v="2"/>
    <b v="0"/>
    <s v="theater/spaces"/>
    <n v="0.625"/>
    <n v="62.5"/>
    <x v="1"/>
    <x v="38"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x v="0"/>
    <n v="3"/>
    <b v="0"/>
    <s v="theater/spaces"/>
    <n v="0.19384615384615383"/>
    <n v="42"/>
    <x v="1"/>
    <x v="38"/>
    <x v="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x v="0"/>
    <n v="45"/>
    <b v="0"/>
    <s v="theater/spaces"/>
    <n v="23.416"/>
    <n v="130.0888888888889"/>
    <x v="1"/>
    <x v="38"/>
    <x v="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x v="0"/>
    <n v="9"/>
    <b v="0"/>
    <s v="theater/spaces"/>
    <n v="5.0808888888888886"/>
    <n v="1270.2222222222222"/>
    <x v="1"/>
    <x v="38"/>
    <x v="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x v="0"/>
    <n v="9"/>
    <b v="0"/>
    <s v="theater/spaces"/>
    <n v="15.920000000000002"/>
    <n v="88.444444444444443"/>
    <x v="1"/>
    <x v="38"/>
    <x v="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x v="0"/>
    <n v="21"/>
    <b v="0"/>
    <s v="theater/spaces"/>
    <n v="1.1831900000000002"/>
    <n v="56.342380952380957"/>
    <x v="1"/>
    <x v="38"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x v="0"/>
    <n v="17"/>
    <b v="0"/>
    <s v="theater/spaces"/>
    <n v="22.75"/>
    <n v="53.529411764705884"/>
    <x v="1"/>
    <x v="38"/>
    <x v="0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x v="0"/>
    <n v="1"/>
    <b v="0"/>
    <s v="theater/spaces"/>
    <n v="2.5000000000000001E-2"/>
    <n v="25"/>
    <x v="1"/>
    <x v="38"/>
    <x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x v="0"/>
    <n v="1"/>
    <b v="0"/>
    <s v="theater/spaces"/>
    <n v="0.33512064343163539"/>
    <n v="50"/>
    <x v="1"/>
    <x v="38"/>
    <x v="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x v="0"/>
    <n v="14"/>
    <b v="0"/>
    <s v="theater/spaces"/>
    <n v="3.9750000000000001"/>
    <n v="56.785714285714285"/>
    <x v="1"/>
    <x v="38"/>
    <x v="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x v="0"/>
    <n v="42"/>
    <b v="0"/>
    <s v="theater/spaces"/>
    <n v="17.150000000000002"/>
    <n v="40.833333333333336"/>
    <x v="1"/>
    <x v="38"/>
    <x v="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x v="0"/>
    <n v="27"/>
    <b v="0"/>
    <s v="theater/spaces"/>
    <n v="3.6080041046690612"/>
    <n v="65.111111111111114"/>
    <x v="1"/>
    <x v="38"/>
    <x v="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x v="0"/>
    <n v="5"/>
    <b v="0"/>
    <s v="theater/spaces"/>
    <n v="13.900000000000002"/>
    <n v="55.6"/>
    <x v="1"/>
    <x v="38"/>
    <x v="0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x v="0"/>
    <n v="13"/>
    <b v="0"/>
    <s v="theater/spaces"/>
    <n v="15.225"/>
    <n v="140.53846153846155"/>
    <x v="1"/>
    <x v="38"/>
    <x v="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x v="0"/>
    <n v="12"/>
    <b v="0"/>
    <s v="theater/spaces"/>
    <n v="12"/>
    <n v="25"/>
    <x v="1"/>
    <x v="38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x v="0"/>
    <n v="90"/>
    <b v="0"/>
    <s v="theater/spaces"/>
    <n v="39.112499999999997"/>
    <n v="69.533333333333331"/>
    <x v="1"/>
    <x v="38"/>
    <x v="0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x v="0"/>
    <n v="2"/>
    <b v="0"/>
    <s v="theater/spaces"/>
    <n v="0.26829268292682928"/>
    <n v="5.5"/>
    <x v="1"/>
    <x v="38"/>
    <x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x v="0"/>
    <n v="5"/>
    <b v="0"/>
    <s v="theater/spaces"/>
    <n v="29.625"/>
    <n v="237"/>
    <x v="1"/>
    <x v="38"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x v="0"/>
    <n v="31"/>
    <b v="0"/>
    <s v="theater/spaces"/>
    <n v="42.360992301112063"/>
    <n v="79.870967741935488"/>
    <x v="1"/>
    <x v="38"/>
    <x v="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x v="0"/>
    <n v="4"/>
    <b v="0"/>
    <s v="theater/spaces"/>
    <n v="4.1000000000000005"/>
    <n v="10.25"/>
    <x v="1"/>
    <x v="38"/>
    <x v="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x v="0"/>
    <n v="29"/>
    <b v="0"/>
    <s v="theater/spaces"/>
    <n v="19.762499999999999"/>
    <n v="272.58620689655174"/>
    <x v="1"/>
    <x v="38"/>
    <x v="0"/>
    <x v="0"/>
  </r>
  <r>
    <n v="3108"/>
    <s v="Funding a home for our Children's Theater"/>
    <s v="We need a permanent home for the theater!"/>
    <n v="50000"/>
    <n v="26"/>
    <x v="2"/>
    <x v="0"/>
    <s v="USD"/>
    <n v="1430234394"/>
    <x v="3108"/>
    <x v="0"/>
    <n v="2"/>
    <b v="0"/>
    <s v="theater/spaces"/>
    <n v="5.1999999999999998E-2"/>
    <n v="13"/>
    <x v="1"/>
    <x v="38"/>
    <x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x v="0"/>
    <n v="114"/>
    <b v="0"/>
    <s v="theater/spaces"/>
    <n v="25.030188679245285"/>
    <n v="58.184210526315788"/>
    <x v="1"/>
    <x v="38"/>
    <x v="0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x v="0"/>
    <n v="1"/>
    <b v="0"/>
    <s v="theater/spaces"/>
    <n v="0.04"/>
    <n v="10"/>
    <x v="1"/>
    <x v="38"/>
    <x v="0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x v="0"/>
    <n v="76"/>
    <b v="0"/>
    <s v="theater/spaces"/>
    <n v="26.640000000000004"/>
    <n v="70.10526315789474"/>
    <x v="1"/>
    <x v="38"/>
    <x v="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x v="0"/>
    <n v="9"/>
    <b v="0"/>
    <s v="theater/spaces"/>
    <n v="4.7363636363636363"/>
    <n v="57.888888888888886"/>
    <x v="1"/>
    <x v="38"/>
    <x v="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x v="0"/>
    <n v="37"/>
    <b v="0"/>
    <s v="theater/spaces"/>
    <n v="4.2435339894712749"/>
    <n v="125.27027027027027"/>
    <x v="1"/>
    <x v="38"/>
    <x v="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x v="0"/>
    <n v="0"/>
    <b v="0"/>
    <s v="theater/spaces"/>
    <n v="0"/>
    <e v="#DIV/0!"/>
    <x v="1"/>
    <x v="38"/>
    <x v="0"/>
    <x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x v="0"/>
    <n v="1"/>
    <b v="0"/>
    <s v="theater/spaces"/>
    <n v="3"/>
    <n v="300"/>
    <x v="1"/>
    <x v="38"/>
    <x v="0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x v="0"/>
    <n v="10"/>
    <b v="0"/>
    <s v="theater/spaces"/>
    <n v="57.333333333333336"/>
    <n v="43"/>
    <x v="1"/>
    <x v="38"/>
    <x v="0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x v="0"/>
    <n v="1"/>
    <b v="0"/>
    <s v="theater/spaces"/>
    <n v="0.1"/>
    <n v="1"/>
    <x v="1"/>
    <x v="38"/>
    <x v="0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x v="0"/>
    <n v="2"/>
    <b v="0"/>
    <s v="theater/spaces"/>
    <n v="0.31"/>
    <n v="775"/>
    <x v="1"/>
    <x v="38"/>
    <x v="0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x v="0"/>
    <n v="1"/>
    <b v="0"/>
    <s v="theater/spaces"/>
    <n v="0.05"/>
    <n v="5"/>
    <x v="1"/>
    <x v="38"/>
    <x v="0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x v="0"/>
    <n v="10"/>
    <b v="0"/>
    <s v="theater/spaces"/>
    <n v="9.8461538461538465E-3"/>
    <n v="12.8"/>
    <x v="1"/>
    <x v="38"/>
    <x v="0"/>
    <x v="0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x v="0"/>
    <n v="1"/>
    <b v="0"/>
    <s v="theater/spaces"/>
    <n v="0.66666666666666674"/>
    <n v="10"/>
    <x v="1"/>
    <x v="38"/>
    <x v="0"/>
    <x v="0"/>
  </r>
  <r>
    <n v="3122"/>
    <s v="be back soon (Canceled)"/>
    <s v="cancelled until further notice"/>
    <n v="199"/>
    <n v="116"/>
    <x v="1"/>
    <x v="0"/>
    <s v="USD"/>
    <n v="1478733732"/>
    <x v="3122"/>
    <x v="0"/>
    <n v="2"/>
    <b v="0"/>
    <s v="theater/spaces"/>
    <n v="58.291457286432156"/>
    <n v="58"/>
    <x v="1"/>
    <x v="38"/>
    <x v="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x v="0"/>
    <n v="348"/>
    <b v="0"/>
    <s v="theater/spaces"/>
    <n v="68.153599999999997"/>
    <n v="244.80459770114942"/>
    <x v="1"/>
    <x v="38"/>
    <x v="0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x v="0"/>
    <n v="4"/>
    <b v="0"/>
    <s v="theater/spaces"/>
    <n v="3.2499999999999999E-3"/>
    <n v="6.5"/>
    <x v="1"/>
    <x v="38"/>
    <x v="0"/>
    <x v="0"/>
  </r>
  <r>
    <n v="3125"/>
    <s v="N/A (Canceled)"/>
    <s v="N/A"/>
    <n v="1500000"/>
    <n v="0"/>
    <x v="1"/>
    <x v="0"/>
    <s v="USD"/>
    <n v="1452142672"/>
    <x v="3125"/>
    <x v="0"/>
    <n v="0"/>
    <b v="0"/>
    <s v="theater/spaces"/>
    <n v="0"/>
    <e v="#DIV/0!"/>
    <x v="1"/>
    <x v="38"/>
    <x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x v="0"/>
    <n v="17"/>
    <b v="0"/>
    <s v="theater/spaces"/>
    <n v="4.16"/>
    <n v="61.176470588235297"/>
    <x v="1"/>
    <x v="38"/>
    <x v="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x v="0"/>
    <n v="0"/>
    <b v="0"/>
    <s v="theater/spaces"/>
    <n v="0"/>
    <e v="#DIV/0!"/>
    <x v="1"/>
    <x v="38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x v="0"/>
    <n v="117"/>
    <b v="0"/>
    <s v="theater/plays"/>
    <n v="108.60666666666667"/>
    <n v="139.23931623931625"/>
    <x v="1"/>
    <x v="6"/>
    <x v="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x v="0"/>
    <n v="1"/>
    <b v="0"/>
    <s v="theater/plays"/>
    <n v="0.8"/>
    <n v="10"/>
    <x v="1"/>
    <x v="6"/>
    <x v="0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x v="0"/>
    <n v="4"/>
    <b v="0"/>
    <s v="theater/plays"/>
    <n v="3.75"/>
    <n v="93.75"/>
    <x v="1"/>
    <x v="6"/>
    <x v="0"/>
    <x v="0"/>
  </r>
  <r>
    <n v="3131"/>
    <s v="SNAKE EYES"/>
    <s v="A Staged Reading of &quot;Snake Eyes,&quot; a new play by Alex Rafala"/>
    <n v="4100"/>
    <n v="645"/>
    <x v="3"/>
    <x v="0"/>
    <s v="USD"/>
    <n v="1491656045"/>
    <x v="3131"/>
    <x v="0"/>
    <n v="12"/>
    <b v="0"/>
    <s v="theater/plays"/>
    <n v="15.731707317073171"/>
    <n v="53.75"/>
    <x v="1"/>
    <x v="6"/>
    <x v="0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x v="0"/>
    <n v="1"/>
    <b v="0"/>
    <s v="theater/plays"/>
    <n v="3.3333333333333333E-2"/>
    <n v="10"/>
    <x v="1"/>
    <x v="6"/>
    <x v="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x v="0"/>
    <n v="16"/>
    <b v="0"/>
    <s v="theater/plays"/>
    <n v="108"/>
    <n v="33.75"/>
    <x v="1"/>
    <x v="6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x v="0"/>
    <n v="12"/>
    <b v="0"/>
    <s v="theater/plays"/>
    <n v="22.5"/>
    <n v="18.75"/>
    <x v="1"/>
    <x v="6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x v="0"/>
    <n v="7"/>
    <b v="0"/>
    <s v="theater/plays"/>
    <n v="20.849420849420849"/>
    <n v="23.142857142857142"/>
    <x v="1"/>
    <x v="6"/>
    <x v="0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x v="0"/>
    <n v="22"/>
    <b v="0"/>
    <s v="theater/plays"/>
    <n v="127.8"/>
    <n v="29.045454545454547"/>
    <x v="1"/>
    <x v="6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x v="0"/>
    <n v="1"/>
    <b v="0"/>
    <s v="theater/plays"/>
    <n v="3.3333333333333335"/>
    <n v="50"/>
    <x v="1"/>
    <x v="6"/>
    <x v="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x v="0"/>
    <n v="0"/>
    <b v="0"/>
    <s v="theater/plays"/>
    <n v="0"/>
    <e v="#DIV/0!"/>
    <x v="1"/>
    <x v="6"/>
    <x v="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x v="0"/>
    <n v="6"/>
    <b v="0"/>
    <s v="theater/plays"/>
    <n v="5.4"/>
    <n v="450"/>
    <x v="1"/>
    <x v="6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x v="0"/>
    <n v="4"/>
    <b v="0"/>
    <s v="theater/plays"/>
    <n v="0.96"/>
    <n v="24"/>
    <x v="1"/>
    <x v="6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x v="0"/>
    <n v="8"/>
    <b v="0"/>
    <s v="theater/plays"/>
    <n v="51.6"/>
    <n v="32.25"/>
    <x v="1"/>
    <x v="6"/>
    <x v="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x v="0"/>
    <n v="3"/>
    <b v="0"/>
    <s v="theater/plays"/>
    <n v="1.6363636363636365"/>
    <n v="15"/>
    <x v="1"/>
    <x v="6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x v="0"/>
    <n v="0"/>
    <b v="0"/>
    <s v="theater/plays"/>
    <n v="0"/>
    <e v="#DIV/0!"/>
    <x v="1"/>
    <x v="6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x v="0"/>
    <n v="30"/>
    <b v="0"/>
    <s v="theater/plays"/>
    <n v="75.400000000000006"/>
    <n v="251.33333333333334"/>
    <x v="1"/>
    <x v="6"/>
    <x v="0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x v="0"/>
    <n v="0"/>
    <b v="0"/>
    <s v="theater/plays"/>
    <n v="0"/>
    <e v="#DIV/0!"/>
    <x v="1"/>
    <x v="6"/>
    <x v="0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x v="0"/>
    <n v="12"/>
    <b v="0"/>
    <s v="theater/plays"/>
    <n v="10.5"/>
    <n v="437.5"/>
    <x v="1"/>
    <x v="6"/>
    <x v="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x v="1"/>
    <n v="213"/>
    <b v="1"/>
    <s v="theater/plays"/>
    <n v="117.52499999999999"/>
    <n v="110.35211267605634"/>
    <x v="1"/>
    <x v="6"/>
    <x v="0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x v="1"/>
    <n v="57"/>
    <b v="1"/>
    <s v="theater/plays"/>
    <n v="131.16666666666669"/>
    <n v="41.421052631578945"/>
    <x v="1"/>
    <x v="6"/>
    <x v="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x v="1"/>
    <n v="25"/>
    <b v="1"/>
    <s v="theater/plays"/>
    <n v="104"/>
    <n v="52"/>
    <x v="1"/>
    <x v="6"/>
    <x v="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x v="1"/>
    <n v="104"/>
    <b v="1"/>
    <s v="theater/plays"/>
    <n v="101"/>
    <n v="33.990384615384613"/>
    <x v="1"/>
    <x v="6"/>
    <x v="0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x v="1"/>
    <n v="34"/>
    <b v="1"/>
    <s v="theater/plays"/>
    <n v="100.4"/>
    <n v="103.35294117647059"/>
    <x v="1"/>
    <x v="6"/>
    <x v="0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x v="1"/>
    <n v="67"/>
    <b v="1"/>
    <s v="theater/plays"/>
    <n v="105.95454545454545"/>
    <n v="34.791044776119406"/>
    <x v="1"/>
    <x v="6"/>
    <x v="0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x v="1"/>
    <n v="241"/>
    <b v="1"/>
    <s v="theater/plays"/>
    <n v="335.58333333333337"/>
    <n v="41.773858921161825"/>
    <x v="1"/>
    <x v="6"/>
    <x v="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x v="1"/>
    <n v="123"/>
    <b v="1"/>
    <s v="theater/plays"/>
    <n v="112.92857142857142"/>
    <n v="64.268292682926827"/>
    <x v="1"/>
    <x v="6"/>
    <x v="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x v="1"/>
    <n v="302"/>
    <b v="1"/>
    <s v="theater/plays"/>
    <n v="188.50460000000001"/>
    <n v="31.209370860927152"/>
    <x v="1"/>
    <x v="6"/>
    <x v="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x v="1"/>
    <n v="89"/>
    <b v="1"/>
    <s v="theater/plays"/>
    <n v="101.81818181818181"/>
    <n v="62.921348314606739"/>
    <x v="1"/>
    <x v="6"/>
    <x v="0"/>
    <x v="0"/>
  </r>
  <r>
    <n v="3157"/>
    <s v="Summer FourPlay"/>
    <s v="Four Directors.  Four One Acts.  Four Genres.  For You."/>
    <n v="4000"/>
    <n v="4040"/>
    <x v="0"/>
    <x v="0"/>
    <s v="USD"/>
    <n v="1405746000"/>
    <x v="3157"/>
    <x v="1"/>
    <n v="41"/>
    <b v="1"/>
    <s v="theater/plays"/>
    <n v="101"/>
    <n v="98.536585365853654"/>
    <x v="1"/>
    <x v="6"/>
    <x v="0"/>
    <x v="0"/>
  </r>
  <r>
    <n v="3158"/>
    <s v="Nursery Crimes"/>
    <s v="A 40s crime-noir play using nursery rhyme characters."/>
    <n v="5000"/>
    <n v="5700"/>
    <x v="0"/>
    <x v="0"/>
    <s v="USD"/>
    <n v="1374523752"/>
    <x v="3158"/>
    <x v="1"/>
    <n v="69"/>
    <b v="1"/>
    <s v="theater/plays"/>
    <n v="113.99999999999999"/>
    <n v="82.608695652173907"/>
    <x v="1"/>
    <x v="6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x v="1"/>
    <n v="52"/>
    <b v="1"/>
    <s v="theater/plays"/>
    <n v="133.48133333333334"/>
    <n v="38.504230769230773"/>
    <x v="1"/>
    <x v="6"/>
    <x v="0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x v="1"/>
    <n v="57"/>
    <b v="1"/>
    <s v="theater/plays"/>
    <n v="101.53333333333335"/>
    <n v="80.15789473684211"/>
    <x v="1"/>
    <x v="6"/>
    <x v="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x v="1"/>
    <n v="74"/>
    <b v="1"/>
    <s v="theater/plays"/>
    <n v="105.1"/>
    <n v="28.405405405405407"/>
    <x v="1"/>
    <x v="6"/>
    <x v="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x v="1"/>
    <n v="63"/>
    <b v="1"/>
    <s v="theater/plays"/>
    <n v="127.15"/>
    <n v="80.730158730158735"/>
    <x v="1"/>
    <x v="6"/>
    <x v="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x v="1"/>
    <n v="72"/>
    <b v="1"/>
    <s v="theater/plays"/>
    <n v="111.15384615384616"/>
    <n v="200.69444444444446"/>
    <x v="1"/>
    <x v="6"/>
    <x v="0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x v="1"/>
    <n v="71"/>
    <b v="1"/>
    <s v="theater/plays"/>
    <n v="106.76"/>
    <n v="37.591549295774648"/>
    <x v="1"/>
    <x v="6"/>
    <x v="0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x v="1"/>
    <n v="21"/>
    <b v="1"/>
    <s v="theater/plays"/>
    <n v="162.66666666666666"/>
    <n v="58.095238095238095"/>
    <x v="1"/>
    <x v="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x v="1"/>
    <n v="930"/>
    <b v="1"/>
    <s v="theater/plays"/>
    <n v="160.22808571428573"/>
    <n v="60.300892473118282"/>
    <x v="1"/>
    <x v="6"/>
    <x v="0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x v="1"/>
    <n v="55"/>
    <b v="1"/>
    <s v="theater/plays"/>
    <n v="116.16666666666666"/>
    <n v="63.363636363636367"/>
    <x v="1"/>
    <x v="6"/>
    <x v="0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x v="1"/>
    <n v="61"/>
    <b v="1"/>
    <s v="theater/plays"/>
    <n v="124.2"/>
    <n v="50.901639344262293"/>
    <x v="1"/>
    <x v="6"/>
    <x v="0"/>
    <x v="0"/>
  </r>
  <r>
    <n v="3169"/>
    <s v="The Window"/>
    <s v="We're bringing The Window to the Cherry Lane Theater in January 2014."/>
    <n v="8000"/>
    <n v="8241"/>
    <x v="0"/>
    <x v="0"/>
    <s v="USD"/>
    <n v="1386910740"/>
    <x v="3169"/>
    <x v="1"/>
    <n v="82"/>
    <b v="1"/>
    <s v="theater/plays"/>
    <n v="103.01249999999999"/>
    <n v="100.5"/>
    <x v="1"/>
    <x v="6"/>
    <x v="0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x v="1"/>
    <n v="71"/>
    <b v="1"/>
    <s v="theater/plays"/>
    <n v="112.25"/>
    <n v="31.619718309859156"/>
    <x v="1"/>
    <x v="6"/>
    <x v="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x v="1"/>
    <n v="117"/>
    <b v="1"/>
    <s v="theater/plays"/>
    <n v="108.8142857142857"/>
    <n v="65.102564102564102"/>
    <x v="1"/>
    <x v="6"/>
    <x v="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x v="1"/>
    <n v="29"/>
    <b v="1"/>
    <s v="theater/plays"/>
    <n v="114.99999999999999"/>
    <n v="79.310344827586206"/>
    <x v="1"/>
    <x v="6"/>
    <x v="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x v="1"/>
    <n v="74"/>
    <b v="1"/>
    <s v="theater/plays"/>
    <n v="103"/>
    <n v="139.18918918918919"/>
    <x v="1"/>
    <x v="6"/>
    <x v="0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x v="1"/>
    <n v="23"/>
    <b v="1"/>
    <s v="theater/plays"/>
    <n v="101.13333333333334"/>
    <n v="131.91304347826087"/>
    <x v="1"/>
    <x v="6"/>
    <x v="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x v="1"/>
    <n v="60"/>
    <b v="1"/>
    <s v="theater/plays"/>
    <n v="109.55999999999999"/>
    <n v="91.3"/>
    <x v="1"/>
    <x v="6"/>
    <x v="0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x v="1"/>
    <n v="55"/>
    <b v="1"/>
    <s v="theater/plays"/>
    <n v="114.8421052631579"/>
    <n v="39.672727272727272"/>
    <x v="1"/>
    <x v="6"/>
    <x v="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x v="1"/>
    <n v="51"/>
    <b v="1"/>
    <s v="theater/plays"/>
    <n v="117.39999999999999"/>
    <n v="57.549019607843135"/>
    <x v="1"/>
    <x v="6"/>
    <x v="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x v="1"/>
    <n v="78"/>
    <b v="1"/>
    <s v="theater/plays"/>
    <n v="171.73333333333335"/>
    <n v="33.025641025641029"/>
    <x v="1"/>
    <x v="6"/>
    <x v="0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x v="1"/>
    <n v="62"/>
    <b v="1"/>
    <s v="theater/plays"/>
    <n v="114.16238095238094"/>
    <n v="77.335806451612896"/>
    <x v="1"/>
    <x v="6"/>
    <x v="0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x v="1"/>
    <n v="45"/>
    <b v="1"/>
    <s v="theater/plays"/>
    <n v="119.75"/>
    <n v="31.933333333333334"/>
    <x v="1"/>
    <x v="6"/>
    <x v="0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x v="1"/>
    <n v="15"/>
    <b v="1"/>
    <s v="theater/plays"/>
    <n v="109.00000000000001"/>
    <n v="36.333333333333336"/>
    <x v="1"/>
    <x v="6"/>
    <x v="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x v="1"/>
    <n v="151"/>
    <b v="1"/>
    <s v="theater/plays"/>
    <n v="100.88571428571429"/>
    <n v="46.768211920529801"/>
    <x v="1"/>
    <x v="6"/>
    <x v="0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x v="1"/>
    <n v="68"/>
    <b v="1"/>
    <s v="theater/plays"/>
    <n v="109.00000000000001"/>
    <n v="40.073529411764703"/>
    <x v="1"/>
    <x v="6"/>
    <x v="0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x v="1"/>
    <n v="46"/>
    <b v="1"/>
    <s v="theater/plays"/>
    <n v="107.20930232558139"/>
    <n v="100.21739130434783"/>
    <x v="1"/>
    <x v="6"/>
    <x v="0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x v="1"/>
    <n v="24"/>
    <b v="1"/>
    <s v="theater/plays"/>
    <n v="100"/>
    <n v="41.666666666666664"/>
    <x v="1"/>
    <x v="6"/>
    <x v="0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x v="1"/>
    <n v="70"/>
    <b v="1"/>
    <s v="theater/plays"/>
    <n v="102.18750000000001"/>
    <n v="46.714285714285715"/>
    <x v="1"/>
    <x v="6"/>
    <x v="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x v="1"/>
    <n v="244"/>
    <b v="1"/>
    <s v="theater/plays"/>
    <n v="116.29333333333334"/>
    <n v="71.491803278688522"/>
    <x v="1"/>
    <x v="6"/>
    <x v="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x v="0"/>
    <n v="9"/>
    <b v="0"/>
    <s v="theater/musical"/>
    <n v="65"/>
    <n v="14.444444444444445"/>
    <x v="1"/>
    <x v="40"/>
    <x v="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x v="0"/>
    <n v="19"/>
    <b v="0"/>
    <s v="theater/musical"/>
    <n v="12.327272727272726"/>
    <n v="356.84210526315792"/>
    <x v="1"/>
    <x v="40"/>
    <x v="0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x v="0"/>
    <n v="0"/>
    <b v="0"/>
    <s v="theater/musical"/>
    <n v="0"/>
    <e v="#DIV/0!"/>
    <x v="1"/>
    <x v="40"/>
    <x v="0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x v="0"/>
    <n v="4"/>
    <b v="0"/>
    <s v="theater/musical"/>
    <n v="4.0266666666666664"/>
    <n v="37.75"/>
    <x v="1"/>
    <x v="40"/>
    <x v="0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x v="0"/>
    <n v="8"/>
    <b v="0"/>
    <s v="theater/musical"/>
    <n v="1.02"/>
    <n v="12.75"/>
    <x v="1"/>
    <x v="40"/>
    <x v="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x v="0"/>
    <n v="24"/>
    <b v="0"/>
    <s v="theater/musical"/>
    <n v="11.74"/>
    <n v="24.458333333333332"/>
    <x v="1"/>
    <x v="40"/>
    <x v="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x v="0"/>
    <n v="0"/>
    <b v="0"/>
    <s v="theater/musical"/>
    <n v="0"/>
    <e v="#DIV/0!"/>
    <x v="1"/>
    <x v="40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x v="0"/>
    <n v="39"/>
    <b v="0"/>
    <s v="theater/musical"/>
    <n v="59.142857142857139"/>
    <n v="53.07692307692308"/>
    <x v="1"/>
    <x v="40"/>
    <x v="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x v="0"/>
    <n v="6"/>
    <b v="0"/>
    <s v="theater/musical"/>
    <n v="0.06"/>
    <n v="300"/>
    <x v="1"/>
    <x v="40"/>
    <x v="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x v="0"/>
    <n v="4"/>
    <b v="0"/>
    <s v="theater/musical"/>
    <n v="11.450000000000001"/>
    <n v="286.25"/>
    <x v="1"/>
    <x v="40"/>
    <x v="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x v="0"/>
    <n v="3"/>
    <b v="0"/>
    <s v="theater/musical"/>
    <n v="0.36666666666666664"/>
    <n v="36.666666666666664"/>
    <x v="1"/>
    <x v="40"/>
    <x v="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x v="0"/>
    <n v="53"/>
    <b v="0"/>
    <s v="theater/musical"/>
    <n v="52.16"/>
    <n v="49.20754716981132"/>
    <x v="1"/>
    <x v="40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x v="0"/>
    <n v="1"/>
    <b v="0"/>
    <s v="theater/musical"/>
    <n v="2E-3"/>
    <n v="1"/>
    <x v="1"/>
    <x v="40"/>
    <x v="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x v="0"/>
    <n v="2"/>
    <b v="0"/>
    <s v="theater/musical"/>
    <n v="1.25"/>
    <n v="12.5"/>
    <x v="1"/>
    <x v="40"/>
    <x v="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x v="0"/>
    <n v="25"/>
    <b v="0"/>
    <s v="theater/musical"/>
    <n v="54.52"/>
    <n v="109.04"/>
    <x v="1"/>
    <x v="40"/>
    <x v="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x v="0"/>
    <n v="6"/>
    <b v="0"/>
    <s v="theater/musical"/>
    <n v="25"/>
    <n v="41.666666666666664"/>
    <x v="1"/>
    <x v="40"/>
    <x v="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x v="0"/>
    <n v="0"/>
    <b v="0"/>
    <s v="theater/musical"/>
    <n v="0"/>
    <e v="#DIV/0!"/>
    <x v="1"/>
    <x v="40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x v="0"/>
    <n v="12"/>
    <b v="0"/>
    <s v="theater/musical"/>
    <n v="3.4125000000000001"/>
    <n v="22.75"/>
    <x v="1"/>
    <x v="40"/>
    <x v="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x v="0"/>
    <n v="0"/>
    <b v="0"/>
    <s v="theater/musical"/>
    <n v="0"/>
    <e v="#DIV/0!"/>
    <x v="1"/>
    <x v="40"/>
    <x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x v="0"/>
    <n v="36"/>
    <b v="0"/>
    <s v="theater/musical"/>
    <n v="46.36363636363636"/>
    <n v="70.833333333333329"/>
    <x v="1"/>
    <x v="40"/>
    <x v="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x v="1"/>
    <n v="82"/>
    <b v="1"/>
    <s v="theater/plays"/>
    <n v="103.49999999999999"/>
    <n v="63.109756097560975"/>
    <x v="1"/>
    <x v="6"/>
    <x v="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x v="1"/>
    <n v="226"/>
    <b v="1"/>
    <s v="theater/plays"/>
    <n v="119.32315789473684"/>
    <n v="50.157964601769912"/>
    <x v="1"/>
    <x v="6"/>
    <x v="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x v="1"/>
    <n v="60"/>
    <b v="1"/>
    <s v="theater/plays"/>
    <n v="125.76666666666667"/>
    <n v="62.883333333333333"/>
    <x v="1"/>
    <x v="6"/>
    <x v="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x v="1"/>
    <n v="322"/>
    <b v="1"/>
    <s v="theater/plays"/>
    <n v="119.74347826086958"/>
    <n v="85.531055900621112"/>
    <x v="1"/>
    <x v="6"/>
    <x v="0"/>
    <x v="0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x v="1"/>
    <n v="94"/>
    <b v="1"/>
    <s v="theater/plays"/>
    <n v="126.25"/>
    <n v="53.723404255319146"/>
    <x v="1"/>
    <x v="6"/>
    <x v="0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x v="1"/>
    <n v="47"/>
    <b v="1"/>
    <s v="theater/plays"/>
    <n v="100.11666666666667"/>
    <n v="127.80851063829788"/>
    <x v="1"/>
    <x v="6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x v="1"/>
    <n v="115"/>
    <b v="1"/>
    <s v="theater/plays"/>
    <n v="102.13333333333334"/>
    <n v="106.57391304347826"/>
    <x v="1"/>
    <x v="6"/>
    <x v="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x v="1"/>
    <n v="134"/>
    <b v="1"/>
    <s v="theater/plays"/>
    <n v="100.35142857142858"/>
    <n v="262.11194029850748"/>
    <x v="1"/>
    <x v="6"/>
    <x v="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x v="1"/>
    <n v="35"/>
    <b v="1"/>
    <s v="theater/plays"/>
    <n v="100.05"/>
    <n v="57.171428571428571"/>
    <x v="1"/>
    <x v="6"/>
    <x v="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x v="1"/>
    <n v="104"/>
    <b v="1"/>
    <s v="theater/plays"/>
    <n v="116.02222222222223"/>
    <n v="50.20192307692308"/>
    <x v="1"/>
    <x v="6"/>
    <x v="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x v="1"/>
    <n v="184"/>
    <b v="1"/>
    <s v="theater/plays"/>
    <n v="102.1"/>
    <n v="66.586956521739125"/>
    <x v="1"/>
    <x v="6"/>
    <x v="0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x v="1"/>
    <n v="119"/>
    <b v="1"/>
    <s v="theater/plays"/>
    <n v="100.11000000000001"/>
    <n v="168.25210084033614"/>
    <x v="1"/>
    <x v="6"/>
    <x v="0"/>
    <x v="0"/>
  </r>
  <r>
    <n v="3220"/>
    <s v="Burners"/>
    <s v="A sci-fi thriller for the stage opening March 10 in Los Angeles."/>
    <n v="15000"/>
    <n v="15126"/>
    <x v="0"/>
    <x v="0"/>
    <s v="USD"/>
    <n v="1489352400"/>
    <x v="3220"/>
    <x v="1"/>
    <n v="59"/>
    <b v="1"/>
    <s v="theater/plays"/>
    <n v="100.84"/>
    <n v="256.37288135593218"/>
    <x v="1"/>
    <x v="6"/>
    <x v="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x v="1"/>
    <n v="113"/>
    <b v="1"/>
    <s v="theater/plays"/>
    <n v="103.42499999999998"/>
    <n v="36.610619469026545"/>
    <x v="1"/>
    <x v="6"/>
    <x v="0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x v="1"/>
    <n v="84"/>
    <b v="1"/>
    <s v="theater/plays"/>
    <n v="124.8"/>
    <n v="37.142857142857146"/>
    <x v="1"/>
    <x v="6"/>
    <x v="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x v="1"/>
    <n v="74"/>
    <b v="1"/>
    <s v="theater/plays"/>
    <n v="109.51612903225806"/>
    <n v="45.878378378378379"/>
    <x v="1"/>
    <x v="6"/>
    <x v="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x v="1"/>
    <n v="216"/>
    <b v="1"/>
    <s v="theater/plays"/>
    <n v="102.03333333333333"/>
    <n v="141.71296296296296"/>
    <x v="1"/>
    <x v="6"/>
    <x v="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x v="1"/>
    <n v="39"/>
    <b v="1"/>
    <s v="theater/plays"/>
    <n v="102.35000000000001"/>
    <n v="52.487179487179489"/>
    <x v="1"/>
    <x v="6"/>
    <x v="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x v="1"/>
    <n v="21"/>
    <b v="1"/>
    <s v="theater/plays"/>
    <n v="104.16666666666667"/>
    <n v="59.523809523809526"/>
    <x v="1"/>
    <x v="6"/>
    <x v="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x v="0"/>
    <n v="30"/>
    <b v="1"/>
    <s v="theater/plays"/>
    <n v="125"/>
    <n v="50"/>
    <x v="1"/>
    <x v="6"/>
    <x v="0"/>
    <x v="0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x v="1"/>
    <n v="37"/>
    <b v="1"/>
    <s v="theater/plays"/>
    <n v="102.34285714285714"/>
    <n v="193.62162162162161"/>
    <x v="1"/>
    <x v="6"/>
    <x v="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x v="1"/>
    <n v="202"/>
    <b v="1"/>
    <s v="theater/plays"/>
    <n v="107.86500000000001"/>
    <n v="106.79702970297029"/>
    <x v="1"/>
    <x v="6"/>
    <x v="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x v="1"/>
    <n v="37"/>
    <b v="1"/>
    <s v="theater/plays"/>
    <n v="109.88461538461539"/>
    <n v="77.21621621621621"/>
    <x v="1"/>
    <x v="6"/>
    <x v="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x v="0"/>
    <n v="28"/>
    <b v="1"/>
    <s v="theater/plays"/>
    <n v="161"/>
    <n v="57.5"/>
    <x v="1"/>
    <x v="6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x v="1"/>
    <n v="26"/>
    <b v="1"/>
    <s v="theater/plays"/>
    <n v="131.20000000000002"/>
    <n v="50.46153846153846"/>
    <x v="1"/>
    <x v="6"/>
    <x v="0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x v="0"/>
    <n v="61"/>
    <b v="1"/>
    <s v="theater/plays"/>
    <n v="118.8"/>
    <n v="97.377049180327873"/>
    <x v="1"/>
    <x v="6"/>
    <x v="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x v="0"/>
    <n v="115"/>
    <b v="1"/>
    <s v="theater/plays"/>
    <n v="100.39275000000001"/>
    <n v="34.91921739130435"/>
    <x v="1"/>
    <x v="6"/>
    <x v="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x v="1"/>
    <n v="181"/>
    <b v="1"/>
    <s v="theater/plays"/>
    <n v="103.20666666666666"/>
    <n v="85.530386740331494"/>
    <x v="1"/>
    <x v="6"/>
    <x v="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x v="0"/>
    <n v="110"/>
    <b v="1"/>
    <s v="theater/plays"/>
    <n v="100.6"/>
    <n v="182.90909090909091"/>
    <x v="1"/>
    <x v="6"/>
    <x v="0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x v="1"/>
    <n v="269"/>
    <b v="1"/>
    <s v="theater/plays"/>
    <n v="100.78754285714287"/>
    <n v="131.13620817843866"/>
    <x v="1"/>
    <x v="6"/>
    <x v="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x v="1"/>
    <n v="79"/>
    <b v="1"/>
    <s v="theater/plays"/>
    <n v="112.32142857142857"/>
    <n v="39.810126582278478"/>
    <x v="1"/>
    <x v="6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x v="1"/>
    <n v="104"/>
    <b v="1"/>
    <s v="theater/plays"/>
    <n v="105.91914022517912"/>
    <n v="59.701730769230764"/>
    <x v="1"/>
    <x v="6"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x v="0"/>
    <n v="34"/>
    <b v="1"/>
    <s v="theater/plays"/>
    <n v="100.56666666666668"/>
    <n v="88.735294117647058"/>
    <x v="1"/>
    <x v="6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x v="1"/>
    <n v="167"/>
    <b v="1"/>
    <s v="theater/plays"/>
    <n v="115.30588235294117"/>
    <n v="58.688622754491021"/>
    <x v="1"/>
    <x v="6"/>
    <x v="0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x v="1"/>
    <n v="183"/>
    <b v="1"/>
    <s v="theater/plays"/>
    <n v="127.30419999999999"/>
    <n v="69.56513661202186"/>
    <x v="1"/>
    <x v="6"/>
    <x v="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x v="1"/>
    <n v="71"/>
    <b v="1"/>
    <s v="theater/plays"/>
    <n v="102.83750000000001"/>
    <n v="115.87323943661971"/>
    <x v="1"/>
    <x v="6"/>
    <x v="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x v="0"/>
    <n v="69"/>
    <b v="1"/>
    <s v="theater/plays"/>
    <n v="102.9375"/>
    <n v="23.869565217391305"/>
    <x v="1"/>
    <x v="6"/>
    <x v="0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x v="0"/>
    <n v="270"/>
    <b v="1"/>
    <s v="theater/plays"/>
    <n v="104.3047619047619"/>
    <n v="81.125925925925927"/>
    <x v="1"/>
    <x v="6"/>
    <x v="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x v="1"/>
    <n v="193"/>
    <b v="1"/>
    <s v="theater/plays"/>
    <n v="111.22000000000001"/>
    <n v="57.626943005181346"/>
    <x v="1"/>
    <x v="6"/>
    <x v="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x v="1"/>
    <n v="57"/>
    <b v="1"/>
    <s v="theater/plays"/>
    <n v="105.86"/>
    <n v="46.429824561403507"/>
    <x v="1"/>
    <x v="6"/>
    <x v="0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x v="1"/>
    <n v="200"/>
    <b v="1"/>
    <s v="theater/plays"/>
    <n v="100.79166666666666"/>
    <n v="60.475000000000001"/>
    <x v="1"/>
    <x v="6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x v="1"/>
    <n v="88"/>
    <b v="1"/>
    <s v="theater/plays"/>
    <n v="104.92727272727274"/>
    <n v="65.579545454545453"/>
    <x v="1"/>
    <x v="6"/>
    <x v="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x v="1"/>
    <n v="213"/>
    <b v="1"/>
    <s v="theater/plays"/>
    <n v="101.55199999999999"/>
    <n v="119.1924882629108"/>
    <x v="1"/>
    <x v="6"/>
    <x v="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x v="1"/>
    <n v="20"/>
    <b v="1"/>
    <s v="theater/plays"/>
    <n v="110.73333333333333"/>
    <n v="83.05"/>
    <x v="1"/>
    <x v="6"/>
    <x v="0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x v="1"/>
    <n v="50"/>
    <b v="1"/>
    <s v="theater/plays"/>
    <n v="127.82222222222221"/>
    <n v="57.52"/>
    <x v="1"/>
    <x v="6"/>
    <x v="0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x v="1"/>
    <n v="115"/>
    <b v="1"/>
    <s v="theater/plays"/>
    <n v="101.82500000000002"/>
    <n v="177.08695652173913"/>
    <x v="1"/>
    <x v="6"/>
    <x v="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x v="1"/>
    <n v="186"/>
    <b v="1"/>
    <s v="theater/plays"/>
    <n v="101.25769230769231"/>
    <n v="70.771505376344081"/>
    <x v="1"/>
    <x v="6"/>
    <x v="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x v="1"/>
    <n v="18"/>
    <b v="1"/>
    <s v="theater/plays"/>
    <n v="175"/>
    <n v="29.166666666666668"/>
    <x v="1"/>
    <x v="6"/>
    <x v="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x v="1"/>
    <n v="176"/>
    <b v="1"/>
    <s v="theater/plays"/>
    <n v="128.06"/>
    <n v="72.76136363636364"/>
    <x v="1"/>
    <x v="6"/>
    <x v="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x v="0"/>
    <n v="41"/>
    <b v="1"/>
    <s v="theater/plays"/>
    <n v="106.29949999999999"/>
    <n v="51.853414634146333"/>
    <x v="1"/>
    <x v="6"/>
    <x v="0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x v="1"/>
    <n v="75"/>
    <b v="1"/>
    <s v="theater/plays"/>
    <n v="105.21428571428571"/>
    <n v="98.2"/>
    <x v="1"/>
    <x v="6"/>
    <x v="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x v="1"/>
    <n v="97"/>
    <b v="1"/>
    <s v="theater/plays"/>
    <n v="106.16782608695652"/>
    <n v="251.7381443298969"/>
    <x v="1"/>
    <x v="6"/>
    <x v="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x v="1"/>
    <n v="73"/>
    <b v="1"/>
    <s v="theater/plays"/>
    <n v="109.24000000000001"/>
    <n v="74.821917808219183"/>
    <x v="1"/>
    <x v="6"/>
    <x v="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x v="1"/>
    <n v="49"/>
    <b v="1"/>
    <s v="theater/plays"/>
    <n v="100.45454545454547"/>
    <n v="67.65306122448979"/>
    <x v="1"/>
    <x v="6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x v="1"/>
    <n v="134"/>
    <b v="1"/>
    <s v="theater/plays"/>
    <n v="103.04098360655738"/>
    <n v="93.81343283582089"/>
    <x v="1"/>
    <x v="6"/>
    <x v="0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x v="1"/>
    <n v="68"/>
    <b v="1"/>
    <s v="theater/plays"/>
    <n v="112.1664"/>
    <n v="41.237647058823526"/>
    <x v="1"/>
    <x v="6"/>
    <x v="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x v="1"/>
    <n v="49"/>
    <b v="1"/>
    <s v="theater/plays"/>
    <n v="103"/>
    <n v="52.551020408163268"/>
    <x v="1"/>
    <x v="6"/>
    <x v="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x v="1"/>
    <n v="63"/>
    <b v="1"/>
    <s v="theater/plays"/>
    <n v="164"/>
    <n v="70.285714285714292"/>
    <x v="1"/>
    <x v="6"/>
    <x v="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x v="1"/>
    <n v="163"/>
    <b v="1"/>
    <s v="theater/plays"/>
    <n v="131.28333333333333"/>
    <n v="48.325153374233132"/>
    <x v="1"/>
    <x v="6"/>
    <x v="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x v="1"/>
    <n v="288"/>
    <b v="1"/>
    <s v="theater/plays"/>
    <n v="102.1"/>
    <n v="53.177083333333336"/>
    <x v="1"/>
    <x v="6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x v="1"/>
    <n v="42"/>
    <b v="1"/>
    <s v="theater/plays"/>
    <n v="128"/>
    <n v="60.952380952380949"/>
    <x v="1"/>
    <x v="6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x v="1"/>
    <n v="70"/>
    <b v="1"/>
    <s v="theater/plays"/>
    <n v="101.49999999999999"/>
    <n v="116"/>
    <x v="1"/>
    <x v="6"/>
    <x v="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x v="1"/>
    <n v="30"/>
    <b v="1"/>
    <s v="theater/plays"/>
    <n v="101.66666666666666"/>
    <n v="61"/>
    <x v="1"/>
    <x v="6"/>
    <x v="0"/>
    <x v="0"/>
  </r>
  <r>
    <n v="3271"/>
    <s v="Saxon Court at Southwark Playhouse"/>
    <s v="A razor sharp satire to darken your Christmas."/>
    <n v="1500"/>
    <n v="1950"/>
    <x v="0"/>
    <x v="1"/>
    <s v="GBP"/>
    <n v="1414927775"/>
    <x v="3271"/>
    <x v="1"/>
    <n v="51"/>
    <b v="1"/>
    <s v="theater/plays"/>
    <n v="130"/>
    <n v="38.235294117647058"/>
    <x v="1"/>
    <x v="6"/>
    <x v="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x v="1"/>
    <n v="145"/>
    <b v="1"/>
    <s v="theater/plays"/>
    <n v="154.43"/>
    <n v="106.50344827586207"/>
    <x v="1"/>
    <x v="6"/>
    <x v="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x v="1"/>
    <n v="21"/>
    <b v="1"/>
    <s v="theater/plays"/>
    <n v="107.4"/>
    <n v="204.57142857142858"/>
    <x v="1"/>
    <x v="6"/>
    <x v="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x v="1"/>
    <n v="286"/>
    <b v="1"/>
    <s v="theater/plays"/>
    <n v="101.32258064516128"/>
    <n v="54.912587412587413"/>
    <x v="1"/>
    <x v="6"/>
    <x v="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x v="1"/>
    <n v="12"/>
    <b v="1"/>
    <s v="theater/plays"/>
    <n v="100.27777777777777"/>
    <n v="150.41666666666666"/>
    <x v="1"/>
    <x v="6"/>
    <x v="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x v="1"/>
    <n v="100"/>
    <b v="1"/>
    <s v="theater/plays"/>
    <n v="116.84444444444443"/>
    <n v="52.58"/>
    <x v="1"/>
    <x v="6"/>
    <x v="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x v="1"/>
    <n v="100"/>
    <b v="1"/>
    <s v="theater/plays"/>
    <n v="108.60000000000001"/>
    <n v="54.3"/>
    <x v="1"/>
    <x v="6"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x v="1"/>
    <n v="34"/>
    <b v="1"/>
    <s v="theater/plays"/>
    <n v="103.4"/>
    <n v="76.029411764705884"/>
    <x v="1"/>
    <x v="6"/>
    <x v="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x v="0"/>
    <n v="63"/>
    <b v="1"/>
    <s v="theater/plays"/>
    <n v="114.27586206896552"/>
    <n v="105.2063492063492"/>
    <x v="1"/>
    <x v="6"/>
    <x v="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x v="0"/>
    <n v="30"/>
    <b v="1"/>
    <s v="theater/plays"/>
    <n v="103"/>
    <n v="68.666666666666671"/>
    <x v="1"/>
    <x v="6"/>
    <x v="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x v="0"/>
    <n v="47"/>
    <b v="1"/>
    <s v="theater/plays"/>
    <n v="121.6"/>
    <n v="129.36170212765958"/>
    <x v="1"/>
    <x v="6"/>
    <x v="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x v="0"/>
    <n v="237"/>
    <b v="1"/>
    <s v="theater/plays"/>
    <n v="102.6467741935484"/>
    <n v="134.26371308016877"/>
    <x v="1"/>
    <x v="6"/>
    <x v="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x v="0"/>
    <n v="47"/>
    <b v="1"/>
    <s v="theater/plays"/>
    <n v="104.75000000000001"/>
    <n v="17.829787234042552"/>
    <x v="1"/>
    <x v="6"/>
    <x v="0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x v="0"/>
    <n v="15"/>
    <b v="1"/>
    <s v="theater/plays"/>
    <n v="101.6"/>
    <n v="203.2"/>
    <x v="1"/>
    <x v="6"/>
    <x v="0"/>
    <x v="0"/>
  </r>
  <r>
    <n v="3285"/>
    <s v="By Morning"/>
    <s v="A new play by Matthew Gasda"/>
    <n v="4999"/>
    <n v="5604"/>
    <x v="0"/>
    <x v="0"/>
    <s v="USD"/>
    <n v="1488258000"/>
    <x v="3285"/>
    <x v="0"/>
    <n v="81"/>
    <b v="1"/>
    <s v="theater/plays"/>
    <n v="112.10242048409683"/>
    <n v="69.18518518518519"/>
    <x v="1"/>
    <x v="6"/>
    <x v="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x v="0"/>
    <n v="122"/>
    <b v="1"/>
    <s v="theater/plays"/>
    <n v="101.76666666666667"/>
    <n v="125.12295081967213"/>
    <x v="1"/>
    <x v="6"/>
    <x v="0"/>
    <x v="0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x v="0"/>
    <n v="34"/>
    <b v="1"/>
    <s v="theater/plays"/>
    <n v="100"/>
    <n v="73.529411764705884"/>
    <x v="1"/>
    <x v="6"/>
    <x v="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x v="0"/>
    <n v="207"/>
    <b v="1"/>
    <s v="theater/plays"/>
    <n v="100.26489999999998"/>
    <n v="48.437149758454105"/>
    <x v="1"/>
    <x v="6"/>
    <x v="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x v="0"/>
    <n v="25"/>
    <b v="1"/>
    <s v="theater/plays"/>
    <n v="133.04200000000003"/>
    <n v="26.608400000000003"/>
    <x v="1"/>
    <x v="6"/>
    <x v="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x v="0"/>
    <n v="72"/>
    <b v="1"/>
    <s v="theater/plays"/>
    <n v="121.2"/>
    <n v="33.666666666666664"/>
    <x v="1"/>
    <x v="6"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x v="0"/>
    <n v="14"/>
    <b v="1"/>
    <s v="theater/plays"/>
    <n v="113.99999999999999"/>
    <n v="40.714285714285715"/>
    <x v="1"/>
    <x v="6"/>
    <x v="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x v="0"/>
    <n v="15"/>
    <b v="1"/>
    <s v="theater/plays"/>
    <n v="286.13861386138615"/>
    <n v="19.266666666666666"/>
    <x v="1"/>
    <x v="6"/>
    <x v="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x v="0"/>
    <n v="91"/>
    <b v="1"/>
    <s v="theater/plays"/>
    <n v="170.44444444444446"/>
    <n v="84.285714285714292"/>
    <x v="1"/>
    <x v="6"/>
    <x v="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x v="0"/>
    <n v="24"/>
    <b v="1"/>
    <s v="theater/plays"/>
    <n v="118.33333333333333"/>
    <n v="29.583333333333332"/>
    <x v="1"/>
    <x v="6"/>
    <x v="0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x v="0"/>
    <n v="27"/>
    <b v="1"/>
    <s v="theater/plays"/>
    <n v="102.85857142857142"/>
    <n v="26.667037037037037"/>
    <x v="1"/>
    <x v="6"/>
    <x v="0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x v="0"/>
    <n v="47"/>
    <b v="1"/>
    <s v="theater/plays"/>
    <n v="144.06666666666666"/>
    <n v="45.978723404255319"/>
    <x v="1"/>
    <x v="6"/>
    <x v="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x v="0"/>
    <n v="44"/>
    <b v="1"/>
    <s v="theater/plays"/>
    <n v="100.07272727272726"/>
    <n v="125.09090909090909"/>
    <x v="1"/>
    <x v="6"/>
    <x v="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x v="0"/>
    <n v="72"/>
    <b v="1"/>
    <s v="theater/plays"/>
    <n v="101.73"/>
    <n v="141.29166666666666"/>
    <x v="1"/>
    <x v="6"/>
    <x v="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x v="0"/>
    <n v="63"/>
    <b v="1"/>
    <s v="theater/plays"/>
    <n v="116.19999999999999"/>
    <n v="55.333333333333336"/>
    <x v="1"/>
    <x v="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x v="0"/>
    <n v="88"/>
    <b v="1"/>
    <s v="theater/plays"/>
    <n v="136.16666666666666"/>
    <n v="46.420454545454547"/>
    <x v="1"/>
    <x v="6"/>
    <x v="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x v="0"/>
    <n v="70"/>
    <b v="1"/>
    <s v="theater/plays"/>
    <n v="133.46666666666667"/>
    <n v="57.2"/>
    <x v="1"/>
    <x v="6"/>
    <x v="0"/>
    <x v="0"/>
  </r>
  <r>
    <n v="3302"/>
    <s v="El muro de BorÃ­s KiÃ©n"/>
    <s v="FilosofÃ­a de los anÃ³nimos"/>
    <n v="8400"/>
    <n v="8685"/>
    <x v="0"/>
    <x v="3"/>
    <s v="EUR"/>
    <n v="1481099176"/>
    <x v="3302"/>
    <x v="0"/>
    <n v="50"/>
    <b v="1"/>
    <s v="theater/plays"/>
    <n v="103.39285714285715"/>
    <n v="173.7"/>
    <x v="1"/>
    <x v="6"/>
    <x v="0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x v="0"/>
    <n v="35"/>
    <b v="1"/>
    <s v="theater/plays"/>
    <n v="115.88888888888889"/>
    <n v="59.6"/>
    <x v="1"/>
    <x v="6"/>
    <x v="0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x v="0"/>
    <n v="175"/>
    <b v="1"/>
    <s v="theater/plays"/>
    <n v="104.51666666666665"/>
    <n v="89.585714285714289"/>
    <x v="1"/>
    <x v="6"/>
    <x v="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x v="0"/>
    <n v="20"/>
    <b v="1"/>
    <s v="theater/plays"/>
    <n v="102.02500000000001"/>
    <n v="204.05"/>
    <x v="1"/>
    <x v="6"/>
    <x v="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x v="0"/>
    <n v="54"/>
    <b v="1"/>
    <s v="theater/plays"/>
    <n v="175.33333333333334"/>
    <n v="48.703703703703702"/>
    <x v="1"/>
    <x v="6"/>
    <x v="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x v="0"/>
    <n v="20"/>
    <b v="1"/>
    <s v="theater/plays"/>
    <n v="106.67999999999999"/>
    <n v="53.339999999999996"/>
    <x v="1"/>
    <x v="6"/>
    <x v="0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x v="0"/>
    <n v="57"/>
    <b v="1"/>
    <s v="theater/plays"/>
    <n v="122.28571428571429"/>
    <n v="75.087719298245617"/>
    <x v="1"/>
    <x v="6"/>
    <x v="0"/>
    <x v="0"/>
  </r>
  <r>
    <n v="3309"/>
    <s v="Collision Course"/>
    <s v="Two unlikely friends, a garage, tinned beans &amp; the end of the world."/>
    <n v="350"/>
    <n v="558"/>
    <x v="0"/>
    <x v="1"/>
    <s v="GBP"/>
    <n v="1476632178"/>
    <x v="3309"/>
    <x v="0"/>
    <n v="31"/>
    <b v="1"/>
    <s v="theater/plays"/>
    <n v="159.42857142857144"/>
    <n v="18"/>
    <x v="1"/>
    <x v="6"/>
    <x v="0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x v="0"/>
    <n v="31"/>
    <b v="1"/>
    <s v="theater/plays"/>
    <n v="100.07692307692308"/>
    <n v="209.83870967741936"/>
    <x v="1"/>
    <x v="6"/>
    <x v="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x v="0"/>
    <n v="45"/>
    <b v="1"/>
    <s v="theater/plays"/>
    <n v="109.84"/>
    <n v="61.022222222222226"/>
    <x v="1"/>
    <x v="6"/>
    <x v="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x v="0"/>
    <n v="41"/>
    <b v="1"/>
    <s v="theater/plays"/>
    <n v="100.03999999999999"/>
    <n v="61"/>
    <x v="1"/>
    <x v="6"/>
    <x v="0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x v="0"/>
    <n v="29"/>
    <b v="1"/>
    <s v="theater/plays"/>
    <n v="116.05000000000001"/>
    <n v="80.034482758620683"/>
    <x v="1"/>
    <x v="6"/>
    <x v="0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x v="0"/>
    <n v="58"/>
    <b v="1"/>
    <s v="theater/plays"/>
    <n v="210.75"/>
    <n v="29.068965517241381"/>
    <x v="1"/>
    <x v="6"/>
    <x v="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x v="0"/>
    <n v="89"/>
    <b v="1"/>
    <s v="theater/plays"/>
    <n v="110.00000000000001"/>
    <n v="49.438202247191015"/>
    <x v="1"/>
    <x v="6"/>
    <x v="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x v="0"/>
    <n v="125"/>
    <b v="1"/>
    <s v="theater/plays"/>
    <n v="100.08673425918037"/>
    <n v="93.977440000000001"/>
    <x v="1"/>
    <x v="6"/>
    <x v="0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x v="0"/>
    <n v="18"/>
    <b v="1"/>
    <s v="theater/plays"/>
    <n v="106.19047619047619"/>
    <n v="61.944444444444443"/>
    <x v="1"/>
    <x v="6"/>
    <x v="0"/>
    <x v="0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x v="0"/>
    <n v="32"/>
    <b v="1"/>
    <s v="theater/plays"/>
    <n v="125.6"/>
    <n v="78.5"/>
    <x v="1"/>
    <x v="6"/>
    <x v="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x v="0"/>
    <n v="16"/>
    <b v="1"/>
    <s v="theater/plays"/>
    <n v="108"/>
    <n v="33.75"/>
    <x v="1"/>
    <x v="6"/>
    <x v="0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x v="0"/>
    <n v="38"/>
    <b v="1"/>
    <s v="theater/plays"/>
    <n v="101"/>
    <n v="66.44736842105263"/>
    <x v="1"/>
    <x v="6"/>
    <x v="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x v="0"/>
    <n v="15"/>
    <b v="1"/>
    <s v="theater/plays"/>
    <n v="107.4"/>
    <n v="35.799999999999997"/>
    <x v="1"/>
    <x v="6"/>
    <x v="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x v="0"/>
    <n v="23"/>
    <b v="1"/>
    <s v="theater/plays"/>
    <n v="101.51515151515152"/>
    <n v="145.65217391304347"/>
    <x v="1"/>
    <x v="6"/>
    <x v="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x v="0"/>
    <n v="49"/>
    <b v="1"/>
    <s v="theater/plays"/>
    <n v="125.89999999999999"/>
    <n v="25.693877551020407"/>
    <x v="1"/>
    <x v="6"/>
    <x v="0"/>
    <x v="0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x v="0"/>
    <n v="10"/>
    <b v="1"/>
    <s v="theater/plays"/>
    <n v="101.66666666666666"/>
    <n v="152.5"/>
    <x v="1"/>
    <x v="6"/>
    <x v="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x v="0"/>
    <n v="15"/>
    <b v="1"/>
    <s v="theater/plays"/>
    <n v="112.5"/>
    <n v="30"/>
    <x v="1"/>
    <x v="6"/>
    <x v="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x v="0"/>
    <n v="57"/>
    <b v="1"/>
    <s v="theater/plays"/>
    <n v="101.375"/>
    <n v="142.28070175438597"/>
    <x v="1"/>
    <x v="6"/>
    <x v="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x v="0"/>
    <n v="33"/>
    <b v="1"/>
    <s v="theater/plays"/>
    <n v="101.25"/>
    <n v="24.545454545454547"/>
    <x v="1"/>
    <x v="6"/>
    <x v="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x v="0"/>
    <n v="9"/>
    <b v="1"/>
    <s v="theater/plays"/>
    <n v="146.38888888888889"/>
    <n v="292.77777777777777"/>
    <x v="1"/>
    <x v="6"/>
    <x v="0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x v="0"/>
    <n v="26"/>
    <b v="1"/>
    <s v="theater/plays"/>
    <n v="116.8"/>
    <n v="44.92307692307692"/>
    <x v="1"/>
    <x v="6"/>
    <x v="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x v="0"/>
    <n v="69"/>
    <b v="1"/>
    <s v="theater/plays"/>
    <n v="106.26666666666667"/>
    <n v="23.10144927536232"/>
    <x v="1"/>
    <x v="6"/>
    <x v="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x v="0"/>
    <n v="65"/>
    <b v="1"/>
    <s v="theater/plays"/>
    <n v="104.52"/>
    <n v="80.400000000000006"/>
    <x v="1"/>
    <x v="6"/>
    <x v="0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x v="0"/>
    <n v="83"/>
    <b v="1"/>
    <s v="theater/plays"/>
    <n v="100"/>
    <n v="72.289156626506028"/>
    <x v="1"/>
    <x v="6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x v="0"/>
    <n v="111"/>
    <b v="1"/>
    <s v="theater/plays"/>
    <n v="104.57142857142858"/>
    <n v="32.972972972972975"/>
    <x v="1"/>
    <x v="6"/>
    <x v="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x v="0"/>
    <n v="46"/>
    <b v="1"/>
    <s v="theater/plays"/>
    <n v="138.62051149573753"/>
    <n v="116.65217391304348"/>
    <x v="1"/>
    <x v="6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x v="0"/>
    <n v="63"/>
    <b v="1"/>
    <s v="theater/plays"/>
    <n v="100.32000000000001"/>
    <n v="79.61904761904762"/>
    <x v="1"/>
    <x v="6"/>
    <x v="0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x v="0"/>
    <n v="9"/>
    <b v="1"/>
    <s v="theater/plays"/>
    <n v="100"/>
    <n v="27.777777777777779"/>
    <x v="1"/>
    <x v="6"/>
    <x v="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x v="0"/>
    <n v="34"/>
    <b v="1"/>
    <s v="theater/plays"/>
    <n v="110.2"/>
    <n v="81.029411764705884"/>
    <x v="1"/>
    <x v="6"/>
    <x v="0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x v="0"/>
    <n v="112"/>
    <b v="1"/>
    <s v="theater/plays"/>
    <n v="102.18"/>
    <n v="136.84821428571428"/>
    <x v="1"/>
    <x v="6"/>
    <x v="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x v="0"/>
    <n v="47"/>
    <b v="1"/>
    <s v="theater/plays"/>
    <n v="104.35000000000001"/>
    <n v="177.61702127659575"/>
    <x v="1"/>
    <x v="6"/>
    <x v="0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x v="0"/>
    <n v="38"/>
    <b v="1"/>
    <s v="theater/plays"/>
    <n v="138.16666666666666"/>
    <n v="109.07894736842105"/>
    <x v="1"/>
    <x v="6"/>
    <x v="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x v="0"/>
    <n v="28"/>
    <b v="1"/>
    <s v="theater/plays"/>
    <n v="100"/>
    <n v="119.64285714285714"/>
    <x v="1"/>
    <x v="6"/>
    <x v="0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x v="0"/>
    <n v="78"/>
    <b v="1"/>
    <s v="theater/plays"/>
    <n v="101.66666666666666"/>
    <n v="78.205128205128204"/>
    <x v="1"/>
    <x v="6"/>
    <x v="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x v="0"/>
    <n v="23"/>
    <b v="1"/>
    <s v="theater/plays"/>
    <n v="171.42857142857142"/>
    <n v="52.173913043478258"/>
    <x v="1"/>
    <x v="6"/>
    <x v="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x v="0"/>
    <n v="40"/>
    <b v="1"/>
    <s v="theater/plays"/>
    <n v="101.44444444444444"/>
    <n v="114.125"/>
    <x v="1"/>
    <x v="6"/>
    <x v="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x v="0"/>
    <n v="13"/>
    <b v="1"/>
    <s v="theater/plays"/>
    <n v="130"/>
    <n v="50"/>
    <x v="1"/>
    <x v="6"/>
    <x v="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x v="0"/>
    <n v="18"/>
    <b v="1"/>
    <s v="theater/plays"/>
    <n v="110.00000000000001"/>
    <n v="91.666666666666671"/>
    <x v="1"/>
    <x v="6"/>
    <x v="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x v="0"/>
    <n v="22"/>
    <b v="1"/>
    <s v="theater/plays"/>
    <n v="119.44999999999999"/>
    <n v="108.59090909090909"/>
    <x v="1"/>
    <x v="6"/>
    <x v="0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x v="0"/>
    <n v="79"/>
    <b v="1"/>
    <s v="theater/plays"/>
    <n v="100.2909090909091"/>
    <n v="69.822784810126578"/>
    <x v="1"/>
    <x v="6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x v="0"/>
    <n v="14"/>
    <b v="1"/>
    <s v="theater/plays"/>
    <n v="153.4"/>
    <n v="109.57142857142857"/>
    <x v="1"/>
    <x v="6"/>
    <x v="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x v="0"/>
    <n v="51"/>
    <b v="1"/>
    <s v="theater/plays"/>
    <n v="104.42857142857143"/>
    <n v="71.666666666666671"/>
    <x v="1"/>
    <x v="6"/>
    <x v="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x v="0"/>
    <n v="54"/>
    <b v="1"/>
    <s v="theater/plays"/>
    <n v="101.1"/>
    <n v="93.611111111111114"/>
    <x v="1"/>
    <x v="6"/>
    <x v="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x v="0"/>
    <n v="70"/>
    <b v="1"/>
    <s v="theater/plays"/>
    <n v="107.52"/>
    <n v="76.8"/>
    <x v="1"/>
    <x v="6"/>
    <x v="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x v="0"/>
    <n v="44"/>
    <b v="1"/>
    <s v="theater/plays"/>
    <n v="315"/>
    <n v="35.795454545454547"/>
    <x v="1"/>
    <x v="6"/>
    <x v="0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x v="0"/>
    <n v="55"/>
    <b v="1"/>
    <s v="theater/plays"/>
    <n v="101.93333333333334"/>
    <n v="55.6"/>
    <x v="1"/>
    <x v="6"/>
    <x v="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x v="0"/>
    <n v="15"/>
    <b v="1"/>
    <s v="theater/plays"/>
    <n v="126.28571428571429"/>
    <n v="147.33333333333334"/>
    <x v="1"/>
    <x v="6"/>
    <x v="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x v="0"/>
    <n v="27"/>
    <b v="1"/>
    <s v="theater/plays"/>
    <n v="101.4"/>
    <n v="56.333333333333336"/>
    <x v="1"/>
    <x v="6"/>
    <x v="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x v="0"/>
    <n v="21"/>
    <b v="1"/>
    <s v="theater/plays"/>
    <n v="101"/>
    <n v="96.19047619047619"/>
    <x v="1"/>
    <x v="6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x v="0"/>
    <n v="162"/>
    <b v="1"/>
    <s v="theater/plays"/>
    <n v="102.99000000000001"/>
    <n v="63.574074074074076"/>
    <x v="1"/>
    <x v="6"/>
    <x v="0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x v="0"/>
    <n v="23"/>
    <b v="1"/>
    <s v="theater/plays"/>
    <n v="106.25"/>
    <n v="184.78260869565219"/>
    <x v="1"/>
    <x v="6"/>
    <x v="0"/>
    <x v="0"/>
  </r>
  <r>
    <n v="3360"/>
    <s v="Pretty Butch"/>
    <s v="World Premiere, an M1 Singapore Fringe Festival 2017 commission."/>
    <n v="9000"/>
    <n v="9124"/>
    <x v="0"/>
    <x v="20"/>
    <s v="SGD"/>
    <n v="1481731140"/>
    <x v="3360"/>
    <x v="0"/>
    <n v="72"/>
    <b v="1"/>
    <s v="theater/plays"/>
    <n v="101.37777777777779"/>
    <n v="126.72222222222223"/>
    <x v="1"/>
    <x v="6"/>
    <x v="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x v="0"/>
    <n v="68"/>
    <b v="1"/>
    <s v="theater/plays"/>
    <n v="113.46000000000001"/>
    <n v="83.42647058823529"/>
    <x v="1"/>
    <x v="6"/>
    <x v="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x v="0"/>
    <n v="20"/>
    <b v="1"/>
    <s v="theater/plays"/>
    <n v="218.00000000000003"/>
    <n v="54.5"/>
    <x v="1"/>
    <x v="6"/>
    <x v="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x v="0"/>
    <n v="26"/>
    <b v="1"/>
    <s v="theater/plays"/>
    <n v="101.41935483870968"/>
    <n v="302.30769230769232"/>
    <x v="1"/>
    <x v="6"/>
    <x v="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x v="0"/>
    <n v="72"/>
    <b v="1"/>
    <s v="theater/plays"/>
    <n v="105.93333333333332"/>
    <n v="44.138888888888886"/>
    <x v="1"/>
    <x v="6"/>
    <x v="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x v="0"/>
    <n v="3"/>
    <b v="1"/>
    <s v="theater/plays"/>
    <n v="104"/>
    <n v="866.66666666666663"/>
    <x v="1"/>
    <x v="6"/>
    <x v="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x v="0"/>
    <n v="18"/>
    <b v="1"/>
    <s v="theater/plays"/>
    <n v="221"/>
    <n v="61.388888888888886"/>
    <x v="1"/>
    <x v="6"/>
    <x v="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x v="0"/>
    <n v="30"/>
    <b v="1"/>
    <s v="theater/plays"/>
    <n v="118.66666666666667"/>
    <n v="29.666666666666668"/>
    <x v="1"/>
    <x v="6"/>
    <x v="0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x v="0"/>
    <n v="23"/>
    <b v="1"/>
    <s v="theater/plays"/>
    <n v="104.60000000000001"/>
    <n v="45.478260869565219"/>
    <x v="1"/>
    <x v="6"/>
    <x v="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x v="0"/>
    <n v="54"/>
    <b v="1"/>
    <s v="theater/plays"/>
    <n v="103.89999999999999"/>
    <n v="96.203703703703709"/>
    <x v="1"/>
    <x v="6"/>
    <x v="0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x v="0"/>
    <n v="26"/>
    <b v="1"/>
    <s v="theater/plays"/>
    <n v="117.73333333333333"/>
    <n v="67.92307692307692"/>
    <x v="1"/>
    <x v="6"/>
    <x v="0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x v="0"/>
    <n v="9"/>
    <b v="1"/>
    <s v="theater/plays"/>
    <n v="138.5"/>
    <n v="30.777777777777779"/>
    <x v="1"/>
    <x v="6"/>
    <x v="0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x v="0"/>
    <n v="27"/>
    <b v="1"/>
    <s v="theater/plays"/>
    <n v="103.49999999999999"/>
    <n v="38.333333333333336"/>
    <x v="1"/>
    <x v="6"/>
    <x v="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x v="0"/>
    <n v="30"/>
    <b v="1"/>
    <s v="theater/plays"/>
    <n v="100.25"/>
    <n v="66.833333333333329"/>
    <x v="1"/>
    <x v="6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x v="0"/>
    <n v="52"/>
    <b v="1"/>
    <s v="theater/plays"/>
    <n v="106.57142857142856"/>
    <n v="71.730769230769226"/>
    <x v="1"/>
    <x v="6"/>
    <x v="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x v="0"/>
    <n v="17"/>
    <b v="1"/>
    <s v="theater/plays"/>
    <n v="100"/>
    <n v="176.47058823529412"/>
    <x v="1"/>
    <x v="6"/>
    <x v="0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x v="0"/>
    <n v="19"/>
    <b v="1"/>
    <s v="theater/plays"/>
    <n v="100.01249999999999"/>
    <n v="421.10526315789474"/>
    <x v="1"/>
    <x v="6"/>
    <x v="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x v="0"/>
    <n v="77"/>
    <b v="1"/>
    <s v="theater/plays"/>
    <n v="101.05"/>
    <n v="104.98701298701299"/>
    <x v="1"/>
    <x v="6"/>
    <x v="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x v="0"/>
    <n v="21"/>
    <b v="1"/>
    <s v="theater/plays"/>
    <n v="107.63636363636364"/>
    <n v="28.19047619047619"/>
    <x v="1"/>
    <x v="6"/>
    <x v="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x v="0"/>
    <n v="38"/>
    <b v="1"/>
    <s v="theater/plays"/>
    <n v="103.64999999999999"/>
    <n v="54.55263157894737"/>
    <x v="1"/>
    <x v="6"/>
    <x v="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x v="0"/>
    <n v="28"/>
    <b v="1"/>
    <s v="theater/plays"/>
    <n v="104.43333333333334"/>
    <n v="111.89285714285714"/>
    <x v="1"/>
    <x v="6"/>
    <x v="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x v="0"/>
    <n v="48"/>
    <b v="1"/>
    <s v="theater/plays"/>
    <n v="102.25"/>
    <n v="85.208333333333329"/>
    <x v="1"/>
    <x v="6"/>
    <x v="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x v="0"/>
    <n v="46"/>
    <b v="1"/>
    <s v="theater/plays"/>
    <n v="100.74285714285713"/>
    <n v="76.652173913043484"/>
    <x v="1"/>
    <x v="6"/>
    <x v="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x v="0"/>
    <n v="30"/>
    <b v="1"/>
    <s v="theater/plays"/>
    <n v="111.71428571428572"/>
    <n v="65.166666666666671"/>
    <x v="1"/>
    <x v="6"/>
    <x v="0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x v="0"/>
    <n v="64"/>
    <b v="1"/>
    <s v="theater/plays"/>
    <n v="100.01100000000001"/>
    <n v="93.760312499999998"/>
    <x v="1"/>
    <x v="6"/>
    <x v="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x v="0"/>
    <n v="15"/>
    <b v="1"/>
    <s v="theater/plays"/>
    <n v="100"/>
    <n v="133.33333333333334"/>
    <x v="1"/>
    <x v="6"/>
    <x v="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x v="0"/>
    <n v="41"/>
    <b v="1"/>
    <s v="theater/plays"/>
    <n v="105"/>
    <n v="51.219512195121951"/>
    <x v="1"/>
    <x v="6"/>
    <x v="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x v="0"/>
    <n v="35"/>
    <b v="1"/>
    <s v="theater/plays"/>
    <n v="116.86666666666667"/>
    <n v="100.17142857142858"/>
    <x v="1"/>
    <x v="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x v="0"/>
    <n v="45"/>
    <b v="1"/>
    <s v="theater/plays"/>
    <n v="103.8"/>
    <n v="34.6"/>
    <x v="1"/>
    <x v="6"/>
    <x v="0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x v="0"/>
    <n v="62"/>
    <b v="1"/>
    <s v="theater/plays"/>
    <n v="114.5"/>
    <n v="184.67741935483872"/>
    <x v="1"/>
    <x v="6"/>
    <x v="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x v="0"/>
    <n v="22"/>
    <b v="1"/>
    <s v="theater/plays"/>
    <n v="102.4"/>
    <n v="69.818181818181813"/>
    <x v="1"/>
    <x v="6"/>
    <x v="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x v="0"/>
    <n v="18"/>
    <b v="1"/>
    <s v="theater/plays"/>
    <n v="223"/>
    <n v="61.944444444444443"/>
    <x v="1"/>
    <x v="6"/>
    <x v="0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x v="0"/>
    <n v="12"/>
    <b v="1"/>
    <s v="theater/plays"/>
    <n v="100"/>
    <n v="41.666666666666664"/>
    <x v="1"/>
    <x v="6"/>
    <x v="0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x v="0"/>
    <n v="44"/>
    <b v="1"/>
    <s v="theater/plays"/>
    <n v="105.80000000000001"/>
    <n v="36.06818181818182"/>
    <x v="1"/>
    <x v="6"/>
    <x v="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x v="0"/>
    <n v="27"/>
    <b v="1"/>
    <s v="theater/plays"/>
    <n v="142.36363636363635"/>
    <n v="29"/>
    <x v="1"/>
    <x v="6"/>
    <x v="0"/>
    <x v="0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x v="0"/>
    <n v="38"/>
    <b v="1"/>
    <s v="theater/plays"/>
    <n v="184"/>
    <n v="24.210526315789473"/>
    <x v="1"/>
    <x v="6"/>
    <x v="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x v="0"/>
    <n v="28"/>
    <b v="1"/>
    <s v="theater/plays"/>
    <n v="104.33333333333333"/>
    <n v="55.892857142857146"/>
    <x v="1"/>
    <x v="6"/>
    <x v="0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x v="0"/>
    <n v="24"/>
    <b v="1"/>
    <s v="theater/plays"/>
    <n v="112.00000000000001"/>
    <n v="11.666666666666666"/>
    <x v="1"/>
    <x v="6"/>
    <x v="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x v="0"/>
    <n v="65"/>
    <b v="1"/>
    <s v="theater/plays"/>
    <n v="111.07499999999999"/>
    <n v="68.353846153846149"/>
    <x v="1"/>
    <x v="6"/>
    <x v="0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x v="0"/>
    <n v="46"/>
    <b v="1"/>
    <s v="theater/plays"/>
    <n v="103.75000000000001"/>
    <n v="27.065217391304348"/>
    <x v="1"/>
    <x v="6"/>
    <x v="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x v="0"/>
    <n v="85"/>
    <b v="1"/>
    <s v="theater/plays"/>
    <n v="100.41"/>
    <n v="118.12941176470588"/>
    <x v="1"/>
    <x v="6"/>
    <x v="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x v="0"/>
    <n v="66"/>
    <b v="1"/>
    <s v="theater/plays"/>
    <n v="101.86206896551724"/>
    <n v="44.757575757575758"/>
    <x v="1"/>
    <x v="6"/>
    <x v="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x v="0"/>
    <n v="165"/>
    <b v="1"/>
    <s v="theater/plays"/>
    <n v="109.76666666666665"/>
    <n v="99.787878787878782"/>
    <x v="1"/>
    <x v="6"/>
    <x v="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x v="0"/>
    <n v="17"/>
    <b v="1"/>
    <s v="theater/plays"/>
    <n v="100"/>
    <n v="117.64705882352941"/>
    <x v="1"/>
    <x v="6"/>
    <x v="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x v="0"/>
    <n v="3"/>
    <b v="1"/>
    <s v="theater/plays"/>
    <n v="122"/>
    <n v="203.33333333333334"/>
    <x v="1"/>
    <x v="6"/>
    <x v="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x v="0"/>
    <n v="17"/>
    <b v="1"/>
    <s v="theater/plays"/>
    <n v="137.57142857142856"/>
    <n v="28.323529411764707"/>
    <x v="1"/>
    <x v="6"/>
    <x v="0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x v="0"/>
    <n v="91"/>
    <b v="1"/>
    <s v="theater/plays"/>
    <n v="100.31000000000002"/>
    <n v="110.23076923076923"/>
    <x v="1"/>
    <x v="6"/>
    <x v="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x v="0"/>
    <n v="67"/>
    <b v="1"/>
    <s v="theater/plays"/>
    <n v="107.1"/>
    <n v="31.970149253731343"/>
    <x v="1"/>
    <x v="6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x v="0"/>
    <n v="18"/>
    <b v="1"/>
    <s v="theater/plays"/>
    <n v="211"/>
    <n v="58.611111111111114"/>
    <x v="1"/>
    <x v="6"/>
    <x v="0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x v="0"/>
    <n v="21"/>
    <b v="1"/>
    <s v="theater/plays"/>
    <n v="123.6"/>
    <n v="29.428571428571427"/>
    <x v="1"/>
    <x v="6"/>
    <x v="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x v="0"/>
    <n v="40"/>
    <b v="1"/>
    <s v="theater/plays"/>
    <n v="108.5"/>
    <n v="81.375"/>
    <x v="1"/>
    <x v="6"/>
    <x v="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x v="0"/>
    <n v="78"/>
    <b v="1"/>
    <s v="theater/plays"/>
    <n v="103.56666666666668"/>
    <n v="199.16666666666666"/>
    <x v="1"/>
    <x v="6"/>
    <x v="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x v="0"/>
    <n v="26"/>
    <b v="1"/>
    <s v="theater/plays"/>
    <n v="100"/>
    <n v="115.38461538461539"/>
    <x v="1"/>
    <x v="6"/>
    <x v="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x v="0"/>
    <n v="14"/>
    <b v="1"/>
    <s v="theater/plays"/>
    <n v="130"/>
    <n v="46.428571428571431"/>
    <x v="1"/>
    <x v="6"/>
    <x v="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x v="0"/>
    <n v="44"/>
    <b v="1"/>
    <s v="theater/plays"/>
    <n v="103.49999999999999"/>
    <n v="70.568181818181813"/>
    <x v="1"/>
    <x v="6"/>
    <x v="0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x v="0"/>
    <n v="9"/>
    <b v="1"/>
    <s v="theater/plays"/>
    <n v="100"/>
    <n v="22.222222222222221"/>
    <x v="1"/>
    <x v="6"/>
    <x v="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x v="0"/>
    <n v="30"/>
    <b v="1"/>
    <s v="theater/plays"/>
    <n v="119.6"/>
    <n v="159.46666666666667"/>
    <x v="1"/>
    <x v="6"/>
    <x v="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x v="0"/>
    <n v="45"/>
    <b v="1"/>
    <s v="theater/plays"/>
    <n v="100.00058823529412"/>
    <n v="37.777999999999999"/>
    <x v="1"/>
    <x v="6"/>
    <x v="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x v="0"/>
    <n v="56"/>
    <b v="1"/>
    <s v="theater/plays"/>
    <n v="100.875"/>
    <n v="72.053571428571431"/>
    <x v="1"/>
    <x v="6"/>
    <x v="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x v="0"/>
    <n v="46"/>
    <b v="1"/>
    <s v="theater/plays"/>
    <n v="106.54545454545455"/>
    <n v="63.695652173913047"/>
    <x v="1"/>
    <x v="6"/>
    <x v="0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x v="0"/>
    <n v="34"/>
    <b v="1"/>
    <s v="theater/plays"/>
    <n v="138"/>
    <n v="28.411764705882351"/>
    <x v="1"/>
    <x v="6"/>
    <x v="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x v="0"/>
    <n v="98"/>
    <b v="1"/>
    <s v="theater/plays"/>
    <n v="101.15"/>
    <n v="103.21428571428571"/>
    <x v="1"/>
    <x v="6"/>
    <x v="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x v="0"/>
    <n v="46"/>
    <b v="1"/>
    <s v="theater/plays"/>
    <n v="109.1"/>
    <n v="71.152173913043484"/>
    <x v="1"/>
    <x v="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x v="0"/>
    <n v="10"/>
    <b v="1"/>
    <s v="theater/plays"/>
    <n v="140"/>
    <n v="35"/>
    <x v="1"/>
    <x v="6"/>
    <x v="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x v="0"/>
    <n v="76"/>
    <b v="1"/>
    <s v="theater/plays"/>
    <n v="103.58333333333334"/>
    <n v="81.776315789473685"/>
    <x v="1"/>
    <x v="6"/>
    <x v="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x v="0"/>
    <n v="104"/>
    <b v="1"/>
    <s v="theater/plays"/>
    <n v="102.97033333333331"/>
    <n v="297.02980769230766"/>
    <x v="1"/>
    <x v="6"/>
    <x v="0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x v="0"/>
    <n v="87"/>
    <b v="1"/>
    <s v="theater/plays"/>
    <n v="108.13333333333333"/>
    <n v="46.609195402298852"/>
    <x v="1"/>
    <x v="6"/>
    <x v="0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x v="0"/>
    <n v="29"/>
    <b v="1"/>
    <s v="theater/plays"/>
    <n v="100"/>
    <n v="51.724137931034484"/>
    <x v="1"/>
    <x v="6"/>
    <x v="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x v="0"/>
    <n v="51"/>
    <b v="1"/>
    <s v="theater/plays"/>
    <n v="102.75000000000001"/>
    <n v="40.294117647058826"/>
    <x v="1"/>
    <x v="6"/>
    <x v="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x v="0"/>
    <n v="12"/>
    <b v="1"/>
    <s v="theater/plays"/>
    <n v="130"/>
    <n v="16.25"/>
    <x v="1"/>
    <x v="6"/>
    <x v="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x v="0"/>
    <n v="72"/>
    <b v="1"/>
    <s v="theater/plays"/>
    <n v="108.54949999999999"/>
    <n v="30.152638888888887"/>
    <x v="1"/>
    <x v="6"/>
    <x v="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x v="0"/>
    <n v="21"/>
    <b v="1"/>
    <s v="theater/plays"/>
    <n v="100"/>
    <n v="95.238095238095241"/>
    <x v="1"/>
    <x v="6"/>
    <x v="0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x v="0"/>
    <n v="42"/>
    <b v="1"/>
    <s v="theater/plays"/>
    <n v="109.65"/>
    <n v="52.214285714285715"/>
    <x v="1"/>
    <x v="6"/>
    <x v="0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x v="0"/>
    <n v="71"/>
    <b v="1"/>
    <s v="theater/plays"/>
    <n v="100.26315789473684"/>
    <n v="134.1549295774648"/>
    <x v="1"/>
    <x v="6"/>
    <x v="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x v="0"/>
    <n v="168"/>
    <b v="1"/>
    <s v="theater/plays"/>
    <n v="105.55000000000001"/>
    <n v="62.827380952380949"/>
    <x v="1"/>
    <x v="6"/>
    <x v="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x v="0"/>
    <n v="19"/>
    <b v="1"/>
    <s v="theater/plays"/>
    <n v="112.00000000000001"/>
    <n v="58.94736842105263"/>
    <x v="1"/>
    <x v="6"/>
    <x v="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x v="0"/>
    <n v="37"/>
    <b v="1"/>
    <s v="theater/plays"/>
    <n v="105.89999999999999"/>
    <n v="143.1081081081081"/>
    <x v="1"/>
    <x v="6"/>
    <x v="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x v="0"/>
    <n v="36"/>
    <b v="1"/>
    <s v="theater/plays"/>
    <n v="101"/>
    <n v="84.166666666666671"/>
    <x v="1"/>
    <x v="6"/>
    <x v="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x v="0"/>
    <n v="14"/>
    <b v="1"/>
    <s v="theater/plays"/>
    <n v="104.2"/>
    <n v="186.07142857142858"/>
    <x v="1"/>
    <x v="6"/>
    <x v="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x v="0"/>
    <n v="18"/>
    <b v="1"/>
    <s v="theater/plays"/>
    <n v="134.67833333333334"/>
    <n v="89.785555555555561"/>
    <x v="1"/>
    <x v="6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x v="0"/>
    <n v="82"/>
    <b v="1"/>
    <s v="theater/plays"/>
    <n v="105.2184"/>
    <n v="64.157560975609755"/>
    <x v="1"/>
    <x v="6"/>
    <x v="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x v="0"/>
    <n v="43"/>
    <b v="1"/>
    <s v="theater/plays"/>
    <n v="102.60000000000001"/>
    <n v="59.651162790697676"/>
    <x v="1"/>
    <x v="6"/>
    <x v="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x v="0"/>
    <n v="8"/>
    <b v="1"/>
    <s v="theater/plays"/>
    <n v="100"/>
    <n v="31.25"/>
    <x v="1"/>
    <x v="6"/>
    <x v="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x v="0"/>
    <n v="45"/>
    <b v="1"/>
    <s v="theater/plays"/>
    <n v="185.5"/>
    <n v="41.222222222222221"/>
    <x v="1"/>
    <x v="6"/>
    <x v="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x v="0"/>
    <n v="20"/>
    <b v="1"/>
    <s v="theater/plays"/>
    <n v="289"/>
    <n v="43.35"/>
    <x v="1"/>
    <x v="6"/>
    <x v="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x v="0"/>
    <n v="31"/>
    <b v="1"/>
    <s v="theater/plays"/>
    <n v="100"/>
    <n v="64.516129032258064"/>
    <x v="1"/>
    <x v="6"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x v="0"/>
    <n v="25"/>
    <b v="1"/>
    <s v="theater/plays"/>
    <n v="108.2"/>
    <n v="43.28"/>
    <x v="1"/>
    <x v="6"/>
    <x v="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x v="0"/>
    <n v="14"/>
    <b v="1"/>
    <s v="theater/plays"/>
    <n v="107.80000000000001"/>
    <n v="77"/>
    <x v="1"/>
    <x v="6"/>
    <x v="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x v="0"/>
    <n v="45"/>
    <b v="1"/>
    <s v="theater/plays"/>
    <n v="109.76190476190477"/>
    <n v="51.222222222222221"/>
    <x v="1"/>
    <x v="6"/>
    <x v="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x v="0"/>
    <n v="20"/>
    <b v="1"/>
    <s v="theater/plays"/>
    <n v="170.625"/>
    <n v="68.25"/>
    <x v="1"/>
    <x v="6"/>
    <x v="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x v="0"/>
    <n v="39"/>
    <b v="1"/>
    <s v="theater/plays"/>
    <n v="152"/>
    <n v="19.487179487179485"/>
    <x v="1"/>
    <x v="6"/>
    <x v="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x v="0"/>
    <n v="16"/>
    <b v="1"/>
    <s v="theater/plays"/>
    <n v="101.23076923076924"/>
    <n v="41.125"/>
    <x v="1"/>
    <x v="6"/>
    <x v="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x v="0"/>
    <n v="37"/>
    <b v="1"/>
    <s v="theater/plays"/>
    <n v="153.19999999999999"/>
    <n v="41.405405405405403"/>
    <x v="1"/>
    <x v="6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x v="0"/>
    <n v="14"/>
    <b v="1"/>
    <s v="theater/plays"/>
    <n v="128.33333333333334"/>
    <n v="27.5"/>
    <x v="1"/>
    <x v="6"/>
    <x v="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x v="0"/>
    <n v="21"/>
    <b v="1"/>
    <s v="theater/plays"/>
    <n v="100.71428571428571"/>
    <n v="33.571428571428569"/>
    <x v="1"/>
    <x v="6"/>
    <x v="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x v="0"/>
    <n v="69"/>
    <b v="1"/>
    <s v="theater/plays"/>
    <n v="100.64999999999999"/>
    <n v="145.86956521739131"/>
    <x v="1"/>
    <x v="6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x v="0"/>
    <n v="16"/>
    <b v="1"/>
    <s v="theater/plays"/>
    <n v="191.3"/>
    <n v="358.6875"/>
    <x v="1"/>
    <x v="6"/>
    <x v="0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x v="0"/>
    <n v="55"/>
    <b v="1"/>
    <s v="theater/plays"/>
    <n v="140.19999999999999"/>
    <n v="50.981818181818184"/>
    <x v="1"/>
    <x v="6"/>
    <x v="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x v="0"/>
    <n v="27"/>
    <b v="1"/>
    <s v="theater/plays"/>
    <n v="124.33537832310839"/>
    <n v="45.037037037037038"/>
    <x v="1"/>
    <x v="6"/>
    <x v="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x v="0"/>
    <n v="36"/>
    <b v="1"/>
    <s v="theater/plays"/>
    <n v="126.2"/>
    <n v="17.527777777777779"/>
    <x v="1"/>
    <x v="6"/>
    <x v="0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x v="0"/>
    <n v="19"/>
    <b v="1"/>
    <s v="theater/plays"/>
    <n v="190"/>
    <n v="50"/>
    <x v="1"/>
    <x v="6"/>
    <x v="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x v="0"/>
    <n v="12"/>
    <b v="1"/>
    <s v="theater/plays"/>
    <n v="139"/>
    <n v="57.916666666666664"/>
    <x v="1"/>
    <x v="6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x v="0"/>
    <n v="17"/>
    <b v="1"/>
    <s v="theater/plays"/>
    <n v="202"/>
    <n v="29.705882352941178"/>
    <x v="1"/>
    <x v="6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x v="0"/>
    <n v="114"/>
    <b v="1"/>
    <s v="theater/plays"/>
    <n v="103.38000000000001"/>
    <n v="90.684210526315795"/>
    <x v="1"/>
    <x v="6"/>
    <x v="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x v="0"/>
    <n v="93"/>
    <b v="1"/>
    <s v="theater/plays"/>
    <n v="102.3236"/>
    <n v="55.012688172043013"/>
    <x v="1"/>
    <x v="6"/>
    <x v="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x v="0"/>
    <n v="36"/>
    <b v="1"/>
    <s v="theater/plays"/>
    <n v="103"/>
    <n v="57.222222222222221"/>
    <x v="1"/>
    <x v="6"/>
    <x v="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x v="0"/>
    <n v="61"/>
    <b v="1"/>
    <s v="theater/plays"/>
    <n v="127.14285714285714"/>
    <n v="72.950819672131146"/>
    <x v="1"/>
    <x v="6"/>
    <x v="0"/>
    <x v="0"/>
  </r>
  <r>
    <n v="3467"/>
    <s v="Venus in Fur, Los Angeles."/>
    <s v="Venus in Fur, By David Ives."/>
    <n v="3000"/>
    <n v="3030"/>
    <x v="0"/>
    <x v="0"/>
    <s v="USD"/>
    <n v="1426864032"/>
    <x v="3467"/>
    <x v="0"/>
    <n v="47"/>
    <b v="1"/>
    <s v="theater/plays"/>
    <n v="101"/>
    <n v="64.468085106382972"/>
    <x v="1"/>
    <x v="6"/>
    <x v="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x v="0"/>
    <n v="17"/>
    <b v="1"/>
    <s v="theater/plays"/>
    <n v="121.78"/>
    <n v="716.35294117647061"/>
    <x v="1"/>
    <x v="6"/>
    <x v="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x v="0"/>
    <n v="63"/>
    <b v="1"/>
    <s v="theater/plays"/>
    <n v="113.39285714285714"/>
    <n v="50.396825396825399"/>
    <x v="1"/>
    <x v="6"/>
    <x v="0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x v="0"/>
    <n v="9"/>
    <b v="1"/>
    <s v="theater/plays"/>
    <n v="150"/>
    <n v="41.666666666666664"/>
    <x v="1"/>
    <x v="6"/>
    <x v="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x v="0"/>
    <n v="30"/>
    <b v="1"/>
    <s v="theater/plays"/>
    <n v="214.6"/>
    <n v="35.766666666666666"/>
    <x v="1"/>
    <x v="6"/>
    <x v="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x v="0"/>
    <n v="23"/>
    <b v="1"/>
    <s v="theater/plays"/>
    <n v="102.05"/>
    <n v="88.739130434782609"/>
    <x v="1"/>
    <x v="6"/>
    <x v="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x v="0"/>
    <n v="33"/>
    <b v="1"/>
    <s v="theater/plays"/>
    <n v="100"/>
    <n v="148.4848484848485"/>
    <x v="1"/>
    <x v="6"/>
    <x v="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x v="0"/>
    <n v="39"/>
    <b v="1"/>
    <s v="theater/plays"/>
    <n v="101"/>
    <n v="51.794871794871796"/>
    <x v="1"/>
    <x v="6"/>
    <x v="0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x v="0"/>
    <n v="17"/>
    <b v="1"/>
    <s v="theater/plays"/>
    <n v="113.33333333333333"/>
    <n v="20"/>
    <x v="1"/>
    <x v="6"/>
    <x v="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x v="0"/>
    <n v="6"/>
    <b v="1"/>
    <s v="theater/plays"/>
    <n v="104"/>
    <n v="52"/>
    <x v="1"/>
    <x v="6"/>
    <x v="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x v="0"/>
    <n v="39"/>
    <b v="1"/>
    <s v="theater/plays"/>
    <n v="115.33333333333333"/>
    <n v="53.230769230769234"/>
    <x v="1"/>
    <x v="6"/>
    <x v="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x v="0"/>
    <n v="57"/>
    <b v="1"/>
    <s v="theater/plays"/>
    <n v="112.85000000000001"/>
    <n v="39.596491228070178"/>
    <x v="1"/>
    <x v="6"/>
    <x v="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x v="0"/>
    <n v="56"/>
    <b v="1"/>
    <s v="theater/plays"/>
    <n v="127.86666666666666"/>
    <n v="34.25"/>
    <x v="1"/>
    <x v="6"/>
    <x v="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x v="0"/>
    <n v="13"/>
    <b v="1"/>
    <s v="theater/plays"/>
    <n v="142.66666666666669"/>
    <n v="164.61538461538461"/>
    <x v="1"/>
    <x v="6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x v="0"/>
    <n v="95"/>
    <b v="1"/>
    <s v="theater/plays"/>
    <n v="118.8"/>
    <n v="125.05263157894737"/>
    <x v="1"/>
    <x v="6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x v="0"/>
    <n v="80"/>
    <b v="1"/>
    <s v="theater/plays"/>
    <n v="138.33333333333334"/>
    <n v="51.875"/>
    <x v="1"/>
    <x v="6"/>
    <x v="0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x v="0"/>
    <n v="133"/>
    <b v="1"/>
    <s v="theater/plays"/>
    <n v="159.9402985074627"/>
    <n v="40.285714285714285"/>
    <x v="1"/>
    <x v="6"/>
    <x v="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x v="0"/>
    <n v="44"/>
    <b v="1"/>
    <s v="theater/plays"/>
    <n v="114.24000000000001"/>
    <n v="64.909090909090907"/>
    <x v="1"/>
    <x v="6"/>
    <x v="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x v="0"/>
    <n v="30"/>
    <b v="1"/>
    <s v="theater/plays"/>
    <n v="100.60606060606061"/>
    <n v="55.333333333333336"/>
    <x v="1"/>
    <x v="6"/>
    <x v="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x v="0"/>
    <n v="56"/>
    <b v="1"/>
    <s v="theater/plays"/>
    <n v="155.20000000000002"/>
    <n v="83.142857142857139"/>
    <x v="1"/>
    <x v="6"/>
    <x v="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x v="0"/>
    <n v="66"/>
    <b v="1"/>
    <s v="theater/plays"/>
    <n v="127.75000000000001"/>
    <n v="38.712121212121211"/>
    <x v="1"/>
    <x v="6"/>
    <x v="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x v="0"/>
    <n v="29"/>
    <b v="1"/>
    <s v="theater/plays"/>
    <n v="121.2"/>
    <n v="125.37931034482759"/>
    <x v="1"/>
    <x v="6"/>
    <x v="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x v="0"/>
    <n v="72"/>
    <b v="1"/>
    <s v="theater/plays"/>
    <n v="112.7"/>
    <n v="78.263888888888886"/>
    <x v="1"/>
    <x v="6"/>
    <x v="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x v="0"/>
    <n v="27"/>
    <b v="1"/>
    <s v="theater/plays"/>
    <n v="127.49999999999999"/>
    <n v="47.222222222222221"/>
    <x v="1"/>
    <x v="6"/>
    <x v="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x v="0"/>
    <n v="10"/>
    <b v="1"/>
    <s v="theater/plays"/>
    <n v="158.20000000000002"/>
    <n v="79.099999999999994"/>
    <x v="1"/>
    <x v="6"/>
    <x v="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x v="0"/>
    <n v="35"/>
    <b v="1"/>
    <s v="theater/plays"/>
    <n v="105.26894736842105"/>
    <n v="114.29199999999999"/>
    <x v="1"/>
    <x v="6"/>
    <x v="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x v="0"/>
    <n v="29"/>
    <b v="1"/>
    <s v="theater/plays"/>
    <n v="100"/>
    <n v="51.724137931034484"/>
    <x v="1"/>
    <x v="6"/>
    <x v="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x v="0"/>
    <n v="13"/>
    <b v="1"/>
    <s v="theater/plays"/>
    <n v="100"/>
    <n v="30.76923076923077"/>
    <x v="1"/>
    <x v="6"/>
    <x v="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x v="0"/>
    <n v="72"/>
    <b v="1"/>
    <s v="theater/plays"/>
    <n v="106.86"/>
    <n v="74.208333333333329"/>
    <x v="1"/>
    <x v="6"/>
    <x v="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x v="0"/>
    <n v="78"/>
    <b v="1"/>
    <s v="theater/plays"/>
    <n v="124.4"/>
    <n v="47.846153846153847"/>
    <x v="1"/>
    <x v="6"/>
    <x v="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x v="0"/>
    <n v="49"/>
    <b v="1"/>
    <s v="theater/plays"/>
    <n v="108.70406189555126"/>
    <n v="34.408163265306122"/>
    <x v="1"/>
    <x v="6"/>
    <x v="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x v="0"/>
    <n v="42"/>
    <b v="1"/>
    <s v="theater/plays"/>
    <n v="102.42424242424242"/>
    <n v="40.238095238095241"/>
    <x v="1"/>
    <x v="6"/>
    <x v="0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x v="0"/>
    <n v="35"/>
    <b v="1"/>
    <s v="theater/plays"/>
    <n v="105.5"/>
    <n v="60.285714285714285"/>
    <x v="1"/>
    <x v="6"/>
    <x v="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x v="0"/>
    <n v="42"/>
    <b v="1"/>
    <s v="theater/plays"/>
    <n v="106.3"/>
    <n v="25.30952380952381"/>
    <x v="1"/>
    <x v="6"/>
    <x v="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x v="0"/>
    <n v="42"/>
    <b v="1"/>
    <s v="theater/plays"/>
    <n v="100.66666666666666"/>
    <n v="35.952380952380949"/>
    <x v="1"/>
    <x v="6"/>
    <x v="0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x v="0"/>
    <n v="31"/>
    <b v="1"/>
    <s v="theater/plays"/>
    <n v="105.4"/>
    <n v="136"/>
    <x v="1"/>
    <x v="6"/>
    <x v="0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x v="0"/>
    <n v="38"/>
    <b v="1"/>
    <s v="theater/plays"/>
    <n v="107.55999999999999"/>
    <n v="70.763157894736835"/>
    <x v="1"/>
    <x v="6"/>
    <x v="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x v="0"/>
    <n v="8"/>
    <b v="1"/>
    <s v="theater/plays"/>
    <n v="100"/>
    <n v="125"/>
    <x v="1"/>
    <x v="6"/>
    <x v="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x v="0"/>
    <n v="39"/>
    <b v="1"/>
    <s v="theater/plays"/>
    <n v="103.76"/>
    <n v="66.512820512820511"/>
    <x v="1"/>
    <x v="6"/>
    <x v="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x v="0"/>
    <n v="29"/>
    <b v="1"/>
    <s v="theater/plays"/>
    <n v="101.49999999999999"/>
    <n v="105"/>
    <x v="1"/>
    <x v="6"/>
    <x v="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x v="0"/>
    <n v="72"/>
    <b v="1"/>
    <s v="theater/plays"/>
    <n v="104.4"/>
    <n v="145"/>
    <x v="1"/>
    <x v="6"/>
    <x v="0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x v="0"/>
    <n v="15"/>
    <b v="1"/>
    <s v="theater/plays"/>
    <n v="180"/>
    <n v="12"/>
    <x v="1"/>
    <x v="6"/>
    <x v="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x v="0"/>
    <n v="33"/>
    <b v="1"/>
    <s v="theater/plays"/>
    <n v="106.33333333333333"/>
    <n v="96.666666666666671"/>
    <x v="1"/>
    <x v="6"/>
    <x v="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x v="0"/>
    <n v="15"/>
    <b v="1"/>
    <s v="theater/plays"/>
    <n v="100.55555555555556"/>
    <n v="60.333333333333336"/>
    <x v="1"/>
    <x v="6"/>
    <x v="0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x v="0"/>
    <n v="19"/>
    <b v="1"/>
    <s v="theater/plays"/>
    <n v="101.2"/>
    <n v="79.89473684210526"/>
    <x v="1"/>
    <x v="6"/>
    <x v="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x v="0"/>
    <n v="17"/>
    <b v="1"/>
    <s v="theater/plays"/>
    <n v="100"/>
    <n v="58.823529411764703"/>
    <x v="1"/>
    <x v="6"/>
    <x v="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x v="0"/>
    <n v="44"/>
    <b v="1"/>
    <s v="theater/plays"/>
    <n v="118.39285714285714"/>
    <n v="75.340909090909093"/>
    <x v="1"/>
    <x v="6"/>
    <x v="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x v="0"/>
    <n v="10"/>
    <b v="1"/>
    <s v="theater/plays"/>
    <n v="110.00000000000001"/>
    <n v="55"/>
    <x v="1"/>
    <x v="6"/>
    <x v="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x v="0"/>
    <n v="46"/>
    <b v="1"/>
    <s v="theater/plays"/>
    <n v="102.66666666666666"/>
    <n v="66.956521739130437"/>
    <x v="1"/>
    <x v="6"/>
    <x v="0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x v="0"/>
    <n v="11"/>
    <b v="1"/>
    <s v="theater/plays"/>
    <n v="100"/>
    <n v="227.27272727272728"/>
    <x v="1"/>
    <x v="6"/>
    <x v="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x v="0"/>
    <n v="13"/>
    <b v="1"/>
    <s v="theater/plays"/>
    <n v="100"/>
    <n v="307.69230769230768"/>
    <x v="1"/>
    <x v="6"/>
    <x v="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x v="0"/>
    <n v="33"/>
    <b v="1"/>
    <s v="theater/plays"/>
    <n v="110.04599999999999"/>
    <n v="50.020909090909093"/>
    <x v="1"/>
    <x v="6"/>
    <x v="0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x v="0"/>
    <n v="28"/>
    <b v="1"/>
    <s v="theater/plays"/>
    <n v="101.35000000000001"/>
    <n v="72.392857142857139"/>
    <x v="1"/>
    <x v="6"/>
    <x v="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x v="0"/>
    <n v="21"/>
    <b v="1"/>
    <s v="theater/plays"/>
    <n v="100.75"/>
    <n v="95.952380952380949"/>
    <x v="1"/>
    <x v="6"/>
    <x v="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x v="0"/>
    <n v="13"/>
    <b v="1"/>
    <s v="theater/plays"/>
    <n v="169.42857142857144"/>
    <n v="45.615384615384613"/>
    <x v="1"/>
    <x v="6"/>
    <x v="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x v="0"/>
    <n v="34"/>
    <b v="1"/>
    <s v="theater/plays"/>
    <n v="100"/>
    <n v="41.029411764705884"/>
    <x v="1"/>
    <x v="6"/>
    <x v="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x v="0"/>
    <n v="80"/>
    <b v="1"/>
    <s v="theater/plays"/>
    <n v="113.65"/>
    <n v="56.825000000000003"/>
    <x v="1"/>
    <x v="6"/>
    <x v="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x v="0"/>
    <n v="74"/>
    <b v="1"/>
    <s v="theater/plays"/>
    <n v="101.56"/>
    <n v="137.24324324324326"/>
    <x v="1"/>
    <x v="6"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x v="0"/>
    <n v="7"/>
    <b v="1"/>
    <s v="theater/plays"/>
    <n v="106"/>
    <n v="75.714285714285708"/>
    <x v="1"/>
    <x v="6"/>
    <x v="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x v="0"/>
    <n v="34"/>
    <b v="1"/>
    <s v="theater/plays"/>
    <n v="102"/>
    <n v="99"/>
    <x v="1"/>
    <x v="6"/>
    <x v="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x v="0"/>
    <n v="86"/>
    <b v="1"/>
    <s v="theater/plays"/>
    <n v="116.91666666666667"/>
    <n v="81.569767441860463"/>
    <x v="1"/>
    <x v="6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x v="0"/>
    <n v="37"/>
    <b v="1"/>
    <s v="theater/plays"/>
    <n v="101.15151515151514"/>
    <n v="45.108108108108105"/>
    <x v="1"/>
    <x v="6"/>
    <x v="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x v="0"/>
    <n v="18"/>
    <b v="1"/>
    <s v="theater/plays"/>
    <n v="132"/>
    <n v="36.666666666666664"/>
    <x v="1"/>
    <x v="6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x v="0"/>
    <n v="22"/>
    <b v="1"/>
    <s v="theater/plays"/>
    <n v="100"/>
    <n v="125"/>
    <x v="1"/>
    <x v="6"/>
    <x v="0"/>
    <x v="0"/>
  </r>
  <r>
    <n v="3531"/>
    <s v="The Reinvention of Lily Johnson"/>
    <s v="A political comedy for a crazy election year"/>
    <n v="1000"/>
    <n v="1280"/>
    <x v="0"/>
    <x v="0"/>
    <s v="USD"/>
    <n v="1467301334"/>
    <x v="3531"/>
    <x v="0"/>
    <n v="26"/>
    <b v="1"/>
    <s v="theater/plays"/>
    <n v="128"/>
    <n v="49.230769230769234"/>
    <x v="1"/>
    <x v="6"/>
    <x v="0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x v="0"/>
    <n v="27"/>
    <b v="1"/>
    <s v="theater/plays"/>
    <n v="118.95833333333334"/>
    <n v="42.296296296296298"/>
    <x v="1"/>
    <x v="6"/>
    <x v="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x v="0"/>
    <n v="8"/>
    <b v="1"/>
    <s v="theater/plays"/>
    <n v="126.2"/>
    <n v="78.875"/>
    <x v="1"/>
    <x v="6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x v="0"/>
    <n v="204"/>
    <b v="1"/>
    <s v="theater/plays"/>
    <n v="156.20000000000002"/>
    <n v="38.284313725490193"/>
    <x v="1"/>
    <x v="6"/>
    <x v="0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x v="0"/>
    <n v="46"/>
    <b v="1"/>
    <s v="theater/plays"/>
    <n v="103.15"/>
    <n v="44.847826086956523"/>
    <x v="1"/>
    <x v="6"/>
    <x v="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x v="0"/>
    <n v="17"/>
    <b v="1"/>
    <s v="theater/plays"/>
    <n v="153.33333333333334"/>
    <n v="13.529411764705882"/>
    <x v="1"/>
    <x v="6"/>
    <x v="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x v="0"/>
    <n v="28"/>
    <b v="1"/>
    <s v="theater/plays"/>
    <n v="180.44444444444446"/>
    <n v="43.5"/>
    <x v="1"/>
    <x v="6"/>
    <x v="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x v="0"/>
    <n v="83"/>
    <b v="1"/>
    <s v="theater/plays"/>
    <n v="128.44999999999999"/>
    <n v="30.951807228915662"/>
    <x v="1"/>
    <x v="6"/>
    <x v="0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x v="0"/>
    <n v="13"/>
    <b v="1"/>
    <s v="theater/plays"/>
    <n v="119.66666666666667"/>
    <n v="55.230769230769234"/>
    <x v="1"/>
    <x v="6"/>
    <x v="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x v="0"/>
    <n v="8"/>
    <b v="1"/>
    <s v="theater/plays"/>
    <n v="123"/>
    <n v="46.125"/>
    <x v="1"/>
    <x v="6"/>
    <x v="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x v="0"/>
    <n v="32"/>
    <b v="1"/>
    <s v="theater/plays"/>
    <n v="105"/>
    <n v="39.375"/>
    <x v="1"/>
    <x v="6"/>
    <x v="0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x v="0"/>
    <n v="85"/>
    <b v="1"/>
    <s v="theater/plays"/>
    <n v="102.23636363636363"/>
    <n v="66.152941176470591"/>
    <x v="1"/>
    <x v="6"/>
    <x v="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x v="0"/>
    <n v="29"/>
    <b v="1"/>
    <s v="theater/plays"/>
    <n v="104.66666666666666"/>
    <n v="54.137931034482762"/>
    <x v="1"/>
    <x v="6"/>
    <x v="0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x v="0"/>
    <n v="24"/>
    <b v="1"/>
    <s v="theater/plays"/>
    <n v="100"/>
    <n v="104.16666666666667"/>
    <x v="1"/>
    <x v="6"/>
    <x v="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x v="0"/>
    <n v="8"/>
    <b v="1"/>
    <s v="theater/plays"/>
    <n v="100.4"/>
    <n v="31.375"/>
    <x v="1"/>
    <x v="6"/>
    <x v="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x v="0"/>
    <n v="19"/>
    <b v="1"/>
    <s v="theater/plays"/>
    <n v="102.27272727272727"/>
    <n v="59.210526315789473"/>
    <x v="1"/>
    <x v="6"/>
    <x v="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x v="0"/>
    <n v="336"/>
    <b v="1"/>
    <s v="theater/plays"/>
    <n v="114.40928571428573"/>
    <n v="119.17633928571429"/>
    <x v="1"/>
    <x v="6"/>
    <x v="0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x v="0"/>
    <n v="13"/>
    <b v="1"/>
    <s v="theater/plays"/>
    <n v="101.9047619047619"/>
    <n v="164.61538461538461"/>
    <x v="1"/>
    <x v="6"/>
    <x v="0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x v="0"/>
    <n v="42"/>
    <b v="1"/>
    <s v="theater/plays"/>
    <n v="102"/>
    <n v="24.285714285714285"/>
    <x v="1"/>
    <x v="6"/>
    <x v="0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x v="0"/>
    <n v="64"/>
    <b v="1"/>
    <s v="theater/plays"/>
    <n v="104.80000000000001"/>
    <n v="40.9375"/>
    <x v="1"/>
    <x v="6"/>
    <x v="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x v="0"/>
    <n v="25"/>
    <b v="1"/>
    <s v="theater/plays"/>
    <n v="101.83333333333333"/>
    <n v="61.1"/>
    <x v="1"/>
    <x v="6"/>
    <x v="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x v="0"/>
    <n v="20"/>
    <b v="1"/>
    <s v="theater/plays"/>
    <n v="100"/>
    <n v="38.65"/>
    <x v="1"/>
    <x v="6"/>
    <x v="0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x v="0"/>
    <n v="104"/>
    <b v="1"/>
    <s v="theater/plays"/>
    <n v="106.27272727272728"/>
    <n v="56.20192307692308"/>
    <x v="1"/>
    <x v="6"/>
    <x v="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x v="0"/>
    <n v="53"/>
    <b v="1"/>
    <s v="theater/plays"/>
    <n v="113.42219999999999"/>
    <n v="107.00207547169811"/>
    <x v="1"/>
    <x v="6"/>
    <x v="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x v="0"/>
    <n v="14"/>
    <b v="1"/>
    <s v="theater/plays"/>
    <n v="100"/>
    <n v="171.42857142857142"/>
    <x v="1"/>
    <x v="6"/>
    <x v="0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x v="0"/>
    <n v="20"/>
    <b v="1"/>
    <s v="theater/plays"/>
    <n v="100.45454545454547"/>
    <n v="110.5"/>
    <x v="1"/>
    <x v="6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x v="0"/>
    <n v="558"/>
    <b v="1"/>
    <s v="theater/plays"/>
    <n v="100.03599999999999"/>
    <n v="179.27598566308242"/>
    <x v="1"/>
    <x v="6"/>
    <x v="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x v="0"/>
    <n v="22"/>
    <b v="1"/>
    <s v="theater/plays"/>
    <n v="144"/>
    <n v="22.90909090909091"/>
    <x v="1"/>
    <x v="6"/>
    <x v="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x v="0"/>
    <n v="24"/>
    <b v="1"/>
    <s v="theater/plays"/>
    <n v="103.49999999999999"/>
    <n v="43.125"/>
    <x v="1"/>
    <x v="6"/>
    <x v="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x v="0"/>
    <n v="74"/>
    <b v="1"/>
    <s v="theater/plays"/>
    <n v="108.43750000000001"/>
    <n v="46.891891891891895"/>
    <x v="1"/>
    <x v="6"/>
    <x v="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x v="0"/>
    <n v="54"/>
    <b v="1"/>
    <s v="theater/plays"/>
    <n v="102.4"/>
    <n v="47.407407407407405"/>
    <x v="1"/>
    <x v="6"/>
    <x v="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x v="0"/>
    <n v="31"/>
    <b v="1"/>
    <s v="theater/plays"/>
    <n v="148.88888888888889"/>
    <n v="15.129032258064516"/>
    <x v="1"/>
    <x v="6"/>
    <x v="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x v="0"/>
    <n v="25"/>
    <b v="1"/>
    <s v="theater/plays"/>
    <n v="105.49000000000002"/>
    <n v="21.098000000000003"/>
    <x v="1"/>
    <x v="6"/>
    <x v="0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x v="0"/>
    <n v="17"/>
    <b v="1"/>
    <s v="theater/plays"/>
    <n v="100.49999999999999"/>
    <n v="59.117647058823529"/>
    <x v="1"/>
    <x v="6"/>
    <x v="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x v="0"/>
    <n v="12"/>
    <b v="1"/>
    <s v="theater/plays"/>
    <n v="130.55555555555557"/>
    <n v="97.916666666666671"/>
    <x v="1"/>
    <x v="6"/>
    <x v="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x v="0"/>
    <n v="38"/>
    <b v="1"/>
    <s v="theater/plays"/>
    <n v="104.75000000000001"/>
    <n v="55.131578947368418"/>
    <x v="1"/>
    <x v="6"/>
    <x v="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x v="0"/>
    <n v="41"/>
    <b v="1"/>
    <s v="theater/plays"/>
    <n v="108.80000000000001"/>
    <n v="26.536585365853657"/>
    <x v="1"/>
    <x v="6"/>
    <x v="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x v="0"/>
    <n v="19"/>
    <b v="1"/>
    <s v="theater/plays"/>
    <n v="111.00000000000001"/>
    <n v="58.421052631578945"/>
    <x v="1"/>
    <x v="6"/>
    <x v="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x v="0"/>
    <n v="41"/>
    <b v="1"/>
    <s v="theater/plays"/>
    <n v="100.47999999999999"/>
    <n v="122.53658536585365"/>
    <x v="1"/>
    <x v="6"/>
    <x v="0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x v="0"/>
    <n v="26"/>
    <b v="1"/>
    <s v="theater/plays"/>
    <n v="114.35"/>
    <n v="87.961538461538467"/>
    <x v="1"/>
    <x v="6"/>
    <x v="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x v="0"/>
    <n v="25"/>
    <b v="1"/>
    <s v="theater/plays"/>
    <n v="122.06666666666666"/>
    <n v="73.239999999999995"/>
    <x v="1"/>
    <x v="6"/>
    <x v="0"/>
    <x v="0"/>
  </r>
  <r>
    <n v="3572"/>
    <s v="Monster"/>
    <s v="A darkly comic one woman show by Abram Rooney as part of The Camden Fringe 2015."/>
    <n v="500"/>
    <n v="500"/>
    <x v="0"/>
    <x v="1"/>
    <s v="GBP"/>
    <n v="1434894082"/>
    <x v="3572"/>
    <x v="0"/>
    <n v="9"/>
    <b v="1"/>
    <s v="theater/plays"/>
    <n v="100"/>
    <n v="55.555555555555557"/>
    <x v="1"/>
    <x v="6"/>
    <x v="0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x v="0"/>
    <n v="78"/>
    <b v="1"/>
    <s v="theater/plays"/>
    <n v="102.8"/>
    <n v="39.53846153846154"/>
    <x v="1"/>
    <x v="6"/>
    <x v="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x v="0"/>
    <n v="45"/>
    <b v="1"/>
    <s v="theater/plays"/>
    <n v="106.12068965517241"/>
    <n v="136.77777777777777"/>
    <x v="1"/>
    <x v="6"/>
    <x v="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x v="0"/>
    <n v="102"/>
    <b v="1"/>
    <s v="theater/plays"/>
    <n v="101.33000000000001"/>
    <n v="99.343137254901961"/>
    <x v="1"/>
    <x v="6"/>
    <x v="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x v="0"/>
    <n v="5"/>
    <b v="1"/>
    <s v="theater/plays"/>
    <n v="100"/>
    <n v="20"/>
    <x v="1"/>
    <x v="6"/>
    <x v="0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x v="0"/>
    <n v="27"/>
    <b v="1"/>
    <s v="theater/plays"/>
    <n v="130"/>
    <n v="28.888888888888889"/>
    <x v="1"/>
    <x v="6"/>
    <x v="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x v="0"/>
    <n v="37"/>
    <b v="1"/>
    <s v="theater/plays"/>
    <n v="100.01333333333334"/>
    <n v="40.545945945945945"/>
    <x v="1"/>
    <x v="6"/>
    <x v="0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x v="0"/>
    <n v="14"/>
    <b v="1"/>
    <s v="theater/plays"/>
    <n v="100"/>
    <n v="35.714285714285715"/>
    <x v="1"/>
    <x v="6"/>
    <x v="0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x v="0"/>
    <n v="27"/>
    <b v="1"/>
    <s v="theater/plays"/>
    <n v="113.88888888888889"/>
    <n v="37.962962962962962"/>
    <x v="1"/>
    <x v="6"/>
    <x v="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x v="0"/>
    <n v="45"/>
    <b v="1"/>
    <s v="theater/plays"/>
    <n v="100"/>
    <n v="33.333333333333336"/>
    <x v="1"/>
    <x v="6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x v="0"/>
    <n v="49"/>
    <b v="1"/>
    <s v="theater/plays"/>
    <n v="287"/>
    <n v="58.571428571428569"/>
    <x v="1"/>
    <x v="6"/>
    <x v="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x v="0"/>
    <n v="24"/>
    <b v="1"/>
    <s v="theater/plays"/>
    <n v="108.5"/>
    <n v="135.625"/>
    <x v="1"/>
    <x v="6"/>
    <x v="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x v="0"/>
    <n v="112"/>
    <b v="1"/>
    <s v="theater/plays"/>
    <n v="115.5"/>
    <n v="30.9375"/>
    <x v="1"/>
    <x v="6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x v="0"/>
    <n v="23"/>
    <b v="1"/>
    <s v="theater/plays"/>
    <n v="119.11764705882352"/>
    <n v="176.08695652173913"/>
    <x v="1"/>
    <x v="6"/>
    <x v="0"/>
    <x v="0"/>
  </r>
  <r>
    <n v="3586"/>
    <s v="Actors &amp; Musicians who are Blind or Autistic"/>
    <s v="See Theatre In A New Light"/>
    <n v="7500"/>
    <n v="8207"/>
    <x v="0"/>
    <x v="0"/>
    <s v="USD"/>
    <n v="1474649070"/>
    <x v="3586"/>
    <x v="0"/>
    <n v="54"/>
    <b v="1"/>
    <s v="theater/plays"/>
    <n v="109.42666666666668"/>
    <n v="151.9814814814815"/>
    <x v="1"/>
    <x v="6"/>
    <x v="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x v="0"/>
    <n v="28"/>
    <b v="1"/>
    <s v="theater/plays"/>
    <n v="126.6"/>
    <n v="22.607142857142858"/>
    <x v="1"/>
    <x v="6"/>
    <x v="0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x v="0"/>
    <n v="11"/>
    <b v="1"/>
    <s v="theater/plays"/>
    <n v="100.49999999999999"/>
    <n v="18.272727272727273"/>
    <x v="1"/>
    <x v="6"/>
    <x v="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x v="0"/>
    <n v="62"/>
    <b v="1"/>
    <s v="theater/plays"/>
    <n v="127.49999999999999"/>
    <n v="82.258064516129039"/>
    <x v="1"/>
    <x v="6"/>
    <x v="0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x v="0"/>
    <n v="73"/>
    <b v="1"/>
    <s v="theater/plays"/>
    <n v="100.05999999999999"/>
    <n v="68.534246575342465"/>
    <x v="1"/>
    <x v="6"/>
    <x v="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x v="0"/>
    <n v="18"/>
    <b v="1"/>
    <s v="theater/plays"/>
    <n v="175"/>
    <n v="68.055555555555557"/>
    <x v="1"/>
    <x v="6"/>
    <x v="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x v="0"/>
    <n v="35"/>
    <b v="1"/>
    <s v="theater/plays"/>
    <n v="127.25"/>
    <n v="72.714285714285708"/>
    <x v="1"/>
    <x v="6"/>
    <x v="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x v="0"/>
    <n v="43"/>
    <b v="1"/>
    <s v="theater/plays"/>
    <n v="110.63333333333334"/>
    <n v="77.186046511627907"/>
    <x v="1"/>
    <x v="6"/>
    <x v="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x v="0"/>
    <n v="36"/>
    <b v="1"/>
    <s v="theater/plays"/>
    <n v="125.93749999999999"/>
    <n v="55.972222222222221"/>
    <x v="1"/>
    <x v="6"/>
    <x v="0"/>
    <x v="0"/>
  </r>
  <r>
    <n v="3595"/>
    <s v="The Flu Season"/>
    <s v="A new theatre company staging Will Eno's The Flu Season in Seattle"/>
    <n v="2600"/>
    <n v="3081"/>
    <x v="0"/>
    <x v="0"/>
    <s v="USD"/>
    <n v="1426229940"/>
    <x v="3595"/>
    <x v="0"/>
    <n v="62"/>
    <b v="1"/>
    <s v="theater/plays"/>
    <n v="118.5"/>
    <n v="49.693548387096776"/>
    <x v="1"/>
    <x v="6"/>
    <x v="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x v="0"/>
    <n v="15"/>
    <b v="1"/>
    <s v="theater/plays"/>
    <n v="107.72727272727273"/>
    <n v="79"/>
    <x v="1"/>
    <x v="6"/>
    <x v="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x v="0"/>
    <n v="33"/>
    <b v="1"/>
    <s v="theater/plays"/>
    <n v="102.60000000000001"/>
    <n v="77.727272727272734"/>
    <x v="1"/>
    <x v="6"/>
    <x v="0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x v="0"/>
    <n v="27"/>
    <b v="1"/>
    <s v="theater/plays"/>
    <n v="110.1"/>
    <n v="40.777777777777779"/>
    <x v="1"/>
    <x v="6"/>
    <x v="0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x v="0"/>
    <n v="17"/>
    <b v="1"/>
    <s v="theater/plays"/>
    <n v="202"/>
    <n v="59.411764705882355"/>
    <x v="1"/>
    <x v="6"/>
    <x v="0"/>
    <x v="0"/>
  </r>
  <r>
    <n v="3600"/>
    <s v="Pariah"/>
    <s v="The First Play From The Man Who Brought You The Black James Bond!"/>
    <n v="10"/>
    <n v="13"/>
    <x v="0"/>
    <x v="0"/>
    <s v="USD"/>
    <n v="1476390164"/>
    <x v="3600"/>
    <x v="0"/>
    <n v="4"/>
    <b v="1"/>
    <s v="theater/plays"/>
    <n v="130"/>
    <n v="3.25"/>
    <x v="1"/>
    <x v="6"/>
    <x v="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x v="0"/>
    <n v="53"/>
    <b v="1"/>
    <s v="theater/plays"/>
    <n v="104.35000000000001"/>
    <n v="39.377358490566039"/>
    <x v="1"/>
    <x v="6"/>
    <x v="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x v="0"/>
    <n v="49"/>
    <b v="1"/>
    <s v="theater/plays"/>
    <n v="100.05"/>
    <n v="81.673469387755105"/>
    <x v="1"/>
    <x v="6"/>
    <x v="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x v="0"/>
    <n v="57"/>
    <b v="1"/>
    <s v="theater/plays"/>
    <n v="170.66666666666669"/>
    <n v="44.912280701754383"/>
    <x v="1"/>
    <x v="6"/>
    <x v="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x v="0"/>
    <n v="69"/>
    <b v="1"/>
    <s v="theater/plays"/>
    <n v="112.83333333333334"/>
    <n v="49.05797101449275"/>
    <x v="1"/>
    <x v="6"/>
    <x v="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x v="0"/>
    <n v="15"/>
    <b v="1"/>
    <s v="theater/plays"/>
    <n v="184"/>
    <n v="30.666666666666668"/>
    <x v="1"/>
    <x v="6"/>
    <x v="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x v="0"/>
    <n v="64"/>
    <b v="1"/>
    <s v="theater/plays"/>
    <n v="130.26666666666665"/>
    <n v="61.0625"/>
    <x v="1"/>
    <x v="6"/>
    <x v="0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x v="0"/>
    <n v="20"/>
    <b v="1"/>
    <s v="theater/plays"/>
    <n v="105.45454545454544"/>
    <n v="29"/>
    <x v="1"/>
    <x v="6"/>
    <x v="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x v="0"/>
    <n v="27"/>
    <b v="1"/>
    <s v="theater/plays"/>
    <n v="100"/>
    <n v="29.62962962962963"/>
    <x v="1"/>
    <x v="6"/>
    <x v="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x v="0"/>
    <n v="21"/>
    <b v="1"/>
    <s v="theater/plays"/>
    <n v="153.31632653061226"/>
    <n v="143.0952380952381"/>
    <x v="1"/>
    <x v="6"/>
    <x v="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x v="0"/>
    <n v="31"/>
    <b v="1"/>
    <s v="theater/plays"/>
    <n v="162.30000000000001"/>
    <n v="52.354838709677416"/>
    <x v="1"/>
    <x v="6"/>
    <x v="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x v="0"/>
    <n v="51"/>
    <b v="1"/>
    <s v="theater/plays"/>
    <n v="136"/>
    <n v="66.666666666666671"/>
    <x v="1"/>
    <x v="6"/>
    <x v="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x v="0"/>
    <n v="57"/>
    <b v="1"/>
    <s v="theater/plays"/>
    <n v="144.4"/>
    <n v="126.66666666666667"/>
    <x v="1"/>
    <x v="6"/>
    <x v="0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x v="0"/>
    <n v="20"/>
    <b v="1"/>
    <s v="theater/plays"/>
    <n v="100"/>
    <n v="62.5"/>
    <x v="1"/>
    <x v="6"/>
    <x v="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x v="0"/>
    <n v="71"/>
    <b v="1"/>
    <s v="theater/plays"/>
    <n v="100.8"/>
    <n v="35.492957746478872"/>
    <x v="1"/>
    <x v="6"/>
    <x v="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x v="0"/>
    <n v="72"/>
    <b v="1"/>
    <s v="theater/plays"/>
    <n v="106.80000000000001"/>
    <n v="37.083333333333336"/>
    <x v="1"/>
    <x v="6"/>
    <x v="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x v="0"/>
    <n v="45"/>
    <b v="1"/>
    <s v="theater/plays"/>
    <n v="124.8"/>
    <n v="69.333333333333329"/>
    <x v="1"/>
    <x v="6"/>
    <x v="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x v="0"/>
    <n v="51"/>
    <b v="1"/>
    <s v="theater/plays"/>
    <n v="118.91891891891892"/>
    <n v="17.254901960784313"/>
    <x v="1"/>
    <x v="6"/>
    <x v="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x v="0"/>
    <n v="56"/>
    <b v="1"/>
    <s v="theater/plays"/>
    <n v="101"/>
    <n v="36.071428571428569"/>
    <x v="1"/>
    <x v="6"/>
    <x v="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x v="0"/>
    <n v="17"/>
    <b v="1"/>
    <s v="theater/plays"/>
    <n v="112.99999999999999"/>
    <n v="66.470588235294116"/>
    <x v="1"/>
    <x v="6"/>
    <x v="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x v="0"/>
    <n v="197"/>
    <b v="1"/>
    <s v="theater/plays"/>
    <n v="105.19047619047619"/>
    <n v="56.065989847715734"/>
    <x v="1"/>
    <x v="6"/>
    <x v="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x v="0"/>
    <n v="70"/>
    <b v="1"/>
    <s v="theater/plays"/>
    <n v="109.73333333333332"/>
    <n v="47.028571428571432"/>
    <x v="1"/>
    <x v="6"/>
    <x v="0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x v="0"/>
    <n v="21"/>
    <b v="1"/>
    <s v="theater/plays"/>
    <n v="100.099"/>
    <n v="47.666190476190479"/>
    <x v="1"/>
    <x v="6"/>
    <x v="0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x v="0"/>
    <n v="34"/>
    <b v="1"/>
    <s v="theater/plays"/>
    <n v="120"/>
    <n v="88.235294117647058"/>
    <x v="1"/>
    <x v="6"/>
    <x v="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x v="0"/>
    <n v="39"/>
    <b v="1"/>
    <s v="theater/plays"/>
    <n v="104.93333333333332"/>
    <n v="80.717948717948715"/>
    <x v="1"/>
    <x v="6"/>
    <x v="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x v="0"/>
    <n v="78"/>
    <b v="1"/>
    <s v="theater/plays"/>
    <n v="102.66666666666666"/>
    <n v="39.487179487179489"/>
    <x v="1"/>
    <x v="6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x v="0"/>
    <n v="48"/>
    <b v="1"/>
    <s v="theater/plays"/>
    <n v="101.82500000000002"/>
    <n v="84.854166666666671"/>
    <x v="1"/>
    <x v="6"/>
    <x v="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x v="0"/>
    <n v="29"/>
    <b v="1"/>
    <s v="theater/plays"/>
    <n v="100"/>
    <n v="68.965517241379317"/>
    <x v="1"/>
    <x v="6"/>
    <x v="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x v="0"/>
    <n v="0"/>
    <b v="0"/>
    <s v="theater/musical"/>
    <n v="0"/>
    <e v="#DIV/0!"/>
    <x v="1"/>
    <x v="40"/>
    <x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x v="0"/>
    <n v="2"/>
    <b v="0"/>
    <s v="theater/musical"/>
    <n v="1.9999999999999998E-4"/>
    <n v="1"/>
    <x v="1"/>
    <x v="40"/>
    <x v="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x v="0"/>
    <n v="1"/>
    <b v="0"/>
    <s v="theater/musical"/>
    <n v="3.3333333333333333E-2"/>
    <n v="1"/>
    <x v="1"/>
    <x v="40"/>
    <x v="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x v="0"/>
    <n v="59"/>
    <b v="0"/>
    <s v="theater/musical"/>
    <n v="51.023391812865491"/>
    <n v="147.88135593220338"/>
    <x v="1"/>
    <x v="40"/>
    <x v="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x v="0"/>
    <n v="1"/>
    <b v="0"/>
    <s v="theater/musical"/>
    <n v="20"/>
    <n v="100"/>
    <x v="1"/>
    <x v="40"/>
    <x v="0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x v="0"/>
    <n v="31"/>
    <b v="0"/>
    <s v="theater/musical"/>
    <n v="35.24"/>
    <n v="56.838709677419352"/>
    <x v="1"/>
    <x v="40"/>
    <x v="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x v="0"/>
    <n v="18"/>
    <b v="0"/>
    <s v="theater/musical"/>
    <n v="4.246666666666667"/>
    <n v="176.94444444444446"/>
    <x v="1"/>
    <x v="40"/>
    <x v="0"/>
    <x v="0"/>
  </r>
  <r>
    <n v="3635"/>
    <s v="Mary's Son"/>
    <s v="Mary's Son is a pop opera about Jesus and the hope he brings to all people."/>
    <n v="3500"/>
    <n v="1276"/>
    <x v="2"/>
    <x v="0"/>
    <s v="USD"/>
    <n v="1461186676"/>
    <x v="3635"/>
    <x v="0"/>
    <n v="10"/>
    <b v="0"/>
    <s v="theater/musical"/>
    <n v="36.457142857142856"/>
    <n v="127.6"/>
    <x v="1"/>
    <x v="40"/>
    <x v="0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x v="0"/>
    <n v="0"/>
    <b v="0"/>
    <s v="theater/musical"/>
    <n v="0"/>
    <e v="#DIV/0!"/>
    <x v="1"/>
    <x v="40"/>
    <x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x v="0"/>
    <n v="14"/>
    <b v="0"/>
    <s v="theater/musical"/>
    <n v="30.866666666666664"/>
    <n v="66.142857142857139"/>
    <x v="1"/>
    <x v="40"/>
    <x v="0"/>
    <x v="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x v="0"/>
    <n v="2"/>
    <b v="0"/>
    <s v="theater/musical"/>
    <n v="6.5454545454545459"/>
    <n v="108"/>
    <x v="1"/>
    <x v="40"/>
    <x v="0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x v="0"/>
    <n v="1"/>
    <b v="0"/>
    <s v="theater/musical"/>
    <n v="4.0000000000000001E-3"/>
    <n v="1"/>
    <x v="1"/>
    <x v="40"/>
    <x v="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x v="0"/>
    <n v="3"/>
    <b v="0"/>
    <s v="theater/musical"/>
    <n v="5.5"/>
    <n v="18.333333333333332"/>
    <x v="1"/>
    <x v="40"/>
    <x v="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x v="0"/>
    <n v="0"/>
    <b v="0"/>
    <s v="theater/musical"/>
    <n v="0"/>
    <e v="#DIV/0!"/>
    <x v="1"/>
    <x v="40"/>
    <x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x v="0"/>
    <n v="2"/>
    <b v="0"/>
    <s v="theater/musical"/>
    <n v="2.1428571428571428"/>
    <n v="7.5"/>
    <x v="1"/>
    <x v="40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x v="0"/>
    <n v="0"/>
    <b v="0"/>
    <s v="theater/musical"/>
    <n v="0"/>
    <e v="#DIV/0!"/>
    <x v="1"/>
    <x v="40"/>
    <x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x v="0"/>
    <n v="12"/>
    <b v="0"/>
    <s v="theater/musical"/>
    <n v="16.420000000000002"/>
    <n v="68.416666666666671"/>
    <x v="1"/>
    <x v="40"/>
    <x v="0"/>
    <x v="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x v="0"/>
    <n v="1"/>
    <b v="0"/>
    <s v="theater/musical"/>
    <n v="0.1"/>
    <n v="1"/>
    <x v="1"/>
    <x v="40"/>
    <x v="0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x v="0"/>
    <n v="8"/>
    <b v="0"/>
    <s v="theater/musical"/>
    <n v="4.8099999999999996"/>
    <n v="60.125"/>
    <x v="1"/>
    <x v="40"/>
    <x v="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x v="0"/>
    <n v="2"/>
    <b v="0"/>
    <s v="theater/musical"/>
    <n v="6"/>
    <n v="15"/>
    <x v="1"/>
    <x v="40"/>
    <x v="0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x v="0"/>
    <n v="73"/>
    <b v="1"/>
    <s v="theater/plays"/>
    <n v="100.38249999999999"/>
    <n v="550.04109589041093"/>
    <x v="1"/>
    <x v="6"/>
    <x v="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x v="0"/>
    <n v="8"/>
    <b v="1"/>
    <s v="theater/plays"/>
    <n v="104"/>
    <n v="97.5"/>
    <x v="1"/>
    <x v="6"/>
    <x v="0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x v="0"/>
    <n v="17"/>
    <b v="1"/>
    <s v="theater/plays"/>
    <n v="100"/>
    <n v="29.411764705882351"/>
    <x v="1"/>
    <x v="6"/>
    <x v="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x v="0"/>
    <n v="9"/>
    <b v="1"/>
    <s v="theater/plays"/>
    <n v="104"/>
    <n v="57.777777777777779"/>
    <x v="1"/>
    <x v="6"/>
    <x v="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x v="0"/>
    <n v="17"/>
    <b v="1"/>
    <s v="theater/plays"/>
    <n v="250.66666666666669"/>
    <n v="44.235294117647058"/>
    <x v="1"/>
    <x v="6"/>
    <x v="0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x v="0"/>
    <n v="33"/>
    <b v="1"/>
    <s v="theater/plays"/>
    <n v="100.49999999999999"/>
    <n v="60.909090909090907"/>
    <x v="1"/>
    <x v="6"/>
    <x v="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x v="0"/>
    <n v="38"/>
    <b v="1"/>
    <s v="theater/plays"/>
    <n v="174.4"/>
    <n v="68.84210526315789"/>
    <x v="1"/>
    <x v="6"/>
    <x v="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x v="0"/>
    <n v="79"/>
    <b v="1"/>
    <s v="theater/plays"/>
    <n v="116.26"/>
    <n v="73.582278481012665"/>
    <x v="1"/>
    <x v="6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x v="0"/>
    <n v="46"/>
    <b v="1"/>
    <s v="theater/plays"/>
    <n v="105.82000000000001"/>
    <n v="115.02173913043478"/>
    <x v="1"/>
    <x v="6"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x v="0"/>
    <n v="20"/>
    <b v="1"/>
    <s v="theater/plays"/>
    <n v="110.75"/>
    <n v="110.75"/>
    <x v="1"/>
    <x v="6"/>
    <x v="0"/>
    <x v="0"/>
  </r>
  <r>
    <n v="3658"/>
    <s v="Mr. Marmalade"/>
    <s v="Life is hard when your own imaginary friend can't make time for you."/>
    <n v="1500"/>
    <n v="1510"/>
    <x v="0"/>
    <x v="0"/>
    <s v="USD"/>
    <n v="1404273540"/>
    <x v="3658"/>
    <x v="0"/>
    <n v="20"/>
    <b v="1"/>
    <s v="theater/plays"/>
    <n v="100.66666666666666"/>
    <n v="75.5"/>
    <x v="1"/>
    <x v="6"/>
    <x v="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x v="0"/>
    <n v="13"/>
    <b v="1"/>
    <s v="theater/plays"/>
    <n v="102.03333333333333"/>
    <n v="235.46153846153845"/>
    <x v="1"/>
    <x v="6"/>
    <x v="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x v="0"/>
    <n v="22"/>
    <b v="1"/>
    <s v="theater/plays"/>
    <n v="100"/>
    <n v="11.363636363636363"/>
    <x v="1"/>
    <x v="6"/>
    <x v="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x v="0"/>
    <n v="36"/>
    <b v="1"/>
    <s v="theater/plays"/>
    <n v="111.00000000000001"/>
    <n v="92.5"/>
    <x v="1"/>
    <x v="6"/>
    <x v="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x v="0"/>
    <n v="40"/>
    <b v="1"/>
    <s v="theater/plays"/>
    <n v="101.42500000000001"/>
    <n v="202.85"/>
    <x v="1"/>
    <x v="6"/>
    <x v="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x v="0"/>
    <n v="9"/>
    <b v="1"/>
    <s v="theater/plays"/>
    <n v="104"/>
    <n v="26"/>
    <x v="1"/>
    <x v="6"/>
    <x v="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x v="0"/>
    <n v="19"/>
    <b v="1"/>
    <s v="theater/plays"/>
    <n v="109.375"/>
    <n v="46.05263157894737"/>
    <x v="1"/>
    <x v="6"/>
    <x v="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x v="0"/>
    <n v="14"/>
    <b v="1"/>
    <s v="theater/plays"/>
    <n v="115.16129032258064"/>
    <n v="51"/>
    <x v="1"/>
    <x v="6"/>
    <x v="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x v="0"/>
    <n v="38"/>
    <b v="1"/>
    <s v="theater/plays"/>
    <n v="100"/>
    <n v="31.578947368421051"/>
    <x v="1"/>
    <x v="6"/>
    <x v="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x v="0"/>
    <n v="58"/>
    <b v="1"/>
    <s v="theater/plays"/>
    <n v="103.17033333333335"/>
    <n v="53.363965517241382"/>
    <x v="1"/>
    <x v="6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x v="0"/>
    <n v="28"/>
    <b v="1"/>
    <s v="theater/plays"/>
    <n v="103.49999999999999"/>
    <n v="36.964285714285715"/>
    <x v="1"/>
    <x v="6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x v="0"/>
    <n v="17"/>
    <b v="1"/>
    <s v="theater/plays"/>
    <n v="138.19999999999999"/>
    <n v="81.294117647058826"/>
    <x v="1"/>
    <x v="6"/>
    <x v="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x v="0"/>
    <n v="12"/>
    <b v="1"/>
    <s v="theater/plays"/>
    <n v="109.54545454545455"/>
    <n v="20.083333333333332"/>
    <x v="1"/>
    <x v="6"/>
    <x v="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x v="0"/>
    <n v="40"/>
    <b v="1"/>
    <s v="theater/plays"/>
    <n v="100.85714285714286"/>
    <n v="88.25"/>
    <x v="1"/>
    <x v="6"/>
    <x v="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x v="0"/>
    <n v="57"/>
    <b v="1"/>
    <s v="theater/plays"/>
    <n v="101.53333333333335"/>
    <n v="53.438596491228068"/>
    <x v="1"/>
    <x v="6"/>
    <x v="0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x v="0"/>
    <n v="114"/>
    <b v="1"/>
    <s v="theater/plays"/>
    <n v="113.625"/>
    <n v="39.868421052631582"/>
    <x v="1"/>
    <x v="6"/>
    <x v="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x v="0"/>
    <n v="31"/>
    <b v="1"/>
    <s v="theater/plays"/>
    <n v="100"/>
    <n v="145.16129032258064"/>
    <x v="1"/>
    <x v="6"/>
    <x v="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x v="0"/>
    <n v="3"/>
    <b v="1"/>
    <s v="theater/plays"/>
    <n v="140"/>
    <n v="23.333333333333332"/>
    <x v="1"/>
    <x v="6"/>
    <x v="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x v="0"/>
    <n v="16"/>
    <b v="1"/>
    <s v="theater/plays"/>
    <n v="128.75"/>
    <n v="64.375"/>
    <x v="1"/>
    <x v="6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x v="0"/>
    <n v="199"/>
    <b v="1"/>
    <s v="theater/plays"/>
    <n v="102.90416666666667"/>
    <n v="62.052763819095475"/>
    <x v="1"/>
    <x v="6"/>
    <x v="0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x v="0"/>
    <n v="31"/>
    <b v="1"/>
    <s v="theater/plays"/>
    <n v="102.49999999999999"/>
    <n v="66.129032258064512"/>
    <x v="1"/>
    <x v="6"/>
    <x v="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x v="0"/>
    <n v="30"/>
    <b v="1"/>
    <s v="theater/plays"/>
    <n v="110.1"/>
    <n v="73.400000000000006"/>
    <x v="1"/>
    <x v="6"/>
    <x v="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x v="0"/>
    <n v="34"/>
    <b v="1"/>
    <s v="theater/plays"/>
    <n v="112.76666666666667"/>
    <n v="99.5"/>
    <x v="1"/>
    <x v="6"/>
    <x v="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x v="0"/>
    <n v="18"/>
    <b v="1"/>
    <s v="theater/plays"/>
    <n v="111.9"/>
    <n v="62.166666666666664"/>
    <x v="1"/>
    <x v="6"/>
    <x v="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x v="0"/>
    <n v="67"/>
    <b v="1"/>
    <s v="theater/plays"/>
    <n v="139.19999999999999"/>
    <n v="62.328358208955223"/>
    <x v="1"/>
    <x v="6"/>
    <x v="0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x v="0"/>
    <n v="66"/>
    <b v="1"/>
    <s v="theater/plays"/>
    <n v="110.85714285714286"/>
    <n v="58.787878787878789"/>
    <x v="1"/>
    <x v="6"/>
    <x v="0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x v="0"/>
    <n v="23"/>
    <b v="1"/>
    <s v="theater/plays"/>
    <n v="139.06666666666666"/>
    <n v="45.347826086956523"/>
    <x v="1"/>
    <x v="6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x v="0"/>
    <n v="126"/>
    <b v="1"/>
    <s v="theater/plays"/>
    <n v="105.69999999999999"/>
    <n v="41.944444444444443"/>
    <x v="1"/>
    <x v="6"/>
    <x v="0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x v="0"/>
    <n v="6"/>
    <b v="1"/>
    <s v="theater/plays"/>
    <n v="101.42857142857142"/>
    <n v="59.166666666666664"/>
    <x v="1"/>
    <x v="6"/>
    <x v="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x v="0"/>
    <n v="25"/>
    <b v="1"/>
    <s v="theater/plays"/>
    <n v="100.245"/>
    <n v="200.49"/>
    <x v="1"/>
    <x v="6"/>
    <x v="0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x v="0"/>
    <n v="39"/>
    <b v="1"/>
    <s v="theater/plays"/>
    <n v="109.16666666666666"/>
    <n v="83.974358974358978"/>
    <x v="1"/>
    <x v="6"/>
    <x v="0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x v="0"/>
    <n v="62"/>
    <b v="1"/>
    <s v="theater/plays"/>
    <n v="118.33333333333333"/>
    <n v="57.258064516129032"/>
    <x v="1"/>
    <x v="6"/>
    <x v="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x v="0"/>
    <n v="31"/>
    <b v="1"/>
    <s v="theater/plays"/>
    <n v="120"/>
    <n v="58.064516129032256"/>
    <x v="1"/>
    <x v="6"/>
    <x v="0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x v="0"/>
    <n v="274"/>
    <b v="1"/>
    <s v="theater/plays"/>
    <n v="127.96000000000001"/>
    <n v="186.80291970802921"/>
    <x v="1"/>
    <x v="6"/>
    <x v="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x v="0"/>
    <n v="17"/>
    <b v="1"/>
    <s v="theater/plays"/>
    <n v="126"/>
    <n v="74.117647058823536"/>
    <x v="1"/>
    <x v="6"/>
    <x v="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x v="0"/>
    <n v="14"/>
    <b v="1"/>
    <s v="theater/plays"/>
    <n v="129.12912912912913"/>
    <n v="30.714285714285715"/>
    <x v="1"/>
    <x v="6"/>
    <x v="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x v="0"/>
    <n v="60"/>
    <b v="1"/>
    <s v="theater/plays"/>
    <n v="107.42857142857143"/>
    <n v="62.666666666666664"/>
    <x v="1"/>
    <x v="6"/>
    <x v="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x v="0"/>
    <n v="33"/>
    <b v="1"/>
    <s v="theater/plays"/>
    <n v="100.125"/>
    <n v="121.36363636363636"/>
    <x v="1"/>
    <x v="6"/>
    <x v="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x v="0"/>
    <n v="78"/>
    <b v="1"/>
    <s v="theater/plays"/>
    <n v="155"/>
    <n v="39.743589743589745"/>
    <x v="1"/>
    <x v="6"/>
    <x v="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x v="0"/>
    <n v="30"/>
    <b v="1"/>
    <s v="theater/plays"/>
    <n v="108"/>
    <n v="72"/>
    <x v="1"/>
    <x v="6"/>
    <x v="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x v="0"/>
    <n v="136"/>
    <b v="1"/>
    <s v="theater/plays"/>
    <n v="110.52"/>
    <n v="40.632352941176471"/>
    <x v="1"/>
    <x v="6"/>
    <x v="0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x v="0"/>
    <n v="40"/>
    <b v="1"/>
    <s v="theater/plays"/>
    <n v="100.8"/>
    <n v="63"/>
    <x v="1"/>
    <x v="6"/>
    <x v="0"/>
    <x v="0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x v="0"/>
    <n v="18"/>
    <b v="1"/>
    <s v="theater/plays"/>
    <n v="121.2"/>
    <n v="33.666666666666664"/>
    <x v="1"/>
    <x v="6"/>
    <x v="0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x v="0"/>
    <n v="39"/>
    <b v="1"/>
    <s v="theater/plays"/>
    <n v="100.33333333333334"/>
    <n v="38.589743589743591"/>
    <x v="1"/>
    <x v="6"/>
    <x v="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x v="0"/>
    <n v="21"/>
    <b v="1"/>
    <s v="theater/plays"/>
    <n v="109.16666666666666"/>
    <n v="155.95238095238096"/>
    <x v="1"/>
    <x v="6"/>
    <x v="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x v="0"/>
    <n v="30"/>
    <b v="1"/>
    <s v="theater/plays"/>
    <n v="123.42857142857142"/>
    <n v="43.2"/>
    <x v="1"/>
    <x v="6"/>
    <x v="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x v="0"/>
    <n v="27"/>
    <b v="1"/>
    <s v="theater/plays"/>
    <n v="136.33666666666667"/>
    <n v="15.148518518518518"/>
    <x v="1"/>
    <x v="6"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x v="0"/>
    <n v="35"/>
    <b v="1"/>
    <s v="theater/plays"/>
    <n v="103.46657233816768"/>
    <n v="83.571428571428569"/>
    <x v="1"/>
    <x v="6"/>
    <x v="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x v="0"/>
    <n v="13"/>
    <b v="1"/>
    <s v="theater/plays"/>
    <n v="121.33333333333334"/>
    <n v="140"/>
    <x v="1"/>
    <x v="6"/>
    <x v="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x v="0"/>
    <n v="23"/>
    <b v="1"/>
    <s v="theater/plays"/>
    <n v="186"/>
    <n v="80.869565217391298"/>
    <x v="1"/>
    <x v="6"/>
    <x v="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x v="0"/>
    <n v="39"/>
    <b v="1"/>
    <s v="theater/plays"/>
    <n v="300"/>
    <n v="53.846153846153847"/>
    <x v="1"/>
    <x v="6"/>
    <x v="0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x v="0"/>
    <n v="35"/>
    <b v="1"/>
    <s v="theater/plays"/>
    <n v="108.25"/>
    <n v="30.928571428571427"/>
    <x v="1"/>
    <x v="6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x v="0"/>
    <n v="27"/>
    <b v="1"/>
    <s v="theater/plays"/>
    <n v="141.15384615384616"/>
    <n v="67.962962962962962"/>
    <x v="1"/>
    <x v="6"/>
    <x v="0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x v="0"/>
    <n v="21"/>
    <b v="1"/>
    <s v="theater/plays"/>
    <n v="113.99999999999999"/>
    <n v="27.142857142857142"/>
    <x v="1"/>
    <x v="6"/>
    <x v="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x v="0"/>
    <n v="104"/>
    <b v="1"/>
    <s v="theater/plays"/>
    <n v="153.73333333333335"/>
    <n v="110.86538461538461"/>
    <x v="1"/>
    <x v="6"/>
    <x v="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x v="0"/>
    <n v="19"/>
    <b v="1"/>
    <s v="theater/plays"/>
    <n v="101.49999999999999"/>
    <n v="106.84210526315789"/>
    <x v="1"/>
    <x v="6"/>
    <x v="0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x v="0"/>
    <n v="97"/>
    <b v="1"/>
    <s v="theater/plays"/>
    <n v="102.35000000000001"/>
    <n v="105.51546391752578"/>
    <x v="1"/>
    <x v="6"/>
    <x v="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x v="0"/>
    <n v="27"/>
    <b v="1"/>
    <s v="theater/plays"/>
    <n v="102.57142857142858"/>
    <n v="132.96296296296296"/>
    <x v="1"/>
    <x v="6"/>
    <x v="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x v="0"/>
    <n v="24"/>
    <b v="1"/>
    <s v="theater/plays"/>
    <n v="155.75"/>
    <n v="51.916666666666664"/>
    <x v="1"/>
    <x v="6"/>
    <x v="0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x v="0"/>
    <n v="13"/>
    <b v="1"/>
    <s v="theater/plays"/>
    <n v="100.75"/>
    <n v="310"/>
    <x v="1"/>
    <x v="6"/>
    <x v="0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x v="0"/>
    <n v="46"/>
    <b v="1"/>
    <s v="theater/plays"/>
    <n v="239.4"/>
    <n v="26.021739130434781"/>
    <x v="1"/>
    <x v="6"/>
    <x v="0"/>
    <x v="0"/>
  </r>
  <r>
    <n v="3719"/>
    <s v="Corium"/>
    <s v="A new piece of physical theatre about love, regret and longing."/>
    <n v="200"/>
    <n v="420"/>
    <x v="0"/>
    <x v="1"/>
    <s v="GBP"/>
    <n v="1434994266"/>
    <x v="3719"/>
    <x v="0"/>
    <n v="4"/>
    <b v="1"/>
    <s v="theater/plays"/>
    <n v="210"/>
    <n v="105"/>
    <x v="1"/>
    <x v="6"/>
    <x v="0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x v="0"/>
    <n v="40"/>
    <b v="1"/>
    <s v="theater/plays"/>
    <n v="104.51515151515152"/>
    <n v="86.224999999999994"/>
    <x v="1"/>
    <x v="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x v="0"/>
    <n v="44"/>
    <b v="1"/>
    <s v="theater/plays"/>
    <n v="100.8"/>
    <n v="114.54545454545455"/>
    <x v="1"/>
    <x v="6"/>
    <x v="0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x v="0"/>
    <n v="35"/>
    <b v="1"/>
    <s v="theater/plays"/>
    <n v="111.20000000000002"/>
    <n v="47.657142857142858"/>
    <x v="1"/>
    <x v="6"/>
    <x v="0"/>
    <x v="0"/>
  </r>
  <r>
    <n v="3723"/>
    <s v="Beauty and the Beast"/>
    <s v="Saltmine Theatre Company present Beauty and the Beast:"/>
    <n v="4500"/>
    <n v="4592"/>
    <x v="0"/>
    <x v="1"/>
    <s v="GBP"/>
    <n v="1417374262"/>
    <x v="3723"/>
    <x v="0"/>
    <n v="63"/>
    <b v="1"/>
    <s v="theater/plays"/>
    <n v="102.04444444444445"/>
    <n v="72.888888888888886"/>
    <x v="1"/>
    <x v="6"/>
    <x v="0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x v="0"/>
    <n v="89"/>
    <b v="1"/>
    <s v="theater/plays"/>
    <n v="102.54767441860466"/>
    <n v="49.545505617977533"/>
    <x v="1"/>
    <x v="6"/>
    <x v="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x v="0"/>
    <n v="15"/>
    <b v="1"/>
    <s v="theater/plays"/>
    <n v="127"/>
    <n v="25.4"/>
    <x v="1"/>
    <x v="6"/>
    <x v="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x v="0"/>
    <n v="46"/>
    <b v="1"/>
    <s v="theater/plays"/>
    <n v="338.70588235294122"/>
    <n v="62.586956521739133"/>
    <x v="1"/>
    <x v="6"/>
    <x v="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x v="0"/>
    <n v="33"/>
    <b v="1"/>
    <s v="theater/plays"/>
    <n v="100.75"/>
    <n v="61.060606060606062"/>
    <x v="1"/>
    <x v="6"/>
    <x v="0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x v="0"/>
    <n v="31"/>
    <b v="0"/>
    <s v="theater/plays"/>
    <n v="9.31"/>
    <n v="60.064516129032256"/>
    <x v="1"/>
    <x v="6"/>
    <x v="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x v="0"/>
    <n v="5"/>
    <b v="0"/>
    <s v="theater/plays"/>
    <n v="7.24"/>
    <n v="72.400000000000006"/>
    <x v="1"/>
    <x v="6"/>
    <x v="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x v="0"/>
    <n v="1"/>
    <b v="0"/>
    <s v="theater/plays"/>
    <n v="10"/>
    <n v="100"/>
    <x v="1"/>
    <x v="6"/>
    <x v="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x v="0"/>
    <n v="12"/>
    <b v="0"/>
    <s v="theater/plays"/>
    <n v="11.272727272727273"/>
    <n v="51.666666666666664"/>
    <x v="1"/>
    <x v="6"/>
    <x v="0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x v="0"/>
    <n v="4"/>
    <b v="0"/>
    <s v="theater/plays"/>
    <n v="15.411764705882353"/>
    <n v="32.75"/>
    <x v="1"/>
    <x v="6"/>
    <x v="0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x v="0"/>
    <n v="0"/>
    <b v="0"/>
    <s v="theater/plays"/>
    <n v="0"/>
    <e v="#DIV/0!"/>
    <x v="1"/>
    <x v="6"/>
    <x v="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x v="0"/>
    <n v="7"/>
    <b v="0"/>
    <s v="theater/plays"/>
    <n v="28.466666666666669"/>
    <n v="61"/>
    <x v="1"/>
    <x v="6"/>
    <x v="0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x v="0"/>
    <n v="2"/>
    <b v="0"/>
    <s v="theater/plays"/>
    <n v="13.333333333333334"/>
    <n v="10"/>
    <x v="1"/>
    <x v="6"/>
    <x v="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x v="0"/>
    <n v="1"/>
    <b v="0"/>
    <s v="theater/plays"/>
    <n v="0.66666666666666674"/>
    <n v="10"/>
    <x v="1"/>
    <x v="6"/>
    <x v="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x v="0"/>
    <n v="4"/>
    <b v="0"/>
    <s v="theater/plays"/>
    <n v="21.428571428571427"/>
    <n v="37.5"/>
    <x v="1"/>
    <x v="6"/>
    <x v="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x v="0"/>
    <n v="6"/>
    <b v="0"/>
    <s v="theater/plays"/>
    <n v="18"/>
    <n v="45"/>
    <x v="1"/>
    <x v="6"/>
    <x v="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x v="0"/>
    <n v="8"/>
    <b v="0"/>
    <s v="theater/plays"/>
    <n v="20.125"/>
    <n v="100.625"/>
    <x v="1"/>
    <x v="6"/>
    <x v="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x v="0"/>
    <n v="14"/>
    <b v="0"/>
    <s v="theater/plays"/>
    <n v="17.899999999999999"/>
    <n v="25.571428571428573"/>
    <x v="1"/>
    <x v="6"/>
    <x v="0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x v="0"/>
    <n v="0"/>
    <b v="0"/>
    <s v="theater/plays"/>
    <n v="0"/>
    <e v="#DIV/0!"/>
    <x v="1"/>
    <x v="6"/>
    <x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x v="0"/>
    <n v="4"/>
    <b v="0"/>
    <s v="theater/plays"/>
    <n v="2"/>
    <n v="25"/>
    <x v="1"/>
    <x v="6"/>
    <x v="0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x v="0"/>
    <n v="0"/>
    <b v="0"/>
    <s v="theater/plays"/>
    <n v="0"/>
    <e v="#DIV/0!"/>
    <x v="1"/>
    <x v="6"/>
    <x v="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x v="0"/>
    <n v="0"/>
    <b v="0"/>
    <s v="theater/plays"/>
    <n v="0"/>
    <e v="#DIV/0!"/>
    <x v="1"/>
    <x v="6"/>
    <x v="0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x v="0"/>
    <n v="1"/>
    <b v="0"/>
    <s v="theater/plays"/>
    <n v="10"/>
    <n v="10"/>
    <x v="1"/>
    <x v="6"/>
    <x v="0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x v="0"/>
    <n v="1"/>
    <b v="0"/>
    <s v="theater/plays"/>
    <n v="2.3764705882352941"/>
    <n v="202"/>
    <x v="1"/>
    <x v="6"/>
    <x v="0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x v="0"/>
    <n v="1"/>
    <b v="0"/>
    <s v="theater/plays"/>
    <n v="1"/>
    <n v="25"/>
    <x v="1"/>
    <x v="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x v="0"/>
    <n v="52"/>
    <b v="1"/>
    <s v="theater/musical"/>
    <n v="103.52"/>
    <n v="99.538461538461533"/>
    <x v="1"/>
    <x v="40"/>
    <x v="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x v="0"/>
    <n v="7"/>
    <b v="1"/>
    <s v="theater/musical"/>
    <n v="105"/>
    <n v="75"/>
    <x v="1"/>
    <x v="40"/>
    <x v="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x v="0"/>
    <n v="28"/>
    <b v="1"/>
    <s v="theater/musical"/>
    <n v="100.44999999999999"/>
    <n v="215.25"/>
    <x v="1"/>
    <x v="40"/>
    <x v="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x v="0"/>
    <n v="11"/>
    <b v="1"/>
    <s v="theater/musical"/>
    <n v="132.6"/>
    <n v="120.54545454545455"/>
    <x v="1"/>
    <x v="40"/>
    <x v="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x v="0"/>
    <n v="15"/>
    <b v="1"/>
    <s v="theater/musical"/>
    <n v="112.99999999999999"/>
    <n v="37.666666666666664"/>
    <x v="1"/>
    <x v="40"/>
    <x v="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x v="0"/>
    <n v="30"/>
    <b v="1"/>
    <s v="theater/musical"/>
    <n v="103.34"/>
    <n v="172.23333333333332"/>
    <x v="1"/>
    <x v="40"/>
    <x v="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x v="0"/>
    <n v="27"/>
    <b v="1"/>
    <s v="theater/musical"/>
    <n v="120"/>
    <n v="111.11111111111111"/>
    <x v="1"/>
    <x v="40"/>
    <x v="0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x v="0"/>
    <n v="28"/>
    <b v="1"/>
    <s v="theater/musical"/>
    <n v="129.63636363636363"/>
    <n v="25.464285714285715"/>
    <x v="1"/>
    <x v="40"/>
    <x v="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x v="0"/>
    <n v="17"/>
    <b v="1"/>
    <s v="theater/musical"/>
    <n v="101.11111111111111"/>
    <n v="267.64705882352939"/>
    <x v="1"/>
    <x v="40"/>
    <x v="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x v="0"/>
    <n v="50"/>
    <b v="1"/>
    <s v="theater/musical"/>
    <n v="108.51428571428572"/>
    <n v="75.959999999999994"/>
    <x v="1"/>
    <x v="40"/>
    <x v="0"/>
    <x v="0"/>
  </r>
  <r>
    <n v="3758"/>
    <s v="Luigi's Ladies"/>
    <s v="LUIGI'S LADIES: an original one-woman musical comedy"/>
    <n v="1500"/>
    <n v="1535"/>
    <x v="0"/>
    <x v="0"/>
    <s v="USD"/>
    <n v="1400475600"/>
    <x v="3758"/>
    <x v="0"/>
    <n v="26"/>
    <b v="1"/>
    <s v="theater/musical"/>
    <n v="102.33333333333334"/>
    <n v="59.03846153846154"/>
    <x v="1"/>
    <x v="40"/>
    <x v="0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x v="0"/>
    <n v="88"/>
    <b v="1"/>
    <s v="theater/musical"/>
    <n v="110.24425000000002"/>
    <n v="50.111022727272733"/>
    <x v="1"/>
    <x v="40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x v="0"/>
    <n v="91"/>
    <b v="1"/>
    <s v="theater/musical"/>
    <n v="101.0154"/>
    <n v="55.502967032967035"/>
    <x v="1"/>
    <x v="40"/>
    <x v="0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x v="0"/>
    <n v="3"/>
    <b v="1"/>
    <s v="theater/musical"/>
    <n v="100"/>
    <n v="166.66666666666666"/>
    <x v="1"/>
    <x v="40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x v="0"/>
    <n v="28"/>
    <b v="1"/>
    <s v="theater/musical"/>
    <n v="106.24"/>
    <n v="47.428571428571431"/>
    <x v="1"/>
    <x v="40"/>
    <x v="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x v="0"/>
    <n v="77"/>
    <b v="1"/>
    <s v="theater/musical"/>
    <n v="100"/>
    <n v="64.935064935064929"/>
    <x v="1"/>
    <x v="40"/>
    <x v="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x v="0"/>
    <n v="27"/>
    <b v="1"/>
    <s v="theater/musical"/>
    <n v="100"/>
    <n v="55.555555555555557"/>
    <x v="1"/>
    <x v="40"/>
    <x v="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x v="0"/>
    <n v="107"/>
    <b v="1"/>
    <s v="theater/musical"/>
    <n v="113.45714285714286"/>
    <n v="74.224299065420567"/>
    <x v="1"/>
    <x v="40"/>
    <x v="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x v="0"/>
    <n v="96"/>
    <b v="1"/>
    <s v="theater/musical"/>
    <n v="102.65010000000001"/>
    <n v="106.9271875"/>
    <x v="1"/>
    <x v="40"/>
    <x v="0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x v="0"/>
    <n v="56"/>
    <b v="1"/>
    <s v="theater/musical"/>
    <n v="116.75"/>
    <n v="41.696428571428569"/>
    <x v="1"/>
    <x v="40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x v="0"/>
    <n v="58"/>
    <b v="1"/>
    <s v="theater/musical"/>
    <n v="107.65274999999998"/>
    <n v="74.243275862068955"/>
    <x v="1"/>
    <x v="40"/>
    <x v="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x v="0"/>
    <n v="15"/>
    <b v="1"/>
    <s v="theater/musical"/>
    <n v="100"/>
    <n v="73.333333333333329"/>
    <x v="1"/>
    <x v="40"/>
    <x v="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x v="0"/>
    <n v="20"/>
    <b v="1"/>
    <s v="theater/musical"/>
    <n v="100"/>
    <n v="100"/>
    <x v="1"/>
    <x v="40"/>
    <x v="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x v="0"/>
    <n v="38"/>
    <b v="1"/>
    <s v="theater/musical"/>
    <n v="146"/>
    <n v="38.421052631578945"/>
    <x v="1"/>
    <x v="40"/>
    <x v="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x v="0"/>
    <n v="33"/>
    <b v="1"/>
    <s v="theater/musical"/>
    <n v="110.2"/>
    <n v="166.96969696969697"/>
    <x v="1"/>
    <x v="40"/>
    <x v="0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x v="0"/>
    <n v="57"/>
    <b v="1"/>
    <s v="theater/musical"/>
    <n v="108.2"/>
    <n v="94.912280701754383"/>
    <x v="1"/>
    <x v="40"/>
    <x v="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x v="0"/>
    <n v="25"/>
    <b v="1"/>
    <s v="theater/musical"/>
    <n v="100"/>
    <n v="100"/>
    <x v="1"/>
    <x v="40"/>
    <x v="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x v="0"/>
    <n v="14"/>
    <b v="1"/>
    <s v="theater/musical"/>
    <n v="100.25"/>
    <n v="143.21428571428572"/>
    <x v="1"/>
    <x v="40"/>
    <x v="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x v="0"/>
    <n v="94"/>
    <b v="1"/>
    <s v="theater/musical"/>
    <n v="106.71250000000001"/>
    <n v="90.819148936170208"/>
    <x v="1"/>
    <x v="40"/>
    <x v="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x v="0"/>
    <n v="59"/>
    <b v="1"/>
    <s v="theater/musical"/>
    <n v="143.19999999999999"/>
    <n v="48.542372881355931"/>
    <x v="1"/>
    <x v="40"/>
    <x v="0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x v="0"/>
    <n v="36"/>
    <b v="1"/>
    <s v="theater/musical"/>
    <n v="105.04166666666667"/>
    <n v="70.027777777777771"/>
    <x v="1"/>
    <x v="40"/>
    <x v="0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x v="0"/>
    <n v="115"/>
    <b v="1"/>
    <s v="theater/musical"/>
    <n v="103.98"/>
    <n v="135.62608695652173"/>
    <x v="1"/>
    <x v="40"/>
    <x v="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x v="0"/>
    <n v="30"/>
    <b v="1"/>
    <s v="theater/musical"/>
    <n v="120"/>
    <n v="100"/>
    <x v="1"/>
    <x v="40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x v="0"/>
    <n v="52"/>
    <b v="1"/>
    <s v="theater/musical"/>
    <n v="109.66666666666667"/>
    <n v="94.90384615384616"/>
    <x v="1"/>
    <x v="40"/>
    <x v="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x v="0"/>
    <n v="27"/>
    <b v="1"/>
    <s v="theater/musical"/>
    <n v="101.75"/>
    <n v="75.370370370370367"/>
    <x v="1"/>
    <x v="40"/>
    <x v="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x v="0"/>
    <n v="24"/>
    <b v="1"/>
    <s v="theater/musical"/>
    <n v="128.91666666666666"/>
    <n v="64.458333333333329"/>
    <x v="1"/>
    <x v="40"/>
    <x v="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x v="0"/>
    <n v="10"/>
    <b v="1"/>
    <s v="theater/musical"/>
    <n v="114.99999999999999"/>
    <n v="115"/>
    <x v="1"/>
    <x v="40"/>
    <x v="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x v="0"/>
    <n v="30"/>
    <b v="1"/>
    <s v="theater/musical"/>
    <n v="150.75"/>
    <n v="100.5"/>
    <x v="1"/>
    <x v="40"/>
    <x v="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x v="0"/>
    <n v="71"/>
    <b v="1"/>
    <s v="theater/musical"/>
    <n v="110.96666666666665"/>
    <n v="93.774647887323937"/>
    <x v="1"/>
    <x v="40"/>
    <x v="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x v="0"/>
    <n v="10"/>
    <b v="1"/>
    <s v="theater/musical"/>
    <n v="100.28571428571429"/>
    <n v="35.1"/>
    <x v="1"/>
    <x v="40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x v="0"/>
    <n v="1"/>
    <b v="0"/>
    <s v="theater/musical"/>
    <n v="0.66666666666666674"/>
    <n v="500"/>
    <x v="1"/>
    <x v="40"/>
    <x v="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x v="0"/>
    <n v="4"/>
    <b v="0"/>
    <s v="theater/musical"/>
    <n v="3.267605633802817"/>
    <n v="29"/>
    <x v="1"/>
    <x v="40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x v="0"/>
    <n v="0"/>
    <b v="0"/>
    <s v="theater/musical"/>
    <n v="0"/>
    <e v="#DIV/0!"/>
    <x v="1"/>
    <x v="40"/>
    <x v="0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x v="0"/>
    <n v="0"/>
    <b v="0"/>
    <s v="theater/musical"/>
    <n v="0"/>
    <e v="#DIV/0!"/>
    <x v="1"/>
    <x v="40"/>
    <x v="0"/>
    <x v="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x v="0"/>
    <n v="2"/>
    <b v="0"/>
    <s v="theater/musical"/>
    <n v="0.27999999999999997"/>
    <n v="17.5"/>
    <x v="1"/>
    <x v="40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x v="0"/>
    <n v="24"/>
    <b v="0"/>
    <s v="theater/musical"/>
    <n v="59.657142857142851"/>
    <n v="174"/>
    <x v="1"/>
    <x v="40"/>
    <x v="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x v="0"/>
    <n v="1"/>
    <b v="0"/>
    <s v="theater/musical"/>
    <n v="1"/>
    <n v="50"/>
    <x v="1"/>
    <x v="40"/>
    <x v="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x v="0"/>
    <n v="2"/>
    <b v="0"/>
    <s v="theater/musical"/>
    <n v="1.6666666666666667"/>
    <n v="5"/>
    <x v="1"/>
    <x v="40"/>
    <x v="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x v="0"/>
    <n v="1"/>
    <b v="0"/>
    <s v="theater/musical"/>
    <n v="4.4444444444444444E-3"/>
    <n v="1"/>
    <x v="1"/>
    <x v="40"/>
    <x v="0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x v="0"/>
    <n v="37"/>
    <b v="0"/>
    <s v="theater/musical"/>
    <n v="89.666666666666657"/>
    <n v="145.40540540540542"/>
    <x v="1"/>
    <x v="40"/>
    <x v="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x v="0"/>
    <n v="5"/>
    <b v="0"/>
    <s v="theater/musical"/>
    <n v="1.4642857142857144"/>
    <n v="205"/>
    <x v="1"/>
    <x v="40"/>
    <x v="0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x v="0"/>
    <n v="4"/>
    <b v="0"/>
    <s v="theater/musical"/>
    <n v="4.0199999999999996"/>
    <n v="100.5"/>
    <x v="1"/>
    <x v="40"/>
    <x v="0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x v="0"/>
    <n v="16"/>
    <b v="0"/>
    <s v="theater/musical"/>
    <n v="4.004545454545454"/>
    <n v="55.0625"/>
    <x v="1"/>
    <x v="40"/>
    <x v="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x v="0"/>
    <n v="9"/>
    <b v="0"/>
    <s v="theater/musical"/>
    <n v="8.52"/>
    <n v="47.333333333333336"/>
    <x v="1"/>
    <x v="40"/>
    <x v="0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x v="0"/>
    <n v="0"/>
    <b v="0"/>
    <s v="theater/musical"/>
    <n v="0"/>
    <e v="#DIV/0!"/>
    <x v="1"/>
    <x v="40"/>
    <x v="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x v="0"/>
    <n v="40"/>
    <b v="0"/>
    <s v="theater/musical"/>
    <n v="19.650000000000002"/>
    <n v="58.95"/>
    <x v="1"/>
    <x v="40"/>
    <x v="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x v="0"/>
    <n v="0"/>
    <b v="0"/>
    <s v="theater/musical"/>
    <n v="0"/>
    <e v="#DIV/0!"/>
    <x v="1"/>
    <x v="40"/>
    <x v="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x v="0"/>
    <n v="2"/>
    <b v="0"/>
    <s v="theater/musical"/>
    <n v="2E-3"/>
    <n v="1.5"/>
    <x v="1"/>
    <x v="40"/>
    <x v="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x v="0"/>
    <n v="1"/>
    <b v="0"/>
    <s v="theater/musical"/>
    <n v="6.6666666666666666E-2"/>
    <n v="5"/>
    <x v="1"/>
    <x v="40"/>
    <x v="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x v="0"/>
    <n v="9"/>
    <b v="0"/>
    <s v="theater/musical"/>
    <n v="30.333333333333336"/>
    <n v="50.555555555555557"/>
    <x v="1"/>
    <x v="40"/>
    <x v="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x v="0"/>
    <n v="24"/>
    <b v="1"/>
    <s v="theater/plays"/>
    <n v="100"/>
    <n v="41.666666666666664"/>
    <x v="1"/>
    <x v="6"/>
    <x v="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x v="0"/>
    <n v="38"/>
    <b v="1"/>
    <s v="theater/plays"/>
    <n v="101.25"/>
    <n v="53.289473684210527"/>
    <x v="1"/>
    <x v="6"/>
    <x v="0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x v="0"/>
    <n v="26"/>
    <b v="1"/>
    <s v="theater/plays"/>
    <n v="121.73333333333333"/>
    <n v="70.230769230769226"/>
    <x v="1"/>
    <x v="6"/>
    <x v="0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x v="0"/>
    <n v="19"/>
    <b v="1"/>
    <s v="theater/plays"/>
    <n v="330"/>
    <n v="43.421052631578945"/>
    <x v="1"/>
    <x v="6"/>
    <x v="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x v="0"/>
    <n v="11"/>
    <b v="1"/>
    <s v="theater/plays"/>
    <n v="109.55"/>
    <n v="199.18181818181819"/>
    <x v="1"/>
    <x v="6"/>
    <x v="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x v="0"/>
    <n v="27"/>
    <b v="1"/>
    <s v="theater/plays"/>
    <n v="100.95190476190474"/>
    <n v="78.518148148148143"/>
    <x v="1"/>
    <x v="6"/>
    <x v="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x v="0"/>
    <n v="34"/>
    <b v="1"/>
    <s v="theater/plays"/>
    <n v="140.13333333333333"/>
    <n v="61.823529411764703"/>
    <x v="1"/>
    <x v="6"/>
    <x v="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x v="0"/>
    <n v="20"/>
    <b v="1"/>
    <s v="theater/plays"/>
    <n v="100.001"/>
    <n v="50.000500000000002"/>
    <x v="1"/>
    <x v="6"/>
    <x v="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x v="0"/>
    <n v="37"/>
    <b v="1"/>
    <s v="theater/plays"/>
    <n v="119.238"/>
    <n v="48.339729729729726"/>
    <x v="1"/>
    <x v="6"/>
    <x v="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x v="0"/>
    <n v="20"/>
    <b v="1"/>
    <s v="theater/plays"/>
    <n v="107.25"/>
    <n v="107.25"/>
    <x v="1"/>
    <x v="6"/>
    <x v="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x v="0"/>
    <n v="10"/>
    <b v="1"/>
    <s v="theater/plays"/>
    <n v="227.99999999999997"/>
    <n v="57"/>
    <x v="1"/>
    <x v="6"/>
    <x v="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x v="0"/>
    <n v="26"/>
    <b v="1"/>
    <s v="theater/plays"/>
    <n v="106.4"/>
    <n v="40.92307692307692"/>
    <x v="1"/>
    <x v="6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x v="0"/>
    <n v="20"/>
    <b v="1"/>
    <s v="theater/plays"/>
    <n v="143.33333333333334"/>
    <n v="21.5"/>
    <x v="1"/>
    <x v="6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x v="0"/>
    <n v="46"/>
    <b v="1"/>
    <s v="theater/plays"/>
    <n v="104.54285714285714"/>
    <n v="79.543478260869563"/>
    <x v="1"/>
    <x v="6"/>
    <x v="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x v="0"/>
    <n v="76"/>
    <b v="1"/>
    <s v="theater/plays"/>
    <n v="110.02000000000001"/>
    <n v="72.381578947368425"/>
    <x v="1"/>
    <x v="6"/>
    <x v="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x v="0"/>
    <n v="41"/>
    <b v="1"/>
    <s v="theater/plays"/>
    <n v="106"/>
    <n v="64.634146341463421"/>
    <x v="1"/>
    <x v="6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x v="0"/>
    <n v="7"/>
    <b v="1"/>
    <s v="theater/plays"/>
    <n v="108"/>
    <n v="38.571428571428569"/>
    <x v="1"/>
    <x v="6"/>
    <x v="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x v="0"/>
    <n v="49"/>
    <b v="1"/>
    <s v="theater/plays"/>
    <n v="105.42"/>
    <n v="107.57142857142857"/>
    <x v="1"/>
    <x v="6"/>
    <x v="0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x v="0"/>
    <n v="26"/>
    <b v="1"/>
    <s v="theater/plays"/>
    <n v="119.16666666666667"/>
    <n v="27.5"/>
    <x v="1"/>
    <x v="6"/>
    <x v="0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x v="0"/>
    <n v="65"/>
    <b v="1"/>
    <s v="theater/plays"/>
    <n v="152.66666666666666"/>
    <n v="70.461538461538467"/>
    <x v="1"/>
    <x v="6"/>
    <x v="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x v="0"/>
    <n v="28"/>
    <b v="1"/>
    <s v="theater/plays"/>
    <n v="100"/>
    <n v="178.57142857142858"/>
    <x v="1"/>
    <x v="6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x v="0"/>
    <n v="8"/>
    <b v="1"/>
    <s v="theater/plays"/>
    <n v="100.2"/>
    <n v="62.625"/>
    <x v="1"/>
    <x v="6"/>
    <x v="0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x v="0"/>
    <n v="3"/>
    <b v="1"/>
    <s v="theater/plays"/>
    <n v="225"/>
    <n v="75"/>
    <x v="1"/>
    <x v="6"/>
    <x v="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x v="0"/>
    <n v="9"/>
    <b v="1"/>
    <s v="theater/plays"/>
    <n v="106.02199999999999"/>
    <n v="58.901111111111113"/>
    <x v="1"/>
    <x v="6"/>
    <x v="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x v="0"/>
    <n v="9"/>
    <b v="1"/>
    <s v="theater/plays"/>
    <n v="104.66666666666666"/>
    <n v="139.55555555555554"/>
    <x v="1"/>
    <x v="6"/>
    <x v="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x v="0"/>
    <n v="20"/>
    <b v="1"/>
    <s v="theater/plays"/>
    <n v="116.66666666666667"/>
    <n v="70"/>
    <x v="1"/>
    <x v="6"/>
    <x v="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x v="0"/>
    <n v="57"/>
    <b v="1"/>
    <s v="theater/plays"/>
    <n v="109.03333333333333"/>
    <n v="57.385964912280699"/>
    <x v="1"/>
    <x v="6"/>
    <x v="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x v="0"/>
    <n v="8"/>
    <b v="1"/>
    <s v="theater/plays"/>
    <n v="160"/>
    <n v="40"/>
    <x v="1"/>
    <x v="6"/>
    <x v="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x v="0"/>
    <n v="14"/>
    <b v="1"/>
    <s v="theater/plays"/>
    <n v="112.5"/>
    <n v="64.285714285714292"/>
    <x v="1"/>
    <x v="6"/>
    <x v="0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x v="0"/>
    <n v="17"/>
    <b v="1"/>
    <s v="theater/plays"/>
    <n v="102.1"/>
    <n v="120.11764705882354"/>
    <x v="1"/>
    <x v="6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x v="0"/>
    <n v="100"/>
    <b v="1"/>
    <s v="theater/plays"/>
    <n v="100.824"/>
    <n v="1008.24"/>
    <x v="1"/>
    <x v="6"/>
    <x v="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x v="0"/>
    <n v="32"/>
    <b v="1"/>
    <s v="theater/plays"/>
    <n v="101.25"/>
    <n v="63.28125"/>
    <x v="1"/>
    <x v="6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x v="0"/>
    <n v="3"/>
    <b v="1"/>
    <s v="theater/plays"/>
    <n v="6500"/>
    <n v="21.666666666666668"/>
    <x v="1"/>
    <x v="6"/>
    <x v="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x v="1"/>
    <n v="34"/>
    <b v="0"/>
    <s v="theater/plays"/>
    <n v="8.7200000000000006"/>
    <n v="25.647058823529413"/>
    <x v="1"/>
    <x v="6"/>
    <x v="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x v="1"/>
    <n v="23"/>
    <b v="0"/>
    <s v="theater/plays"/>
    <n v="21.94"/>
    <n v="47.695652173913047"/>
    <x v="1"/>
    <x v="6"/>
    <x v="0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x v="1"/>
    <n v="19"/>
    <b v="0"/>
    <s v="theater/plays"/>
    <n v="21.3"/>
    <n v="56.05263157894737"/>
    <x v="1"/>
    <x v="6"/>
    <x v="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x v="1"/>
    <n v="50"/>
    <b v="0"/>
    <s v="theater/plays"/>
    <n v="41.489795918367342"/>
    <n v="81.319999999999993"/>
    <x v="1"/>
    <x v="6"/>
    <x v="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x v="1"/>
    <n v="12"/>
    <b v="0"/>
    <s v="theater/plays"/>
    <n v="2.105"/>
    <n v="70.166666666666671"/>
    <x v="1"/>
    <x v="6"/>
    <x v="0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x v="1"/>
    <n v="8"/>
    <b v="0"/>
    <s v="theater/plays"/>
    <n v="2.7"/>
    <n v="23.625"/>
    <x v="1"/>
    <x v="6"/>
    <x v="0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x v="1"/>
    <n v="9"/>
    <b v="0"/>
    <s v="theater/plays"/>
    <n v="16.161904761904761"/>
    <n v="188.55555555555554"/>
    <x v="1"/>
    <x v="6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x v="1"/>
    <n v="43"/>
    <b v="0"/>
    <s v="theater/plays"/>
    <n v="16.376923076923077"/>
    <n v="49.511627906976742"/>
    <x v="1"/>
    <x v="6"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x v="1"/>
    <n v="28"/>
    <b v="0"/>
    <s v="theater/plays"/>
    <n v="7.043333333333333"/>
    <n v="75.464285714285708"/>
    <x v="1"/>
    <x v="6"/>
    <x v="0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x v="1"/>
    <n v="4"/>
    <b v="0"/>
    <s v="theater/plays"/>
    <n v="3.8"/>
    <n v="9.5"/>
    <x v="1"/>
    <x v="6"/>
    <x v="0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x v="1"/>
    <n v="24"/>
    <b v="0"/>
    <s v="theater/plays"/>
    <n v="34.08"/>
    <n v="35.5"/>
    <x v="1"/>
    <x v="6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x v="0"/>
    <n v="2"/>
    <b v="0"/>
    <s v="theater/plays"/>
    <n v="0.2"/>
    <n v="10"/>
    <x v="1"/>
    <x v="6"/>
    <x v="0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x v="0"/>
    <n v="2"/>
    <b v="0"/>
    <s v="theater/plays"/>
    <n v="2.5999999999999999E-2"/>
    <n v="13"/>
    <x v="1"/>
    <x v="6"/>
    <x v="0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x v="0"/>
    <n v="20"/>
    <b v="0"/>
    <s v="theater/plays"/>
    <n v="16.254545454545454"/>
    <n v="89.4"/>
    <x v="1"/>
    <x v="6"/>
    <x v="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x v="0"/>
    <n v="1"/>
    <b v="0"/>
    <s v="theater/plays"/>
    <n v="2.5"/>
    <n v="25"/>
    <x v="1"/>
    <x v="6"/>
    <x v="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x v="0"/>
    <n v="1"/>
    <b v="0"/>
    <s v="theater/plays"/>
    <n v="0.02"/>
    <n v="1"/>
    <x v="1"/>
    <x v="6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x v="0"/>
    <n v="4"/>
    <b v="0"/>
    <s v="theater/plays"/>
    <n v="5.2"/>
    <n v="65"/>
    <x v="1"/>
    <x v="6"/>
    <x v="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x v="0"/>
    <n v="1"/>
    <b v="0"/>
    <s v="theater/plays"/>
    <n v="2"/>
    <n v="10"/>
    <x v="1"/>
    <x v="6"/>
    <x v="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x v="0"/>
    <n v="1"/>
    <b v="0"/>
    <s v="theater/plays"/>
    <n v="0.04"/>
    <n v="1"/>
    <x v="1"/>
    <x v="6"/>
    <x v="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x v="0"/>
    <n v="13"/>
    <b v="0"/>
    <s v="theater/plays"/>
    <n v="17.666666666666668"/>
    <n v="81.538461538461533"/>
    <x v="1"/>
    <x v="6"/>
    <x v="0"/>
    <x v="0"/>
  </r>
  <r>
    <n v="3861"/>
    <s v="READY OR NOT HERE I COME"/>
    <s v="THE COMING OF THE LORD!"/>
    <n v="2000"/>
    <n v="100"/>
    <x v="2"/>
    <x v="0"/>
    <s v="USD"/>
    <n v="1415828820"/>
    <x v="3861"/>
    <x v="0"/>
    <n v="1"/>
    <b v="0"/>
    <s v="theater/plays"/>
    <n v="5"/>
    <n v="100"/>
    <x v="1"/>
    <x v="6"/>
    <x v="0"/>
    <x v="0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x v="0"/>
    <n v="1"/>
    <b v="0"/>
    <s v="theater/plays"/>
    <n v="1.3333333333333334E-2"/>
    <n v="1"/>
    <x v="1"/>
    <x v="6"/>
    <x v="0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x v="0"/>
    <n v="0"/>
    <b v="0"/>
    <s v="theater/plays"/>
    <n v="0"/>
    <e v="#DIV/0!"/>
    <x v="1"/>
    <x v="6"/>
    <x v="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x v="0"/>
    <n v="3"/>
    <b v="0"/>
    <s v="theater/plays"/>
    <n v="1.2"/>
    <n v="20"/>
    <x v="1"/>
    <x v="6"/>
    <x v="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x v="0"/>
    <n v="14"/>
    <b v="0"/>
    <s v="theater/plays"/>
    <n v="26.937422295897225"/>
    <n v="46.428571428571431"/>
    <x v="1"/>
    <x v="6"/>
    <x v="0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x v="0"/>
    <n v="2"/>
    <b v="0"/>
    <s v="theater/plays"/>
    <n v="0.54999999999999993"/>
    <n v="5.5"/>
    <x v="1"/>
    <x v="6"/>
    <x v="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x v="0"/>
    <n v="5"/>
    <b v="0"/>
    <s v="theater/plays"/>
    <n v="12.55"/>
    <n v="50.2"/>
    <x v="1"/>
    <x v="6"/>
    <x v="0"/>
    <x v="0"/>
  </r>
  <r>
    <n v="3868"/>
    <s v="1000 words (Canceled)"/>
    <s v="New collection of music by Scott Evan Davis!"/>
    <n v="5000"/>
    <n v="10"/>
    <x v="1"/>
    <x v="1"/>
    <s v="GBP"/>
    <n v="1410191405"/>
    <x v="3868"/>
    <x v="0"/>
    <n v="1"/>
    <b v="0"/>
    <s v="theater/musical"/>
    <n v="0.2"/>
    <n v="10"/>
    <x v="1"/>
    <x v="40"/>
    <x v="0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x v="0"/>
    <n v="15"/>
    <b v="0"/>
    <s v="theater/musical"/>
    <n v="3.4474868431088401"/>
    <n v="30.133333333333333"/>
    <x v="1"/>
    <x v="40"/>
    <x v="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x v="0"/>
    <n v="10"/>
    <b v="0"/>
    <s v="theater/musical"/>
    <n v="15"/>
    <n v="150"/>
    <x v="1"/>
    <x v="40"/>
    <x v="0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x v="0"/>
    <n v="3"/>
    <b v="0"/>
    <s v="theater/musical"/>
    <n v="2.666666666666667"/>
    <n v="13.333333333333334"/>
    <x v="1"/>
    <x v="40"/>
    <x v="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x v="0"/>
    <n v="0"/>
    <b v="0"/>
    <s v="theater/musical"/>
    <n v="0"/>
    <e v="#DIV/0!"/>
    <x v="1"/>
    <x v="40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x v="0"/>
    <n v="0"/>
    <b v="0"/>
    <s v="theater/musical"/>
    <n v="0"/>
    <e v="#DIV/0!"/>
    <x v="1"/>
    <x v="40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x v="0"/>
    <n v="0"/>
    <b v="0"/>
    <s v="theater/musical"/>
    <n v="0"/>
    <e v="#DIV/0!"/>
    <x v="1"/>
    <x v="40"/>
    <x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x v="0"/>
    <n v="0"/>
    <b v="0"/>
    <s v="theater/musical"/>
    <n v="0"/>
    <e v="#DIV/0!"/>
    <x v="1"/>
    <x v="40"/>
    <x v="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x v="0"/>
    <n v="46"/>
    <b v="0"/>
    <s v="theater/musical"/>
    <n v="52.794871794871788"/>
    <n v="44.760869565217391"/>
    <x v="1"/>
    <x v="40"/>
    <x v="0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x v="0"/>
    <n v="14"/>
    <b v="0"/>
    <s v="theater/musical"/>
    <n v="4.9639999999999995"/>
    <n v="88.642857142857139"/>
    <x v="1"/>
    <x v="40"/>
    <x v="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x v="0"/>
    <n v="1"/>
    <b v="0"/>
    <s v="theater/musical"/>
    <n v="5.5555555555555552E-2"/>
    <n v="10"/>
    <x v="1"/>
    <x v="40"/>
    <x v="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x v="0"/>
    <n v="0"/>
    <b v="0"/>
    <s v="theater/musical"/>
    <n v="0"/>
    <e v="#DIV/0!"/>
    <x v="1"/>
    <x v="40"/>
    <x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x v="0"/>
    <n v="17"/>
    <b v="0"/>
    <s v="theater/musical"/>
    <n v="13.066666666666665"/>
    <n v="57.647058823529413"/>
    <x v="1"/>
    <x v="40"/>
    <x v="0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x v="0"/>
    <n v="1"/>
    <b v="0"/>
    <s v="theater/musical"/>
    <n v="5"/>
    <n v="25"/>
    <x v="1"/>
    <x v="40"/>
    <x v="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x v="0"/>
    <n v="0"/>
    <b v="0"/>
    <s v="theater/musical"/>
    <n v="0"/>
    <e v="#DIV/0!"/>
    <x v="1"/>
    <x v="40"/>
    <x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x v="0"/>
    <n v="0"/>
    <b v="0"/>
    <s v="theater/musical"/>
    <n v="0"/>
    <e v="#DIV/0!"/>
    <x v="1"/>
    <x v="40"/>
    <x v="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x v="0"/>
    <n v="0"/>
    <b v="0"/>
    <s v="theater/musical"/>
    <n v="0"/>
    <e v="#DIV/0!"/>
    <x v="1"/>
    <x v="40"/>
    <x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x v="0"/>
    <n v="0"/>
    <b v="0"/>
    <s v="theater/musical"/>
    <n v="0"/>
    <e v="#DIV/0!"/>
    <x v="1"/>
    <x v="40"/>
    <x v="0"/>
    <x v="0"/>
  </r>
  <r>
    <n v="3886"/>
    <s v="a (Canceled)"/>
    <n v="1"/>
    <n v="10000"/>
    <n v="0"/>
    <x v="1"/>
    <x v="2"/>
    <s v="AUD"/>
    <n v="1418275702"/>
    <x v="3886"/>
    <x v="0"/>
    <n v="0"/>
    <b v="0"/>
    <s v="theater/musical"/>
    <n v="0"/>
    <e v="#DIV/0!"/>
    <x v="1"/>
    <x v="40"/>
    <x v="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x v="0"/>
    <n v="2"/>
    <b v="0"/>
    <s v="theater/musical"/>
    <n v="1.7500000000000002"/>
    <n v="17.5"/>
    <x v="1"/>
    <x v="40"/>
    <x v="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x v="0"/>
    <n v="14"/>
    <b v="0"/>
    <s v="theater/plays"/>
    <n v="27.1"/>
    <n v="38.714285714285715"/>
    <x v="1"/>
    <x v="6"/>
    <x v="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x v="0"/>
    <n v="9"/>
    <b v="0"/>
    <s v="theater/plays"/>
    <n v="1.4749999999999999"/>
    <n v="13.111111111111111"/>
    <x v="1"/>
    <x v="6"/>
    <x v="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x v="0"/>
    <n v="8"/>
    <b v="0"/>
    <s v="theater/plays"/>
    <n v="16.826666666666668"/>
    <n v="315.5"/>
    <x v="1"/>
    <x v="6"/>
    <x v="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x v="0"/>
    <n v="7"/>
    <b v="0"/>
    <s v="theater/plays"/>
    <n v="32.5"/>
    <n v="37.142857142857146"/>
    <x v="1"/>
    <x v="6"/>
    <x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x v="0"/>
    <n v="0"/>
    <b v="0"/>
    <s v="theater/plays"/>
    <n v="0"/>
    <e v="#DIV/0!"/>
    <x v="1"/>
    <x v="6"/>
    <x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x v="0"/>
    <n v="84"/>
    <b v="0"/>
    <s v="theater/plays"/>
    <n v="21.55"/>
    <n v="128.27380952380952"/>
    <x v="1"/>
    <x v="6"/>
    <x v="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x v="0"/>
    <n v="11"/>
    <b v="0"/>
    <s v="theater/plays"/>
    <n v="3.4666666666666663"/>
    <n v="47.272727272727273"/>
    <x v="1"/>
    <x v="6"/>
    <x v="0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x v="0"/>
    <n v="1"/>
    <b v="0"/>
    <s v="theater/plays"/>
    <n v="5"/>
    <n v="50"/>
    <x v="1"/>
    <x v="6"/>
    <x v="0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x v="0"/>
    <n v="4"/>
    <b v="0"/>
    <s v="theater/plays"/>
    <n v="10.625"/>
    <n v="42.5"/>
    <x v="1"/>
    <x v="6"/>
    <x v="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x v="0"/>
    <n v="10"/>
    <b v="0"/>
    <s v="theater/plays"/>
    <n v="17.599999999999998"/>
    <n v="44"/>
    <x v="1"/>
    <x v="6"/>
    <x v="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x v="0"/>
    <n v="16"/>
    <b v="0"/>
    <s v="theater/plays"/>
    <n v="32.56"/>
    <n v="50.875"/>
    <x v="1"/>
    <x v="6"/>
    <x v="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x v="0"/>
    <n v="2"/>
    <b v="0"/>
    <s v="theater/plays"/>
    <n v="1.25"/>
    <n v="62.5"/>
    <x v="1"/>
    <x v="6"/>
    <x v="0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x v="0"/>
    <n v="5"/>
    <b v="0"/>
    <s v="theater/plays"/>
    <n v="5.4"/>
    <n v="27"/>
    <x v="1"/>
    <x v="6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x v="0"/>
    <n v="1"/>
    <b v="0"/>
    <s v="theater/plays"/>
    <n v="0.83333333333333337"/>
    <n v="25"/>
    <x v="1"/>
    <x v="6"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x v="0"/>
    <n v="31"/>
    <b v="0"/>
    <s v="theater/plays"/>
    <n v="48.833333333333336"/>
    <n v="47.258064516129032"/>
    <x v="1"/>
    <x v="6"/>
    <x v="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x v="0"/>
    <n v="0"/>
    <b v="0"/>
    <s v="theater/plays"/>
    <n v="0"/>
    <e v="#DIV/0!"/>
    <x v="1"/>
    <x v="6"/>
    <x v="0"/>
    <x v="0"/>
  </r>
  <r>
    <n v="3904"/>
    <s v="Black America from Prophets to Pimps"/>
    <s v="A play that will cover 4000 years of black history."/>
    <n v="10000"/>
    <n v="3"/>
    <x v="2"/>
    <x v="0"/>
    <s v="USD"/>
    <n v="1429074240"/>
    <x v="3904"/>
    <x v="0"/>
    <n v="2"/>
    <b v="0"/>
    <s v="theater/plays"/>
    <n v="0.03"/>
    <n v="1.5"/>
    <x v="1"/>
    <x v="6"/>
    <x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x v="0"/>
    <n v="7"/>
    <b v="0"/>
    <s v="theater/plays"/>
    <n v="11.533333333333333"/>
    <n v="24.714285714285715"/>
    <x v="1"/>
    <x v="6"/>
    <x v="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x v="0"/>
    <n v="16"/>
    <b v="0"/>
    <s v="theater/plays"/>
    <n v="67.333333333333329"/>
    <n v="63.125"/>
    <x v="1"/>
    <x v="6"/>
    <x v="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x v="0"/>
    <n v="4"/>
    <b v="0"/>
    <s v="theater/plays"/>
    <n v="15.299999999999999"/>
    <n v="38.25"/>
    <x v="1"/>
    <x v="6"/>
    <x v="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x v="0"/>
    <n v="4"/>
    <b v="0"/>
    <s v="theater/plays"/>
    <n v="8.6666666666666679"/>
    <n v="16.25"/>
    <x v="1"/>
    <x v="6"/>
    <x v="0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x v="0"/>
    <n v="4"/>
    <b v="0"/>
    <s v="theater/plays"/>
    <n v="0.22499999999999998"/>
    <n v="33.75"/>
    <x v="1"/>
    <x v="6"/>
    <x v="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x v="0"/>
    <n v="3"/>
    <b v="0"/>
    <s v="theater/plays"/>
    <n v="3.0833333333333335"/>
    <n v="61.666666666666664"/>
    <x v="1"/>
    <x v="6"/>
    <x v="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x v="0"/>
    <n v="36"/>
    <b v="0"/>
    <s v="theater/plays"/>
    <n v="37.412500000000001"/>
    <n v="83.138888888888886"/>
    <x v="1"/>
    <x v="6"/>
    <x v="0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x v="0"/>
    <n v="1"/>
    <b v="0"/>
    <s v="theater/plays"/>
    <n v="6.6666666666666671E-3"/>
    <n v="1"/>
    <x v="1"/>
    <x v="6"/>
    <x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x v="0"/>
    <n v="7"/>
    <b v="0"/>
    <s v="theater/plays"/>
    <n v="10"/>
    <n v="142.85714285714286"/>
    <x v="1"/>
    <x v="6"/>
    <x v="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x v="0"/>
    <n v="27"/>
    <b v="0"/>
    <s v="theater/plays"/>
    <n v="36.36"/>
    <n v="33.666666666666664"/>
    <x v="1"/>
    <x v="6"/>
    <x v="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x v="0"/>
    <n v="1"/>
    <b v="0"/>
    <s v="theater/plays"/>
    <n v="0.33333333333333337"/>
    <n v="5"/>
    <x v="1"/>
    <x v="6"/>
    <x v="0"/>
    <x v="0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x v="0"/>
    <n v="0"/>
    <b v="0"/>
    <s v="theater/plays"/>
    <n v="0"/>
    <e v="#DIV/0!"/>
    <x v="1"/>
    <x v="6"/>
    <x v="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x v="0"/>
    <n v="1"/>
    <b v="0"/>
    <s v="theater/plays"/>
    <n v="0.2857142857142857"/>
    <n v="10"/>
    <x v="1"/>
    <x v="6"/>
    <x v="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x v="0"/>
    <n v="3"/>
    <b v="0"/>
    <s v="theater/plays"/>
    <n v="0.2"/>
    <n v="40"/>
    <x v="1"/>
    <x v="6"/>
    <x v="0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x v="0"/>
    <n v="3"/>
    <b v="0"/>
    <s v="theater/plays"/>
    <n v="1.7999999999999998"/>
    <n v="30"/>
    <x v="1"/>
    <x v="6"/>
    <x v="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x v="0"/>
    <n v="3"/>
    <b v="0"/>
    <s v="theater/plays"/>
    <n v="5.4"/>
    <n v="45"/>
    <x v="1"/>
    <x v="6"/>
    <x v="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x v="0"/>
    <n v="0"/>
    <b v="0"/>
    <s v="theater/plays"/>
    <n v="0"/>
    <e v="#DIV/0!"/>
    <x v="1"/>
    <x v="6"/>
    <x v="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x v="0"/>
    <n v="6"/>
    <b v="0"/>
    <s v="theater/plays"/>
    <n v="8.1333333333333329"/>
    <n v="10.166666666666666"/>
    <x v="1"/>
    <x v="6"/>
    <x v="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x v="0"/>
    <n v="17"/>
    <b v="0"/>
    <s v="theater/plays"/>
    <n v="12.034782608695652"/>
    <n v="81.411764705882348"/>
    <x v="1"/>
    <x v="6"/>
    <x v="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x v="0"/>
    <n v="40"/>
    <b v="0"/>
    <s v="theater/plays"/>
    <n v="15.266666666666667"/>
    <n v="57.25"/>
    <x v="1"/>
    <x v="6"/>
    <x v="0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x v="0"/>
    <n v="3"/>
    <b v="0"/>
    <s v="theater/plays"/>
    <n v="10"/>
    <n v="5"/>
    <x v="1"/>
    <x v="6"/>
    <x v="0"/>
    <x v="0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x v="0"/>
    <n v="1"/>
    <b v="0"/>
    <s v="theater/plays"/>
    <n v="0.3"/>
    <n v="15"/>
    <x v="1"/>
    <x v="6"/>
    <x v="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x v="0"/>
    <n v="2"/>
    <b v="0"/>
    <s v="theater/plays"/>
    <n v="1"/>
    <n v="12.5"/>
    <x v="1"/>
    <x v="6"/>
    <x v="0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x v="0"/>
    <n v="7"/>
    <b v="0"/>
    <s v="theater/plays"/>
    <n v="13.020000000000001"/>
    <n v="93"/>
    <x v="1"/>
    <x v="6"/>
    <x v="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x v="0"/>
    <n v="14"/>
    <b v="0"/>
    <s v="theater/plays"/>
    <n v="2.2650000000000001"/>
    <n v="32.357142857142854"/>
    <x v="1"/>
    <x v="6"/>
    <x v="0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x v="0"/>
    <n v="0"/>
    <b v="0"/>
    <s v="theater/plays"/>
    <n v="0"/>
    <e v="#DIV/0!"/>
    <x v="1"/>
    <x v="6"/>
    <x v="0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x v="0"/>
    <n v="0"/>
    <b v="0"/>
    <s v="theater/plays"/>
    <n v="0"/>
    <e v="#DIV/0!"/>
    <x v="1"/>
    <x v="6"/>
    <x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x v="0"/>
    <n v="1"/>
    <b v="0"/>
    <s v="theater/plays"/>
    <n v="8.3333333333333332E-3"/>
    <n v="1"/>
    <x v="1"/>
    <x v="6"/>
    <x v="0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x v="0"/>
    <n v="12"/>
    <b v="0"/>
    <s v="theater/plays"/>
    <n v="15.742857142857142"/>
    <n v="91.833333333333329"/>
    <x v="1"/>
    <x v="6"/>
    <x v="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x v="0"/>
    <n v="12"/>
    <b v="0"/>
    <s v="theater/plays"/>
    <n v="11"/>
    <n v="45.833333333333336"/>
    <x v="1"/>
    <x v="6"/>
    <x v="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x v="0"/>
    <n v="23"/>
    <b v="0"/>
    <s v="theater/plays"/>
    <n v="43.833333333333336"/>
    <n v="57.173913043478258"/>
    <x v="1"/>
    <x v="6"/>
    <x v="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x v="0"/>
    <n v="0"/>
    <b v="0"/>
    <s v="theater/plays"/>
    <n v="0"/>
    <e v="#DIV/0!"/>
    <x v="1"/>
    <x v="6"/>
    <x v="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x v="0"/>
    <n v="10"/>
    <b v="0"/>
    <s v="theater/plays"/>
    <n v="86.135181975736558"/>
    <n v="248.5"/>
    <x v="1"/>
    <x v="6"/>
    <x v="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x v="0"/>
    <n v="5"/>
    <b v="0"/>
    <s v="theater/plays"/>
    <n v="12.196620583717358"/>
    <n v="79.400000000000006"/>
    <x v="1"/>
    <x v="6"/>
    <x v="0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x v="0"/>
    <n v="1"/>
    <b v="0"/>
    <s v="theater/plays"/>
    <n v="0.1"/>
    <n v="5"/>
    <x v="1"/>
    <x v="6"/>
    <x v="0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x v="0"/>
    <n v="2"/>
    <b v="0"/>
    <s v="theater/plays"/>
    <n v="0.22"/>
    <n v="5.5"/>
    <x v="1"/>
    <x v="6"/>
    <x v="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x v="0"/>
    <n v="2"/>
    <b v="0"/>
    <s v="theater/plays"/>
    <n v="0.90909090909090906"/>
    <n v="25"/>
    <x v="1"/>
    <x v="6"/>
    <x v="0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x v="0"/>
    <n v="0"/>
    <b v="0"/>
    <s v="theater/plays"/>
    <n v="0"/>
    <e v="#DIV/0!"/>
    <x v="1"/>
    <x v="6"/>
    <x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x v="0"/>
    <n v="13"/>
    <b v="0"/>
    <s v="theater/plays"/>
    <n v="35.64"/>
    <n v="137.07692307692307"/>
    <x v="1"/>
    <x v="6"/>
    <x v="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x v="0"/>
    <n v="0"/>
    <b v="0"/>
    <s v="theater/plays"/>
    <n v="0"/>
    <e v="#DIV/0!"/>
    <x v="1"/>
    <x v="6"/>
    <x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x v="0"/>
    <n v="1"/>
    <b v="0"/>
    <s v="theater/plays"/>
    <n v="0.25"/>
    <n v="5"/>
    <x v="1"/>
    <x v="6"/>
    <x v="0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x v="0"/>
    <n v="5"/>
    <b v="0"/>
    <s v="theater/plays"/>
    <n v="3.25"/>
    <n v="39"/>
    <x v="1"/>
    <x v="6"/>
    <x v="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x v="0"/>
    <n v="2"/>
    <b v="0"/>
    <s v="theater/plays"/>
    <n v="3.3666666666666663"/>
    <n v="50.5"/>
    <x v="1"/>
    <x v="6"/>
    <x v="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x v="0"/>
    <n v="0"/>
    <b v="0"/>
    <s v="theater/plays"/>
    <n v="0"/>
    <e v="#DIV/0!"/>
    <x v="1"/>
    <x v="6"/>
    <x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x v="0"/>
    <n v="32"/>
    <b v="0"/>
    <s v="theater/plays"/>
    <n v="15.770000000000001"/>
    <n v="49.28125"/>
    <x v="1"/>
    <x v="6"/>
    <x v="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x v="0"/>
    <n v="1"/>
    <b v="0"/>
    <s v="theater/plays"/>
    <n v="0.625"/>
    <n v="25"/>
    <x v="1"/>
    <x v="6"/>
    <x v="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x v="0"/>
    <n v="1"/>
    <b v="0"/>
    <s v="theater/plays"/>
    <n v="5.0000000000000001E-4"/>
    <n v="1"/>
    <x v="1"/>
    <x v="6"/>
    <x v="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x v="0"/>
    <n v="1"/>
    <b v="0"/>
    <s v="theater/plays"/>
    <n v="9.6153846153846159E-2"/>
    <n v="25"/>
    <x v="1"/>
    <x v="6"/>
    <x v="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x v="0"/>
    <n v="0"/>
    <b v="0"/>
    <s v="theater/plays"/>
    <n v="0"/>
    <e v="#DIV/0!"/>
    <x v="1"/>
    <x v="6"/>
    <x v="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x v="0"/>
    <n v="0"/>
    <b v="0"/>
    <s v="theater/plays"/>
    <n v="0"/>
    <e v="#DIV/0!"/>
    <x v="1"/>
    <x v="6"/>
    <x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x v="0"/>
    <n v="8"/>
    <b v="0"/>
    <s v="theater/plays"/>
    <n v="24.285714285714285"/>
    <n v="53.125"/>
    <x v="1"/>
    <x v="6"/>
    <x v="0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x v="0"/>
    <n v="0"/>
    <b v="0"/>
    <s v="theater/plays"/>
    <n v="0"/>
    <e v="#DIV/0!"/>
    <x v="1"/>
    <x v="6"/>
    <x v="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x v="0"/>
    <n v="1"/>
    <b v="0"/>
    <s v="theater/plays"/>
    <n v="2.5000000000000001E-2"/>
    <n v="7"/>
    <x v="1"/>
    <x v="6"/>
    <x v="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x v="0"/>
    <n v="16"/>
    <b v="0"/>
    <s v="theater/plays"/>
    <n v="32.049999999999997"/>
    <n v="40.0625"/>
    <x v="1"/>
    <x v="6"/>
    <x v="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x v="0"/>
    <n v="12"/>
    <b v="0"/>
    <s v="theater/plays"/>
    <n v="24.333333333333336"/>
    <n v="24.333333333333332"/>
    <x v="1"/>
    <x v="6"/>
    <x v="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x v="0"/>
    <n v="4"/>
    <b v="0"/>
    <s v="theater/plays"/>
    <n v="1.5"/>
    <n v="11.25"/>
    <x v="1"/>
    <x v="6"/>
    <x v="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x v="0"/>
    <n v="2"/>
    <b v="0"/>
    <s v="theater/plays"/>
    <n v="0.42"/>
    <n v="10.5"/>
    <x v="1"/>
    <x v="6"/>
    <x v="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x v="0"/>
    <n v="3"/>
    <b v="0"/>
    <s v="theater/plays"/>
    <n v="3.214285714285714"/>
    <n v="15"/>
    <x v="1"/>
    <x v="6"/>
    <x v="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x v="0"/>
    <n v="0"/>
    <b v="0"/>
    <s v="theater/plays"/>
    <n v="0"/>
    <e v="#DIV/0!"/>
    <x v="1"/>
    <x v="6"/>
    <x v="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x v="0"/>
    <n v="3"/>
    <b v="0"/>
    <s v="theater/plays"/>
    <n v="6.3"/>
    <n v="42"/>
    <x v="1"/>
    <x v="6"/>
    <x v="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x v="0"/>
    <n v="4"/>
    <b v="0"/>
    <s v="theater/plays"/>
    <n v="14.249999999999998"/>
    <n v="71.25"/>
    <x v="1"/>
    <x v="6"/>
    <x v="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x v="0"/>
    <n v="2"/>
    <b v="0"/>
    <s v="theater/plays"/>
    <n v="0.6"/>
    <n v="22.5"/>
    <x v="1"/>
    <x v="6"/>
    <x v="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x v="0"/>
    <n v="10"/>
    <b v="0"/>
    <s v="theater/plays"/>
    <n v="24.117647058823529"/>
    <n v="41"/>
    <x v="1"/>
    <x v="6"/>
    <x v="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x v="0"/>
    <n v="11"/>
    <b v="0"/>
    <s v="theater/plays"/>
    <n v="10.54"/>
    <n v="47.909090909090907"/>
    <x v="1"/>
    <x v="6"/>
    <x v="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x v="0"/>
    <n v="6"/>
    <b v="0"/>
    <s v="theater/plays"/>
    <n v="7.4690265486725664"/>
    <n v="35.166666666666664"/>
    <x v="1"/>
    <x v="6"/>
    <x v="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x v="0"/>
    <n v="2"/>
    <b v="0"/>
    <s v="theater/plays"/>
    <n v="7.3333333333333334E-2"/>
    <n v="5.5"/>
    <x v="1"/>
    <x v="6"/>
    <x v="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x v="0"/>
    <n v="6"/>
    <b v="0"/>
    <s v="theater/plays"/>
    <n v="0.97142857142857131"/>
    <n v="22.666666666666668"/>
    <x v="1"/>
    <x v="6"/>
    <x v="0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x v="0"/>
    <n v="8"/>
    <b v="0"/>
    <s v="theater/plays"/>
    <n v="21.099999999999998"/>
    <n v="26.375"/>
    <x v="1"/>
    <x v="6"/>
    <x v="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x v="0"/>
    <n v="37"/>
    <b v="0"/>
    <s v="theater/plays"/>
    <n v="78.100000000000009"/>
    <n v="105.54054054054055"/>
    <x v="1"/>
    <x v="6"/>
    <x v="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x v="0"/>
    <n v="11"/>
    <b v="0"/>
    <s v="theater/plays"/>
    <n v="32"/>
    <n v="29.09090909090909"/>
    <x v="1"/>
    <x v="6"/>
    <x v="0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x v="0"/>
    <n v="0"/>
    <b v="0"/>
    <s v="theater/plays"/>
    <n v="0"/>
    <e v="#DIV/0!"/>
    <x v="1"/>
    <x v="6"/>
    <x v="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x v="0"/>
    <n v="10"/>
    <b v="0"/>
    <s v="theater/plays"/>
    <n v="47.692307692307693"/>
    <n v="62"/>
    <x v="1"/>
    <x v="6"/>
    <x v="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x v="0"/>
    <n v="6"/>
    <b v="0"/>
    <s v="theater/plays"/>
    <n v="1.4500000000000002"/>
    <n v="217.5"/>
    <x v="1"/>
    <x v="6"/>
    <x v="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x v="0"/>
    <n v="8"/>
    <b v="0"/>
    <s v="theater/plays"/>
    <n v="10.7"/>
    <n v="26.75"/>
    <x v="1"/>
    <x v="6"/>
    <x v="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x v="0"/>
    <n v="6"/>
    <b v="0"/>
    <s v="theater/plays"/>
    <n v="1.8333333333333333"/>
    <n v="18.333333333333332"/>
    <x v="1"/>
    <x v="6"/>
    <x v="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x v="0"/>
    <n v="7"/>
    <b v="0"/>
    <s v="theater/plays"/>
    <n v="18"/>
    <n v="64.285714285714292"/>
    <x v="1"/>
    <x v="6"/>
    <x v="0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x v="0"/>
    <n v="7"/>
    <b v="0"/>
    <s v="theater/plays"/>
    <n v="4.083333333333333"/>
    <n v="175"/>
    <x v="1"/>
    <x v="6"/>
    <x v="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x v="0"/>
    <n v="5"/>
    <b v="0"/>
    <s v="theater/plays"/>
    <n v="20"/>
    <n v="34"/>
    <x v="1"/>
    <x v="6"/>
    <x v="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x v="0"/>
    <n v="46"/>
    <b v="0"/>
    <s v="theater/plays"/>
    <n v="34.802513464991023"/>
    <n v="84.282608695652172"/>
    <x v="1"/>
    <x v="6"/>
    <x v="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x v="0"/>
    <n v="10"/>
    <b v="0"/>
    <s v="theater/plays"/>
    <n v="6.3333333333333339"/>
    <n v="9.5"/>
    <x v="1"/>
    <x v="6"/>
    <x v="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x v="0"/>
    <n v="19"/>
    <b v="0"/>
    <s v="theater/plays"/>
    <n v="32.049999999999997"/>
    <n v="33.736842105263158"/>
    <x v="1"/>
    <x v="6"/>
    <x v="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x v="0"/>
    <n v="13"/>
    <b v="0"/>
    <s v="theater/plays"/>
    <n v="9.76"/>
    <n v="37.53846153846154"/>
    <x v="1"/>
    <x v="6"/>
    <x v="0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x v="0"/>
    <n v="13"/>
    <b v="0"/>
    <s v="theater/plays"/>
    <n v="37.75"/>
    <n v="11.615384615384615"/>
    <x v="1"/>
    <x v="6"/>
    <x v="0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x v="0"/>
    <n v="4"/>
    <b v="0"/>
    <s v="theater/plays"/>
    <n v="2.1333333333333333"/>
    <n v="8"/>
    <x v="1"/>
    <x v="6"/>
    <x v="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x v="0"/>
    <n v="0"/>
    <b v="0"/>
    <s v="theater/plays"/>
    <n v="0"/>
    <e v="#DIV/0!"/>
    <x v="1"/>
    <x v="6"/>
    <x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x v="0"/>
    <n v="3"/>
    <b v="0"/>
    <s v="theater/plays"/>
    <n v="4.1818181818181817"/>
    <n v="23"/>
    <x v="1"/>
    <x v="6"/>
    <x v="0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x v="0"/>
    <n v="1"/>
    <b v="0"/>
    <s v="theater/plays"/>
    <n v="20"/>
    <n v="100"/>
    <x v="1"/>
    <x v="6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x v="0"/>
    <n v="9"/>
    <b v="0"/>
    <s v="theater/plays"/>
    <n v="5.41"/>
    <n v="60.111111111111114"/>
    <x v="1"/>
    <x v="6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x v="0"/>
    <n v="1"/>
    <b v="0"/>
    <s v="theater/plays"/>
    <n v="6.0000000000000001E-3"/>
    <n v="3"/>
    <x v="1"/>
    <x v="6"/>
    <x v="0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x v="0"/>
    <n v="1"/>
    <b v="0"/>
    <s v="theater/plays"/>
    <n v="0.25"/>
    <n v="5"/>
    <x v="1"/>
    <x v="6"/>
    <x v="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x v="0"/>
    <n v="4"/>
    <b v="0"/>
    <s v="theater/plays"/>
    <n v="35"/>
    <n v="17.5"/>
    <x v="1"/>
    <x v="6"/>
    <x v="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x v="0"/>
    <n v="17"/>
    <b v="0"/>
    <s v="theater/plays"/>
    <n v="16.566666666666666"/>
    <n v="29.235294117647058"/>
    <x v="1"/>
    <x v="6"/>
    <x v="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x v="0"/>
    <n v="0"/>
    <b v="0"/>
    <s v="theater/plays"/>
    <n v="0"/>
    <e v="#DIV/0!"/>
    <x v="1"/>
    <x v="6"/>
    <x v="0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x v="0"/>
    <n v="12"/>
    <b v="0"/>
    <s v="theater/plays"/>
    <n v="57.199999999999996"/>
    <n v="59.583333333333336"/>
    <x v="1"/>
    <x v="6"/>
    <x v="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x v="0"/>
    <n v="14"/>
    <b v="0"/>
    <s v="theater/plays"/>
    <n v="16.514285714285716"/>
    <n v="82.571428571428569"/>
    <x v="1"/>
    <x v="6"/>
    <x v="0"/>
    <x v="0"/>
  </r>
  <r>
    <n v="4000"/>
    <s v="The Escorts"/>
    <s v="An Enticing Trip into the World of Assisted Dying"/>
    <n v="8000"/>
    <n v="10"/>
    <x v="2"/>
    <x v="0"/>
    <s v="USD"/>
    <n v="1462631358"/>
    <x v="4000"/>
    <x v="0"/>
    <n v="1"/>
    <b v="0"/>
    <s v="theater/plays"/>
    <n v="0.125"/>
    <n v="10"/>
    <x v="1"/>
    <x v="6"/>
    <x v="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x v="0"/>
    <n v="14"/>
    <b v="0"/>
    <s v="theater/plays"/>
    <n v="37.75"/>
    <n v="32.357142857142854"/>
    <x v="1"/>
    <x v="6"/>
    <x v="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x v="0"/>
    <n v="4"/>
    <b v="0"/>
    <s v="theater/plays"/>
    <n v="1.8399999999999999"/>
    <n v="5.75"/>
    <x v="1"/>
    <x v="6"/>
    <x v="0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x v="0"/>
    <n v="2"/>
    <b v="0"/>
    <s v="theater/plays"/>
    <n v="10.050000000000001"/>
    <n v="100.5"/>
    <x v="1"/>
    <x v="6"/>
    <x v="0"/>
    <x v="0"/>
  </r>
  <r>
    <n v="4004"/>
    <s v="South Florida Tours"/>
    <s v="Help Launch The Queen Into South Florida!"/>
    <n v="500"/>
    <n v="1"/>
    <x v="2"/>
    <x v="0"/>
    <s v="USD"/>
    <n v="1412740457"/>
    <x v="4004"/>
    <x v="0"/>
    <n v="1"/>
    <b v="0"/>
    <s v="theater/plays"/>
    <n v="0.2"/>
    <n v="1"/>
    <x v="1"/>
    <x v="6"/>
    <x v="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x v="0"/>
    <n v="2"/>
    <b v="0"/>
    <s v="theater/plays"/>
    <n v="1.3333333333333335"/>
    <n v="20"/>
    <x v="1"/>
    <x v="6"/>
    <x v="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x v="0"/>
    <n v="1"/>
    <b v="0"/>
    <s v="theater/plays"/>
    <n v="6.6666666666666671E-3"/>
    <n v="2"/>
    <x v="1"/>
    <x v="6"/>
    <x v="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x v="0"/>
    <n v="1"/>
    <b v="0"/>
    <s v="theater/plays"/>
    <n v="0.25"/>
    <n v="5"/>
    <x v="1"/>
    <x v="6"/>
    <x v="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x v="0"/>
    <n v="4"/>
    <b v="0"/>
    <s v="theater/plays"/>
    <n v="6"/>
    <n v="15"/>
    <x v="1"/>
    <x v="6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x v="0"/>
    <n v="3"/>
    <b v="0"/>
    <s v="theater/plays"/>
    <n v="3.8860103626943006"/>
    <n v="25"/>
    <x v="1"/>
    <x v="6"/>
    <x v="0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x v="0"/>
    <n v="38"/>
    <b v="0"/>
    <s v="theater/plays"/>
    <n v="24.194444444444443"/>
    <n v="45.842105263157897"/>
    <x v="1"/>
    <x v="6"/>
    <x v="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x v="0"/>
    <n v="4"/>
    <b v="0"/>
    <s v="theater/plays"/>
    <n v="7.6"/>
    <n v="4.75"/>
    <x v="1"/>
    <x v="6"/>
    <x v="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x v="0"/>
    <n v="0"/>
    <b v="0"/>
    <s v="theater/plays"/>
    <n v="0"/>
    <e v="#DIV/0!"/>
    <x v="1"/>
    <x v="6"/>
    <x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x v="0"/>
    <n v="2"/>
    <b v="0"/>
    <s v="theater/plays"/>
    <n v="1.3"/>
    <n v="13"/>
    <x v="1"/>
    <x v="6"/>
    <x v="0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x v="0"/>
    <n v="0"/>
    <b v="0"/>
    <s v="theater/plays"/>
    <n v="0"/>
    <e v="#DIV/0!"/>
    <x v="1"/>
    <x v="6"/>
    <x v="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x v="0"/>
    <n v="1"/>
    <b v="0"/>
    <s v="theater/plays"/>
    <n v="1.4285714285714287E-2"/>
    <n v="1"/>
    <x v="1"/>
    <x v="6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x v="0"/>
    <n v="7"/>
    <b v="0"/>
    <s v="theater/plays"/>
    <n v="14.000000000000002"/>
    <n v="10"/>
    <x v="1"/>
    <x v="6"/>
    <x v="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x v="0"/>
    <n v="2"/>
    <b v="0"/>
    <s v="theater/plays"/>
    <n v="1.05"/>
    <n v="52.5"/>
    <x v="1"/>
    <x v="6"/>
    <x v="0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x v="0"/>
    <n v="4"/>
    <b v="0"/>
    <s v="theater/plays"/>
    <n v="8.6666666666666679"/>
    <n v="32.5"/>
    <x v="1"/>
    <x v="6"/>
    <x v="0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x v="0"/>
    <n v="4"/>
    <b v="0"/>
    <s v="theater/plays"/>
    <n v="0.82857142857142851"/>
    <n v="7.25"/>
    <x v="1"/>
    <x v="6"/>
    <x v="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x v="0"/>
    <n v="3"/>
    <b v="0"/>
    <s v="theater/plays"/>
    <n v="16.666666666666664"/>
    <n v="33.333333333333336"/>
    <x v="1"/>
    <x v="6"/>
    <x v="0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x v="0"/>
    <n v="2"/>
    <b v="0"/>
    <s v="theater/plays"/>
    <n v="0.83333333333333337"/>
    <n v="62.5"/>
    <x v="1"/>
    <x v="6"/>
    <x v="0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x v="0"/>
    <n v="197"/>
    <b v="0"/>
    <s v="theater/plays"/>
    <n v="69.561111111111103"/>
    <n v="63.558375634517766"/>
    <x v="1"/>
    <x v="6"/>
    <x v="0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x v="0"/>
    <n v="0"/>
    <b v="0"/>
    <s v="theater/plays"/>
    <n v="0"/>
    <e v="#DIV/0!"/>
    <x v="1"/>
    <x v="6"/>
    <x v="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x v="0"/>
    <n v="1"/>
    <b v="0"/>
    <s v="theater/plays"/>
    <n v="1.25"/>
    <n v="10"/>
    <x v="1"/>
    <x v="6"/>
    <x v="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x v="0"/>
    <n v="4"/>
    <b v="0"/>
    <s v="theater/plays"/>
    <n v="5"/>
    <n v="62.5"/>
    <x v="1"/>
    <x v="6"/>
    <x v="0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x v="0"/>
    <n v="0"/>
    <b v="0"/>
    <s v="theater/plays"/>
    <n v="0"/>
    <e v="#DIV/0!"/>
    <x v="1"/>
    <x v="6"/>
    <x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x v="0"/>
    <n v="7"/>
    <b v="0"/>
    <s v="theater/plays"/>
    <n v="7.166666666666667"/>
    <n v="30.714285714285715"/>
    <x v="1"/>
    <x v="6"/>
    <x v="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x v="0"/>
    <n v="11"/>
    <b v="0"/>
    <s v="theater/plays"/>
    <n v="28.050000000000004"/>
    <n v="51"/>
    <x v="1"/>
    <x v="6"/>
    <x v="0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x v="0"/>
    <n v="0"/>
    <b v="0"/>
    <s v="theater/plays"/>
    <n v="0"/>
    <e v="#DIV/0!"/>
    <x v="1"/>
    <x v="6"/>
    <x v="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x v="0"/>
    <n v="6"/>
    <b v="0"/>
    <s v="theater/plays"/>
    <n v="16"/>
    <n v="66.666666666666671"/>
    <x v="1"/>
    <x v="6"/>
    <x v="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x v="0"/>
    <n v="0"/>
    <b v="0"/>
    <s v="theater/plays"/>
    <n v="0"/>
    <e v="#DIV/0!"/>
    <x v="1"/>
    <x v="6"/>
    <x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x v="0"/>
    <n v="7"/>
    <b v="0"/>
    <s v="theater/plays"/>
    <n v="6.8287037037037033"/>
    <n v="59"/>
    <x v="1"/>
    <x v="6"/>
    <x v="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x v="0"/>
    <n v="94"/>
    <b v="0"/>
    <s v="theater/plays"/>
    <n v="25.698702928870294"/>
    <n v="65.340319148936175"/>
    <x v="1"/>
    <x v="6"/>
    <x v="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x v="0"/>
    <n v="2"/>
    <b v="0"/>
    <s v="theater/plays"/>
    <n v="1.4814814814814816"/>
    <n v="100"/>
    <x v="1"/>
    <x v="6"/>
    <x v="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x v="0"/>
    <n v="25"/>
    <b v="0"/>
    <s v="theater/plays"/>
    <n v="36.85"/>
    <n v="147.4"/>
    <x v="1"/>
    <x v="6"/>
    <x v="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x v="0"/>
    <n v="17"/>
    <b v="0"/>
    <s v="theater/plays"/>
    <n v="47.05"/>
    <n v="166.05882352941177"/>
    <x v="1"/>
    <x v="6"/>
    <x v="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x v="0"/>
    <n v="2"/>
    <b v="0"/>
    <s v="theater/plays"/>
    <n v="11.428571428571429"/>
    <n v="40"/>
    <x v="1"/>
    <x v="6"/>
    <x v="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x v="0"/>
    <n v="4"/>
    <b v="0"/>
    <s v="theater/plays"/>
    <n v="12.04"/>
    <n v="75.25"/>
    <x v="1"/>
    <x v="6"/>
    <x v="0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x v="0"/>
    <n v="5"/>
    <b v="0"/>
    <s v="theater/plays"/>
    <n v="60"/>
    <n v="60"/>
    <x v="1"/>
    <x v="6"/>
    <x v="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x v="0"/>
    <n v="2"/>
    <b v="0"/>
    <s v="theater/plays"/>
    <n v="31.25"/>
    <n v="1250"/>
    <x v="1"/>
    <x v="6"/>
    <x v="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x v="0"/>
    <n v="2"/>
    <b v="0"/>
    <s v="theater/plays"/>
    <n v="0.42"/>
    <n v="10.5"/>
    <x v="1"/>
    <x v="6"/>
    <x v="0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x v="0"/>
    <n v="3"/>
    <b v="0"/>
    <s v="theater/plays"/>
    <n v="0.21"/>
    <n v="7"/>
    <x v="1"/>
    <x v="6"/>
    <x v="0"/>
    <x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x v="0"/>
    <n v="0"/>
    <b v="0"/>
    <s v="theater/plays"/>
    <n v="0"/>
    <e v="#DIV/0!"/>
    <x v="1"/>
    <x v="6"/>
    <x v="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x v="0"/>
    <n v="4"/>
    <b v="0"/>
    <s v="theater/plays"/>
    <n v="37.5"/>
    <n v="56.25"/>
    <x v="1"/>
    <x v="6"/>
    <x v="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x v="0"/>
    <n v="1"/>
    <b v="0"/>
    <s v="theater/plays"/>
    <n v="0.02"/>
    <n v="1"/>
    <x v="1"/>
    <x v="6"/>
    <x v="0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x v="0"/>
    <n v="12"/>
    <b v="0"/>
    <s v="theater/plays"/>
    <n v="8.2142857142857135"/>
    <n v="38.333333333333336"/>
    <x v="1"/>
    <x v="6"/>
    <x v="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x v="0"/>
    <n v="4"/>
    <b v="0"/>
    <s v="theater/plays"/>
    <n v="2.1999999999999997"/>
    <n v="27.5"/>
    <x v="1"/>
    <x v="6"/>
    <x v="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x v="0"/>
    <n v="91"/>
    <b v="0"/>
    <s v="theater/plays"/>
    <n v="17.652941176470588"/>
    <n v="32.978021978021978"/>
    <x v="1"/>
    <x v="6"/>
    <x v="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x v="0"/>
    <n v="1"/>
    <b v="0"/>
    <s v="theater/plays"/>
    <n v="0.08"/>
    <n v="16"/>
    <x v="1"/>
    <x v="6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x v="0"/>
    <n v="1"/>
    <b v="0"/>
    <s v="theater/plays"/>
    <n v="6.6666666666666666E-2"/>
    <n v="1"/>
    <x v="1"/>
    <x v="6"/>
    <x v="0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x v="0"/>
    <n v="0"/>
    <b v="0"/>
    <s v="theater/plays"/>
    <n v="0"/>
    <e v="#DIV/0!"/>
    <x v="1"/>
    <x v="6"/>
    <x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x v="0"/>
    <n v="13"/>
    <b v="0"/>
    <s v="theater/plays"/>
    <n v="37.533333333333339"/>
    <n v="86.615384615384613"/>
    <x v="1"/>
    <x v="6"/>
    <x v="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x v="0"/>
    <n v="2"/>
    <b v="0"/>
    <s v="theater/plays"/>
    <n v="22"/>
    <n v="55"/>
    <x v="1"/>
    <x v="6"/>
    <x v="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x v="0"/>
    <n v="0"/>
    <b v="0"/>
    <s v="theater/plays"/>
    <n v="0"/>
    <e v="#DIV/0!"/>
    <x v="1"/>
    <x v="6"/>
    <x v="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x v="0"/>
    <n v="21"/>
    <b v="0"/>
    <s v="theater/plays"/>
    <n v="17.62"/>
    <n v="41.952380952380949"/>
    <x v="1"/>
    <x v="6"/>
    <x v="0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x v="0"/>
    <n v="9"/>
    <b v="0"/>
    <s v="theater/plays"/>
    <n v="53"/>
    <n v="88.333333333333329"/>
    <x v="1"/>
    <x v="6"/>
    <x v="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x v="0"/>
    <n v="6"/>
    <b v="0"/>
    <s v="theater/plays"/>
    <n v="22.142857142857142"/>
    <n v="129.16666666666666"/>
    <x v="1"/>
    <x v="6"/>
    <x v="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x v="0"/>
    <n v="4"/>
    <b v="0"/>
    <s v="theater/plays"/>
    <n v="2.5333333333333332"/>
    <n v="23.75"/>
    <x v="1"/>
    <x v="6"/>
    <x v="0"/>
    <x v="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x v="0"/>
    <n v="7"/>
    <b v="0"/>
    <s v="theater/plays"/>
    <n v="2.5"/>
    <n v="35.714285714285715"/>
    <x v="1"/>
    <x v="6"/>
    <x v="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x v="0"/>
    <n v="5"/>
    <b v="0"/>
    <s v="theater/plays"/>
    <n v="2.85"/>
    <n v="57"/>
    <x v="1"/>
    <x v="6"/>
    <x v="0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x v="0"/>
    <n v="0"/>
    <b v="0"/>
    <s v="theater/plays"/>
    <n v="0"/>
    <e v="#DIV/0!"/>
    <x v="1"/>
    <x v="6"/>
    <x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x v="0"/>
    <n v="3"/>
    <b v="0"/>
    <s v="theater/plays"/>
    <n v="2.4500000000000002"/>
    <n v="163.33333333333334"/>
    <x v="1"/>
    <x v="6"/>
    <x v="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x v="0"/>
    <n v="9"/>
    <b v="0"/>
    <s v="theater/plays"/>
    <n v="1.4210526315789473"/>
    <n v="15"/>
    <x v="1"/>
    <x v="6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x v="0"/>
    <n v="6"/>
    <b v="0"/>
    <s v="theater/plays"/>
    <n v="19.25"/>
    <n v="64.166666666666671"/>
    <x v="1"/>
    <x v="6"/>
    <x v="0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x v="0"/>
    <n v="4"/>
    <b v="0"/>
    <s v="theater/plays"/>
    <n v="0.67500000000000004"/>
    <n v="6.75"/>
    <x v="1"/>
    <x v="6"/>
    <x v="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x v="0"/>
    <n v="1"/>
    <b v="0"/>
    <s v="theater/plays"/>
    <n v="0.16666666666666669"/>
    <n v="25"/>
    <x v="1"/>
    <x v="6"/>
    <x v="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x v="0"/>
    <n v="17"/>
    <b v="0"/>
    <s v="theater/plays"/>
    <n v="60.9"/>
    <n v="179.11764705882354"/>
    <x v="1"/>
    <x v="6"/>
    <x v="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x v="0"/>
    <n v="1"/>
    <b v="0"/>
    <s v="theater/plays"/>
    <n v="1"/>
    <n v="34.950000000000003"/>
    <x v="1"/>
    <x v="6"/>
    <x v="0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x v="0"/>
    <n v="13"/>
    <b v="0"/>
    <s v="theater/plays"/>
    <n v="34.4"/>
    <n v="33.07692307692308"/>
    <x v="1"/>
    <x v="6"/>
    <x v="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x v="0"/>
    <n v="6"/>
    <b v="0"/>
    <s v="theater/plays"/>
    <n v="16.5"/>
    <n v="27.5"/>
    <x v="1"/>
    <x v="6"/>
    <x v="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x v="0"/>
    <n v="0"/>
    <b v="0"/>
    <s v="theater/plays"/>
    <n v="0"/>
    <e v="#DIV/0!"/>
    <x v="1"/>
    <x v="6"/>
    <x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x v="0"/>
    <n v="2"/>
    <b v="0"/>
    <s v="theater/plays"/>
    <n v="0.4"/>
    <n v="2"/>
    <x v="1"/>
    <x v="6"/>
    <x v="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x v="0"/>
    <n v="2"/>
    <b v="0"/>
    <s v="theater/plays"/>
    <n v="1.0571428571428572"/>
    <n v="18.5"/>
    <x v="1"/>
    <x v="6"/>
    <x v="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x v="0"/>
    <n v="21"/>
    <b v="0"/>
    <s v="theater/plays"/>
    <n v="26.727272727272727"/>
    <n v="35"/>
    <x v="1"/>
    <x v="6"/>
    <x v="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x v="0"/>
    <n v="13"/>
    <b v="0"/>
    <s v="theater/plays"/>
    <n v="28.799999999999997"/>
    <n v="44.307692307692307"/>
    <x v="1"/>
    <x v="6"/>
    <x v="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x v="0"/>
    <n v="0"/>
    <b v="0"/>
    <s v="theater/plays"/>
    <n v="0"/>
    <e v="#DIV/0!"/>
    <x v="1"/>
    <x v="6"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x v="0"/>
    <n v="6"/>
    <b v="0"/>
    <s v="theater/plays"/>
    <n v="8.9"/>
    <n v="222.5"/>
    <x v="1"/>
    <x v="6"/>
    <x v="0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x v="0"/>
    <n v="0"/>
    <b v="0"/>
    <s v="theater/plays"/>
    <n v="0"/>
    <e v="#DIV/0!"/>
    <x v="1"/>
    <x v="6"/>
    <x v="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x v="0"/>
    <n v="1"/>
    <b v="0"/>
    <s v="theater/plays"/>
    <n v="0.16666666666666669"/>
    <n v="5"/>
    <x v="1"/>
    <x v="6"/>
    <x v="0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x v="0"/>
    <n v="0"/>
    <b v="0"/>
    <s v="theater/plays"/>
    <n v="0"/>
    <e v="#DIV/0!"/>
    <x v="1"/>
    <x v="6"/>
    <x v="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x v="0"/>
    <n v="12"/>
    <b v="0"/>
    <s v="theater/plays"/>
    <n v="15.737410071942445"/>
    <n v="29.166666666666668"/>
    <x v="1"/>
    <x v="6"/>
    <x v="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x v="0"/>
    <n v="2"/>
    <b v="0"/>
    <s v="theater/plays"/>
    <n v="2"/>
    <n v="1.5"/>
    <x v="1"/>
    <x v="6"/>
    <x v="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x v="0"/>
    <n v="6"/>
    <b v="0"/>
    <s v="theater/plays"/>
    <n v="21.685714285714287"/>
    <n v="126.5"/>
    <x v="1"/>
    <x v="6"/>
    <x v="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x v="0"/>
    <n v="1"/>
    <b v="0"/>
    <s v="theater/plays"/>
    <n v="0.33333333333333337"/>
    <n v="10"/>
    <x v="1"/>
    <x v="6"/>
    <x v="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x v="0"/>
    <n v="1"/>
    <b v="0"/>
    <s v="theater/plays"/>
    <n v="0.2857142857142857"/>
    <n v="10"/>
    <x v="1"/>
    <x v="6"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x v="0"/>
    <n v="5"/>
    <b v="0"/>
    <s v="theater/plays"/>
    <n v="4.7"/>
    <n v="9.4"/>
    <x v="1"/>
    <x v="6"/>
    <x v="0"/>
    <x v="0"/>
  </r>
  <r>
    <n v="4087"/>
    <s v="Stage Production &quot;The Nail Shop&quot;"/>
    <s v="Comedy Stage Play"/>
    <n v="9600"/>
    <n v="0"/>
    <x v="2"/>
    <x v="0"/>
    <s v="USD"/>
    <n v="1468777786"/>
    <x v="4087"/>
    <x v="0"/>
    <n v="0"/>
    <b v="0"/>
    <s v="theater/plays"/>
    <n v="0"/>
    <e v="#DIV/0!"/>
    <x v="1"/>
    <x v="6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x v="0"/>
    <n v="3"/>
    <b v="0"/>
    <s v="theater/plays"/>
    <n v="10.8"/>
    <n v="72"/>
    <x v="1"/>
    <x v="6"/>
    <x v="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x v="0"/>
    <n v="8"/>
    <b v="0"/>
    <s v="theater/plays"/>
    <n v="4.8"/>
    <n v="30"/>
    <x v="1"/>
    <x v="6"/>
    <x v="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x v="0"/>
    <n v="3"/>
    <b v="0"/>
    <s v="theater/plays"/>
    <n v="3.2"/>
    <n v="10.666666666666666"/>
    <x v="1"/>
    <x v="6"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x v="0"/>
    <n v="8"/>
    <b v="0"/>
    <s v="theater/plays"/>
    <n v="12.75"/>
    <n v="25.5"/>
    <x v="1"/>
    <x v="6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x v="0"/>
    <n v="1"/>
    <b v="0"/>
    <s v="theater/plays"/>
    <n v="1.8181818181818181E-2"/>
    <n v="20"/>
    <x v="1"/>
    <x v="6"/>
    <x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x v="0"/>
    <n v="4"/>
    <b v="0"/>
    <s v="theater/plays"/>
    <n v="2.4"/>
    <n v="15"/>
    <x v="1"/>
    <x v="6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x v="0"/>
    <n v="8"/>
    <b v="0"/>
    <s v="theater/plays"/>
    <n v="36.5"/>
    <n v="91.25"/>
    <x v="1"/>
    <x v="6"/>
    <x v="0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x v="0"/>
    <n v="1"/>
    <b v="0"/>
    <s v="theater/plays"/>
    <n v="2.666666666666667"/>
    <n v="800"/>
    <x v="1"/>
    <x v="6"/>
    <x v="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x v="0"/>
    <n v="5"/>
    <b v="0"/>
    <s v="theater/plays"/>
    <n v="11.428571428571429"/>
    <n v="80"/>
    <x v="1"/>
    <x v="6"/>
    <x v="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x v="0"/>
    <n v="0"/>
    <b v="0"/>
    <s v="theater/plays"/>
    <n v="0"/>
    <e v="#DIV/0!"/>
    <x v="1"/>
    <x v="6"/>
    <x v="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x v="0"/>
    <n v="0"/>
    <b v="0"/>
    <s v="theater/plays"/>
    <n v="0"/>
    <e v="#DIV/0!"/>
    <x v="1"/>
    <x v="6"/>
    <x v="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x v="0"/>
    <n v="1"/>
    <b v="0"/>
    <s v="theater/plays"/>
    <n v="1.1111111111111112"/>
    <n v="50"/>
    <x v="1"/>
    <x v="6"/>
    <x v="0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x v="0"/>
    <n v="0"/>
    <b v="0"/>
    <s v="theater/plays"/>
    <n v="0"/>
    <e v="#DIV/0!"/>
    <x v="1"/>
    <x v="6"/>
    <x v="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x v="0"/>
    <n v="0"/>
    <b v="0"/>
    <s v="theater/plays"/>
    <n v="0"/>
    <e v="#DIV/0!"/>
    <x v="1"/>
    <x v="6"/>
    <x v="0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x v="0"/>
    <n v="6"/>
    <b v="0"/>
    <s v="theater/plays"/>
    <n v="27.400000000000002"/>
    <n v="22.833333333333332"/>
    <x v="1"/>
    <x v="6"/>
    <x v="0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x v="0"/>
    <n v="6"/>
    <b v="0"/>
    <s v="theater/plays"/>
    <n v="10"/>
    <n v="16.666666666666668"/>
    <x v="1"/>
    <x v="6"/>
    <x v="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x v="0"/>
    <n v="14"/>
    <b v="0"/>
    <s v="theater/plays"/>
    <n v="21.366666666666667"/>
    <n v="45.785714285714285"/>
    <x v="1"/>
    <x v="6"/>
    <x v="0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x v="0"/>
    <n v="6"/>
    <b v="0"/>
    <s v="theater/plays"/>
    <n v="6.9696969696969706"/>
    <n v="383.33333333333331"/>
    <x v="1"/>
    <x v="6"/>
    <x v="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x v="0"/>
    <n v="33"/>
    <b v="0"/>
    <s v="theater/plays"/>
    <n v="70.599999999999994"/>
    <n v="106.96969696969697"/>
    <x v="1"/>
    <x v="6"/>
    <x v="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x v="0"/>
    <n v="4"/>
    <b v="0"/>
    <s v="theater/plays"/>
    <n v="2.0500000000000003"/>
    <n v="10.25"/>
    <x v="1"/>
    <x v="6"/>
    <x v="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x v="0"/>
    <n v="1"/>
    <b v="0"/>
    <s v="theater/plays"/>
    <n v="1.9666666666666666"/>
    <n v="59"/>
    <x v="1"/>
    <x v="6"/>
    <x v="0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x v="0"/>
    <n v="0"/>
    <b v="0"/>
    <s v="theater/plays"/>
    <n v="0"/>
    <e v="#DIV/0!"/>
    <x v="1"/>
    <x v="6"/>
    <x v="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x v="0"/>
    <n v="6"/>
    <b v="0"/>
    <s v="theater/plays"/>
    <n v="28.666666666666668"/>
    <n v="14.333333333333334"/>
    <x v="1"/>
    <x v="6"/>
    <x v="0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x v="0"/>
    <n v="6"/>
    <b v="0"/>
    <s v="theater/plays"/>
    <n v="3.1333333333333333"/>
    <n v="15.666666666666666"/>
    <x v="1"/>
    <x v="6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x v="0"/>
    <n v="1"/>
    <b v="0"/>
    <s v="theater/plays"/>
    <n v="0.04"/>
    <n v="1"/>
    <x v="1"/>
    <x v="6"/>
    <x v="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x v="0"/>
    <n v="3"/>
    <b v="0"/>
    <s v="theater/plays"/>
    <n v="0.2"/>
    <n v="1"/>
    <x v="1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1F27F-0F11-2346-953B-603BB1BB22E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10">
    <i>
      <x v="7"/>
    </i>
    <i>
      <x/>
    </i>
    <i>
      <x v="8"/>
    </i>
    <i>
      <x v="6"/>
    </i>
    <i>
      <x v="3"/>
    </i>
    <i>
      <x v="1"/>
    </i>
    <i>
      <x v="4"/>
    </i>
    <i>
      <x v="2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580D1-0E30-724B-BE20-75244167B5F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56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</pivotFields>
  <rowFields count="2">
    <field x="16"/>
    <field x="17"/>
  </rowFields>
  <rowItems count="51">
    <i>
      <x/>
    </i>
    <i r="1">
      <x/>
    </i>
    <i r="1">
      <x v="5"/>
    </i>
    <i r="1">
      <x v="6"/>
    </i>
    <i r="1">
      <x v="29"/>
    </i>
    <i r="1">
      <x v="30"/>
    </i>
    <i r="1">
      <x v="35"/>
    </i>
    <i>
      <x v="1"/>
    </i>
    <i r="1">
      <x v="10"/>
    </i>
    <i r="1">
      <x v="27"/>
    </i>
    <i r="1">
      <x v="31"/>
    </i>
    <i>
      <x v="2"/>
    </i>
    <i r="1">
      <x v="17"/>
    </i>
    <i r="1">
      <x v="34"/>
    </i>
    <i r="1">
      <x v="37"/>
    </i>
    <i>
      <x v="3"/>
    </i>
    <i r="1">
      <x v="2"/>
    </i>
    <i>
      <x v="4"/>
    </i>
    <i r="1">
      <x v="4"/>
    </i>
    <i r="1">
      <x v="7"/>
    </i>
    <i r="1">
      <x v="8"/>
    </i>
    <i r="1">
      <x v="13"/>
    </i>
    <i r="1">
      <x v="14"/>
    </i>
    <i r="1">
      <x v="16"/>
    </i>
    <i r="1">
      <x v="25"/>
    </i>
    <i r="1">
      <x v="28"/>
    </i>
    <i r="1">
      <x v="40"/>
    </i>
    <i>
      <x v="5"/>
    </i>
    <i r="1">
      <x v="19"/>
    </i>
    <i r="1">
      <x v="21"/>
    </i>
    <i r="1">
      <x v="22"/>
    </i>
    <i r="1">
      <x v="23"/>
    </i>
    <i>
      <x v="6"/>
    </i>
    <i r="1">
      <x v="1"/>
    </i>
    <i r="1">
      <x v="3"/>
    </i>
    <i r="1">
      <x v="9"/>
    </i>
    <i r="1">
      <x v="20"/>
    </i>
    <i r="1">
      <x v="26"/>
    </i>
    <i r="1">
      <x v="36"/>
    </i>
    <i>
      <x v="7"/>
    </i>
    <i r="1">
      <x v="11"/>
    </i>
    <i r="1">
      <x v="12"/>
    </i>
    <i r="1">
      <x v="15"/>
    </i>
    <i r="1">
      <x v="32"/>
    </i>
    <i r="1">
      <x v="38"/>
    </i>
    <i r="1">
      <x v="39"/>
    </i>
    <i>
      <x v="8"/>
    </i>
    <i r="1">
      <x v="18"/>
    </i>
    <i r="1">
      <x v="24"/>
    </i>
    <i r="1"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3900" zoomScale="80" zoomScaleNormal="80" workbookViewId="0">
      <selection activeCell="U14" sqref="U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customWidth="1"/>
    <col min="16" max="16" width="24.83203125" customWidth="1"/>
    <col min="17" max="17" width="16.33203125" customWidth="1"/>
    <col min="18" max="18" width="18.1640625" customWidth="1"/>
    <col min="19" max="19" width="30.83203125" style="10" customWidth="1"/>
    <col min="20" max="20" width="29" style="10" customWidth="1"/>
  </cols>
  <sheetData>
    <row r="1" spans="1:20" ht="17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9" t="s">
        <v>8310</v>
      </c>
      <c r="T1" s="9" t="s">
        <v>8311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6">E67/D67*100</f>
        <v>107.52857142857141</v>
      </c>
      <c r="P67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6"/>
        <v>118.6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6"/>
        <v>116.25000000000001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6"/>
        <v>127.16666666666667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6"/>
        <v>110.9423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6"/>
        <v>127.2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6"/>
        <v>123.94444444444443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6"/>
        <v>108.40909090909091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6"/>
        <v>112.93199999999999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6"/>
        <v>115.42857142857143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6"/>
        <v>153.33333333333334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6"/>
        <v>392.5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6"/>
        <v>127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6"/>
        <v>107.25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6"/>
        <v>198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6"/>
        <v>100.01249999999999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6"/>
        <v>102.49999999999999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6"/>
        <v>125.49999999999999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6"/>
        <v>106.46666666666667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6"/>
        <v>104.60000000000001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6"/>
        <v>115.06666666666668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6"/>
        <v>100.4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6"/>
        <v>120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6"/>
        <v>105.2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6"/>
        <v>110.60000000000001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6"/>
        <v>104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6"/>
        <v>131.42857142857142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6"/>
        <v>114.66666666666667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6"/>
        <v>106.25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6"/>
        <v>106.25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6"/>
        <v>106.01933333333334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6"/>
        <v>127.75000000000001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6"/>
        <v>105.15384615384616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6"/>
        <v>107.40909090909089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6"/>
        <v>100.49999999999999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6"/>
        <v>102.46666666666667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6"/>
        <v>246.66666666666669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6"/>
        <v>219.49999999999997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6"/>
        <v>130.76923076923077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6"/>
        <v>154.57142857142858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6"/>
        <v>104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6"/>
        <v>141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6"/>
        <v>103.33333333333334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6"/>
        <v>140.44444444444443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6"/>
        <v>113.65714285714286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6"/>
        <v>100.49377777777779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6"/>
        <v>113.03159999999998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6"/>
        <v>104.55692307692308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6"/>
        <v>0.27454545454545454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6"/>
        <v>14.000000000000002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6"/>
        <v>5.548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6"/>
        <v>2.375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6"/>
        <v>1.867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2">E131/D131*100</f>
        <v>0</v>
      </c>
      <c r="P131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2"/>
        <v>9.5687499999999996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2"/>
        <v>13.433333333333334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2"/>
        <v>3.1413333333333333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2"/>
        <v>10.775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2"/>
        <v>27.6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2"/>
        <v>7.5111111111111111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2"/>
        <v>0.57499999999999996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2"/>
        <v>0.91999999999999993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2"/>
        <v>23.163076923076922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2"/>
        <v>0.71799999999999997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2"/>
        <v>2.666666666666667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2"/>
        <v>6.0000000000000001E-3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2"/>
        <v>15.535714285714286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2"/>
        <v>0.53333333333333333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2"/>
        <v>0.01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2"/>
        <v>4.0625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2"/>
        <v>3.25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2"/>
        <v>6.4850000000000003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2"/>
        <v>40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2"/>
        <v>33.416666666666664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2"/>
        <v>21.092608822670172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2"/>
        <v>35.856000000000002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2"/>
        <v>3.4000000000000004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2"/>
        <v>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2"/>
        <v>1.6999999999999999E-3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8">E195/D195*100</f>
        <v>0</v>
      </c>
      <c r="P195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8"/>
        <v>41.857142857142861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8"/>
        <v>10.48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8"/>
        <v>1.1159999999999999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8"/>
        <v>26.192500000000003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8"/>
        <v>58.461538461538467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8"/>
        <v>29.84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8"/>
        <v>50.721666666666664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8"/>
        <v>16.25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8"/>
        <v>15.214285714285714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8"/>
        <v>25.25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8"/>
        <v>44.6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8"/>
        <v>55.698440000000005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8"/>
        <v>11.943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8"/>
        <v>17.630000000000003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8"/>
        <v>2.75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8"/>
        <v>40.1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8"/>
        <v>107.63413333333334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8"/>
        <v>112.63736263736264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8"/>
        <v>113.46153846153845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8"/>
        <v>102.592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8"/>
        <v>113.75714285714287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8"/>
        <v>103.71999999999998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8"/>
        <v>305.46000000000004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8"/>
        <v>134.1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8"/>
        <v>101.33294117647058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8"/>
        <v>112.92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8"/>
        <v>105.58333333333334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8"/>
        <v>125.57142857142858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8"/>
        <v>184.56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8"/>
        <v>100.73333333333335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8"/>
        <v>116.94725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8"/>
        <v>106.73325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8"/>
        <v>139.1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4">E259/D259*100</f>
        <v>106.72648571428572</v>
      </c>
      <c r="P25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4"/>
        <v>191.14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4"/>
        <v>131.93789333333334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4"/>
        <v>106.4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4"/>
        <v>107.4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4"/>
        <v>240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4"/>
        <v>118.08108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4"/>
        <v>118.19999999999999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4"/>
        <v>111.1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4"/>
        <v>145.5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4"/>
        <v>131.62883248730967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4"/>
        <v>111.4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4"/>
        <v>147.23376999999999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4"/>
        <v>152.60869565217391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4"/>
        <v>104.67999999999999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4"/>
        <v>177.43366666666668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4"/>
        <v>107.7758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4"/>
        <v>156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4"/>
        <v>108.395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4"/>
        <v>147.6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4"/>
        <v>110.38153846153847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4"/>
        <v>150.34814814814814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4"/>
        <v>157.31829411764707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4"/>
        <v>156.14400000000001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4"/>
        <v>120.58763636363636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4"/>
        <v>101.18888888888888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4"/>
        <v>114.27249999999999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4"/>
        <v>104.62615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4"/>
        <v>228.82507142857142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4"/>
        <v>109.15333333333332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4"/>
        <v>176.29999999999998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4"/>
        <v>103.21061999999999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4"/>
        <v>104.82000000000001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4"/>
        <v>106.68444444444445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4"/>
        <v>120.02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4"/>
        <v>101.50693333333334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4"/>
        <v>101.38461538461539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4"/>
        <v>133.10911999999999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4"/>
        <v>118.72620000000001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4"/>
        <v>100.64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4"/>
        <v>108.93241269841269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4"/>
        <v>178.95250000000001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4"/>
        <v>101.72264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4"/>
        <v>118.73499999999999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4"/>
        <v>100.46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4"/>
        <v>137.46666666666667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4"/>
        <v>231.64705882352939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4"/>
        <v>130.33333333333331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4"/>
        <v>292.89999999999998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4"/>
        <v>111.31818181818183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4"/>
        <v>105.56666666666668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4"/>
        <v>118.94444444444446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4"/>
        <v>104.129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4"/>
        <v>104.10165000000001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4"/>
        <v>111.87499999999999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4"/>
        <v>104.73529411764706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4"/>
        <v>385.15000000000003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4"/>
        <v>101.248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4"/>
        <v>113.77333333333333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4"/>
        <v>100.80333333333333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4"/>
        <v>283.32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4"/>
        <v>112.68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4"/>
        <v>106.58000000000001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30">E323/D323*100</f>
        <v>102.66285714285715</v>
      </c>
      <c r="P323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30"/>
        <v>107.91200000000001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30"/>
        <v>123.07407407407408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30"/>
        <v>101.6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30"/>
        <v>104.396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30"/>
        <v>112.92973333333333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30"/>
        <v>136.4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30"/>
        <v>103.61439999999999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30"/>
        <v>105.5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30"/>
        <v>101.82857142857142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30"/>
        <v>106.60499999999999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30"/>
        <v>113.015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30"/>
        <v>125.22750000000001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30"/>
        <v>101.19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30"/>
        <v>102.76470588235294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30"/>
        <v>116.83911999999998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30"/>
        <v>101.16833333333335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30"/>
        <v>110.13360000000002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30"/>
        <v>108.08333333333333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30"/>
        <v>125.02285714285715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30"/>
        <v>106.71428571428572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30"/>
        <v>100.36639999999998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30"/>
        <v>102.02863333333335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30"/>
        <v>102.08358208955224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30"/>
        <v>123.27586206896552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30"/>
        <v>170.28880000000001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30"/>
        <v>111.59049999999999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30"/>
        <v>103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30"/>
        <v>106.63570159857905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30"/>
        <v>114.75999999999999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30"/>
        <v>127.34117647058822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30"/>
        <v>116.56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30"/>
        <v>108.61819426615318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30"/>
        <v>103.94285714285714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30"/>
        <v>116.25714285714285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30"/>
        <v>102.69239999999999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30"/>
        <v>174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30"/>
        <v>103.08800000000001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30"/>
        <v>104.85537190082646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30"/>
        <v>101.375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30"/>
        <v>111.07699999999998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30"/>
        <v>124.15933781686496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30"/>
        <v>101.33333333333334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30"/>
        <v>110.16142857142856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30"/>
        <v>103.97333333333334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30"/>
        <v>101.31578947368421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30"/>
        <v>103.3501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30"/>
        <v>104.11200000000001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30"/>
        <v>110.15569230769231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30"/>
        <v>122.02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30"/>
        <v>114.16866666666667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30"/>
        <v>125.33333333333334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30"/>
        <v>106.66666666666667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30"/>
        <v>130.65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30"/>
        <v>120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30"/>
        <v>105.9591836734694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30"/>
        <v>114.39999999999999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30"/>
        <v>111.76666666666665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30"/>
        <v>116.08000000000001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30"/>
        <v>141.5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30"/>
        <v>104.72999999999999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30"/>
        <v>255.83333333333331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30"/>
        <v>206.70670670670671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30"/>
        <v>112.105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6">E387/D387*100</f>
        <v>105.982</v>
      </c>
      <c r="P387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6"/>
        <v>100.16666666666667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6"/>
        <v>213.98947368421051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6"/>
        <v>126.16000000000001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6"/>
        <v>181.53547058823528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6"/>
        <v>100.61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6"/>
        <v>100.9027027027027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6"/>
        <v>110.446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6"/>
        <v>111.8936170212766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6"/>
        <v>108.04450000000001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6"/>
        <v>106.66666666666667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6"/>
        <v>103.90027322404372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6"/>
        <v>125.16000000000001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6"/>
        <v>106.80499999999999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6"/>
        <v>112.30249999999999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6"/>
        <v>103.812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6"/>
        <v>141.65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6"/>
        <v>105.25999999999999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6"/>
        <v>103.09142857142857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6"/>
        <v>107.65957446808511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6"/>
        <v>107.70464285714286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6"/>
        <v>101.55000000000001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6"/>
        <v>101.43766666666667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6"/>
        <v>136.80000000000001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6"/>
        <v>128.29999999999998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6"/>
        <v>101.05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6"/>
        <v>126.84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6"/>
        <v>105.0859375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6"/>
        <v>102.85405405405406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6"/>
        <v>102.14714285714285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6"/>
        <v>120.21700000000001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6"/>
        <v>100.24761904761905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6"/>
        <v>100.63392857142857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6"/>
        <v>100.4375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6"/>
        <v>0.43939393939393934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6"/>
        <v>2.0066666666666668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6"/>
        <v>1.075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6"/>
        <v>0.76500000000000001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6"/>
        <v>6.7966666666666677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6"/>
        <v>1.3299999999999998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6"/>
        <v>2.4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6"/>
        <v>13.833333333333334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6"/>
        <v>9.5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6"/>
        <v>9.379999999999999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6"/>
        <v>39.358823529411765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6"/>
        <v>7.2952380952380951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6"/>
        <v>3.2804000000000002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42">E451/D451*100</f>
        <v>2.25</v>
      </c>
      <c r="P451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42"/>
        <v>0.79200000000000004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42"/>
        <v>0.82000000000000006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42"/>
        <v>6.9230769230769221E-2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42"/>
        <v>0.68631863186318631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42"/>
        <v>8.2100000000000009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42"/>
        <v>0.29411764705882354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42"/>
        <v>2.2727272727272729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42"/>
        <v>26.953125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42"/>
        <v>0.76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42"/>
        <v>21.574999999999999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42"/>
        <v>1.02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42"/>
        <v>11.892727272727273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42"/>
        <v>17.625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42"/>
        <v>2.87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42"/>
        <v>2.230268181818182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42"/>
        <v>32.56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42"/>
        <v>19.41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42"/>
        <v>6.1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42"/>
        <v>50.2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42"/>
        <v>0.18625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42"/>
        <v>21.906971229845084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42"/>
        <v>0.28667813379201834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42"/>
        <v>0.155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42"/>
        <v>4.5985132395404564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42"/>
        <v>9.5500000000000007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42"/>
        <v>3.3076923076923079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42"/>
        <v>1.1499999999999999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42"/>
        <v>1.7538461538461538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42"/>
        <v>0.43333333333333329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42"/>
        <v>0.8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42"/>
        <v>0.13749999999999998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8">E515/D515*100</f>
        <v>13.923999999999999</v>
      </c>
      <c r="P515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8"/>
        <v>3.3333333333333335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8"/>
        <v>25.41340206185567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8"/>
        <v>1.3666666666666667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8"/>
        <v>22.881426547787683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8"/>
        <v>102.1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8"/>
        <v>104.64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8"/>
        <v>114.66666666666667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8"/>
        <v>120.6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8"/>
        <v>108.67285714285715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8"/>
        <v>113.99999999999999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8"/>
        <v>100.85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8"/>
        <v>115.65217391304347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8"/>
        <v>130.41666666666666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8"/>
        <v>107.78267254038178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8"/>
        <v>123.25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8"/>
        <v>100.2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8"/>
        <v>104.66666666666666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8"/>
        <v>102.49999999999999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8"/>
        <v>118.25757575757576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8"/>
        <v>120.5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8"/>
        <v>302.42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8"/>
        <v>100.64400000000001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8"/>
        <v>27.383999999999997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8"/>
        <v>2.7199999999999998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8"/>
        <v>0.70000000000000007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8"/>
        <v>5.0413333333333332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8"/>
        <v>0.49199999999999999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8"/>
        <v>36.589147286821706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8"/>
        <v>0.91066666666666674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8"/>
        <v>0.36666666666666664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8"/>
        <v>0.38925389253892539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8"/>
        <v>0.43166666666666664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54">E579/D579*100</f>
        <v>0.2</v>
      </c>
      <c r="P57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54"/>
        <v>9.0833333333333339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54"/>
        <v>3.3444444444444441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54"/>
        <v>4.46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54"/>
        <v>6.0999999999999999E-2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54"/>
        <v>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54"/>
        <v>0.42599999999999999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54"/>
        <v>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54"/>
        <v>6.2E-2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54"/>
        <v>1.4000000000000001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54"/>
        <v>3.9334666666666664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54"/>
        <v>2.62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54"/>
        <v>0.97400000000000009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54"/>
        <v>21.363333333333333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54"/>
        <v>5.6833333333333336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54"/>
        <v>17.380000000000003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54"/>
        <v>0.17500000000000002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54"/>
        <v>1.38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54"/>
        <v>12.45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54"/>
        <v>144.28571428571428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60">E643/D643*100</f>
        <v>119.16249999999999</v>
      </c>
      <c r="P643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60"/>
        <v>1460.4850000000001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60"/>
        <v>105.80799999999999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60"/>
        <v>300.11791999999997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60"/>
        <v>278.7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60"/>
        <v>131.87625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60"/>
        <v>107.05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60"/>
        <v>139.96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60"/>
        <v>112.4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60"/>
        <v>100.52799999999999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60"/>
        <v>100.46666666666665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60"/>
        <v>141.446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60"/>
        <v>267.29166666666669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60"/>
        <v>146.88749999999999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60"/>
        <v>213.56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60"/>
        <v>125.69999999999999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60"/>
        <v>104.46206037108834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60"/>
        <v>100.56666666666668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60"/>
        <v>3.0579999999999998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60"/>
        <v>0.95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60"/>
        <v>7.5333333333333332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60"/>
        <v>18.64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60"/>
        <v>10.02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60"/>
        <v>4.5600000000000005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60"/>
        <v>21.5075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60"/>
        <v>29.276666666666667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60"/>
        <v>39.426666666666662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60"/>
        <v>21.628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60"/>
        <v>0.20500000000000002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60"/>
        <v>0.03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60"/>
        <v>14.85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60"/>
        <v>1.4710000000000001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60"/>
        <v>25.584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60"/>
        <v>3.8206896551724134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60"/>
        <v>15.485964912280703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60"/>
        <v>25.912000000000003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60"/>
        <v>0.106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60"/>
        <v>0.85142857142857142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60"/>
        <v>7.4837500000000006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60"/>
        <v>27.650000000000002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60"/>
        <v>3.55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60"/>
        <v>72.989999999999995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60"/>
        <v>57.648750000000007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60"/>
        <v>12.34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60"/>
        <v>6.5299999999999994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60"/>
        <v>35.338000000000001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60"/>
        <v>0.39333333333333331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60"/>
        <v>1.06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60"/>
        <v>46.379999999999995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60"/>
        <v>15.39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60"/>
        <v>82.422107692307705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60"/>
        <v>26.6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60"/>
        <v>30.813400000000001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60"/>
        <v>5.58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60"/>
        <v>0.87454545454545463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66">E707/D707*100</f>
        <v>0.97699999999999987</v>
      </c>
      <c r="P707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66"/>
        <v>78.927352941176466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66"/>
        <v>22.092500000000001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66"/>
        <v>0.40666666666666662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66"/>
        <v>33.790999999999997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66"/>
        <v>0.21649484536082475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66"/>
        <v>14.993333333333334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66"/>
        <v>5.0509090909090908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66"/>
        <v>10.214285714285715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66"/>
        <v>0.30499999999999999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66"/>
        <v>0.75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66"/>
        <v>1.2933333333333332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66"/>
        <v>143.94736842105263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66"/>
        <v>122.10975609756099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66"/>
        <v>132.024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66"/>
        <v>109.38000000000001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66"/>
        <v>105.47157142857144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66"/>
        <v>100.35000000000001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66"/>
        <v>101.4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66"/>
        <v>155.51428571428571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66"/>
        <v>105.566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66"/>
        <v>130.65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66"/>
        <v>132.19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66"/>
        <v>126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66"/>
        <v>160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66"/>
        <v>120.48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66"/>
        <v>125.52941176470588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66"/>
        <v>114.40638297872341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66"/>
        <v>315.13888888888891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66"/>
        <v>122.39999999999999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66"/>
        <v>106.73333333333332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66"/>
        <v>158.33333333333331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66"/>
        <v>107.4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66"/>
        <v>102.25999999999999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66"/>
        <v>110.71428571428572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66"/>
        <v>148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66"/>
        <v>102.32000000000001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66"/>
        <v>179.09909909909908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66"/>
        <v>111.08135252761969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66"/>
        <v>100.04285714285714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66"/>
        <v>100.25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66"/>
        <v>105.56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66"/>
        <v>102.58775877587757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66"/>
        <v>118.5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66"/>
        <v>111.7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66"/>
        <v>128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66"/>
        <v>103.75000000000001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66"/>
        <v>101.9076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66"/>
        <v>117.71428571428571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66"/>
        <v>238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66"/>
        <v>102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66"/>
        <v>101.92000000000002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66"/>
        <v>4.7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66"/>
        <v>36.014285714285712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72">E771/D771*100</f>
        <v>41.4</v>
      </c>
      <c r="P771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72"/>
        <v>51.4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72"/>
        <v>2.666666666666667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72"/>
        <v>104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72"/>
        <v>133.15375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72"/>
        <v>148.13333333333333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72"/>
        <v>102.49999999999999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72"/>
        <v>180.62799999999999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72"/>
        <v>142.79999999999998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72"/>
        <v>114.16666666666666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72"/>
        <v>203.505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72"/>
        <v>109.41176470588236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72"/>
        <v>144.37459999999999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72"/>
        <v>103.86666666666666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72"/>
        <v>100.44440000000002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72"/>
        <v>102.77927272727271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72"/>
        <v>105.31250000000001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72"/>
        <v>111.78571428571429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72"/>
        <v>101.35000000000001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72"/>
        <v>107.53333333333333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72"/>
        <v>114.88571428571429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72"/>
        <v>100.02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72"/>
        <v>152.13333333333335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72"/>
        <v>111.52149999999999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72"/>
        <v>101.33333333333334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72"/>
        <v>123.2608695652174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72"/>
        <v>105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72"/>
        <v>104.4375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72"/>
        <v>105.125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72"/>
        <v>103.77499999999999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72"/>
        <v>105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72"/>
        <v>104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72"/>
        <v>151.83333333333334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72"/>
        <v>159.99600000000001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72"/>
        <v>127.3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72"/>
        <v>107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72"/>
        <v>115.12214285714286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72"/>
        <v>137.11066666666665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72"/>
        <v>155.71428571428572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72"/>
        <v>108.74999999999999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72"/>
        <v>134.05000000000001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72"/>
        <v>119.16666666666667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72"/>
        <v>179.5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72"/>
        <v>134.38124999999999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72"/>
        <v>100.43200000000002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72"/>
        <v>101.45454545454547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72"/>
        <v>103.33333333333334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72"/>
        <v>107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72"/>
        <v>107.83333333333334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72"/>
        <v>100.60706666666665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78">E835/D835*100</f>
        <v>101.66666666666666</v>
      </c>
      <c r="P835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78"/>
        <v>131.0181818181818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78"/>
        <v>117.25000000000001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78"/>
        <v>100.93039999999999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78"/>
        <v>121.8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78"/>
        <v>145.4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78"/>
        <v>116.61660000000001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78"/>
        <v>120.4166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78"/>
        <v>101.32000000000001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78"/>
        <v>104.32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78"/>
        <v>267.13333333333333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78"/>
        <v>194.13333333333333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78"/>
        <v>120.3802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78"/>
        <v>122.00090909090908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78"/>
        <v>119.9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78"/>
        <v>155.17499999999998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78"/>
        <v>130.44999999999999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78"/>
        <v>104.97142857142859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78"/>
        <v>118.2205035971223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78"/>
        <v>103.44827586206897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78"/>
        <v>218.00000000000003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78"/>
        <v>144.00583333333333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78"/>
        <v>104.67500000000001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78"/>
        <v>18.142857142857142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78"/>
        <v>2.2444444444444445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78"/>
        <v>0.33999999999999997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78"/>
        <v>41.53846153846154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78"/>
        <v>2.0454545454545454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78"/>
        <v>18.285714285714285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78"/>
        <v>24.02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78"/>
        <v>11.818181818181818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78"/>
        <v>0.31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78"/>
        <v>5.416666666666667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78"/>
        <v>0.8125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78"/>
        <v>24.333333333333336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78"/>
        <v>40.799492385786799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78"/>
        <v>67.55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78"/>
        <v>1.3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78"/>
        <v>30.666666666666664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78"/>
        <v>2.9894179894179893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78"/>
        <v>20.133333333333333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78"/>
        <v>40.020000000000003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78"/>
        <v>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78"/>
        <v>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78"/>
        <v>9.4412800000000008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78"/>
        <v>4.1666666666666661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78"/>
        <v>3.25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78"/>
        <v>40.75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78"/>
        <v>39.17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78"/>
        <v>2.4375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78"/>
        <v>40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84">E899/D899*100</f>
        <v>0</v>
      </c>
      <c r="P89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84"/>
        <v>0.42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84"/>
        <v>0.30199999999999999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84"/>
        <v>3.0153846153846153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84"/>
        <v>22.363636363636363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84"/>
        <v>6.6066666666666665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84"/>
        <v>5.7692307692307692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84"/>
        <v>5.0256410256410255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84"/>
        <v>30.9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84"/>
        <v>21.037037037037038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84"/>
        <v>10.9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84"/>
        <v>10.86206896551724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84"/>
        <v>6.5500000000000007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84"/>
        <v>14.536842105263158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84"/>
        <v>30.4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84"/>
        <v>17.155555555555555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84"/>
        <v>2.3220000000000001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84"/>
        <v>8.9066666666666663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84"/>
        <v>9.6333333333333346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84"/>
        <v>13.325999999999999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84"/>
        <v>2.484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84"/>
        <v>1.9066666666666665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84"/>
        <v>28.04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84"/>
        <v>38.39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84"/>
        <v>39.942857142857143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84"/>
        <v>0.84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84"/>
        <v>43.406666666666666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84"/>
        <v>5.6613333333333333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84"/>
        <v>1.722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84"/>
        <v>1.9416666666666664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84"/>
        <v>11.328275684711327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84"/>
        <v>38.86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84"/>
        <v>46.100628930817614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90">E963/D963*100</f>
        <v>42.188421052631583</v>
      </c>
      <c r="P963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90"/>
        <v>28.48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90"/>
        <v>1.077142857142857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90"/>
        <v>0.79909090909090907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90"/>
        <v>1.1919999999999999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90"/>
        <v>14.799999999999999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90"/>
        <v>17.810000000000002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90"/>
        <v>1.325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90"/>
        <v>46.666666666666664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90"/>
        <v>0.22599999999999998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90"/>
        <v>34.625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90"/>
        <v>2.0549999999999997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90"/>
        <v>0.55999999999999994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90"/>
        <v>2.6069999999999998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90"/>
        <v>1.9259999999999999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90"/>
        <v>33.666666666666664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90"/>
        <v>56.263267182990241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90"/>
        <v>82.817599999999999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90"/>
        <v>14.860000000000001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90"/>
        <v>1.2375123751237513E-2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90"/>
        <v>29.506136117214709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90"/>
        <v>1.06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90"/>
        <v>6.293333333333333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90"/>
        <v>12.75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90"/>
        <v>13.22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90"/>
        <v>16.77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90"/>
        <v>4.24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90"/>
        <v>0.46699999999999997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90"/>
        <v>25.087142857142858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90"/>
        <v>2.3345000000000002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90"/>
        <v>7.26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90"/>
        <v>1.3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90"/>
        <v>58.558333333333337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90"/>
        <v>7.7886666666666677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90"/>
        <v>29.6029602960296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90"/>
        <v>16.055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90"/>
        <v>82.207999999999998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90"/>
        <v>75.051000000000002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90"/>
        <v>5.8500000000000005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90"/>
        <v>44.32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90"/>
        <v>21535.021000000001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90"/>
        <v>34.527999999999999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90"/>
        <v>30.599999999999998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90"/>
        <v>2.8420000000000001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90"/>
        <v>22.878799999999998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90"/>
        <v>3.105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90"/>
        <v>47.333333333333336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90"/>
        <v>205.54838709677421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90"/>
        <v>351.80366666666669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90"/>
        <v>114.9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90"/>
        <v>237.15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90"/>
        <v>118.63774999999998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96">E1027/D1027*100</f>
        <v>109.92831428571431</v>
      </c>
      <c r="P1027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96"/>
        <v>100.00828571428571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96"/>
        <v>103.09292094387415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96"/>
        <v>117.27000000000001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96"/>
        <v>111.75999999999999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96"/>
        <v>342.09999999999997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96"/>
        <v>107.4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96"/>
        <v>108.49703703703703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96"/>
        <v>102.86144578313252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96"/>
        <v>130.0018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96"/>
        <v>107.65217391304347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96"/>
        <v>112.36044444444444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96"/>
        <v>102.1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96"/>
        <v>145.33333333333334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96"/>
        <v>128.19999999999999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96"/>
        <v>8.5370000000000008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96"/>
        <v>2.6599999999999997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96"/>
        <v>95.477386934673376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96"/>
        <v>8.974444444444444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96"/>
        <v>2.7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96"/>
        <v>3.3673333333333333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96"/>
        <v>0.15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96"/>
        <v>38.636363636363633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96"/>
        <v>6.8000000000000005E-2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96"/>
        <v>6.3092592592592585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96"/>
        <v>62.765333333333331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96"/>
        <v>29.376000000000001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96"/>
        <v>2.6076923076923078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96"/>
        <v>9.1050000000000004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96"/>
        <v>0.55999999999999994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96"/>
        <v>8.3333333333333343E-2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96"/>
        <v>14.182977777777777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02">E1091/D1091*100</f>
        <v>7.8266666666666662</v>
      </c>
      <c r="P1091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02"/>
        <v>12.5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02"/>
        <v>14.083333333333334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02"/>
        <v>18.300055555555556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02"/>
        <v>5.0347999999999997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02"/>
        <v>17.933333333333334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02"/>
        <v>4.7E-2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02"/>
        <v>7.2120000000000006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02"/>
        <v>4.1000000000000002E-2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02"/>
        <v>5.3125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02"/>
        <v>1.6199999999999999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02"/>
        <v>4.9516666666666671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02"/>
        <v>0.159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02"/>
        <v>41.25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02"/>
        <v>2.93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02"/>
        <v>0.51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02"/>
        <v>35.537409090909087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02"/>
        <v>0.16666666666666669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02"/>
        <v>0.13250000000000001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02"/>
        <v>3.5704000000000007E-2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02"/>
        <v>8.3000000000000007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02"/>
        <v>2.4222222222222221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02"/>
        <v>1.1599999999999999E-2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02"/>
        <v>0.22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02"/>
        <v>0.47222222222222221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02"/>
        <v>1.6714285714285713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02"/>
        <v>0.105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02"/>
        <v>0.22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02"/>
        <v>14.38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02"/>
        <v>39.5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02"/>
        <v>0.35714285714285715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02"/>
        <v>0.41333333333333333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02"/>
        <v>8.8333333333333339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02"/>
        <v>0.48666666666666669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02"/>
        <v>0.15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02"/>
        <v>5.6937500000000005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08">E1155/D1155*100</f>
        <v>0.625</v>
      </c>
      <c r="P1155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08"/>
        <v>6.5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08"/>
        <v>0.752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08"/>
        <v>1.51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08"/>
        <v>0.46666666666666673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08"/>
        <v>3.85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08"/>
        <v>5.8333333333333341E-2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08"/>
        <v>20.705000000000002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08"/>
        <v>19.139999999999997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08"/>
        <v>1.6316666666666666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08"/>
        <v>0.16999999999999998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08"/>
        <v>5.9066666666666672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08"/>
        <v>11.75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08"/>
        <v>8.0000000000000002E-3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08"/>
        <v>4.2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08"/>
        <v>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08"/>
        <v>104.93636363636362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08"/>
        <v>105.44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08"/>
        <v>106.73333333333332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08"/>
        <v>104.12571428571428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08"/>
        <v>160.54999999999998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08"/>
        <v>107.77777777777777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08"/>
        <v>135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08"/>
        <v>109.07407407407408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08"/>
        <v>290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08"/>
        <v>103.95714285714286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08"/>
        <v>322.24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08"/>
        <v>135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08"/>
        <v>269.91034482758624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08"/>
        <v>260.59999999999997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08"/>
        <v>101.31677953348381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08"/>
        <v>125.60416666666667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08"/>
        <v>102.43783333333334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08"/>
        <v>199.244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08"/>
        <v>102.45398773006136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08"/>
        <v>102.94615384615385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08"/>
        <v>100.86153846153847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08"/>
        <v>114.99999999999999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08"/>
        <v>104.16766467065868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08"/>
        <v>155.29999999999998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08"/>
        <v>106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08"/>
        <v>254.31499999999997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08"/>
        <v>101.1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08"/>
        <v>129.04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08"/>
        <v>102.23076923076924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08"/>
        <v>131.80000000000001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08"/>
        <v>786.0802000000001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08"/>
        <v>145.70000000000002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14">E1219/D1219*100</f>
        <v>102.60000000000001</v>
      </c>
      <c r="P121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14"/>
        <v>172.27777777777777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14"/>
        <v>159.16819571865443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14"/>
        <v>103.76666666666668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14"/>
        <v>111.40954545454547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14"/>
        <v>280.375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14"/>
        <v>112.10606060606061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14"/>
        <v>7.0666666666666673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14"/>
        <v>3.8739999999999997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14"/>
        <v>29.299999999999997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14"/>
        <v>11.600000000000001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14"/>
        <v>17.8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14"/>
        <v>3.0124999999999997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14"/>
        <v>50.739999999999995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14"/>
        <v>14.091666666666667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14"/>
        <v>103.8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14"/>
        <v>120.24999999999999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14"/>
        <v>117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14"/>
        <v>122.14285714285715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14"/>
        <v>151.63999999999999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14"/>
        <v>104.44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14"/>
        <v>200.15333333333331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14"/>
        <v>101.8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14"/>
        <v>137.65714285714284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14"/>
        <v>303833.2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14"/>
        <v>198.85074626865671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14"/>
        <v>202.36666666666667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14"/>
        <v>117.96376666666666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14"/>
        <v>294.72727272727275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14"/>
        <v>213.14633333333336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14"/>
        <v>104.24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14"/>
        <v>113.66666666666667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14"/>
        <v>101.25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14"/>
        <v>125.41538461538462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14"/>
        <v>119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14"/>
        <v>166.46153846153845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14"/>
        <v>119.14771428571429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14"/>
        <v>100.47368421052632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14"/>
        <v>101.8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14"/>
        <v>116.66666666666667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14"/>
        <v>108.64893617021276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14"/>
        <v>114.72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14"/>
        <v>101.8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14"/>
        <v>106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14"/>
        <v>103.49999999999999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14"/>
        <v>154.97535999999999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14"/>
        <v>162.14066666666668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14"/>
        <v>104.42100000000001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14"/>
        <v>106.12433333333333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14"/>
        <v>154.93846153846152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14"/>
        <v>110.77157238734421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14"/>
        <v>110.91186666666665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20">E1283/D1283*100</f>
        <v>110.71428571428572</v>
      </c>
      <c r="P1283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20"/>
        <v>123.61333333333333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20"/>
        <v>211.05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20"/>
        <v>101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20"/>
        <v>101.64999999999999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20"/>
        <v>108.33333333333333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20"/>
        <v>100.44999999999999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20"/>
        <v>125.06666666666666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20"/>
        <v>108.57142857142857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20"/>
        <v>145.70000000000002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20"/>
        <v>110.00000000000001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20"/>
        <v>102.23333333333333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20"/>
        <v>122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20"/>
        <v>101.96000000000001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20"/>
        <v>141.1764705882353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20"/>
        <v>109.52500000000001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20"/>
        <v>104.65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20"/>
        <v>124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20"/>
        <v>102.75000000000001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20"/>
        <v>130.26085714285716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20"/>
        <v>39.627499999999998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20"/>
        <v>25.976666666666663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20"/>
        <v>65.24636363636364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20"/>
        <v>11.514000000000001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20"/>
        <v>11.360000000000001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20"/>
        <v>111.99130434782609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20"/>
        <v>15.5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20"/>
        <v>32.027999999999999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20"/>
        <v>31.114999999999998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20"/>
        <v>1.1266666666666667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20"/>
        <v>40.404000000000003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20"/>
        <v>5.7334999999999994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20"/>
        <v>15.324999999999999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20"/>
        <v>15.103448275862069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20"/>
        <v>0.503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20"/>
        <v>1.3028138528138529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20"/>
        <v>0.30285714285714288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20"/>
        <v>8.8800000000000008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20"/>
        <v>9.84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20"/>
        <v>2.4299999999999997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20"/>
        <v>1.1299999999999999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20"/>
        <v>3.5520833333333335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20"/>
        <v>2.3306666666666667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20"/>
        <v>0.81600000000000006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20"/>
        <v>22.494285714285713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20"/>
        <v>1.3668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20"/>
        <v>10.754135338345865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20"/>
        <v>19.759999999999998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20"/>
        <v>84.946999999999989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20"/>
        <v>49.381999999999998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20"/>
        <v>3.3033333333333332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20"/>
        <v>6.6339999999999995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20"/>
        <v>70.36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20"/>
        <v>102.298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20"/>
        <v>377.73333333333335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26">E1347/D1347*100</f>
        <v>125</v>
      </c>
      <c r="P1347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26"/>
        <v>147.32653061224491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26"/>
        <v>102.2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26"/>
        <v>101.8723404255319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26"/>
        <v>204.2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26"/>
        <v>104.05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26"/>
        <v>101.265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26"/>
        <v>136.13999999999999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26"/>
        <v>133.6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26"/>
        <v>130.25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26"/>
        <v>122.67999999999999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26"/>
        <v>182.81058823529412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26"/>
        <v>125.29999999999998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26"/>
        <v>111.66666666666667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26"/>
        <v>115.75757575757575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26"/>
        <v>173.2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26"/>
        <v>125.98333333333333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26"/>
        <v>109.1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26"/>
        <v>118.64285714285714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26"/>
        <v>100.26666666666667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26"/>
        <v>126.48920000000001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26"/>
        <v>114.26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26"/>
        <v>110.7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26"/>
        <v>105.34805315203954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26"/>
        <v>103.66666666666666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26"/>
        <v>107.08672667523933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26"/>
        <v>105.01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26"/>
        <v>189.46666666666667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26"/>
        <v>171.32499999999999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26"/>
        <v>252.48648648648651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26"/>
        <v>116.15384615384616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26"/>
        <v>203.35000000000002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26"/>
        <v>111.60000000000001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26"/>
        <v>107.1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26"/>
        <v>104.3625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26"/>
        <v>212.40909090909091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26"/>
        <v>124.08571428571429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26"/>
        <v>110.406125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26"/>
        <v>218.75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26"/>
        <v>136.625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26"/>
        <v>134.8074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26"/>
        <v>145.4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26"/>
        <v>109.10714285714285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26"/>
        <v>110.2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26"/>
        <v>113.64000000000001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26"/>
        <v>102.35000000000001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26"/>
        <v>122.13333333333334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26"/>
        <v>111.88571428571427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26"/>
        <v>107.3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26"/>
        <v>113.85000000000001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26"/>
        <v>109.68181818181819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26"/>
        <v>126.14444444444443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26"/>
        <v>167.42857142857144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26"/>
        <v>496.52000000000004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26"/>
        <v>109.16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26"/>
        <v>102.57499999999999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26"/>
        <v>1.6620689655172414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26"/>
        <v>0.42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26"/>
        <v>0.5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32">E1411/D1411*100</f>
        <v>0</v>
      </c>
      <c r="P1411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32"/>
        <v>0.23333333333333336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32"/>
        <v>4.5714285714285712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32"/>
        <v>18.181818181818183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32"/>
        <v>1.2222222222222223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32"/>
        <v>7.0634920634920633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32"/>
        <v>20.36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32"/>
        <v>8.3800000000000008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32"/>
        <v>8.06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32"/>
        <v>31.94705882352941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32"/>
        <v>6.708333333333333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32"/>
        <v>9.9878048780487809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32"/>
        <v>0.1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32"/>
        <v>0.77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32"/>
        <v>26.900000000000002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32"/>
        <v>1.1222222222222222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32"/>
        <v>2.9000000000000004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32"/>
        <v>101.24459999999999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32"/>
        <v>108.5175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32"/>
        <v>147.66666666666666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32"/>
        <v>163.19999999999999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32"/>
        <v>456.41449999999998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32"/>
        <v>107.87731249999999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32"/>
        <v>115.08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32"/>
        <v>102.36842105263158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32"/>
        <v>108.42485875706214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32"/>
        <v>125.13333333333334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32"/>
        <v>103.840625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32"/>
        <v>138.70400000000001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38">E1475/D1475*100</f>
        <v>120.51600000000001</v>
      </c>
      <c r="P1475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38"/>
        <v>112.26666666666667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38"/>
        <v>188.66966666666667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38"/>
        <v>661.55466666666666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38"/>
        <v>111.31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38"/>
        <v>1181.6142199999999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38"/>
        <v>137.375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38"/>
        <v>117.04040000000001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38"/>
        <v>2.1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38"/>
        <v>30.862068965517242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38"/>
        <v>8.9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38"/>
        <v>25.035714285714285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38"/>
        <v>166.33076923076925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38"/>
        <v>101.44545454545455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38"/>
        <v>107.89146666666667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38"/>
        <v>277.93846153846158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38"/>
        <v>103.58125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38"/>
        <v>111.4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38"/>
        <v>215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38"/>
        <v>110.76216216216217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38"/>
        <v>123.64125714285714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38"/>
        <v>101.03500000000001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38"/>
        <v>111.79285714285714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38"/>
        <v>558.7714285714286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38"/>
        <v>150.01875000000001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38"/>
        <v>106.476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38"/>
        <v>157.18899999999999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38"/>
        <v>108.65882352941176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38"/>
        <v>161.97999999999999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38"/>
        <v>205.36666666666665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38"/>
        <v>103.36388888888889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38"/>
        <v>103.47222222222223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38"/>
        <v>106.81333333333333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38"/>
        <v>138.96574712643678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38"/>
        <v>124.84324324324325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38"/>
        <v>206.99999999999997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38"/>
        <v>174.00576923076923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38"/>
        <v>120.32608695652173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38"/>
        <v>110.44428571428573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38"/>
        <v>281.56666666666666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38"/>
        <v>100.67894736842105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38"/>
        <v>134.82571428571427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38"/>
        <v>175.95744680851064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38"/>
        <v>484.02000000000004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38"/>
        <v>145.14000000000001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38"/>
        <v>417.73333333333335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38"/>
        <v>132.42499999999998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38"/>
        <v>250.30841666666666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44">E1539/D1539*100</f>
        <v>179.9</v>
      </c>
      <c r="P153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44"/>
        <v>102.62857142857142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44"/>
        <v>135.98609999999999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44"/>
        <v>117.86666666666667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44"/>
        <v>28.9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44"/>
        <v>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44"/>
        <v>13.466666666666665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44"/>
        <v>49.186046511627907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44"/>
        <v>45.133333333333333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44"/>
        <v>4.666666666666667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44"/>
        <v>3.7600000000000002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44"/>
        <v>1.4166666666666665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44"/>
        <v>21.25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44"/>
        <v>4.117647058823529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44"/>
        <v>41.4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44"/>
        <v>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44"/>
        <v>2.4777777777777779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44"/>
        <v>5.0599999999999996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44"/>
        <v>22.91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44"/>
        <v>0.54999999999999993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44"/>
        <v>10.806536636794938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44"/>
        <v>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44"/>
        <v>29.228571428571428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44"/>
        <v>20.5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44"/>
        <v>7.3400000000000007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50">E1603/D1603*100</f>
        <v>108.2492</v>
      </c>
      <c r="P1603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50"/>
        <v>100.16666666666667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50"/>
        <v>100.03299999999999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50"/>
        <v>122.10714285714286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50"/>
        <v>100.69333333333334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50"/>
        <v>101.004125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50"/>
        <v>145.11000000000001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50"/>
        <v>101.25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50"/>
        <v>118.33333333333333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50"/>
        <v>271.85000000000002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50"/>
        <v>125.125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50"/>
        <v>101.49999999999999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50"/>
        <v>102.69999999999999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50"/>
        <v>114.12500000000001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50"/>
        <v>104.2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50"/>
        <v>145.85714285714286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50"/>
        <v>105.06666666666666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50"/>
        <v>133.33333333333331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50"/>
        <v>112.99999999999999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50"/>
        <v>121.2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50"/>
        <v>101.72463768115942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50"/>
        <v>101.06666666666666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50"/>
        <v>155.33333333333331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50"/>
        <v>101.18750000000001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50"/>
        <v>117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50"/>
        <v>100.925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50"/>
        <v>103.66666666666666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50"/>
        <v>265.25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50"/>
        <v>155.91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50"/>
        <v>101.62500000000001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50"/>
        <v>100.49999999999999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50"/>
        <v>125.29999999999998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50"/>
        <v>103.55555555555556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50"/>
        <v>103.8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50"/>
        <v>105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50"/>
        <v>169.86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50"/>
        <v>101.4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50"/>
        <v>124.70000000000002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50"/>
        <v>109.5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50"/>
        <v>110.2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50"/>
        <v>104.71999999999998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50"/>
        <v>125.26086956521738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50"/>
        <v>100.58763157894737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50"/>
        <v>141.55000000000001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50"/>
        <v>100.75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50"/>
        <v>100.66666666666666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50"/>
        <v>174.2304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50"/>
        <v>119.90909090909089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50"/>
        <v>142.86666666666667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50"/>
        <v>100.33493333333334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50"/>
        <v>104.93380000000001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50"/>
        <v>132.23333333333335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50"/>
        <v>112.79999999999998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50"/>
        <v>1253.75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50"/>
        <v>102.50632911392405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50"/>
        <v>102.6375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50"/>
        <v>122.40879999999999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56">E1667/D1667*100</f>
        <v>119.45714285714286</v>
      </c>
      <c r="P1667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56"/>
        <v>160.88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56"/>
        <v>126.85294117647059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56"/>
        <v>102.6375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56"/>
        <v>139.75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56"/>
        <v>102.60000000000001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56"/>
        <v>100.67349999999999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56"/>
        <v>112.94117647058823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56"/>
        <v>128.09523809523807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56"/>
        <v>201.7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56"/>
        <v>137.416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56"/>
        <v>115.33333333333333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56"/>
        <v>111.66666666666667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56"/>
        <v>118.39999999999999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56"/>
        <v>101.42212307692309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56"/>
        <v>109.125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56"/>
        <v>31.25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56"/>
        <v>44.3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56"/>
        <v>25.4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56"/>
        <v>33.473333333333329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56"/>
        <v>47.8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56"/>
        <v>11.708333333333334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56"/>
        <v>20.208000000000002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56"/>
        <v>26.06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56"/>
        <v>1.02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56"/>
        <v>65.100000000000009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56"/>
        <v>9.74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56"/>
        <v>4.8571428571428568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56"/>
        <v>7.8680000000000003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56"/>
        <v>0.22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56"/>
        <v>42.725880551301685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56"/>
        <v>0.2142857142857143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56"/>
        <v>0.87500000000000011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56"/>
        <v>5.625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56"/>
        <v>6.5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56"/>
        <v>0.58333333333333337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56"/>
        <v>10.181818181818182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56"/>
        <v>33.784615384615385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56"/>
        <v>68.400000000000006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62">E1731/D1731*100</f>
        <v>0</v>
      </c>
      <c r="P1731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62"/>
        <v>21.25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62"/>
        <v>110.83333333333334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62"/>
        <v>108.74999999999999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62"/>
        <v>100.41666666666667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62"/>
        <v>118.45454545454545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62"/>
        <v>114.01428571428571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62"/>
        <v>148.10000000000002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62"/>
        <v>104.95555555555556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62"/>
        <v>129.94800000000001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62"/>
        <v>123.48756218905473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62"/>
        <v>201.62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62"/>
        <v>102.89999999999999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62"/>
        <v>260.16666666666663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62"/>
        <v>108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62"/>
        <v>110.52941176470587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62"/>
        <v>102.82909090909091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62"/>
        <v>115.99999999999999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62"/>
        <v>114.7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62"/>
        <v>106.60000000000001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62"/>
        <v>165.44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62"/>
        <v>155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62"/>
        <v>101.90833333333333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62"/>
        <v>19.600000000000001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62"/>
        <v>59.467839999999995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62"/>
        <v>45.72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62"/>
        <v>3.74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62"/>
        <v>2.7025000000000001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62"/>
        <v>56.51428571428572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62"/>
        <v>21.30952380952381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62"/>
        <v>15.6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62"/>
        <v>6.2566666666666677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62"/>
        <v>45.92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62"/>
        <v>65.101538461538468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62"/>
        <v>6.7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62"/>
        <v>13.5625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62"/>
        <v>1.9900000000000002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62"/>
        <v>36.236363636363642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62"/>
        <v>39.743333333333339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62"/>
        <v>25.763636363636365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62"/>
        <v>15.491428571428573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62"/>
        <v>23.692499999999999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62"/>
        <v>39.76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62"/>
        <v>20.220833333333331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62"/>
        <v>47.631578947368418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62"/>
        <v>15.329999999999998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62"/>
        <v>4.957575757575758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62"/>
        <v>3.5666666666666664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62"/>
        <v>61.124000000000002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68">E1795/D1795*100</f>
        <v>1.3333333333333335</v>
      </c>
      <c r="P1795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68"/>
        <v>11.077777777777778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68"/>
        <v>38.735714285714288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68"/>
        <v>22.05263157894737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68"/>
        <v>67.55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68"/>
        <v>13.637499999999999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68"/>
        <v>1.7457500000000001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68"/>
        <v>20.44963251188932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68"/>
        <v>13.852941176470587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68"/>
        <v>48.485714285714288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68"/>
        <v>30.8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68"/>
        <v>35.174193548387095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68"/>
        <v>36.404444444444444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68"/>
        <v>2.9550000000000001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68"/>
        <v>11.06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68"/>
        <v>41.407142857142858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68"/>
        <v>10.857142857142858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68"/>
        <v>3.3333333333333335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68"/>
        <v>7.407407407407407E-2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68"/>
        <v>13.307692307692307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68"/>
        <v>49.183333333333337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68"/>
        <v>2.036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68"/>
        <v>52.327777777777776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68"/>
        <v>2.083333333333333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68"/>
        <v>6.565384615384616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68"/>
        <v>134.88999999999999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68"/>
        <v>115.85714285714286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68"/>
        <v>100.06666666666666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68"/>
        <v>105.05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68"/>
        <v>101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68"/>
        <v>100.66250000000001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68"/>
        <v>100.16000000000001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68"/>
        <v>166.68333333333334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68"/>
        <v>101.53333333333335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68"/>
        <v>103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68"/>
        <v>118.05000000000001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68"/>
        <v>104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68"/>
        <v>200.34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68"/>
        <v>306.83333333333331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68"/>
        <v>100.149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68"/>
        <v>205.29999999999998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68"/>
        <v>108.88888888888889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68"/>
        <v>101.75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68"/>
        <v>125.25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68"/>
        <v>124.0061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68"/>
        <v>101.4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68"/>
        <v>137.92666666666668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68"/>
        <v>120.88000000000001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68"/>
        <v>107.36666666666667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68"/>
        <v>100.33333333333334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68"/>
        <v>101.52222222222223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68"/>
        <v>100.07692307692308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68"/>
        <v>116.96666666666667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68"/>
        <v>101.875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68"/>
        <v>102.12366666666665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68"/>
        <v>154.05897142857143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68"/>
        <v>101.25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74">E1859/D1859*100</f>
        <v>100</v>
      </c>
      <c r="P185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74"/>
        <v>108.74800874800874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74"/>
        <v>131.83333333333334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74"/>
        <v>133.46666666666667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74"/>
        <v>8.0833333333333321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74"/>
        <v>42.892307692307689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74"/>
        <v>0.5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74"/>
        <v>4.8680000000000003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74"/>
        <v>10.314285714285715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74"/>
        <v>71.784615384615378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74"/>
        <v>1.06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74"/>
        <v>20.080000000000002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74"/>
        <v>172.68449999999999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74"/>
        <v>100.8955223880597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74"/>
        <v>104.8048048048048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74"/>
        <v>135.1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74"/>
        <v>116.32786885245903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74"/>
        <v>102.08333333333333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74"/>
        <v>111.16666666666666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74"/>
        <v>166.08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74"/>
        <v>106.60000000000001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74"/>
        <v>144.58441666666667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74"/>
        <v>105.55000000000001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74"/>
        <v>136.60000000000002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74"/>
        <v>104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74"/>
        <v>114.5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74"/>
        <v>101.71957671957672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74"/>
        <v>102.45669291338582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74"/>
        <v>144.5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74"/>
        <v>133.33333333333331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74"/>
        <v>109.3644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74"/>
        <v>2.6969696969696968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74"/>
        <v>46.6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74"/>
        <v>0.16800000000000001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74"/>
        <v>42.76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74"/>
        <v>0.28333333333333333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74"/>
        <v>1.7319999999999998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74"/>
        <v>14.111428571428572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74"/>
        <v>39.395294117647055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74"/>
        <v>59.3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74"/>
        <v>1.3270833333333334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74"/>
        <v>52.570512820512818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74"/>
        <v>1.04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74"/>
        <v>47.4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74"/>
        <v>43.03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80">E1923/D1923*100</f>
        <v>136.80000000000001</v>
      </c>
      <c r="P1923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80"/>
        <v>115.55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80"/>
        <v>240.79999999999998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80"/>
        <v>110.33333333333333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80"/>
        <v>195.37933333333334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80"/>
        <v>103.33333333333334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80"/>
        <v>103.1372549019608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80"/>
        <v>100.3125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80"/>
        <v>127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80"/>
        <v>120.601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80"/>
        <v>106.99047619047619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80"/>
        <v>172.43333333333334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80"/>
        <v>123.61999999999999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80"/>
        <v>108.4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80"/>
        <v>116.52013333333333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80"/>
        <v>187.245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80"/>
        <v>115.93333333333334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80"/>
        <v>110.7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80"/>
        <v>170.92307692307693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80"/>
        <v>126.11835600000001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80"/>
        <v>138.44033333333334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80"/>
        <v>1705.2499999999998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80"/>
        <v>788.05550000000005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80"/>
        <v>348.01799999999997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80"/>
        <v>149.74666666666667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80"/>
        <v>100.63375000000001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80"/>
        <v>800.21100000000001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80"/>
        <v>106.00260000000002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80"/>
        <v>200.51866666666669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80"/>
        <v>212.44399999999999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80"/>
        <v>198.47237142857145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80"/>
        <v>225.94666666666666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80"/>
        <v>698.94800000000009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80"/>
        <v>398.59528571428569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80"/>
        <v>294.0333333333333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80"/>
        <v>167.50470000000001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80"/>
        <v>1435.5717142857143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80"/>
        <v>156.73439999999999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80"/>
        <v>117.90285714285716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80"/>
        <v>1105.3811999999998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80"/>
        <v>192.92499999999998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80"/>
        <v>126.8842105263158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80"/>
        <v>259.57748878923763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80"/>
        <v>262.27999999999997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80"/>
        <v>206.74309000000002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80"/>
        <v>370.13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80"/>
        <v>284.96600000000001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80"/>
        <v>579.08000000000004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80"/>
        <v>1131.8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80"/>
        <v>263.02771750000005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80"/>
        <v>674.48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80"/>
        <v>256.83081313131316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80"/>
        <v>375.49599999999998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80"/>
        <v>208.70837499999996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80"/>
        <v>346.6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80"/>
        <v>402.33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80"/>
        <v>1026.8451399999999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80"/>
        <v>114.901155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80"/>
        <v>354.82402000000002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80"/>
        <v>5.08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80"/>
        <v>4.3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80"/>
        <v>21.146666666666665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86">E1987/D1987*100</f>
        <v>3.1875</v>
      </c>
      <c r="P1987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86"/>
        <v>42.472727272727276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86"/>
        <v>16.966666666666665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86"/>
        <v>7.0000000000000009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86"/>
        <v>26.200000000000003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86"/>
        <v>0.76129032258064511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86"/>
        <v>382.12909090909091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86"/>
        <v>216.79422000000002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86"/>
        <v>312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86"/>
        <v>234.42048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86"/>
        <v>123.68010000000001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86"/>
        <v>247.84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86"/>
        <v>115.7092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86"/>
        <v>117.07484768810599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86"/>
        <v>305.15800000000002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86"/>
        <v>320.05299999999994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86"/>
        <v>819.56399999999996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86"/>
        <v>234.90000000000003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86"/>
        <v>494.91374999999999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86"/>
        <v>7813.7822333333334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86"/>
        <v>113.00013888888888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86"/>
        <v>921.54219999999998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86"/>
        <v>125.10239999999999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86"/>
        <v>102.24343076923077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86"/>
        <v>484.90975000000003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86"/>
        <v>192.33333333333334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86"/>
        <v>281.10000000000002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86"/>
        <v>125.13700000000001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86"/>
        <v>161.459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86"/>
        <v>585.35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86"/>
        <v>201.14999999999998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86"/>
        <v>133.48307999999997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86"/>
        <v>120.24900000000001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86"/>
        <v>126.16666666666667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86"/>
        <v>361.2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86"/>
        <v>226.239013671875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86"/>
        <v>120.35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86"/>
        <v>304.18799999999999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86"/>
        <v>178.67599999999999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86"/>
        <v>386.81998717948721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86"/>
        <v>211.03642500000004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86"/>
        <v>131.66833333333335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86"/>
        <v>300.47639999999996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86"/>
        <v>420.51249999999999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86"/>
        <v>136.21680000000001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86"/>
        <v>248.17133333333334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86"/>
        <v>181.86315789473684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86"/>
        <v>123.53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86"/>
        <v>506.20938628158842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86"/>
        <v>108.21333333333334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86"/>
        <v>819.18387755102037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86"/>
        <v>121.10000000000001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86"/>
        <v>102.99897959183673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86"/>
        <v>148.33229411764705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92">E2051/D2051*100</f>
        <v>120.19070000000001</v>
      </c>
      <c r="P2051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92"/>
        <v>473.27000000000004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92"/>
        <v>130.36250000000001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92"/>
        <v>353.048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92"/>
        <v>101.02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92"/>
        <v>113.59142857142857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92"/>
        <v>167.41666666666666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92"/>
        <v>153.452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92"/>
        <v>202.23220000000001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92"/>
        <v>168.28125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92"/>
        <v>143.45666666666668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92"/>
        <v>196.4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92"/>
        <v>107.91999999999999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92"/>
        <v>114.97699999999999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92"/>
        <v>148.04999999999998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92"/>
        <v>191.16676082790633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92"/>
        <v>199.215125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92"/>
        <v>218.6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92"/>
        <v>126.86868686868686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92"/>
        <v>105.22388000000001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92"/>
        <v>128.40666000000002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92"/>
        <v>317.3272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92"/>
        <v>280.73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92"/>
        <v>110.73146853146854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92"/>
        <v>152.60429999999999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92"/>
        <v>1678.3738373837384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92"/>
        <v>543.349156424581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92"/>
        <v>115.50800000000001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92"/>
        <v>131.20499999999998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92"/>
        <v>288.17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92"/>
        <v>507.8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92"/>
        <v>114.57142857142857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92"/>
        <v>110.73333333333333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92"/>
        <v>108.33333333333333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92"/>
        <v>123.53333333333335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92"/>
        <v>100.69999999999999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92"/>
        <v>103.53333333333335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92"/>
        <v>115.51066666666668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92"/>
        <v>120.4004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92"/>
        <v>115.040375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92"/>
        <v>120.46777777777777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92"/>
        <v>101.28333333333333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92"/>
        <v>102.46666666666667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92"/>
        <v>120.54285714285714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92"/>
        <v>101.66666666666666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92"/>
        <v>100.33333333333334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92"/>
        <v>132.36666666666667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92"/>
        <v>136.66666666666666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92"/>
        <v>113.25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92"/>
        <v>136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92"/>
        <v>146.12318374694613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92"/>
        <v>254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92"/>
        <v>107.04545454545456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92"/>
        <v>107.73299999999999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92"/>
        <v>107.31250000000001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92"/>
        <v>106.52500000000001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92"/>
        <v>100.35000000000001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92"/>
        <v>106.5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98">E2115/D2115*100</f>
        <v>104.85714285714285</v>
      </c>
      <c r="P2115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98"/>
        <v>104.69999999999999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98"/>
        <v>225.66666666666669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98"/>
        <v>100.90416666666667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98"/>
        <v>147.75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98"/>
        <v>134.61099999999999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98"/>
        <v>100.75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98"/>
        <v>100.880375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98"/>
        <v>0.56800000000000006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98"/>
        <v>0.38750000000000001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98"/>
        <v>1.4200000000000002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98"/>
        <v>28.842857142857142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98"/>
        <v>11.799999999999999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98"/>
        <v>0.20238095238095236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98"/>
        <v>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98"/>
        <v>2.1129899999999995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98"/>
        <v>1.6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98"/>
        <v>1.7333333333333332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98"/>
        <v>9.56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98"/>
        <v>5.9612499999999999E-2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98"/>
        <v>28.405999999999999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98"/>
        <v>12.8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98"/>
        <v>5.42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98"/>
        <v>0.11199999999999999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98"/>
        <v>5.7238095238095239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98"/>
        <v>1.7098591549295776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98"/>
        <v>30.433333333333334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98"/>
        <v>0.69641025641025645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98"/>
        <v>0.80999999999999994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98"/>
        <v>0.26222222222222225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98"/>
        <v>0.16666666666666669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98"/>
        <v>9.124454880912446E-3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98"/>
        <v>2.6660714285714282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98"/>
        <v>28.192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98"/>
        <v>6.5900366666666672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98"/>
        <v>0.85000000000000009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98"/>
        <v>115.75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98"/>
        <v>112.26666666666667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98"/>
        <v>132.20000000000002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98"/>
        <v>102.63636363636364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98"/>
        <v>138.64000000000001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98"/>
        <v>146.6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98"/>
        <v>121.5816111111111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98"/>
        <v>180.85714285714286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98"/>
        <v>106.075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98"/>
        <v>126.92857142857143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98"/>
        <v>102.97499999999999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98"/>
        <v>250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98"/>
        <v>126.02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204">E2179/D2179*100</f>
        <v>100.12</v>
      </c>
      <c r="P217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204"/>
        <v>138.64000000000001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204"/>
        <v>161.4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204"/>
        <v>107.18419999999999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204"/>
        <v>153.1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204"/>
        <v>524.16666666666663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204"/>
        <v>489.27777777777777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204"/>
        <v>284.74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204"/>
        <v>1856.97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204"/>
        <v>109.67499999999998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204"/>
        <v>1014.6425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204"/>
        <v>412.17692027666544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204"/>
        <v>503.25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204"/>
        <v>184.61052631578946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204"/>
        <v>119.73333333333333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204"/>
        <v>1081.2401666666667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204"/>
        <v>452.37333333333333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204"/>
        <v>537.37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204"/>
        <v>120.32608695652173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204"/>
        <v>113.83571428571429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204"/>
        <v>951.03109999999992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204"/>
        <v>132.89249999999998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204"/>
        <v>146.97777777777779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204"/>
        <v>542.15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204"/>
        <v>382.71818181818185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204"/>
        <v>704.18124999999998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204"/>
        <v>109.55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204"/>
        <v>132.86666666666667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204"/>
        <v>152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204"/>
        <v>102.72727272727273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204"/>
        <v>101.6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204"/>
        <v>150.80000000000001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204"/>
        <v>111.425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204"/>
        <v>195.6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204"/>
        <v>114.38333333333333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204"/>
        <v>292.50166666666667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204"/>
        <v>156.36363636363637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204"/>
        <v>105.66666666666666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204"/>
        <v>101.19047619047619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204"/>
        <v>122.833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204"/>
        <v>101.49999999999999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204"/>
        <v>101.14285714285714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204"/>
        <v>108.11999999999999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204"/>
        <v>162.6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204"/>
        <v>105.80000000000001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204"/>
        <v>243.15000000000003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204"/>
        <v>944.83338095238094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204"/>
        <v>108.46283333333334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204"/>
        <v>157.37692307692308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204"/>
        <v>1174.49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204"/>
        <v>171.04755366949576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204"/>
        <v>125.95294117647057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204"/>
        <v>1212.1296000000002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204"/>
        <v>495.8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204"/>
        <v>332.03999999999996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204"/>
        <v>1165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204"/>
        <v>153.3153846153846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204"/>
        <v>537.10714285714289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204"/>
        <v>352.92777777777775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204"/>
        <v>137.4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204"/>
        <v>128.02668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204"/>
        <v>270.68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210">E2243/D2243*100</f>
        <v>806.4</v>
      </c>
      <c r="P2243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210"/>
        <v>1360.0976000000001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210"/>
        <v>930250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210"/>
        <v>377.02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210"/>
        <v>2647.0250000000001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210"/>
        <v>100.12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210"/>
        <v>104.45405405405405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210"/>
        <v>107.21428571428571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210"/>
        <v>168.77142857142857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210"/>
        <v>975.11200000000008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210"/>
        <v>134.44929411764704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210"/>
        <v>272.27777777777777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210"/>
        <v>112.6875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210"/>
        <v>459.8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210"/>
        <v>286.65822784810126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210"/>
        <v>222.70833333333334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210"/>
        <v>636.14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210"/>
        <v>146.5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210"/>
        <v>1867.1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210"/>
        <v>326.92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210"/>
        <v>779.5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210"/>
        <v>154.15151515151516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210"/>
        <v>115.54666666666667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210"/>
        <v>180.03333333333333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210"/>
        <v>298.5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210"/>
        <v>320.26666666666665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210"/>
        <v>380.52499999999998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210"/>
        <v>102.60000000000001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210"/>
        <v>1801.64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210"/>
        <v>720.24800000000005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210"/>
        <v>283.09000000000003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210"/>
        <v>1356.6000000000001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210"/>
        <v>220.35999999999999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210"/>
        <v>119.6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210"/>
        <v>407.76923076923077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210"/>
        <v>105.81826105905425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210"/>
        <v>141.08235294117648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210"/>
        <v>270.7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210"/>
        <v>153.80000000000001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210"/>
        <v>403.57653061224488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210"/>
        <v>185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210"/>
        <v>185.33333333333331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210"/>
        <v>100.85533333333332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210"/>
        <v>106.22116666666668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210"/>
        <v>121.36666666666667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210"/>
        <v>100.06666666666666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210"/>
        <v>119.97755555555555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210"/>
        <v>100.1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210"/>
        <v>107.4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210"/>
        <v>104.06666666666666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210"/>
        <v>172.8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210"/>
        <v>107.2505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210"/>
        <v>108.23529411764706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210"/>
        <v>146.08079999999998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210"/>
        <v>125.25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210"/>
        <v>149.07142857142856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210"/>
        <v>100.6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210"/>
        <v>105.07333333333332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210"/>
        <v>350.16666666666663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210"/>
        <v>101.25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210"/>
        <v>133.6044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210"/>
        <v>170.65217391304347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210"/>
        <v>109.35829457364341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210"/>
        <v>100.70033333333335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216">E2307/D2307*100</f>
        <v>101.22777777777779</v>
      </c>
      <c r="P2307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216"/>
        <v>106.75857142857143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216"/>
        <v>106.65777537961894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216"/>
        <v>101.30622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216"/>
        <v>106.67450000000001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216"/>
        <v>428.83978378378379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216"/>
        <v>104.11111111111111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216"/>
        <v>107.86666666666666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216"/>
        <v>175.84040000000002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216"/>
        <v>156.97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216"/>
        <v>102.60000000000001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216"/>
        <v>104.04266666666666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216"/>
        <v>104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216"/>
        <v>121.05999999999999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216"/>
        <v>107.69999999999999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216"/>
        <v>108.66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216"/>
        <v>39.120962394619681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216"/>
        <v>3.1481481481481479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216"/>
        <v>20.733333333333334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216"/>
        <v>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216"/>
        <v>526.09431428571429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216"/>
        <v>254.45000000000002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216"/>
        <v>105.91999999999999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216"/>
        <v>102.42285714285715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216"/>
        <v>144.31375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216"/>
        <v>106.30800000000001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216"/>
        <v>212.16666666666666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216"/>
        <v>101.95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216"/>
        <v>102.27200000000001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216"/>
        <v>520.73254999999995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216"/>
        <v>110.65833333333333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216"/>
        <v>101.14333333333335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216"/>
        <v>294.20799999999997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216"/>
        <v>105.77749999999999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216"/>
        <v>0.5714285714285714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216"/>
        <v>0.6875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216"/>
        <v>10.52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216"/>
        <v>1.34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222">E2371/D2371*100</f>
        <v>0</v>
      </c>
      <c r="P2371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222"/>
        <v>0.32800000000000001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222"/>
        <v>10.877666666666666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222"/>
        <v>0.36666666666666664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222"/>
        <v>1.8193398957730169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222"/>
        <v>2.5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222"/>
        <v>1.2123076923076923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222"/>
        <v>1.2513513513513512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222"/>
        <v>0.06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222"/>
        <v>0.71785714285714286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222"/>
        <v>16.833333333333332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222"/>
        <v>22.52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222"/>
        <v>41.384615384615387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222"/>
        <v>25.259090909090908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222"/>
        <v>1.8399999999999999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222"/>
        <v>0.60399999999999998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222"/>
        <v>0.83333333333333337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222"/>
        <v>3.0666666666666664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222"/>
        <v>0.55833333333333335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222"/>
        <v>14.825133372851216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222"/>
        <v>1.24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222"/>
        <v>1.4321428571428572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222"/>
        <v>0.70000000000000007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228">E2435/D2435*100</f>
        <v>0</v>
      </c>
      <c r="P2435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228"/>
        <v>3.8461538461538464E-2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228"/>
        <v>107.88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228"/>
        <v>125.94166666666666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228"/>
        <v>202.51495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228"/>
        <v>108.60000000000001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228"/>
        <v>172.8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228"/>
        <v>167.98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228"/>
        <v>427.20000000000005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228"/>
        <v>107.5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228"/>
        <v>101.53353333333335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228"/>
        <v>115.45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228"/>
        <v>133.5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228"/>
        <v>154.69999999999999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228"/>
        <v>100.84571428571429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228"/>
        <v>182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228"/>
        <v>180.86666666666667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228"/>
        <v>102.30434782608695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228"/>
        <v>110.17999999999999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228"/>
        <v>102.25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228"/>
        <v>100.78823529411764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228"/>
        <v>103.8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228"/>
        <v>110.70833333333334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228"/>
        <v>111.1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228"/>
        <v>180.14285714285714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228"/>
        <v>118.5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228"/>
        <v>107.21700000000001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228"/>
        <v>113.66666666666667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228"/>
        <v>103.16400000000002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228"/>
        <v>128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228"/>
        <v>135.76026666666667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228"/>
        <v>100.00360000000002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228"/>
        <v>104.71999999999998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228"/>
        <v>105.02249999999999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228"/>
        <v>171.33333333333334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228"/>
        <v>127.49999999999999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228"/>
        <v>133.44333333333333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228"/>
        <v>112.91099999999999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228"/>
        <v>100.1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228"/>
        <v>113.72727272727272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228"/>
        <v>119.31742857142855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228"/>
        <v>103.25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228"/>
        <v>265.66666666666669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228"/>
        <v>100.05066666666667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228"/>
        <v>106.69999999999999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228"/>
        <v>133.67142857142858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228"/>
        <v>121.39999999999999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228"/>
        <v>103.2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228"/>
        <v>125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228"/>
        <v>128.69999999999999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228"/>
        <v>101.00533333333333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228"/>
        <v>127.53666666666665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234">E2499/D2499*100</f>
        <v>112.7715</v>
      </c>
      <c r="P249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234"/>
        <v>105.60000000000001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234"/>
        <v>202.625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234"/>
        <v>113.33333333333333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234"/>
        <v>2.5545454545454547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234"/>
        <v>7.8181818181818186E-2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234"/>
        <v>1.0526315789473684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234"/>
        <v>0.15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234"/>
        <v>1.7500000000000002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234"/>
        <v>18.600000000000001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234"/>
        <v>9.8166666666666664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234"/>
        <v>4.3333333333333335E-2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234"/>
        <v>109.48792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234"/>
        <v>156.44444444444446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234"/>
        <v>101.6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234"/>
        <v>100.325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234"/>
        <v>112.94999999999999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234"/>
        <v>102.125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234"/>
        <v>107.24974999999999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234"/>
        <v>104.28333333333333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234"/>
        <v>100.4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234"/>
        <v>126.125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234"/>
        <v>110.66666666666667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234"/>
        <v>103.77499999999999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234"/>
        <v>115.99999999999999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234"/>
        <v>113.01761111111111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234"/>
        <v>100.25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234"/>
        <v>103.4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234"/>
        <v>107.02857142857142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234"/>
        <v>103.57142857142858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234"/>
        <v>156.4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234"/>
        <v>100.82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234"/>
        <v>195.3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234"/>
        <v>111.71428571428572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234"/>
        <v>119.85454545454546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234"/>
        <v>101.85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234"/>
        <v>102.80254777070064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234"/>
        <v>100.84615384615385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234"/>
        <v>102.73469387755102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234"/>
        <v>106.5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234"/>
        <v>155.53333333333333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234"/>
        <v>122.8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234"/>
        <v>107.35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234"/>
        <v>105.50335570469798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234"/>
        <v>118.44444444444444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234"/>
        <v>108.88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234"/>
        <v>111.25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40">E2563/D2563*100</f>
        <v>0</v>
      </c>
      <c r="P2563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40"/>
        <v>2.2307692307692308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40"/>
        <v>0.84285714285714297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40"/>
        <v>0.25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40"/>
        <v>0.13849999999999998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40"/>
        <v>0.6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40"/>
        <v>10.6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40"/>
        <v>2.4340000000000002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40"/>
        <v>3.8833333333333329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40"/>
        <v>12.166666666666668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40"/>
        <v>23.588571428571427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40"/>
        <v>5.6666666666666661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40"/>
        <v>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40"/>
        <v>6.9320000000000004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40"/>
        <v>661.4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40"/>
        <v>326.0916666666667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40"/>
        <v>101.48571428571429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40"/>
        <v>104.21799999999999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40"/>
        <v>107.42157000000002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40"/>
        <v>110.05454545454545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40"/>
        <v>407.7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40"/>
        <v>223.92500000000001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40"/>
        <v>303.80111428571428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40"/>
        <v>141.3251043268175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40"/>
        <v>2790.6363636363635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40"/>
        <v>171.76130000000001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40"/>
        <v>101.01333333333334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40"/>
        <v>169.76511744127936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40"/>
        <v>114.53400000000001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40"/>
        <v>877.6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40"/>
        <v>105.38666666666667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40"/>
        <v>188.39999999999998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40"/>
        <v>143.65230769230772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40"/>
        <v>145.88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40"/>
        <v>131.184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40"/>
        <v>113.99999999999999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40"/>
        <v>1379.4206249999997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46">E2627/D2627*100</f>
        <v>956</v>
      </c>
      <c r="P2627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46"/>
        <v>646.66666666666663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46"/>
        <v>110.36948748510132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46"/>
        <v>127.74000000000001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46"/>
        <v>157.9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46"/>
        <v>114.66525000000001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46"/>
        <v>137.00934579439252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46"/>
        <v>354.62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46"/>
        <v>106.02150537634409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46"/>
        <v>187.3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46"/>
        <v>166.2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46"/>
        <v>101.72910662824208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46"/>
        <v>164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46"/>
        <v>105.66666666666666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46"/>
        <v>33.559730999999999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46"/>
        <v>2.0529999999999999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46"/>
        <v>10.5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46"/>
        <v>8.4172840000000004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46"/>
        <v>0.88333333333333341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46"/>
        <v>9.920000000000001E-2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46"/>
        <v>0.59666666666666668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46"/>
        <v>1.8689285714285715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46"/>
        <v>0.88500000000000001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46"/>
        <v>11.52156862745098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46"/>
        <v>5.1000000000000004E-2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46"/>
        <v>21.033333333333335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46"/>
        <v>11.436666666666667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46"/>
        <v>18.737933333333334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46"/>
        <v>9.285714285714286E-2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46"/>
        <v>2.7204081632653061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46"/>
        <v>9.5000000000000001E-2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46"/>
        <v>102.89999999999999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46"/>
        <v>104.59625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46"/>
        <v>103.42857142857143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46"/>
        <v>123.14285714285715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46"/>
        <v>159.29509999999999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46"/>
        <v>110.66666666666667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46"/>
        <v>170.70000000000002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46"/>
        <v>6.4158609339642041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46"/>
        <v>11.343999999999999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46"/>
        <v>33.19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46"/>
        <v>27.58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46"/>
        <v>62.839999999999996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46"/>
        <v>7.5880000000000001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46"/>
        <v>50.38095238095238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46"/>
        <v>17.512820512820511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46"/>
        <v>0.6875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46"/>
        <v>28.299999999999997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46"/>
        <v>0.14799999999999999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52">E2691/D2691*100</f>
        <v>2.8571428571428571E-3</v>
      </c>
      <c r="P2691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52"/>
        <v>10.7325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52"/>
        <v>5.3846153846153842E-2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52"/>
        <v>0.8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52"/>
        <v>0.47333333333333333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52"/>
        <v>5.65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52"/>
        <v>26.35217391304348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52"/>
        <v>0.325125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52"/>
        <v>0.7000700070007001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52"/>
        <v>46.176470588235297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52"/>
        <v>34.410000000000004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52"/>
        <v>103.75000000000001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52"/>
        <v>6.0263157894736841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52"/>
        <v>10.539393939393939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52"/>
        <v>112.29714285714284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52"/>
        <v>350.84462500000001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52"/>
        <v>233.21535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52"/>
        <v>101.60599999999999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52"/>
        <v>153.90035000000003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52"/>
        <v>100.7161125319693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52"/>
        <v>131.38181818181818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52"/>
        <v>102.24133333333334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52"/>
        <v>116.35599999999999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52"/>
        <v>264.62241666666665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52"/>
        <v>119.98010000000001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52"/>
        <v>120.10400000000001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52"/>
        <v>103.58333333333334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52"/>
        <v>108.83333333333334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52"/>
        <v>118.12400000000001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52"/>
        <v>1462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52"/>
        <v>252.54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52"/>
        <v>140.05000000000001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52"/>
        <v>296.87520259319291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52"/>
        <v>144.54249999999999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52"/>
        <v>105.745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52"/>
        <v>493.21000000000004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52"/>
        <v>201.82666666666668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52"/>
        <v>104.44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52"/>
        <v>170.29262962962963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52"/>
        <v>104.30333333333333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52"/>
        <v>118.25000000000001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52"/>
        <v>107.538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52"/>
        <v>2260300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52"/>
        <v>978.13466666666682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52"/>
        <v>122.9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52"/>
        <v>246.0608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52"/>
        <v>147.94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52"/>
        <v>384.09090909090907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52"/>
        <v>103.33333333333334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52"/>
        <v>0.43750000000000006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52"/>
        <v>29.24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52"/>
        <v>5.21875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52"/>
        <v>21.887499999999999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52"/>
        <v>26.700000000000003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52"/>
        <v>1.06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52"/>
        <v>11.458333333333332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58">E2755/D2755*100</f>
        <v>19</v>
      </c>
      <c r="P2755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58"/>
        <v>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58"/>
        <v>10.48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58"/>
        <v>10.5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58"/>
        <v>1.125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58"/>
        <v>0.85000000000000009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58"/>
        <v>14.314285714285715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58"/>
        <v>10.411249999999999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58"/>
        <v>14.249999999999998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58"/>
        <v>7.8809523809523814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58"/>
        <v>25.545454545454543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58"/>
        <v>120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58"/>
        <v>114.5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58"/>
        <v>119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58"/>
        <v>104.67999999999999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58"/>
        <v>117.83999999999999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58"/>
        <v>119.7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58"/>
        <v>102.49999999999999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58"/>
        <v>101.16666666666667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58"/>
        <v>105.33333333333333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58"/>
        <v>102.49999999999999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58"/>
        <v>107.60000000000001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58"/>
        <v>110.5675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58"/>
        <v>104.28571428571429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58"/>
        <v>102.64512500000001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58"/>
        <v>101.4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58"/>
        <v>116.6348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58"/>
        <v>133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58"/>
        <v>133.20000000000002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58"/>
        <v>101.83333333333333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58"/>
        <v>127.95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58"/>
        <v>110.00000000000001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58"/>
        <v>112.1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58"/>
        <v>126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58"/>
        <v>100.24444444444444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58"/>
        <v>102.4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58"/>
        <v>108.2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58"/>
        <v>100.27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58"/>
        <v>113.3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58"/>
        <v>127.57571428571428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58"/>
        <v>107.73333333333332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58"/>
        <v>242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58"/>
        <v>141.56666666666666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64">E2819/D2819*100</f>
        <v>130</v>
      </c>
      <c r="P281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64"/>
        <v>106.03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64"/>
        <v>104.80000000000001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64"/>
        <v>124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64"/>
        <v>116.92307692307693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64"/>
        <v>103.33333333333334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64"/>
        <v>107.74999999999999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64"/>
        <v>120.24999999999999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64"/>
        <v>100.37894736842105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64"/>
        <v>106.52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64"/>
        <v>110.66666666666667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64"/>
        <v>114.71959999999999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64"/>
        <v>108.25925925925925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64"/>
        <v>170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64"/>
        <v>187.09899999999999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64"/>
        <v>107.77777777777777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64"/>
        <v>120.24999999999999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64"/>
        <v>111.42857142857143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64"/>
        <v>104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64"/>
        <v>31.546666666666667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64"/>
        <v>0.2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64"/>
        <v>3.8875000000000002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64"/>
        <v>1.9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64"/>
        <v>41.699999999999996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64"/>
        <v>4.8666666666666663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64"/>
        <v>6.65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64"/>
        <v>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64"/>
        <v>0.43307086614173229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64"/>
        <v>1.6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64"/>
        <v>0.89999999999999991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64"/>
        <v>20.16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64"/>
        <v>42.011733333333332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64"/>
        <v>0.88500000000000001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64"/>
        <v>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64"/>
        <v>4.67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64"/>
        <v>38.119999999999997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64"/>
        <v>5.42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64"/>
        <v>3.4999999999999996E-2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64"/>
        <v>10.833333333333334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64"/>
        <v>2.1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64"/>
        <v>23.333333333333332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70">E2883/D2883*100</f>
        <v>0</v>
      </c>
      <c r="P2883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70"/>
        <v>19.079999999999998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70"/>
        <v>0.41111111111111115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70"/>
        <v>38.066666666666663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70"/>
        <v>2.73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70"/>
        <v>9.0909090909090917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70"/>
        <v>0.5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70"/>
        <v>4.5999999999999996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70"/>
        <v>20.833333333333336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70"/>
        <v>4.583333333333333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70"/>
        <v>4.2133333333333338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70"/>
        <v>61.909090909090914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70"/>
        <v>0.77999999999999992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70"/>
        <v>17.771428571428572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70"/>
        <v>9.4166666666666661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70"/>
        <v>2.75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70"/>
        <v>36.5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70"/>
        <v>14.058171745152354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70"/>
        <v>61.1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70"/>
        <v>7.8378378378378386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70"/>
        <v>21.85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70"/>
        <v>27.24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70"/>
        <v>8.5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70"/>
        <v>26.840000000000003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70"/>
        <v>103.2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70"/>
        <v>102.44597777777777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70"/>
        <v>130.83333333333334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70"/>
        <v>102.06937499999999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70"/>
        <v>100.92000000000002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70"/>
        <v>106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70"/>
        <v>105.0967741935484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70"/>
        <v>102.76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70"/>
        <v>108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70"/>
        <v>100.88571428571429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70"/>
        <v>128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70"/>
        <v>133.33333333333331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70"/>
        <v>101.375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70"/>
        <v>102.875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70"/>
        <v>107.24000000000001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70"/>
        <v>20.424999999999997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76">E2947/D2947*100</f>
        <v>0</v>
      </c>
      <c r="P2947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76"/>
        <v>4.2880000000000003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76"/>
        <v>4.8000000000000004E-3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76"/>
        <v>2.5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76"/>
        <v>2.1919999999999997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76"/>
        <v>8.0250000000000004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76"/>
        <v>0.15125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76"/>
        <v>16.734177215189874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76"/>
        <v>1.8666666666666669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76"/>
        <v>109.62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76"/>
        <v>121.8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76"/>
        <v>106.85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76"/>
        <v>100.71379999999999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76"/>
        <v>109.00000000000001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76"/>
        <v>113.63000000000001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76"/>
        <v>113.92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76"/>
        <v>106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76"/>
        <v>162.5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76"/>
        <v>106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76"/>
        <v>100.15624999999999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76"/>
        <v>105.35000000000001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76"/>
        <v>174.8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76"/>
        <v>102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76"/>
        <v>100.125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76"/>
        <v>171.42857142857142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76"/>
        <v>113.56666666666666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76"/>
        <v>129.46666666666667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76"/>
        <v>101.4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76"/>
        <v>109.16666666666666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76"/>
        <v>128.92500000000001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76"/>
        <v>102.06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76"/>
        <v>146.53957758620692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76"/>
        <v>100.352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76"/>
        <v>121.64999999999999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76"/>
        <v>105.5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76"/>
        <v>110.4008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76"/>
        <v>176.535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76"/>
        <v>103.29411764705883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76"/>
        <v>104.5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76"/>
        <v>100.29999999999998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76"/>
        <v>457.74666666666673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76"/>
        <v>104.96000000000001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76"/>
        <v>171.94285714285715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76"/>
        <v>103.73000000000002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76"/>
        <v>103.029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76"/>
        <v>118.88888888888889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76"/>
        <v>318.69988910451895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76"/>
        <v>108.50614285714286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76"/>
        <v>101.16666666666667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76"/>
        <v>112.815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76"/>
        <v>120.49622641509434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76"/>
        <v>107.74999999999999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76"/>
        <v>101.16666666666667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82">E3011/D3011*100</f>
        <v>119.756</v>
      </c>
      <c r="P3011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82"/>
        <v>123.66666666666666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82"/>
        <v>117.12499999999999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82"/>
        <v>156.96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82"/>
        <v>113.104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82"/>
        <v>103.17647058823529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82"/>
        <v>102.61176470588236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82"/>
        <v>105.84090909090908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82"/>
        <v>100.71428571428571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82"/>
        <v>121.23333333333332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82"/>
        <v>100.57142857142858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82"/>
        <v>116.02222222222223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82"/>
        <v>100.88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82"/>
        <v>103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82"/>
        <v>246.42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82"/>
        <v>302.2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82"/>
        <v>143.33333333333334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82"/>
        <v>131.44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82"/>
        <v>168.01999999999998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82"/>
        <v>109.67666666666666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82"/>
        <v>106.6857142857143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82"/>
        <v>127.2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82"/>
        <v>146.53333333333333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82"/>
        <v>112.53599999999999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82"/>
        <v>108.78684000000001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82"/>
        <v>126.732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82"/>
        <v>213.20000000000002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82"/>
        <v>100.49999999999999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82"/>
        <v>108.71389999999998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82"/>
        <v>107.5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82"/>
        <v>110.48192771084338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82"/>
        <v>128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82"/>
        <v>110.00666666666667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82"/>
        <v>109.34166666666667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82"/>
        <v>132.70650000000001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82"/>
        <v>190.84810126582278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82"/>
        <v>166.4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82"/>
        <v>106.66666666666667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82"/>
        <v>106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82"/>
        <v>23.62857142857143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82"/>
        <v>0.15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82"/>
        <v>0.4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82"/>
        <v>0.15227272727272728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82"/>
        <v>66.84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82"/>
        <v>19.566666666666666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82"/>
        <v>11.294666666666666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82"/>
        <v>11.985714285714286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82"/>
        <v>6.9999999999999993E-2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82"/>
        <v>14.099999999999998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82"/>
        <v>3.34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82"/>
        <v>59.774999999999999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88">E3075/D3075*100</f>
        <v>2.3035714285714284E-2</v>
      </c>
      <c r="P3075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88"/>
        <v>8.8000000000000009E-2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88"/>
        <v>8.64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88"/>
        <v>15.06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88"/>
        <v>0.47727272727272729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88"/>
        <v>0.11833333333333333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88"/>
        <v>0.8417399858735245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88"/>
        <v>1.8799999999999997E-2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88"/>
        <v>0.21029999999999999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88"/>
        <v>0.27999999999999997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88"/>
        <v>11.57920670115792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88"/>
        <v>2.44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88"/>
        <v>0.25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88"/>
        <v>0.625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88"/>
        <v>23.416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88"/>
        <v>5.0808888888888886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88"/>
        <v>15.920000000000002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88"/>
        <v>1.1831900000000002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88"/>
        <v>22.75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88"/>
        <v>3.9750000000000001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88"/>
        <v>17.150000000000002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88"/>
        <v>3.6080041046690612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88"/>
        <v>13.900000000000002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88"/>
        <v>15.225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88"/>
        <v>39.112499999999997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88"/>
        <v>0.26829268292682928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88"/>
        <v>42.360992301112063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88"/>
        <v>4.1000000000000005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88"/>
        <v>19.762499999999999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88"/>
        <v>25.030188679245285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88"/>
        <v>26.640000000000004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88"/>
        <v>4.7363636363636363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88"/>
        <v>4.2435339894712749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88"/>
        <v>9.8461538461538465E-3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88"/>
        <v>68.153599999999997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88"/>
        <v>3.2499999999999999E-3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88"/>
        <v>4.16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88"/>
        <v>108.60666666666667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88"/>
        <v>3.75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88"/>
        <v>15.731707317073171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88"/>
        <v>22.5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88"/>
        <v>20.849420849420849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88"/>
        <v>127.8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94">E3139/D3139*100</f>
        <v>3.3333333333333335</v>
      </c>
      <c r="P313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94"/>
        <v>51.6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94"/>
        <v>75.400000000000006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94"/>
        <v>10.5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94"/>
        <v>117.52499999999999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94"/>
        <v>131.16666666666669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94"/>
        <v>101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94"/>
        <v>100.4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94"/>
        <v>105.95454545454545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94"/>
        <v>335.58333333333337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94"/>
        <v>112.92857142857142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94"/>
        <v>188.50460000000001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94"/>
        <v>101.81818181818181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94"/>
        <v>101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94"/>
        <v>113.99999999999999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94"/>
        <v>133.48133333333334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94"/>
        <v>101.53333333333335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94"/>
        <v>105.1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94"/>
        <v>127.15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94"/>
        <v>111.15384615384616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94"/>
        <v>106.76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94"/>
        <v>162.66666666666666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94"/>
        <v>160.22808571428573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94"/>
        <v>116.16666666666666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94"/>
        <v>124.2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94"/>
        <v>103.01249999999999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94"/>
        <v>112.25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94"/>
        <v>108.8142857142857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94"/>
        <v>114.99999999999999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94"/>
        <v>103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94"/>
        <v>101.13333333333334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94"/>
        <v>109.55999999999999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94"/>
        <v>114.8421052631579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94"/>
        <v>117.39999999999999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94"/>
        <v>171.73333333333335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94"/>
        <v>114.16238095238094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94"/>
        <v>119.75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94"/>
        <v>109.00000000000001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94"/>
        <v>100.88571428571429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94"/>
        <v>109.00000000000001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94"/>
        <v>107.20930232558139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94"/>
        <v>102.18750000000001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94"/>
        <v>116.29333333333334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94"/>
        <v>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94"/>
        <v>12.327272727272726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94"/>
        <v>4.0266666666666664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94"/>
        <v>1.02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94"/>
        <v>11.74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94"/>
        <v>59.142857142857139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94"/>
        <v>11.450000000000001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94"/>
        <v>0.36666666666666664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94"/>
        <v>52.16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300">E3203/D3203*100</f>
        <v>1.25</v>
      </c>
      <c r="P3203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300"/>
        <v>54.52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300"/>
        <v>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300"/>
        <v>3.4125000000000001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300"/>
        <v>46.36363636363636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300"/>
        <v>103.49999999999999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300"/>
        <v>119.32315789473684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300"/>
        <v>125.76666666666667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300"/>
        <v>119.74347826086958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300"/>
        <v>126.25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300"/>
        <v>100.11666666666667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300"/>
        <v>102.13333333333334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300"/>
        <v>100.35142857142858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300"/>
        <v>100.05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300"/>
        <v>116.02222222222223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300"/>
        <v>102.1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300"/>
        <v>100.11000000000001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300"/>
        <v>100.84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300"/>
        <v>103.42499999999998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300"/>
        <v>124.8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300"/>
        <v>109.51612903225806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300"/>
        <v>102.03333333333333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300"/>
        <v>102.35000000000001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300"/>
        <v>104.16666666666667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300"/>
        <v>102.34285714285714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300"/>
        <v>107.86500000000001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300"/>
        <v>109.88461538461539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300"/>
        <v>131.20000000000002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300"/>
        <v>118.8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300"/>
        <v>100.39275000000001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300"/>
        <v>103.20666666666666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300"/>
        <v>100.6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300"/>
        <v>100.78754285714287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300"/>
        <v>112.32142857142857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300"/>
        <v>105.91914022517912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300"/>
        <v>100.56666666666668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300"/>
        <v>115.30588235294117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300"/>
        <v>127.30419999999999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300"/>
        <v>102.83750000000001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300"/>
        <v>102.9375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300"/>
        <v>104.3047619047619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300"/>
        <v>111.22000000000001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300"/>
        <v>105.86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300"/>
        <v>100.79166666666666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300"/>
        <v>104.92727272727274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300"/>
        <v>101.55199999999999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300"/>
        <v>110.73333333333333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300"/>
        <v>127.82222222222221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300"/>
        <v>101.82500000000002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300"/>
        <v>101.25769230769231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300"/>
        <v>175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300"/>
        <v>128.06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300"/>
        <v>106.29949999999999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300"/>
        <v>105.21428571428571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300"/>
        <v>106.16782608695652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300"/>
        <v>109.24000000000001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300"/>
        <v>100.45454545454547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300"/>
        <v>103.04098360655738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300"/>
        <v>112.1664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300"/>
        <v>103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306">E3267/D3267*100</f>
        <v>164</v>
      </c>
      <c r="P3267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306"/>
        <v>131.28333333333333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306"/>
        <v>102.1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306"/>
        <v>128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306"/>
        <v>130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306"/>
        <v>154.43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306"/>
        <v>107.4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306"/>
        <v>101.32258064516128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306"/>
        <v>100.27777777777777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306"/>
        <v>116.84444444444443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306"/>
        <v>108.60000000000001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306"/>
        <v>103.4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306"/>
        <v>114.27586206896552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306"/>
        <v>103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306"/>
        <v>121.6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306"/>
        <v>102.6467741935484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306"/>
        <v>104.75000000000001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306"/>
        <v>101.6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306"/>
        <v>112.10242048409683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306"/>
        <v>101.76666666666667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306"/>
        <v>100.26489999999998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306"/>
        <v>133.04200000000003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306"/>
        <v>121.2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306"/>
        <v>113.99999999999999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306"/>
        <v>286.13861386138615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306"/>
        <v>170.44444444444446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306"/>
        <v>118.33333333333333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306"/>
        <v>102.85857142857142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306"/>
        <v>144.06666666666666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306"/>
        <v>100.07272727272726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306"/>
        <v>101.73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306"/>
        <v>116.19999999999999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306"/>
        <v>136.16666666666666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306"/>
        <v>133.46666666666667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306"/>
        <v>103.39285714285715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306"/>
        <v>115.88888888888889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306"/>
        <v>104.51666666666665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306"/>
        <v>102.02500000000001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306"/>
        <v>175.33333333333334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306"/>
        <v>106.67999999999999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306"/>
        <v>122.28571428571429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306"/>
        <v>100.07692307692308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306"/>
        <v>109.84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306"/>
        <v>116.05000000000001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306"/>
        <v>210.75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306"/>
        <v>110.00000000000001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306"/>
        <v>100.08673425918037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306"/>
        <v>106.19047619047619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306"/>
        <v>125.6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306"/>
        <v>101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306"/>
        <v>107.4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306"/>
        <v>101.51515151515152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306"/>
        <v>125.89999999999999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306"/>
        <v>101.66666666666666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306"/>
        <v>101.375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306"/>
        <v>101.25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306"/>
        <v>146.38888888888889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312">E3331/D3331*100</f>
        <v>116.8</v>
      </c>
      <c r="P3331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312"/>
        <v>106.26666666666667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312"/>
        <v>104.52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312"/>
        <v>104.57142857142858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312"/>
        <v>138.62051149573753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312"/>
        <v>100.32000000000001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312"/>
        <v>110.2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312"/>
        <v>102.18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312"/>
        <v>104.35000000000001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312"/>
        <v>138.16666666666666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312"/>
        <v>101.66666666666666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312"/>
        <v>171.42857142857142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312"/>
        <v>101.44444444444444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312"/>
        <v>110.00000000000001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312"/>
        <v>119.44999999999999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312"/>
        <v>100.2909090909091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312"/>
        <v>153.4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312"/>
        <v>104.42857142857143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312"/>
        <v>101.1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312"/>
        <v>107.52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312"/>
        <v>315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312"/>
        <v>101.93333333333334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312"/>
        <v>126.28571428571429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312"/>
        <v>101.4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312"/>
        <v>101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312"/>
        <v>102.99000000000001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312"/>
        <v>106.25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312"/>
        <v>101.37777777777779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312"/>
        <v>113.46000000000001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312"/>
        <v>218.00000000000003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312"/>
        <v>101.41935483870968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312"/>
        <v>105.93333333333332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312"/>
        <v>104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312"/>
        <v>221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312"/>
        <v>118.66666666666667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312"/>
        <v>104.60000000000001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312"/>
        <v>103.89999999999999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312"/>
        <v>117.73333333333333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312"/>
        <v>138.5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312"/>
        <v>103.49999999999999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312"/>
        <v>100.25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312"/>
        <v>106.57142857142856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312"/>
        <v>100.01249999999999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312"/>
        <v>101.05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312"/>
        <v>107.63636363636364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312"/>
        <v>103.64999999999999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312"/>
        <v>104.43333333333334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312"/>
        <v>102.25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312"/>
        <v>100.74285714285713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312"/>
        <v>111.71428571428572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312"/>
        <v>100.01100000000001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312"/>
        <v>105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312"/>
        <v>116.86666666666667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312"/>
        <v>103.8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312"/>
        <v>114.5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312"/>
        <v>102.4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312"/>
        <v>223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318">E3395/D3395*100</f>
        <v>105.80000000000001</v>
      </c>
      <c r="P3395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318"/>
        <v>184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318"/>
        <v>104.33333333333333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318"/>
        <v>112.00000000000001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318"/>
        <v>111.07499999999999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318"/>
        <v>103.75000000000001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318"/>
        <v>100.41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318"/>
        <v>101.86206896551724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318"/>
        <v>109.76666666666665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318"/>
        <v>122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318"/>
        <v>137.57142857142856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318"/>
        <v>100.31000000000002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318"/>
        <v>107.1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318"/>
        <v>211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318"/>
        <v>123.6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318"/>
        <v>108.5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318"/>
        <v>103.56666666666668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318"/>
        <v>130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318"/>
        <v>103.49999999999999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318"/>
        <v>119.6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318"/>
        <v>100.00058823529412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318"/>
        <v>100.875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318"/>
        <v>106.54545454545455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318"/>
        <v>138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318"/>
        <v>101.15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318"/>
        <v>109.1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318"/>
        <v>103.58333333333334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318"/>
        <v>102.97033333333331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318"/>
        <v>108.13333333333333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318"/>
        <v>102.75000000000001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318"/>
        <v>108.54949999999999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318"/>
        <v>109.65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318"/>
        <v>100.26315789473684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318"/>
        <v>105.55000000000001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318"/>
        <v>112.00000000000001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318"/>
        <v>105.89999999999999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318"/>
        <v>101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318"/>
        <v>104.2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318"/>
        <v>134.67833333333334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318"/>
        <v>105.2184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318"/>
        <v>102.60000000000001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318"/>
        <v>185.5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318"/>
        <v>108.2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318"/>
        <v>109.76190476190477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318"/>
        <v>170.625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318"/>
        <v>152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318"/>
        <v>101.23076923076924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318"/>
        <v>153.19999999999999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318"/>
        <v>128.33333333333334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318"/>
        <v>100.71428571428571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318"/>
        <v>100.64999999999999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318"/>
        <v>191.3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324">E3459/D3459*100</f>
        <v>140.19999999999999</v>
      </c>
      <c r="P345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324"/>
        <v>124.33537832310839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324"/>
        <v>126.2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324"/>
        <v>139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324"/>
        <v>202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324"/>
        <v>103.38000000000001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324"/>
        <v>102.3236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324"/>
        <v>103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324"/>
        <v>127.14285714285714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324"/>
        <v>101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324"/>
        <v>121.78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324"/>
        <v>113.39285714285714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324"/>
        <v>150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324"/>
        <v>214.6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324"/>
        <v>102.05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324"/>
        <v>101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324"/>
        <v>115.33333333333333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324"/>
        <v>112.85000000000001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324"/>
        <v>127.86666666666666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324"/>
        <v>142.66666666666669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324"/>
        <v>118.8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324"/>
        <v>138.33333333333334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324"/>
        <v>159.9402985074627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324"/>
        <v>114.24000000000001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324"/>
        <v>100.60606060606061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324"/>
        <v>155.20000000000002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324"/>
        <v>127.75000000000001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324"/>
        <v>121.2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324"/>
        <v>112.7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324"/>
        <v>127.49999999999999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324"/>
        <v>158.20000000000002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324"/>
        <v>105.26894736842105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324"/>
        <v>106.86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324"/>
        <v>124.4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324"/>
        <v>108.70406189555126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324"/>
        <v>102.42424242424242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324"/>
        <v>105.5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324"/>
        <v>106.3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324"/>
        <v>100.66666666666666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324"/>
        <v>107.55999999999999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324"/>
        <v>103.76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324"/>
        <v>106.33333333333333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324"/>
        <v>100.55555555555556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324"/>
        <v>101.2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324"/>
        <v>118.39285714285714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324"/>
        <v>102.66666666666666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324"/>
        <v>110.04599999999999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324"/>
        <v>101.35000000000001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324"/>
        <v>100.75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330">E3523/D3523*100</f>
        <v>169.42857142857144</v>
      </c>
      <c r="P3523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330"/>
        <v>113.65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330"/>
        <v>101.56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330"/>
        <v>106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330"/>
        <v>116.91666666666667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330"/>
        <v>101.15151515151514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330"/>
        <v>132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330"/>
        <v>128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330"/>
        <v>118.95833333333334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330"/>
        <v>126.2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330"/>
        <v>156.20000000000002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330"/>
        <v>103.15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330"/>
        <v>153.33333333333334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330"/>
        <v>180.44444444444446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330"/>
        <v>128.44999999999999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330"/>
        <v>119.66666666666667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330"/>
        <v>123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330"/>
        <v>105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330"/>
        <v>102.23636363636363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330"/>
        <v>104.66666666666666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330"/>
        <v>100.4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330"/>
        <v>102.27272727272727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330"/>
        <v>114.40928571428573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330"/>
        <v>101.9047619047619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330"/>
        <v>102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330"/>
        <v>104.80000000000001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330"/>
        <v>101.83333333333333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330"/>
        <v>106.27272727272728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330"/>
        <v>113.42219999999999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330"/>
        <v>100.45454545454547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330"/>
        <v>100.03599999999999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330"/>
        <v>144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330"/>
        <v>103.49999999999999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330"/>
        <v>108.43750000000001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330"/>
        <v>102.4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330"/>
        <v>148.88888888888889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330"/>
        <v>105.49000000000002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330"/>
        <v>100.49999999999999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330"/>
        <v>130.55555555555557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330"/>
        <v>104.75000000000001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330"/>
        <v>108.80000000000001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330"/>
        <v>111.00000000000001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330"/>
        <v>100.47999999999999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330"/>
        <v>114.35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330"/>
        <v>122.06666666666666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330"/>
        <v>102.8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330"/>
        <v>106.12068965517241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330"/>
        <v>101.33000000000001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330"/>
        <v>130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330"/>
        <v>100.01333333333334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330"/>
        <v>113.88888888888889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330"/>
        <v>287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330"/>
        <v>108.5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330"/>
        <v>115.5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336">E3587/D3587*100</f>
        <v>119.11764705882352</v>
      </c>
      <c r="P3587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336"/>
        <v>109.42666666666668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336"/>
        <v>126.6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336"/>
        <v>100.49999999999999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336"/>
        <v>127.49999999999999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336"/>
        <v>100.05999999999999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336"/>
        <v>175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336"/>
        <v>127.25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336"/>
        <v>110.63333333333334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336"/>
        <v>125.93749999999999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336"/>
        <v>118.5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336"/>
        <v>102.60000000000001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336"/>
        <v>110.1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336"/>
        <v>202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336"/>
        <v>104.35000000000001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336"/>
        <v>100.05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336"/>
        <v>170.66666666666669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336"/>
        <v>112.83333333333334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336"/>
        <v>184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336"/>
        <v>130.26666666666665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336"/>
        <v>153.31632653061226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336"/>
        <v>162.30000000000001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336"/>
        <v>136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336"/>
        <v>144.4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336"/>
        <v>100.8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336"/>
        <v>106.80000000000001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336"/>
        <v>124.8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336"/>
        <v>118.91891891891892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336"/>
        <v>101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336"/>
        <v>112.99999999999999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336"/>
        <v>105.19047619047619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336"/>
        <v>109.73333333333332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336"/>
        <v>100.099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336"/>
        <v>120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336"/>
        <v>104.93333333333332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336"/>
        <v>102.66666666666666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336"/>
        <v>101.82500000000002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336"/>
        <v>51.023391812865491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336"/>
        <v>35.24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336"/>
        <v>4.246666666666667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336"/>
        <v>36.457142857142856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336"/>
        <v>30.866666666666664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336"/>
        <v>5.5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336"/>
        <v>2.1428571428571428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336"/>
        <v>16.420000000000002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336"/>
        <v>4.8099999999999996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336"/>
        <v>100.38249999999999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342">E3651/D3651*100</f>
        <v>104</v>
      </c>
      <c r="P3651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342"/>
        <v>104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342"/>
        <v>250.66666666666669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342"/>
        <v>100.49999999999999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342"/>
        <v>174.4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342"/>
        <v>116.26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342"/>
        <v>105.82000000000001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342"/>
        <v>110.75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342"/>
        <v>100.66666666666666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342"/>
        <v>102.03333333333333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342"/>
        <v>111.00000000000001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342"/>
        <v>101.42500000000001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342"/>
        <v>109.375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342"/>
        <v>103.17033333333335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342"/>
        <v>103.49999999999999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342"/>
        <v>138.19999999999999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342"/>
        <v>109.54545454545455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342"/>
        <v>100.85714285714286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342"/>
        <v>101.53333333333335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342"/>
        <v>113.625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342"/>
        <v>140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342"/>
        <v>128.75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342"/>
        <v>102.90416666666667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342"/>
        <v>102.49999999999999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342"/>
        <v>110.1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342"/>
        <v>112.76666666666667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342"/>
        <v>111.9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342"/>
        <v>139.19999999999999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342"/>
        <v>110.85714285714286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342"/>
        <v>139.06666666666666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342"/>
        <v>105.69999999999999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342"/>
        <v>101.42857142857142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342"/>
        <v>100.245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342"/>
        <v>109.16666666666666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342"/>
        <v>118.33333333333333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342"/>
        <v>120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342"/>
        <v>127.96000000000001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342"/>
        <v>126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342"/>
        <v>129.12912912912913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342"/>
        <v>107.42857142857143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342"/>
        <v>100.125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342"/>
        <v>155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342"/>
        <v>110.52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342"/>
        <v>121.2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342"/>
        <v>100.33333333333334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342"/>
        <v>109.16666666666666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342"/>
        <v>123.42857142857142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342"/>
        <v>136.33666666666667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342"/>
        <v>103.46657233816768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342"/>
        <v>186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342"/>
        <v>300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342"/>
        <v>108.25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342"/>
        <v>141.15384615384616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342"/>
        <v>113.99999999999999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342"/>
        <v>153.73333333333335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348">E3715/D3715*100</f>
        <v>101.49999999999999</v>
      </c>
      <c r="P3715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348"/>
        <v>102.35000000000001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348"/>
        <v>102.57142857142858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348"/>
        <v>155.75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348"/>
        <v>239.4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348"/>
        <v>104.51515151515152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348"/>
        <v>100.8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348"/>
        <v>111.20000000000002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348"/>
        <v>102.04444444444445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348"/>
        <v>102.54767441860466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348"/>
        <v>338.70588235294122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348"/>
        <v>100.75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348"/>
        <v>9.31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348"/>
        <v>7.24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348"/>
        <v>11.272727272727273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348"/>
        <v>15.411764705882353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348"/>
        <v>21.428571428571427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348"/>
        <v>20.125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348"/>
        <v>17.899999999999999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348"/>
        <v>103.52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348"/>
        <v>100.44999999999999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348"/>
        <v>132.6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348"/>
        <v>112.99999999999999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348"/>
        <v>103.34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348"/>
        <v>120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348"/>
        <v>129.63636363636363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348"/>
        <v>101.11111111111111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348"/>
        <v>108.51428571428572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348"/>
        <v>102.33333333333334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348"/>
        <v>110.24425000000002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348"/>
        <v>101.0154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348"/>
        <v>106.24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348"/>
        <v>113.45714285714286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348"/>
        <v>102.65010000000001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348"/>
        <v>116.75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348"/>
        <v>107.65274999999998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348"/>
        <v>146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348"/>
        <v>110.2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348"/>
        <v>108.2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348"/>
        <v>100.25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348"/>
        <v>106.71250000000001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354">E3779/D3779*100</f>
        <v>143.19999999999999</v>
      </c>
      <c r="P377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354"/>
        <v>105.04166666666667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354"/>
        <v>103.98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354"/>
        <v>109.66666666666667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354"/>
        <v>101.75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354"/>
        <v>128.91666666666666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354"/>
        <v>150.75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354"/>
        <v>110.96666666666665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354"/>
        <v>100.28571428571429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354"/>
        <v>0.27999999999999997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354"/>
        <v>89.666666666666657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354"/>
        <v>4.0199999999999996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354"/>
        <v>4.004545454545454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354"/>
        <v>8.52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354"/>
        <v>19.650000000000002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354"/>
        <v>2E-3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354"/>
        <v>30.333333333333336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354"/>
        <v>101.25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354"/>
        <v>121.73333333333333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354"/>
        <v>330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354"/>
        <v>109.55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354"/>
        <v>100.95190476190474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354"/>
        <v>140.13333333333333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354"/>
        <v>100.001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354"/>
        <v>119.238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354"/>
        <v>107.25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354"/>
        <v>106.4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354"/>
        <v>143.33333333333334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354"/>
        <v>104.54285714285714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354"/>
        <v>110.02000000000001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354"/>
        <v>106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354"/>
        <v>108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354"/>
        <v>105.42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354"/>
        <v>119.16666666666667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354"/>
        <v>152.66666666666666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354"/>
        <v>100.2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354"/>
        <v>106.02199999999999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354"/>
        <v>104.66666666666666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354"/>
        <v>109.03333333333333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354"/>
        <v>112.5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354"/>
        <v>102.1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354"/>
        <v>100.824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354"/>
        <v>101.25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354"/>
        <v>6500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60">E3843/D3843*100</f>
        <v>8.7200000000000006</v>
      </c>
      <c r="P3843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60"/>
        <v>21.94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60"/>
        <v>21.3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60"/>
        <v>41.489795918367342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60"/>
        <v>2.105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60"/>
        <v>2.7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60"/>
        <v>16.161904761904761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60"/>
        <v>16.376923076923077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60"/>
        <v>7.043333333333333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60"/>
        <v>3.8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60"/>
        <v>34.08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60"/>
        <v>16.254545454545454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60"/>
        <v>17.666666666666668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60"/>
        <v>26.937422295897225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60"/>
        <v>0.54999999999999993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60"/>
        <v>12.55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60"/>
        <v>3.4474868431088401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60"/>
        <v>2.666666666666667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60"/>
        <v>52.794871794871788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60"/>
        <v>4.9639999999999995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60"/>
        <v>13.066666666666665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60"/>
        <v>1.7500000000000002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60"/>
        <v>27.1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60"/>
        <v>1.4749999999999999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60"/>
        <v>16.826666666666668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60"/>
        <v>32.5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60"/>
        <v>21.55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60"/>
        <v>3.4666666666666663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60"/>
        <v>10.625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60"/>
        <v>32.56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60"/>
        <v>1.25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60"/>
        <v>48.833333333333336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60"/>
        <v>0.03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66">E3907/D3907*100</f>
        <v>11.533333333333333</v>
      </c>
      <c r="P3907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66"/>
        <v>67.333333333333329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66"/>
        <v>15.299999999999999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66"/>
        <v>8.6666666666666679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66"/>
        <v>0.22499999999999998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66"/>
        <v>3.0833333333333335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66"/>
        <v>37.412500000000001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66"/>
        <v>10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66"/>
        <v>36.36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66"/>
        <v>8.1333333333333329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66"/>
        <v>12.034782608695652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66"/>
        <v>15.266666666666667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66"/>
        <v>2.2650000000000001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66"/>
        <v>15.742857142857142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66"/>
        <v>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66"/>
        <v>43.833333333333336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66"/>
        <v>86.135181975736558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66"/>
        <v>12.196620583717358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66"/>
        <v>0.22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66"/>
        <v>35.64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66"/>
        <v>3.3666666666666663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66"/>
        <v>15.770000000000001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66"/>
        <v>24.285714285714285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66"/>
        <v>32.049999999999997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66"/>
        <v>24.333333333333336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66"/>
        <v>1.5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66"/>
        <v>0.42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66"/>
        <v>14.249999999999998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66"/>
        <v>0.6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66"/>
        <v>10.54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72">E3971/D3971*100</f>
        <v>7.4690265486725664</v>
      </c>
      <c r="P3971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72"/>
        <v>7.3333333333333334E-2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72"/>
        <v>0.97142857142857131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72"/>
        <v>21.099999999999998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72"/>
        <v>78.100000000000009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72"/>
        <v>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72"/>
        <v>1.4500000000000002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72"/>
        <v>10.7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72"/>
        <v>1.8333333333333333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72"/>
        <v>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72"/>
        <v>34.802513464991023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72"/>
        <v>6.3333333333333339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72"/>
        <v>32.049999999999997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72"/>
        <v>9.76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72"/>
        <v>37.75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72"/>
        <v>5.41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72"/>
        <v>16.566666666666666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72"/>
        <v>57.199999999999996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72"/>
        <v>16.514285714285716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72"/>
        <v>37.75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72"/>
        <v>1.8399999999999999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72"/>
        <v>10.050000000000001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72"/>
        <v>24.194444444444443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72"/>
        <v>7.6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72"/>
        <v>1.05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72"/>
        <v>8.6666666666666679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72"/>
        <v>0.82857142857142851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72"/>
        <v>16.666666666666664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72"/>
        <v>0.83333333333333337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72"/>
        <v>69.561111111111103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72"/>
        <v>7.166666666666667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72"/>
        <v>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78">E4035/D4035*100</f>
        <v>25.698702928870294</v>
      </c>
      <c r="P4035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78"/>
        <v>36.85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78"/>
        <v>47.05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78"/>
        <v>12.04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78"/>
        <v>0.42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78"/>
        <v>37.5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78"/>
        <v>8.2142857142857135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78"/>
        <v>2.1999999999999997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78"/>
        <v>17.652941176470588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78"/>
        <v>37.533333333333339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78"/>
        <v>17.62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78"/>
        <v>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78"/>
        <v>22.142857142857142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78"/>
        <v>2.5333333333333332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78"/>
        <v>2.5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78"/>
        <v>2.4500000000000002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78"/>
        <v>19.25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78"/>
        <v>0.67500000000000004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78"/>
        <v>60.9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78"/>
        <v>34.4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78"/>
        <v>16.5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78"/>
        <v>1.0571428571428572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78"/>
        <v>28.799999999999997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78"/>
        <v>8.9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78"/>
        <v>15.737410071942445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78"/>
        <v>21.685714285714287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78"/>
        <v>4.7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78"/>
        <v>3.2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78"/>
        <v>12.75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78"/>
        <v>36.5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84">E4099/D4099*100</f>
        <v>0</v>
      </c>
      <c r="P409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84"/>
        <v>27.400000000000002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84"/>
        <v>10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84"/>
        <v>21.366666666666667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84"/>
        <v>6.9696969696969706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84"/>
        <v>70.599999999999994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84"/>
        <v>2.0500000000000003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84"/>
        <v>28.666666666666668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84"/>
        <v>3.1333333333333333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0EA8-77DB-7B41-9612-E583835E29A0}">
  <dimension ref="A1:F14"/>
  <sheetViews>
    <sheetView workbookViewId="0">
      <selection activeCell="B4" sqref="B4:E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6" t="s">
        <v>8223</v>
      </c>
      <c r="B1" t="s">
        <v>8325</v>
      </c>
    </row>
    <row r="3" spans="1:6" x14ac:dyDescent="0.2">
      <c r="A3" s="6" t="s">
        <v>8324</v>
      </c>
      <c r="B3" s="6" t="s">
        <v>8312</v>
      </c>
    </row>
    <row r="4" spans="1:6" x14ac:dyDescent="0.2">
      <c r="A4" s="6" t="s">
        <v>8314</v>
      </c>
      <c r="B4" t="s">
        <v>8219</v>
      </c>
      <c r="C4" t="s">
        <v>8222</v>
      </c>
      <c r="D4" t="s">
        <v>8221</v>
      </c>
      <c r="E4" t="s">
        <v>8220</v>
      </c>
      <c r="F4" t="s">
        <v>8313</v>
      </c>
    </row>
    <row r="5" spans="1:6" x14ac:dyDescent="0.2">
      <c r="A5" s="7" t="s">
        <v>8322</v>
      </c>
      <c r="B5" s="8">
        <v>209</v>
      </c>
      <c r="C5" s="8"/>
      <c r="D5" s="8">
        <v>213</v>
      </c>
      <c r="E5" s="8">
        <v>178</v>
      </c>
      <c r="F5" s="8">
        <v>600</v>
      </c>
    </row>
    <row r="6" spans="1:6" x14ac:dyDescent="0.2">
      <c r="A6" s="7" t="s">
        <v>8315</v>
      </c>
      <c r="B6" s="8">
        <v>300</v>
      </c>
      <c r="C6" s="8"/>
      <c r="D6" s="8">
        <v>180</v>
      </c>
      <c r="E6" s="8">
        <v>40</v>
      </c>
      <c r="F6" s="8">
        <v>520</v>
      </c>
    </row>
    <row r="7" spans="1:6" x14ac:dyDescent="0.2">
      <c r="A7" s="7" t="s">
        <v>8323</v>
      </c>
      <c r="B7" s="8">
        <v>839</v>
      </c>
      <c r="C7" s="8">
        <v>24</v>
      </c>
      <c r="D7" s="8">
        <v>493</v>
      </c>
      <c r="E7" s="8">
        <v>37</v>
      </c>
      <c r="F7" s="8">
        <v>1393</v>
      </c>
    </row>
    <row r="8" spans="1:6" x14ac:dyDescent="0.2">
      <c r="A8" s="7" t="s">
        <v>8321</v>
      </c>
      <c r="B8" s="8">
        <v>80</v>
      </c>
      <c r="C8" s="8"/>
      <c r="D8" s="8">
        <v>127</v>
      </c>
      <c r="E8" s="8">
        <v>30</v>
      </c>
      <c r="F8" s="8">
        <v>237</v>
      </c>
    </row>
    <row r="9" spans="1:6" x14ac:dyDescent="0.2">
      <c r="A9" s="7" t="s">
        <v>8318</v>
      </c>
      <c r="B9" s="8"/>
      <c r="C9" s="8"/>
      <c r="D9" s="8"/>
      <c r="E9" s="8">
        <v>24</v>
      </c>
      <c r="F9" s="8">
        <v>24</v>
      </c>
    </row>
    <row r="10" spans="1:6" x14ac:dyDescent="0.2">
      <c r="A10" s="7" t="s">
        <v>8316</v>
      </c>
      <c r="B10" s="8">
        <v>34</v>
      </c>
      <c r="C10" s="8">
        <v>6</v>
      </c>
      <c r="D10" s="8">
        <v>140</v>
      </c>
      <c r="E10" s="8">
        <v>20</v>
      </c>
      <c r="F10" s="8">
        <v>200</v>
      </c>
    </row>
    <row r="11" spans="1:6" x14ac:dyDescent="0.2">
      <c r="A11" s="7" t="s">
        <v>8319</v>
      </c>
      <c r="B11" s="8">
        <v>540</v>
      </c>
      <c r="C11" s="8">
        <v>20</v>
      </c>
      <c r="D11" s="8">
        <v>120</v>
      </c>
      <c r="E11" s="8">
        <v>20</v>
      </c>
      <c r="F11" s="8">
        <v>700</v>
      </c>
    </row>
    <row r="12" spans="1:6" x14ac:dyDescent="0.2">
      <c r="A12" s="7" t="s">
        <v>8317</v>
      </c>
      <c r="B12" s="8">
        <v>80</v>
      </c>
      <c r="C12" s="8"/>
      <c r="D12" s="8">
        <v>140</v>
      </c>
      <c r="E12" s="8"/>
      <c r="F12" s="8">
        <v>220</v>
      </c>
    </row>
    <row r="13" spans="1:6" x14ac:dyDescent="0.2">
      <c r="A13" s="7" t="s">
        <v>8320</v>
      </c>
      <c r="B13" s="8">
        <v>103</v>
      </c>
      <c r="C13" s="8"/>
      <c r="D13" s="8">
        <v>117</v>
      </c>
      <c r="E13" s="8"/>
      <c r="F13" s="8">
        <v>220</v>
      </c>
    </row>
    <row r="14" spans="1:6" x14ac:dyDescent="0.2">
      <c r="A14" s="7" t="s">
        <v>8313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sortState columnSort="1" ref="A3:F14">
    <sortCondition descending="1" ref="B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56AD-BDED-E649-A43F-15D13BA197A7}">
  <dimension ref="A2:F56"/>
  <sheetViews>
    <sheetView topLeftCell="D1" workbookViewId="0">
      <selection activeCell="B5" sqref="B5:E5"/>
    </sheetView>
  </sheetViews>
  <sheetFormatPr baseColWidth="10" defaultRowHeight="15" x14ac:dyDescent="0.2"/>
  <cols>
    <col min="1" max="1" width="17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5.1640625" bestFit="1" customWidth="1"/>
    <col min="8" max="8" width="11.83203125" bestFit="1" customWidth="1"/>
    <col min="9" max="9" width="15.1640625" bestFit="1" customWidth="1"/>
    <col min="10" max="10" width="16" bestFit="1" customWidth="1"/>
    <col min="11" max="11" width="19.5" bestFit="1" customWidth="1"/>
  </cols>
  <sheetData>
    <row r="2" spans="1:6" x14ac:dyDescent="0.2">
      <c r="A2" s="6" t="s">
        <v>8223</v>
      </c>
      <c r="B2" t="s">
        <v>8325</v>
      </c>
    </row>
    <row r="4" spans="1:6" x14ac:dyDescent="0.2">
      <c r="A4" s="6" t="s">
        <v>8324</v>
      </c>
      <c r="B4" s="6" t="s">
        <v>8312</v>
      </c>
    </row>
    <row r="5" spans="1:6" x14ac:dyDescent="0.2">
      <c r="A5" s="6" t="s">
        <v>8314</v>
      </c>
      <c r="B5" t="s">
        <v>8219</v>
      </c>
      <c r="C5" t="s">
        <v>8222</v>
      </c>
      <c r="D5" t="s">
        <v>8221</v>
      </c>
      <c r="E5" t="s">
        <v>8220</v>
      </c>
      <c r="F5" t="s">
        <v>8313</v>
      </c>
    </row>
    <row r="6" spans="1:6" x14ac:dyDescent="0.2">
      <c r="A6" s="7" t="s">
        <v>8315</v>
      </c>
      <c r="B6" s="8">
        <v>300</v>
      </c>
      <c r="C6" s="8"/>
      <c r="D6" s="8">
        <v>180</v>
      </c>
      <c r="E6" s="8">
        <v>40</v>
      </c>
      <c r="F6" s="8">
        <v>520</v>
      </c>
    </row>
    <row r="7" spans="1:6" x14ac:dyDescent="0.2">
      <c r="A7" s="11" t="s">
        <v>8326</v>
      </c>
      <c r="B7" s="8"/>
      <c r="C7" s="8"/>
      <c r="D7" s="8">
        <v>100</v>
      </c>
      <c r="E7" s="8"/>
      <c r="F7" s="8">
        <v>100</v>
      </c>
    </row>
    <row r="8" spans="1:6" x14ac:dyDescent="0.2">
      <c r="A8" s="11" t="s">
        <v>8331</v>
      </c>
      <c r="B8" s="8">
        <v>180</v>
      </c>
      <c r="C8" s="8"/>
      <c r="D8" s="8"/>
      <c r="E8" s="8"/>
      <c r="F8" s="8">
        <v>180</v>
      </c>
    </row>
    <row r="9" spans="1:6" x14ac:dyDescent="0.2">
      <c r="A9" s="11" t="s">
        <v>8332</v>
      </c>
      <c r="B9" s="8"/>
      <c r="C9" s="8"/>
      <c r="D9" s="8">
        <v>80</v>
      </c>
      <c r="E9" s="8"/>
      <c r="F9" s="8">
        <v>80</v>
      </c>
    </row>
    <row r="10" spans="1:6" x14ac:dyDescent="0.2">
      <c r="A10" s="11" t="s">
        <v>8355</v>
      </c>
      <c r="B10" s="8"/>
      <c r="C10" s="8"/>
      <c r="D10" s="8"/>
      <c r="E10" s="8">
        <v>40</v>
      </c>
      <c r="F10" s="8">
        <v>40</v>
      </c>
    </row>
    <row r="11" spans="1:6" x14ac:dyDescent="0.2">
      <c r="A11" s="11" t="s">
        <v>8356</v>
      </c>
      <c r="B11" s="8">
        <v>60</v>
      </c>
      <c r="C11" s="8"/>
      <c r="D11" s="8"/>
      <c r="E11" s="8"/>
      <c r="F11" s="8">
        <v>60</v>
      </c>
    </row>
    <row r="12" spans="1:6" x14ac:dyDescent="0.2">
      <c r="A12" s="11" t="s">
        <v>8361</v>
      </c>
      <c r="B12" s="8">
        <v>60</v>
      </c>
      <c r="C12" s="8"/>
      <c r="D12" s="8"/>
      <c r="E12" s="8"/>
      <c r="F12" s="8">
        <v>60</v>
      </c>
    </row>
    <row r="13" spans="1:6" x14ac:dyDescent="0.2">
      <c r="A13" s="7" t="s">
        <v>8316</v>
      </c>
      <c r="B13" s="8">
        <v>34</v>
      </c>
      <c r="C13" s="8">
        <v>6</v>
      </c>
      <c r="D13" s="8">
        <v>140</v>
      </c>
      <c r="E13" s="8">
        <v>20</v>
      </c>
      <c r="F13" s="8">
        <v>200</v>
      </c>
    </row>
    <row r="14" spans="1:6" x14ac:dyDescent="0.2">
      <c r="A14" s="11" t="s">
        <v>8336</v>
      </c>
      <c r="B14" s="8"/>
      <c r="C14" s="8"/>
      <c r="D14" s="8">
        <v>120</v>
      </c>
      <c r="E14" s="8">
        <v>20</v>
      </c>
      <c r="F14" s="8">
        <v>140</v>
      </c>
    </row>
    <row r="15" spans="1:6" x14ac:dyDescent="0.2">
      <c r="A15" s="11" t="s">
        <v>8353</v>
      </c>
      <c r="B15" s="8"/>
      <c r="C15" s="8"/>
      <c r="D15" s="8">
        <v>20</v>
      </c>
      <c r="E15" s="8"/>
      <c r="F15" s="8">
        <v>20</v>
      </c>
    </row>
    <row r="16" spans="1:6" x14ac:dyDescent="0.2">
      <c r="A16" s="11" t="s">
        <v>8357</v>
      </c>
      <c r="B16" s="8">
        <v>34</v>
      </c>
      <c r="C16" s="8">
        <v>6</v>
      </c>
      <c r="D16" s="8"/>
      <c r="E16" s="8"/>
      <c r="F16" s="8">
        <v>40</v>
      </c>
    </row>
    <row r="17" spans="1:6" x14ac:dyDescent="0.2">
      <c r="A17" s="7" t="s">
        <v>8317</v>
      </c>
      <c r="B17" s="8">
        <v>80</v>
      </c>
      <c r="C17" s="8"/>
      <c r="D17" s="8">
        <v>140</v>
      </c>
      <c r="E17" s="8"/>
      <c r="F17" s="8">
        <v>220</v>
      </c>
    </row>
    <row r="18" spans="1:6" x14ac:dyDescent="0.2">
      <c r="A18" s="11" t="s">
        <v>8343</v>
      </c>
      <c r="B18" s="8"/>
      <c r="C18" s="8"/>
      <c r="D18" s="8">
        <v>40</v>
      </c>
      <c r="E18" s="8"/>
      <c r="F18" s="8">
        <v>40</v>
      </c>
    </row>
    <row r="19" spans="1:6" x14ac:dyDescent="0.2">
      <c r="A19" s="11" t="s">
        <v>8360</v>
      </c>
      <c r="B19" s="8">
        <v>80</v>
      </c>
      <c r="C19" s="8"/>
      <c r="D19" s="8"/>
      <c r="E19" s="8"/>
      <c r="F19" s="8">
        <v>80</v>
      </c>
    </row>
    <row r="20" spans="1:6" x14ac:dyDescent="0.2">
      <c r="A20" s="11" t="s">
        <v>8363</v>
      </c>
      <c r="B20" s="8"/>
      <c r="C20" s="8"/>
      <c r="D20" s="8">
        <v>100</v>
      </c>
      <c r="E20" s="8"/>
      <c r="F20" s="8">
        <v>100</v>
      </c>
    </row>
    <row r="21" spans="1:6" x14ac:dyDescent="0.2">
      <c r="A21" s="7" t="s">
        <v>8318</v>
      </c>
      <c r="B21" s="8"/>
      <c r="C21" s="8"/>
      <c r="D21" s="8"/>
      <c r="E21" s="8">
        <v>24</v>
      </c>
      <c r="F21" s="8">
        <v>24</v>
      </c>
    </row>
    <row r="22" spans="1:6" x14ac:dyDescent="0.2">
      <c r="A22" s="11" t="s">
        <v>8328</v>
      </c>
      <c r="B22" s="8"/>
      <c r="C22" s="8"/>
      <c r="D22" s="8"/>
      <c r="E22" s="8">
        <v>24</v>
      </c>
      <c r="F22" s="8">
        <v>24</v>
      </c>
    </row>
    <row r="23" spans="1:6" x14ac:dyDescent="0.2">
      <c r="A23" s="7" t="s">
        <v>8319</v>
      </c>
      <c r="B23" s="8">
        <v>540</v>
      </c>
      <c r="C23" s="8">
        <v>20</v>
      </c>
      <c r="D23" s="8">
        <v>120</v>
      </c>
      <c r="E23" s="8">
        <v>20</v>
      </c>
      <c r="F23" s="8">
        <v>700</v>
      </c>
    </row>
    <row r="24" spans="1:6" x14ac:dyDescent="0.2">
      <c r="A24" s="11" t="s">
        <v>8330</v>
      </c>
      <c r="B24" s="8">
        <v>40</v>
      </c>
      <c r="C24" s="8"/>
      <c r="D24" s="8"/>
      <c r="E24" s="8"/>
      <c r="F24" s="8">
        <v>40</v>
      </c>
    </row>
    <row r="25" spans="1:6" x14ac:dyDescent="0.2">
      <c r="A25" s="11" t="s">
        <v>8333</v>
      </c>
      <c r="B25" s="8">
        <v>40</v>
      </c>
      <c r="C25" s="8"/>
      <c r="D25" s="8"/>
      <c r="E25" s="8"/>
      <c r="F25" s="8">
        <v>40</v>
      </c>
    </row>
    <row r="26" spans="1:6" x14ac:dyDescent="0.2">
      <c r="A26" s="11" t="s">
        <v>8334</v>
      </c>
      <c r="B26" s="8"/>
      <c r="C26" s="8">
        <v>20</v>
      </c>
      <c r="D26" s="8">
        <v>40</v>
      </c>
      <c r="E26" s="8"/>
      <c r="F26" s="8">
        <v>60</v>
      </c>
    </row>
    <row r="27" spans="1:6" x14ac:dyDescent="0.2">
      <c r="A27" s="11" t="s">
        <v>8339</v>
      </c>
      <c r="B27" s="8">
        <v>140</v>
      </c>
      <c r="C27" s="8"/>
      <c r="D27" s="8">
        <v>20</v>
      </c>
      <c r="E27" s="8"/>
      <c r="F27" s="8">
        <v>160</v>
      </c>
    </row>
    <row r="28" spans="1:6" x14ac:dyDescent="0.2">
      <c r="A28" s="11" t="s">
        <v>8340</v>
      </c>
      <c r="B28" s="8"/>
      <c r="C28" s="8"/>
      <c r="D28" s="8">
        <v>60</v>
      </c>
      <c r="E28" s="8"/>
      <c r="F28" s="8">
        <v>60</v>
      </c>
    </row>
    <row r="29" spans="1:6" x14ac:dyDescent="0.2">
      <c r="A29" s="11" t="s">
        <v>8342</v>
      </c>
      <c r="B29" s="8">
        <v>20</v>
      </c>
      <c r="C29" s="8"/>
      <c r="D29" s="8"/>
      <c r="E29" s="8"/>
      <c r="F29" s="8">
        <v>20</v>
      </c>
    </row>
    <row r="30" spans="1:6" x14ac:dyDescent="0.2">
      <c r="A30" s="11" t="s">
        <v>8351</v>
      </c>
      <c r="B30" s="8">
        <v>40</v>
      </c>
      <c r="C30" s="8"/>
      <c r="D30" s="8"/>
      <c r="E30" s="8"/>
      <c r="F30" s="8">
        <v>40</v>
      </c>
    </row>
    <row r="31" spans="1:6" x14ac:dyDescent="0.2">
      <c r="A31" s="11" t="s">
        <v>8354</v>
      </c>
      <c r="B31" s="8">
        <v>260</v>
      </c>
      <c r="C31" s="8"/>
      <c r="D31" s="8"/>
      <c r="E31" s="8"/>
      <c r="F31" s="8">
        <v>260</v>
      </c>
    </row>
    <row r="32" spans="1:6" x14ac:dyDescent="0.2">
      <c r="A32" s="11" t="s">
        <v>8366</v>
      </c>
      <c r="B32" s="8"/>
      <c r="C32" s="8"/>
      <c r="D32" s="8"/>
      <c r="E32" s="8">
        <v>20</v>
      </c>
      <c r="F32" s="8">
        <v>20</v>
      </c>
    </row>
    <row r="33" spans="1:6" x14ac:dyDescent="0.2">
      <c r="A33" s="7" t="s">
        <v>8320</v>
      </c>
      <c r="B33" s="8">
        <v>103</v>
      </c>
      <c r="C33" s="8"/>
      <c r="D33" s="8">
        <v>117</v>
      </c>
      <c r="E33" s="8"/>
      <c r="F33" s="8">
        <v>220</v>
      </c>
    </row>
    <row r="34" spans="1:6" x14ac:dyDescent="0.2">
      <c r="A34" s="11" t="s">
        <v>8345</v>
      </c>
      <c r="B34" s="8"/>
      <c r="C34" s="8"/>
      <c r="D34" s="8">
        <v>20</v>
      </c>
      <c r="E34" s="8"/>
      <c r="F34" s="8">
        <v>20</v>
      </c>
    </row>
    <row r="35" spans="1:6" x14ac:dyDescent="0.2">
      <c r="A35" s="11" t="s">
        <v>8347</v>
      </c>
      <c r="B35" s="8"/>
      <c r="C35" s="8"/>
      <c r="D35" s="8">
        <v>20</v>
      </c>
      <c r="E35" s="8"/>
      <c r="F35" s="8">
        <v>20</v>
      </c>
    </row>
    <row r="36" spans="1:6" x14ac:dyDescent="0.2">
      <c r="A36" s="11" t="s">
        <v>8348</v>
      </c>
      <c r="B36" s="8">
        <v>103</v>
      </c>
      <c r="C36" s="8"/>
      <c r="D36" s="8">
        <v>57</v>
      </c>
      <c r="E36" s="8"/>
      <c r="F36" s="8">
        <v>160</v>
      </c>
    </row>
    <row r="37" spans="1:6" x14ac:dyDescent="0.2">
      <c r="A37" s="11" t="s">
        <v>8349</v>
      </c>
      <c r="B37" s="8"/>
      <c r="C37" s="8"/>
      <c r="D37" s="8">
        <v>20</v>
      </c>
      <c r="E37" s="8"/>
      <c r="F37" s="8">
        <v>20</v>
      </c>
    </row>
    <row r="38" spans="1:6" x14ac:dyDescent="0.2">
      <c r="A38" s="7" t="s">
        <v>8321</v>
      </c>
      <c r="B38" s="8">
        <v>80</v>
      </c>
      <c r="C38" s="8"/>
      <c r="D38" s="8">
        <v>127</v>
      </c>
      <c r="E38" s="8">
        <v>30</v>
      </c>
      <c r="F38" s="8">
        <v>237</v>
      </c>
    </row>
    <row r="39" spans="1:6" x14ac:dyDescent="0.2">
      <c r="A39" s="11" t="s">
        <v>8327</v>
      </c>
      <c r="B39" s="8"/>
      <c r="C39" s="8"/>
      <c r="D39" s="8"/>
      <c r="E39" s="8">
        <v>20</v>
      </c>
      <c r="F39" s="8">
        <v>20</v>
      </c>
    </row>
    <row r="40" spans="1:6" x14ac:dyDescent="0.2">
      <c r="A40" s="11" t="s">
        <v>8329</v>
      </c>
      <c r="B40" s="8"/>
      <c r="C40" s="8"/>
      <c r="D40" s="8">
        <v>40</v>
      </c>
      <c r="E40" s="8"/>
      <c r="F40" s="8">
        <v>40</v>
      </c>
    </row>
    <row r="41" spans="1:6" x14ac:dyDescent="0.2">
      <c r="A41" s="11" t="s">
        <v>8335</v>
      </c>
      <c r="B41" s="8"/>
      <c r="C41" s="8"/>
      <c r="D41" s="8">
        <v>40</v>
      </c>
      <c r="E41" s="8"/>
      <c r="F41" s="8">
        <v>40</v>
      </c>
    </row>
    <row r="42" spans="1:6" x14ac:dyDescent="0.2">
      <c r="A42" s="11" t="s">
        <v>8346</v>
      </c>
      <c r="B42" s="8">
        <v>60</v>
      </c>
      <c r="C42" s="8"/>
      <c r="D42" s="8"/>
      <c r="E42" s="8"/>
      <c r="F42" s="8">
        <v>60</v>
      </c>
    </row>
    <row r="43" spans="1:6" x14ac:dyDescent="0.2">
      <c r="A43" s="11" t="s">
        <v>8352</v>
      </c>
      <c r="B43" s="8">
        <v>20</v>
      </c>
      <c r="C43" s="8"/>
      <c r="D43" s="8"/>
      <c r="E43" s="8"/>
      <c r="F43" s="8">
        <v>20</v>
      </c>
    </row>
    <row r="44" spans="1:6" x14ac:dyDescent="0.2">
      <c r="A44" s="11" t="s">
        <v>8362</v>
      </c>
      <c r="B44" s="8"/>
      <c r="C44" s="8"/>
      <c r="D44" s="8">
        <v>47</v>
      </c>
      <c r="E44" s="8">
        <v>10</v>
      </c>
      <c r="F44" s="8">
        <v>57</v>
      </c>
    </row>
    <row r="45" spans="1:6" x14ac:dyDescent="0.2">
      <c r="A45" s="7" t="s">
        <v>8322</v>
      </c>
      <c r="B45" s="8">
        <v>209</v>
      </c>
      <c r="C45" s="8"/>
      <c r="D45" s="8">
        <v>213</v>
      </c>
      <c r="E45" s="8">
        <v>178</v>
      </c>
      <c r="F45" s="8">
        <v>600</v>
      </c>
    </row>
    <row r="46" spans="1:6" x14ac:dyDescent="0.2">
      <c r="A46" s="11" t="s">
        <v>8337</v>
      </c>
      <c r="B46" s="8"/>
      <c r="C46" s="8"/>
      <c r="D46" s="8">
        <v>20</v>
      </c>
      <c r="E46" s="8"/>
      <c r="F46" s="8">
        <v>20</v>
      </c>
    </row>
    <row r="47" spans="1:6" x14ac:dyDescent="0.2">
      <c r="A47" s="11" t="s">
        <v>8338</v>
      </c>
      <c r="B47" s="8">
        <v>140</v>
      </c>
      <c r="C47" s="8"/>
      <c r="D47" s="8"/>
      <c r="E47" s="8"/>
      <c r="F47" s="8">
        <v>140</v>
      </c>
    </row>
    <row r="48" spans="1:6" x14ac:dyDescent="0.2">
      <c r="A48" s="11" t="s">
        <v>8341</v>
      </c>
      <c r="B48" s="8">
        <v>9</v>
      </c>
      <c r="C48" s="8"/>
      <c r="D48" s="8">
        <v>11</v>
      </c>
      <c r="E48" s="8"/>
      <c r="F48" s="8">
        <v>20</v>
      </c>
    </row>
    <row r="49" spans="1:6" x14ac:dyDescent="0.2">
      <c r="A49" s="11" t="s">
        <v>8358</v>
      </c>
      <c r="B49" s="8">
        <v>40</v>
      </c>
      <c r="C49" s="8"/>
      <c r="D49" s="8">
        <v>2</v>
      </c>
      <c r="E49" s="8">
        <v>18</v>
      </c>
      <c r="F49" s="8">
        <v>60</v>
      </c>
    </row>
    <row r="50" spans="1:6" x14ac:dyDescent="0.2">
      <c r="A50" s="11" t="s">
        <v>8364</v>
      </c>
      <c r="B50" s="8">
        <v>20</v>
      </c>
      <c r="C50" s="8"/>
      <c r="D50" s="8">
        <v>120</v>
      </c>
      <c r="E50" s="8">
        <v>60</v>
      </c>
      <c r="F50" s="8">
        <v>200</v>
      </c>
    </row>
    <row r="51" spans="1:6" x14ac:dyDescent="0.2">
      <c r="A51" s="11" t="s">
        <v>8365</v>
      </c>
      <c r="B51" s="8"/>
      <c r="C51" s="8"/>
      <c r="D51" s="8">
        <v>60</v>
      </c>
      <c r="E51" s="8">
        <v>100</v>
      </c>
      <c r="F51" s="8">
        <v>160</v>
      </c>
    </row>
    <row r="52" spans="1:6" x14ac:dyDescent="0.2">
      <c r="A52" s="7" t="s">
        <v>8323</v>
      </c>
      <c r="B52" s="8">
        <v>839</v>
      </c>
      <c r="C52" s="8">
        <v>24</v>
      </c>
      <c r="D52" s="8">
        <v>493</v>
      </c>
      <c r="E52" s="8">
        <v>37</v>
      </c>
      <c r="F52" s="8">
        <v>1393</v>
      </c>
    </row>
    <row r="53" spans="1:6" x14ac:dyDescent="0.2">
      <c r="A53" s="11" t="s">
        <v>8344</v>
      </c>
      <c r="B53" s="8">
        <v>60</v>
      </c>
      <c r="C53" s="8"/>
      <c r="D53" s="8">
        <v>60</v>
      </c>
      <c r="E53" s="8">
        <v>20</v>
      </c>
      <c r="F53" s="8">
        <v>140</v>
      </c>
    </row>
    <row r="54" spans="1:6" x14ac:dyDescent="0.2">
      <c r="A54" s="11" t="s">
        <v>8350</v>
      </c>
      <c r="B54" s="8">
        <v>694</v>
      </c>
      <c r="C54" s="8">
        <v>19</v>
      </c>
      <c r="D54" s="8">
        <v>353</v>
      </c>
      <c r="E54" s="8"/>
      <c r="F54" s="8">
        <v>1066</v>
      </c>
    </row>
    <row r="55" spans="1:6" x14ac:dyDescent="0.2">
      <c r="A55" s="11" t="s">
        <v>8359</v>
      </c>
      <c r="B55" s="8">
        <v>85</v>
      </c>
      <c r="C55" s="8">
        <v>5</v>
      </c>
      <c r="D55" s="8">
        <v>80</v>
      </c>
      <c r="E55" s="8">
        <v>17</v>
      </c>
      <c r="F55" s="8">
        <v>187</v>
      </c>
    </row>
    <row r="56" spans="1:6" x14ac:dyDescent="0.2">
      <c r="A56" s="7" t="s">
        <v>8313</v>
      </c>
      <c r="B56" s="8">
        <v>2185</v>
      </c>
      <c r="C56" s="8">
        <v>50</v>
      </c>
      <c r="D56" s="8">
        <v>1530</v>
      </c>
      <c r="E56" s="8">
        <v>349</v>
      </c>
      <c r="F56" s="8">
        <v>4114</v>
      </c>
    </row>
  </sheetData>
  <sortState columnSort="1" ref="A4:F47">
    <sortCondition descending="1" ref="B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AD74-DFFC-5141-A60F-9499886D913E}">
  <dimension ref="A1:H13"/>
  <sheetViews>
    <sheetView tabSelected="1" workbookViewId="0">
      <selection activeCell="D14" sqref="D14"/>
    </sheetView>
  </sheetViews>
  <sheetFormatPr baseColWidth="10" defaultRowHeight="15" x14ac:dyDescent="0.2"/>
  <cols>
    <col min="1" max="1" width="36.5" customWidth="1"/>
    <col min="2" max="2" width="22" customWidth="1"/>
    <col min="3" max="3" width="15.6640625" customWidth="1"/>
    <col min="4" max="4" width="12.83203125" customWidth="1"/>
    <col min="5" max="5" width="15.1640625" customWidth="1"/>
    <col min="6" max="6" width="12.33203125" customWidth="1"/>
    <col min="7" max="7" width="18" customWidth="1"/>
    <col min="8" max="8" width="14.5" customWidth="1"/>
    <col min="9" max="9" width="16.83203125" customWidth="1"/>
  </cols>
  <sheetData>
    <row r="1" spans="1:8" x14ac:dyDescent="0.2">
      <c r="A1" t="s">
        <v>8367</v>
      </c>
      <c r="B1" t="s">
        <v>8368</v>
      </c>
      <c r="C1" t="s">
        <v>8369</v>
      </c>
      <c r="D1" t="s">
        <v>8370</v>
      </c>
      <c r="E1" t="s">
        <v>8371</v>
      </c>
      <c r="F1" t="s">
        <v>8372</v>
      </c>
      <c r="G1" t="s">
        <v>8373</v>
      </c>
      <c r="H1" t="s">
        <v>8374</v>
      </c>
    </row>
    <row r="2" spans="1:8" x14ac:dyDescent="0.2">
      <c r="A2" t="s">
        <v>8375</v>
      </c>
      <c r="B2">
        <f>COUNTIFS('Kickstarter Table'!$F$2:$F$4115,"Successful",'Kickstarter Table'!$D$2:$D$4115,"&lt;1000",'Kickstarter Table'!$D$2:$D$4115,"&gt;=0000")</f>
        <v>322</v>
      </c>
      <c r="C2">
        <f>COUNTIFS('Kickstarter Table'!$F$2:$F$4115,"failed",'Kickstarter Table'!$D$2:$D$4115,"&lt;1000",'Kickstarter Table'!$D$2:$D$4115,"&gt;=0000")</f>
        <v>113</v>
      </c>
      <c r="D2">
        <f>COUNTIFS('Kickstarter Table'!$F$2:$F$4115,"canceled",'Kickstarter Table'!$D$2:$D$4115,"&lt;1000",'Kickstarter Table'!$D$2:$D$4115,"&gt;=0000")</f>
        <v>18</v>
      </c>
      <c r="E2">
        <f>SUM(B2:D2)</f>
        <v>453</v>
      </c>
      <c r="F2">
        <f>B2/$E2*100</f>
        <v>71.081677704194263</v>
      </c>
      <c r="G2">
        <f t="shared" ref="G2:H13" si="0">C2/$E2*100</f>
        <v>24.944812362030905</v>
      </c>
      <c r="H2">
        <f t="shared" si="0"/>
        <v>3.9735099337748347</v>
      </c>
    </row>
    <row r="3" spans="1:8" x14ac:dyDescent="0.2">
      <c r="A3" t="s">
        <v>8376</v>
      </c>
      <c r="B3">
        <f>COUNTIFS('Kickstarter Table'!$F$2:$F$4115,"Successful",'Kickstarter Table'!$D$2:$D$4115,"&lt;5000",'Kickstarter Table'!$D$2:$D$4115,"&gt;=1000")</f>
        <v>932</v>
      </c>
      <c r="C3">
        <f>COUNTIFS('Kickstarter Table'!$F$2:$F$4115,"failed",'Kickstarter Table'!$D$2:$D$4115,"&lt;5000",'Kickstarter Table'!$D$2:$D$4115,"&gt;=1000")</f>
        <v>420</v>
      </c>
      <c r="D3">
        <f>COUNTIFS('Kickstarter Table'!$F$2:$F$4115,"canceled",'Kickstarter Table'!$D$2:$D$4115,"&lt;5000",'Kickstarter Table'!$D$2:$D$4115,"&gt;=1000")</f>
        <v>60</v>
      </c>
      <c r="E3">
        <f t="shared" ref="E3:E13" si="1">SUM(B3:D3)</f>
        <v>1412</v>
      </c>
      <c r="F3">
        <f t="shared" ref="F3:F13" si="2">B3/$E3*100</f>
        <v>66.005665722379604</v>
      </c>
      <c r="G3">
        <f t="shared" si="0"/>
        <v>29.745042492917843</v>
      </c>
      <c r="H3">
        <f t="shared" si="0"/>
        <v>4.2492917847025495</v>
      </c>
    </row>
    <row r="4" spans="1:8" x14ac:dyDescent="0.2">
      <c r="A4" t="s">
        <v>8377</v>
      </c>
      <c r="B4">
        <f>COUNTIFS('Kickstarter Table'!$F$2:$F$4115,"Successful",'Kickstarter Table'!$D$2:$D$4115,"&lt;10000",'Kickstarter Table'!$D$2:$D$4115,"&gt;=5000")</f>
        <v>381</v>
      </c>
      <c r="C4">
        <f>COUNTIFS('Kickstarter Table'!$F$2:$F$4115,"failed",'Kickstarter Table'!$D$2:$D$4115,"&lt;10000",'Kickstarter Table'!$D$2:$D$4115,"&gt;=5000")</f>
        <v>283</v>
      </c>
      <c r="D4">
        <f>COUNTIFS('Kickstarter Table'!$F$2:$F$4115,"canceled",'Kickstarter Table'!$D$2:$D$4115,"&lt;10000",'Kickstarter Table'!$D$2:$D$4115,"&gt;=5000")</f>
        <v>52</v>
      </c>
      <c r="E4">
        <f t="shared" si="1"/>
        <v>716</v>
      </c>
      <c r="F4">
        <f t="shared" si="2"/>
        <v>53.212290502793294</v>
      </c>
      <c r="G4">
        <f t="shared" si="0"/>
        <v>39.52513966480447</v>
      </c>
      <c r="H4">
        <f t="shared" si="0"/>
        <v>7.2625698324022352</v>
      </c>
    </row>
    <row r="5" spans="1:8" x14ac:dyDescent="0.2">
      <c r="A5" t="s">
        <v>8378</v>
      </c>
      <c r="B5">
        <f>COUNTIFS('Kickstarter Table'!$F$2:$F$4115,"Successful",'Kickstarter Table'!$D$2:$D$4115,"&lt;15000",'Kickstarter Table'!$D$2:$D$4115,"&gt;=10000")</f>
        <v>168</v>
      </c>
      <c r="C5">
        <f>COUNTIFS('Kickstarter Table'!$F$2:$F$4115,"failed",'Kickstarter Table'!$D$2:$D$4115,"&lt;15000",'Kickstarter Table'!$D$2:$D$4115,"&gt;=10000")</f>
        <v>144</v>
      </c>
      <c r="D5">
        <f>COUNTIFS('Kickstarter Table'!$F$2:$F$4115,"canceled",'Kickstarter Table'!$D$2:$D$4115,"&lt;15000",'Kickstarter Table'!$D$2:$D$4115,"&gt;=10000")</f>
        <v>40</v>
      </c>
      <c r="E5">
        <f t="shared" si="1"/>
        <v>352</v>
      </c>
      <c r="F5">
        <f t="shared" si="2"/>
        <v>47.727272727272727</v>
      </c>
      <c r="G5">
        <f t="shared" si="0"/>
        <v>40.909090909090914</v>
      </c>
      <c r="H5">
        <f t="shared" si="0"/>
        <v>11.363636363636363</v>
      </c>
    </row>
    <row r="6" spans="1:8" x14ac:dyDescent="0.2">
      <c r="A6" t="s">
        <v>8379</v>
      </c>
      <c r="B6">
        <f>COUNTIFS('Kickstarter Table'!$F$2:$F$4115,"Successful",'Kickstarter Table'!$D$2:$D$4115,"&lt;20000",'Kickstarter Table'!$D$2:$D$4115,"&gt;=15000")</f>
        <v>94</v>
      </c>
      <c r="C6">
        <f>COUNTIFS('Kickstarter Table'!$F$2:$F$4115,"failed",'Kickstarter Table'!$D$2:$D$4115,"&lt;20000",'Kickstarter Table'!$D$2:$D$4115,"&gt;=15000")</f>
        <v>90</v>
      </c>
      <c r="D6">
        <f>COUNTIFS('Kickstarter Table'!$F$2:$F$4115,"canceled",'Kickstarter Table'!$D$2:$D$4115,"&lt;20000",'Kickstarter Table'!$D$2:$D$4115,"&gt;=15000")</f>
        <v>17</v>
      </c>
      <c r="E6">
        <f t="shared" si="1"/>
        <v>201</v>
      </c>
      <c r="F6">
        <f t="shared" si="2"/>
        <v>46.766169154228855</v>
      </c>
      <c r="G6">
        <f t="shared" si="0"/>
        <v>44.776119402985074</v>
      </c>
      <c r="H6">
        <f t="shared" si="0"/>
        <v>8.4577114427860707</v>
      </c>
    </row>
    <row r="7" spans="1:8" x14ac:dyDescent="0.2">
      <c r="A7" t="s">
        <v>8380</v>
      </c>
      <c r="B7">
        <f>COUNTIFS('Kickstarter Table'!$F$2:$F$4115,"Successful",'Kickstarter Table'!$D$2:$D$4115,"&lt;25000",'Kickstarter Table'!$D$2:$D$4115,"&gt;=20000")</f>
        <v>62</v>
      </c>
      <c r="C7">
        <f>COUNTIFS('Kickstarter Table'!$F$2:$F$4115,"failed",'Kickstarter Table'!$D$2:$D$4115,"&lt;25000",'Kickstarter Table'!$D$2:$D$4115,"&gt;=20000")</f>
        <v>72</v>
      </c>
      <c r="D7">
        <f>COUNTIFS('Kickstarter Table'!$F$2:$F$4115,"canceled",'Kickstarter Table'!$D$2:$D$4115,"&lt;25000",'Kickstarter Table'!$D$2:$D$4115,"&gt;=20000")</f>
        <v>14</v>
      </c>
      <c r="E7">
        <f t="shared" si="1"/>
        <v>148</v>
      </c>
      <c r="F7">
        <f t="shared" si="2"/>
        <v>41.891891891891895</v>
      </c>
      <c r="G7">
        <f t="shared" si="0"/>
        <v>48.648648648648653</v>
      </c>
      <c r="H7">
        <f t="shared" si="0"/>
        <v>9.4594594594594597</v>
      </c>
    </row>
    <row r="8" spans="1:8" x14ac:dyDescent="0.2">
      <c r="A8" t="s">
        <v>8381</v>
      </c>
      <c r="B8">
        <f>COUNTIFS('Kickstarter Table'!$F$2:$F$4115,"Successful",'Kickstarter Table'!$D$2:$D$4115,"&lt;30000",'Kickstarter Table'!$D$2:$D$4115,"&gt;=25000")</f>
        <v>55</v>
      </c>
      <c r="C8">
        <f>COUNTIFS('Kickstarter Table'!$F$2:$F$4115,"failed",'Kickstarter Table'!$D$2:$D$4115,"&lt;30000",'Kickstarter Table'!$D$2:$D$4115,"&gt;=25000")</f>
        <v>64</v>
      </c>
      <c r="D8">
        <f>COUNTIFS('Kickstarter Table'!$F$2:$F$4115,"canceled",'Kickstarter Table'!$D$2:$D$4115,"&lt;30000",'Kickstarter Table'!$D$2:$D$4115,"&gt;=25000")</f>
        <v>18</v>
      </c>
      <c r="E8">
        <f t="shared" si="1"/>
        <v>137</v>
      </c>
      <c r="F8">
        <f t="shared" si="2"/>
        <v>40.145985401459853</v>
      </c>
      <c r="G8">
        <f t="shared" si="0"/>
        <v>46.715328467153284</v>
      </c>
      <c r="H8">
        <f t="shared" si="0"/>
        <v>13.138686131386862</v>
      </c>
    </row>
    <row r="9" spans="1:8" x14ac:dyDescent="0.2">
      <c r="A9" t="s">
        <v>8382</v>
      </c>
      <c r="B9">
        <f>COUNTIFS('Kickstarter Table'!$F$2:$F$4115,"Successful",'Kickstarter Table'!$D$2:$D$4115,"&lt;35000",'Kickstarter Table'!$D$2:$D$4115,"&gt;=30000")</f>
        <v>32</v>
      </c>
      <c r="C9">
        <f>COUNTIFS('Kickstarter Table'!$F$2:$F$4115,"failed",'Kickstarter Table'!$D$2:$D$4115,"&lt;35000",'Kickstarter Table'!$D$2:$D$4115,"&gt;=30000")</f>
        <v>37</v>
      </c>
      <c r="D9">
        <f>COUNTIFS('Kickstarter Table'!$F$2:$F$4115,"canceled",'Kickstarter Table'!$D$2:$D$4115,"&lt;35000",'Kickstarter Table'!$D$2:$D$4115,"&gt;=30000")</f>
        <v>13</v>
      </c>
      <c r="E9">
        <f t="shared" si="1"/>
        <v>82</v>
      </c>
      <c r="F9">
        <f t="shared" si="2"/>
        <v>39.024390243902438</v>
      </c>
      <c r="G9">
        <f t="shared" si="0"/>
        <v>45.121951219512198</v>
      </c>
      <c r="H9">
        <f t="shared" si="0"/>
        <v>15.853658536585366</v>
      </c>
    </row>
    <row r="10" spans="1:8" x14ac:dyDescent="0.2">
      <c r="A10" t="s">
        <v>8383</v>
      </c>
      <c r="B10">
        <f>COUNTIFS('Kickstarter Table'!$F$2:$F$4115,"Successful",'Kickstarter Table'!$D$2:$D$4115,"&lt;40000",'Kickstarter Table'!$D$2:$D$4115,"&gt;=35000")</f>
        <v>26</v>
      </c>
      <c r="C10">
        <f>COUNTIFS('Kickstarter Table'!$F$2:$F$4115,"failed",'Kickstarter Table'!$D$2:$D$4115,"&lt;40000",'Kickstarter Table'!$D$2:$D$4115,"&gt;=35000")</f>
        <v>22</v>
      </c>
      <c r="D10">
        <f>COUNTIFS('Kickstarter Table'!$F$2:$F$4115,"canceled",'Kickstarter Table'!$D$2:$D$4115,"&lt;40000",'Kickstarter Table'!$D$2:$D$4115,"&gt;=35000")</f>
        <v>7</v>
      </c>
      <c r="E10">
        <f t="shared" si="1"/>
        <v>55</v>
      </c>
      <c r="F10">
        <f t="shared" si="2"/>
        <v>47.272727272727273</v>
      </c>
      <c r="G10">
        <f t="shared" si="0"/>
        <v>40</v>
      </c>
      <c r="H10">
        <f t="shared" si="0"/>
        <v>12.727272727272727</v>
      </c>
    </row>
    <row r="11" spans="1:8" x14ac:dyDescent="0.2">
      <c r="A11" t="s">
        <v>8384</v>
      </c>
      <c r="B11">
        <f>COUNTIFS('Kickstarter Table'!$F$2:$F$4115,"Successful",'Kickstarter Table'!$D$2:$D$4115,"&lt;45000",'Kickstarter Table'!$D$2:$D$4115,"&gt;=40000")</f>
        <v>21</v>
      </c>
      <c r="C11">
        <f>COUNTIFS('Kickstarter Table'!$F$2:$F$4115,"failed",'Kickstarter Table'!$D$2:$D$4115,"&lt;45000",'Kickstarter Table'!$D$2:$D$4115,"&gt;=40000")</f>
        <v>16</v>
      </c>
      <c r="D11">
        <f>COUNTIFS('Kickstarter Table'!$F$2:$F$4115,"canceled",'Kickstarter Table'!$D$2:$D$4115,"&lt;45000",'Kickstarter Table'!$D$2:$D$4115,"&gt;=40000")</f>
        <v>6</v>
      </c>
      <c r="E11">
        <f t="shared" si="1"/>
        <v>43</v>
      </c>
      <c r="F11">
        <f t="shared" si="2"/>
        <v>48.837209302325576</v>
      </c>
      <c r="G11">
        <f t="shared" si="0"/>
        <v>37.209302325581397</v>
      </c>
      <c r="H11">
        <f t="shared" si="0"/>
        <v>13.953488372093023</v>
      </c>
    </row>
    <row r="12" spans="1:8" x14ac:dyDescent="0.2">
      <c r="A12" t="s">
        <v>8385</v>
      </c>
      <c r="B12">
        <f>COUNTIFS('Kickstarter Table'!$F$2:$F$4115,"Successful",'Kickstarter Table'!$D$2:$D$4115,"&lt;50000",'Kickstarter Table'!$D$2:$D$4115,"&gt;=45000")</f>
        <v>6</v>
      </c>
      <c r="C12">
        <f>COUNTIFS('Kickstarter Table'!$F$2:$F$4115,"failed",'Kickstarter Table'!$D$2:$D$4115,"&lt;50000",'Kickstarter Table'!$D$2:$D$4115,"&gt;=45000")</f>
        <v>11</v>
      </c>
      <c r="D12">
        <f>COUNTIFS('Kickstarter Table'!$F$2:$F$4115,"canceled",'Kickstarter Table'!$D$2:$D$4115,"&lt;50000",'Kickstarter Table'!$D$2:$D$4115,"&gt;=45000")</f>
        <v>4</v>
      </c>
      <c r="E12">
        <f t="shared" si="1"/>
        <v>21</v>
      </c>
      <c r="F12">
        <f t="shared" si="2"/>
        <v>28.571428571428569</v>
      </c>
      <c r="G12">
        <f t="shared" si="0"/>
        <v>52.380952380952387</v>
      </c>
      <c r="H12">
        <f t="shared" si="0"/>
        <v>19.047619047619047</v>
      </c>
    </row>
    <row r="13" spans="1:8" x14ac:dyDescent="0.2">
      <c r="A13" t="s">
        <v>8386</v>
      </c>
      <c r="B13">
        <f>COUNTIFS('Kickstarter Table'!$F$2:$F$4115,"Successful",'Kickstarter Table'!$D$2:$D$4115,"&gt;=50000")</f>
        <v>86</v>
      </c>
      <c r="C13">
        <f>COUNTIFS('Kickstarter Table'!$F$2:$F$4115,"failed",'Kickstarter Table'!$D$2:$D$4115,"&gt;=50000")</f>
        <v>258</v>
      </c>
      <c r="D13">
        <f>COUNTIFS('Kickstarter Table'!$F$2:$F$4115,"canceled",'Kickstarter Table'!$D$2:$D$4115,"&gt;=50000")</f>
        <v>100</v>
      </c>
      <c r="E13">
        <f t="shared" si="1"/>
        <v>444</v>
      </c>
      <c r="F13">
        <f t="shared" si="2"/>
        <v>19.36936936936937</v>
      </c>
      <c r="G13">
        <f t="shared" si="0"/>
        <v>58.108108108108105</v>
      </c>
      <c r="H13">
        <f t="shared" si="0"/>
        <v>22.522522522522522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</vt:lpstr>
      <vt:lpstr>Category Stats</vt:lpstr>
      <vt:lpstr>Sub-Category Stats</vt:lpstr>
      <vt:lpstr>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 jansen</cp:lastModifiedBy>
  <dcterms:created xsi:type="dcterms:W3CDTF">2017-04-20T15:17:24Z</dcterms:created>
  <dcterms:modified xsi:type="dcterms:W3CDTF">2019-11-10T02:14:30Z</dcterms:modified>
</cp:coreProperties>
</file>