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Names" sheetId="1" r:id="rId4"/>
    <sheet state="visible" name="Gr9" sheetId="2" r:id="rId5"/>
    <sheet state="visible" name="Gr10" sheetId="3" r:id="rId6"/>
    <sheet state="visible" name="Gr11" sheetId="4" r:id="rId7"/>
    <sheet state="visible" name="Gr12" sheetId="5" r:id="rId8"/>
    <sheet state="visible" name="RandomizedOrder" sheetId="6" r:id="rId9"/>
  </sheets>
  <definedNames/>
  <calcPr/>
</workbook>
</file>

<file path=xl/sharedStrings.xml><?xml version="1.0" encoding="utf-8"?>
<sst xmlns="http://schemas.openxmlformats.org/spreadsheetml/2006/main" count="2716" uniqueCount="1356">
  <si>
    <t>FULL_NAME</t>
  </si>
  <si>
    <t>HOMEROOM</t>
  </si>
  <si>
    <t>FirstLast</t>
  </si>
  <si>
    <t>Homeroom</t>
  </si>
  <si>
    <t>Joshua Foley</t>
  </si>
  <si>
    <t>William Brown-Graham</t>
  </si>
  <si>
    <t>Lily Shannon</t>
  </si>
  <si>
    <t>Maria Melo Forero</t>
  </si>
  <si>
    <t>Olivia Amponsah-Fordjour</t>
  </si>
  <si>
    <t>Rory Price</t>
  </si>
  <si>
    <t>Paxson Trask</t>
  </si>
  <si>
    <t>Shai Litman</t>
  </si>
  <si>
    <t>Owen Quan</t>
  </si>
  <si>
    <t>Dylan Elms</t>
  </si>
  <si>
    <t>Chloe Jornitz</t>
  </si>
  <si>
    <t>Brayden Linsangan</t>
  </si>
  <si>
    <t>Kashish Patel</t>
  </si>
  <si>
    <t>Ryan Miranda</t>
  </si>
  <si>
    <t>Nevyn Trenholm</t>
  </si>
  <si>
    <t>Aiden Belanger</t>
  </si>
  <si>
    <t>Lilyanna Gravelle</t>
  </si>
  <si>
    <t>Hailey Pierunek</t>
  </si>
  <si>
    <t>Jack Stacey</t>
  </si>
  <si>
    <t>Daven Braumberger</t>
  </si>
  <si>
    <t>Ella Pedley</t>
  </si>
  <si>
    <t>Braydon Lindsay</t>
  </si>
  <si>
    <t>Mia Jung</t>
  </si>
  <si>
    <t>Avery Rauhala</t>
  </si>
  <si>
    <t>Jordan White</t>
  </si>
  <si>
    <t>Alyssa Kirk-Emond</t>
  </si>
  <si>
    <t>Chidi Ahaotu</t>
  </si>
  <si>
    <t>Neve Kennedy</t>
  </si>
  <si>
    <t>Maggie Clark</t>
  </si>
  <si>
    <t>Brooke Sloan</t>
  </si>
  <si>
    <t>Jad Youssef</t>
  </si>
  <si>
    <t>Olivia Malherbe</t>
  </si>
  <si>
    <t>Lucas El-Komos</t>
  </si>
  <si>
    <t>Nicholas Doyle</t>
  </si>
  <si>
    <t>Dante Giampaolo</t>
  </si>
  <si>
    <t>Isla Whittal</t>
  </si>
  <si>
    <t>Brody Dunbar</t>
  </si>
  <si>
    <t>Kate Tyler</t>
  </si>
  <si>
    <t>Makenna Barry</t>
  </si>
  <si>
    <t>Emma Dunmore</t>
  </si>
  <si>
    <t>Adam Staniforth</t>
  </si>
  <si>
    <t>Xavier Taylor</t>
  </si>
  <si>
    <t>Gwenyth Williams</t>
  </si>
  <si>
    <t>Samantha Potter</t>
  </si>
  <si>
    <t>Emma O'Neill</t>
  </si>
  <si>
    <t>Owen Harrison</t>
  </si>
  <si>
    <t>Maya Scott</t>
  </si>
  <si>
    <t>Carter Sul</t>
  </si>
  <si>
    <t>Carol Zhou</t>
  </si>
  <si>
    <t>Brody Lynch</t>
  </si>
  <si>
    <t>Kenzia Bernard</t>
  </si>
  <si>
    <t>Nathanial Alves</t>
  </si>
  <si>
    <t>Andorra McGlinchey</t>
  </si>
  <si>
    <t>Adriano Calarco</t>
  </si>
  <si>
    <t>Shaefer Elliott</t>
  </si>
  <si>
    <t>Emma Kaci</t>
  </si>
  <si>
    <t>Brian Kirkwood</t>
  </si>
  <si>
    <t>Spencer Hein</t>
  </si>
  <si>
    <t>Jessica Potter</t>
  </si>
  <si>
    <t>Rylen Marsden</t>
  </si>
  <si>
    <t>Ryker Parker</t>
  </si>
  <si>
    <t>Parker Scissons</t>
  </si>
  <si>
    <t>Austin Barclay</t>
  </si>
  <si>
    <t>Elly Hunter</t>
  </si>
  <si>
    <t>Sebastian Arenas Galvis</t>
  </si>
  <si>
    <t>Ethan Ngako</t>
  </si>
  <si>
    <t>Sneha Maiti</t>
  </si>
  <si>
    <t>Vanessa Garcia</t>
  </si>
  <si>
    <t>Frederick White</t>
  </si>
  <si>
    <t>Wyatt Kavanagh</t>
  </si>
  <si>
    <t>Ashton Rees</t>
  </si>
  <si>
    <t>Lauren Kennedy</t>
  </si>
  <si>
    <t>Benjamin Ligtvoet</t>
  </si>
  <si>
    <t>Cameron Young</t>
  </si>
  <si>
    <t>Dmitri Barresi</t>
  </si>
  <si>
    <t>Anthony Mundadi Cite</t>
  </si>
  <si>
    <t>Kate Blasioli</t>
  </si>
  <si>
    <t>Nicholas Tarte</t>
  </si>
  <si>
    <t>Elliot McKay</t>
  </si>
  <si>
    <t>Dawson Thompson-Lambon</t>
  </si>
  <si>
    <t>Phoenix Gould</t>
  </si>
  <si>
    <t>Leigha Sajkunovic</t>
  </si>
  <si>
    <t>Cooper Austin</t>
  </si>
  <si>
    <t>Matthew Mains</t>
  </si>
  <si>
    <t>Clare Nelson</t>
  </si>
  <si>
    <t>Brooke Ingraham</t>
  </si>
  <si>
    <t>Nicholas Magagnin</t>
  </si>
  <si>
    <t>Emma Moon</t>
  </si>
  <si>
    <t>Ashlynn Best</t>
  </si>
  <si>
    <t>Ronan De Rasp</t>
  </si>
  <si>
    <t>Brooke Maxwell</t>
  </si>
  <si>
    <t>Cole Griffith</t>
  </si>
  <si>
    <t>Jackson Davey</t>
  </si>
  <si>
    <t>Jeremiah Easy</t>
  </si>
  <si>
    <t>Alysha Obas</t>
  </si>
  <si>
    <t>Orion Shaha</t>
  </si>
  <si>
    <t>Madelyne Hodgson</t>
  </si>
  <si>
    <t>Nicholas Macaraig</t>
  </si>
  <si>
    <t>Connor Hanson</t>
  </si>
  <si>
    <t>Andrew Ellsworth</t>
  </si>
  <si>
    <t>Autreen Safarzadeh</t>
  </si>
  <si>
    <t>Teagan Field</t>
  </si>
  <si>
    <t>Jamie Charlebois</t>
  </si>
  <si>
    <t>Violet Sheahan</t>
  </si>
  <si>
    <t>Brock Richards</t>
  </si>
  <si>
    <t>Jackson Moffat</t>
  </si>
  <si>
    <t>Eve Gutteridge</t>
  </si>
  <si>
    <t>Madison Fazzino</t>
  </si>
  <si>
    <t>Nolan Mancini</t>
  </si>
  <si>
    <t>Abigail Pistor</t>
  </si>
  <si>
    <t>Declan McCloskey</t>
  </si>
  <si>
    <t>Joshua Niyorukundo</t>
  </si>
  <si>
    <t>Avery Lundquist</t>
  </si>
  <si>
    <t>Jackson Aumont</t>
  </si>
  <si>
    <t>Sarah Coupe</t>
  </si>
  <si>
    <t>Dean Gilderson</t>
  </si>
  <si>
    <t>Ben Diffey</t>
  </si>
  <si>
    <t>Guilherme Subtil</t>
  </si>
  <si>
    <t>Mayra Correa de Faria</t>
  </si>
  <si>
    <t>Adamo Flores</t>
  </si>
  <si>
    <t>Braedan McGullam</t>
  </si>
  <si>
    <t>Roksey Romaniv</t>
  </si>
  <si>
    <t>Eyosiyas Alexander</t>
  </si>
  <si>
    <t>Theodor Loach</t>
  </si>
  <si>
    <t>Kaitlyn Greenwood</t>
  </si>
  <si>
    <t>Jasper Castagner</t>
  </si>
  <si>
    <t>Logan Conlon</t>
  </si>
  <si>
    <t>Angad Sidhu</t>
  </si>
  <si>
    <t>Benjamin Mirabelli</t>
  </si>
  <si>
    <t>Elizabeth Macdonell</t>
  </si>
  <si>
    <t>Alex Moreno Secaira</t>
  </si>
  <si>
    <t>Desmond Eves</t>
  </si>
  <si>
    <t>Aiva McLennan</t>
  </si>
  <si>
    <t>Rahul Sanjeev</t>
  </si>
  <si>
    <t>Mikku Janczyk</t>
  </si>
  <si>
    <t>Noah Zwolak</t>
  </si>
  <si>
    <t>Delani Akabutoo</t>
  </si>
  <si>
    <t>Jaxon Sparling</t>
  </si>
  <si>
    <t>Aleksandra Zlatkin</t>
  </si>
  <si>
    <t>Chloe King</t>
  </si>
  <si>
    <t>Stephanie Edugie</t>
  </si>
  <si>
    <t>Chloe Smith</t>
  </si>
  <si>
    <t>Brook Dawes</t>
  </si>
  <si>
    <t>Adi Yurkov</t>
  </si>
  <si>
    <t>Ishwar Aju Gopal</t>
  </si>
  <si>
    <t>Quentin Pettitt</t>
  </si>
  <si>
    <t>Ava Heath</t>
  </si>
  <si>
    <t>Seth Cameron Schnobb</t>
  </si>
  <si>
    <t>Jesse Burland</t>
  </si>
  <si>
    <t>Ethan Murphy</t>
  </si>
  <si>
    <t>Aidan McCluskey</t>
  </si>
  <si>
    <t>Claire Driscoll</t>
  </si>
  <si>
    <t>Clark Mason</t>
  </si>
  <si>
    <t>Jocelyn Chang</t>
  </si>
  <si>
    <t>Noel Carr</t>
  </si>
  <si>
    <t>Anna Schoch</t>
  </si>
  <si>
    <t>Niall O'Grady Dionne</t>
  </si>
  <si>
    <t>Jai Ghanta</t>
  </si>
  <si>
    <t>Marcus Kiazyk</t>
  </si>
  <si>
    <t>Leanne Ed-dridi</t>
  </si>
  <si>
    <t>Kailey McBride</t>
  </si>
  <si>
    <t>Dylan McRae</t>
  </si>
  <si>
    <t>Maya Zoger</t>
  </si>
  <si>
    <t>Hudson Sterritt</t>
  </si>
  <si>
    <t>Maeve Cram</t>
  </si>
  <si>
    <t>Josephine Woolley</t>
  </si>
  <si>
    <t>Nour El-Beltagy</t>
  </si>
  <si>
    <t>Jackson Taylor</t>
  </si>
  <si>
    <t>Milla Ellison</t>
  </si>
  <si>
    <t>Markus Mendoza</t>
  </si>
  <si>
    <t>Alex Theriault</t>
  </si>
  <si>
    <t>Ella Smith</t>
  </si>
  <si>
    <t>Macyn Driver</t>
  </si>
  <si>
    <t>Luke Brett</t>
  </si>
  <si>
    <t>Ronan Green</t>
  </si>
  <si>
    <t>Ruby Dunn</t>
  </si>
  <si>
    <t>Keera Rennick</t>
  </si>
  <si>
    <t>Zachary Furey</t>
  </si>
  <si>
    <t>Indigo Schuurman</t>
  </si>
  <si>
    <t>Jackson Veige</t>
  </si>
  <si>
    <t>Paige Boss</t>
  </si>
  <si>
    <t>Makena Ryckman</t>
  </si>
  <si>
    <t>Melody Mae Whitworth</t>
  </si>
  <si>
    <t>Caitlin Gourlie</t>
  </si>
  <si>
    <t>McKenna Picco</t>
  </si>
  <si>
    <t>Jacob Cooper</t>
  </si>
  <si>
    <t>Evanee Parlee</t>
  </si>
  <si>
    <t>Alison Kea</t>
  </si>
  <si>
    <t>Natasha Fuller</t>
  </si>
  <si>
    <t>Katie Harris</t>
  </si>
  <si>
    <t>Daniel Petrovic</t>
  </si>
  <si>
    <t>Alessandra Doussept</t>
  </si>
  <si>
    <t>Devin Swire</t>
  </si>
  <si>
    <t>Nesibe Orhan</t>
  </si>
  <si>
    <t>Vihan Raval</t>
  </si>
  <si>
    <t>Olivia Baxter</t>
  </si>
  <si>
    <t>Eyad Fathalla</t>
  </si>
  <si>
    <t>Audrey Sirnik</t>
  </si>
  <si>
    <t>Lauryn Prud'homme</t>
  </si>
  <si>
    <t>Ryan Prest</t>
  </si>
  <si>
    <t>Alina Dazang</t>
  </si>
  <si>
    <t>Quinn Fitzpatrick</t>
  </si>
  <si>
    <t>Kevin Kuang</t>
  </si>
  <si>
    <t>Leah Watt</t>
  </si>
  <si>
    <t>Andrew Harding</t>
  </si>
  <si>
    <t>Norah McGetchie</t>
  </si>
  <si>
    <t>Jessaca Nou</t>
  </si>
  <si>
    <t>Georges Nehme</t>
  </si>
  <si>
    <t>Olivia Granada</t>
  </si>
  <si>
    <t>Olivia Druskis</t>
  </si>
  <si>
    <t>Rubiina Keays</t>
  </si>
  <si>
    <t>Aidan Noseworthy</t>
  </si>
  <si>
    <t>Brody Munro</t>
  </si>
  <si>
    <t>Londyn Pamphile</t>
  </si>
  <si>
    <t>Austin Sills</t>
  </si>
  <si>
    <t>Shane Tierney</t>
  </si>
  <si>
    <t>Maggie D'Souza</t>
  </si>
  <si>
    <t>Caroline Sherban</t>
  </si>
  <si>
    <t>Brady Kantor</t>
  </si>
  <si>
    <t>Jack Neasmith</t>
  </si>
  <si>
    <t>Leo Makovich</t>
  </si>
  <si>
    <t>Gabe Bzdel</t>
  </si>
  <si>
    <t>Megan Nguyen</t>
  </si>
  <si>
    <t>Naveo Ladd</t>
  </si>
  <si>
    <t>Akira Kieu</t>
  </si>
  <si>
    <t>Eryn Mallory</t>
  </si>
  <si>
    <t>Tyler Dore</t>
  </si>
  <si>
    <t>Madeleine Siolek</t>
  </si>
  <si>
    <t>Fayez Abou Hechmeh</t>
  </si>
  <si>
    <t>Lila Krottner</t>
  </si>
  <si>
    <t>Maya Samra</t>
  </si>
  <si>
    <t>Meagan Racz</t>
  </si>
  <si>
    <t>Charles Skrok</t>
  </si>
  <si>
    <t>Elisabeth Lussier</t>
  </si>
  <si>
    <t>Savanah Brohman</t>
  </si>
  <si>
    <t>Madeleine Mennie</t>
  </si>
  <si>
    <t>Aryana Morariu</t>
  </si>
  <si>
    <t>Ava Matthews</t>
  </si>
  <si>
    <t>Adriana Seltenreich</t>
  </si>
  <si>
    <t>Elizabeth Smith</t>
  </si>
  <si>
    <t>Elizabeth Poole</t>
  </si>
  <si>
    <t>Sophia Ollerhead</t>
  </si>
  <si>
    <t>Alina MacNeil</t>
  </si>
  <si>
    <t>Jack Delaney</t>
  </si>
  <si>
    <t>Ryan Milbury</t>
  </si>
  <si>
    <t>Noah Cliffen</t>
  </si>
  <si>
    <t>Benjamin Le</t>
  </si>
  <si>
    <t>Xavier Gareau</t>
  </si>
  <si>
    <t>Sienna Pope</t>
  </si>
  <si>
    <t>Owen Crosbie</t>
  </si>
  <si>
    <t>Taryn Price</t>
  </si>
  <si>
    <t>Ghadi Noun</t>
  </si>
  <si>
    <t>Makayla de la Roche</t>
  </si>
  <si>
    <t>Matthew Whiting</t>
  </si>
  <si>
    <t>Brianna Pickard</t>
  </si>
  <si>
    <t>Ella Cloutier</t>
  </si>
  <si>
    <t>Cooper Campbell</t>
  </si>
  <si>
    <t>Silver Quiring</t>
  </si>
  <si>
    <t>Ronin Burton</t>
  </si>
  <si>
    <t>Emre Pamuk</t>
  </si>
  <si>
    <t>Connor Wilkins</t>
  </si>
  <si>
    <t>Nicholas Shaw</t>
  </si>
  <si>
    <t>Marco Villanueva</t>
  </si>
  <si>
    <t>Matthew Parker</t>
  </si>
  <si>
    <t>Kayla Nguyen</t>
  </si>
  <si>
    <t>Bella Alberelli</t>
  </si>
  <si>
    <t>Kieran Holton-Hickey</t>
  </si>
  <si>
    <t>Kristoffer Abel</t>
  </si>
  <si>
    <t>Landon Lynk</t>
  </si>
  <si>
    <t>Marie Grabkowska</t>
  </si>
  <si>
    <t>Katelyn Masson</t>
  </si>
  <si>
    <t>Nicolas Bujanda Chwoschtschinsky</t>
  </si>
  <si>
    <t>Mateusz Ruszczynski</t>
  </si>
  <si>
    <t>Erika Pashak</t>
  </si>
  <si>
    <t>Jackson Legault</t>
  </si>
  <si>
    <t>Ali Darwish</t>
  </si>
  <si>
    <t>Jackson Lambert</t>
  </si>
  <si>
    <t>Avery Watts</t>
  </si>
  <si>
    <t>Carter Downs</t>
  </si>
  <si>
    <t>Logan Sherwin</t>
  </si>
  <si>
    <t>Sophie Evans</t>
  </si>
  <si>
    <t>Honoura Mulvihill</t>
  </si>
  <si>
    <t>Madisyn Amaral</t>
  </si>
  <si>
    <t>Emma Kaulaity</t>
  </si>
  <si>
    <t>Eva Dang</t>
  </si>
  <si>
    <t>Catherine Robertson</t>
  </si>
  <si>
    <t>Marcus Donkor</t>
  </si>
  <si>
    <t>Victoria Weatherdon</t>
  </si>
  <si>
    <t>Savannah Perry</t>
  </si>
  <si>
    <t>Liam McLaughlin</t>
  </si>
  <si>
    <t>Sanchaita Banerjee</t>
  </si>
  <si>
    <t>Christopher Colon</t>
  </si>
  <si>
    <t>Grace Haggerty</t>
  </si>
  <si>
    <t>Devin Clarke</t>
  </si>
  <si>
    <t>Paul Myette</t>
  </si>
  <si>
    <t>Hayden Grant</t>
  </si>
  <si>
    <t>Nathan Lodge-Purdon</t>
  </si>
  <si>
    <t>Christian Ryan-Nicholas</t>
  </si>
  <si>
    <t>Hayden Moncrieff</t>
  </si>
  <si>
    <t>Ashton Gibson</t>
  </si>
  <si>
    <t>Eryn Chiasson</t>
  </si>
  <si>
    <t>Gerrit Ebbers</t>
  </si>
  <si>
    <t>Livia Villeneuve</t>
  </si>
  <si>
    <t>Tristan Munch</t>
  </si>
  <si>
    <t>Lucien Hoad</t>
  </si>
  <si>
    <t>Evan McGullam</t>
  </si>
  <si>
    <t>Grace Anderson</t>
  </si>
  <si>
    <t>Daniel Hartholt</t>
  </si>
  <si>
    <t>Stella Sherban</t>
  </si>
  <si>
    <t>Ava Pope</t>
  </si>
  <si>
    <t>Tyler Read</t>
  </si>
  <si>
    <t>Braeden Kemp</t>
  </si>
  <si>
    <t>Thomas Russell</t>
  </si>
  <si>
    <t>Anne-Marie Hobbs</t>
  </si>
  <si>
    <t>Alexis Nabi</t>
  </si>
  <si>
    <t>Matthew Mines</t>
  </si>
  <si>
    <t>Chris Roberts</t>
  </si>
  <si>
    <t>Courtney Kroft</t>
  </si>
  <si>
    <t>Fiona Buffone</t>
  </si>
  <si>
    <t>Elias Baradhi</t>
  </si>
  <si>
    <t>Mike Bondar</t>
  </si>
  <si>
    <t>Charlie Pyke</t>
  </si>
  <si>
    <t>Brooklyn Giles</t>
  </si>
  <si>
    <t>Madeline McConnell</t>
  </si>
  <si>
    <t>Joseph Kerluke</t>
  </si>
  <si>
    <t>Avery Schoenhofen</t>
  </si>
  <si>
    <t>Carson Magagnin</t>
  </si>
  <si>
    <t>Julia Mueller-Neuhaus</t>
  </si>
  <si>
    <t>Jacob Lor</t>
  </si>
  <si>
    <t>Seamus Flood</t>
  </si>
  <si>
    <t>Elizabeth Weber</t>
  </si>
  <si>
    <t>Cole Leskiw</t>
  </si>
  <si>
    <t>Rachael Abrams</t>
  </si>
  <si>
    <t>Matthew Poole</t>
  </si>
  <si>
    <t>Peyton Bradley</t>
  </si>
  <si>
    <t>Rafael Cunha</t>
  </si>
  <si>
    <t>Camille Whittal</t>
  </si>
  <si>
    <t>Joshua Bernal</t>
  </si>
  <si>
    <t>Jacob Galan</t>
  </si>
  <si>
    <t>Rahaf Al-Khalaf</t>
  </si>
  <si>
    <t>Rachel Melvin</t>
  </si>
  <si>
    <t>Gavin McGuire</t>
  </si>
  <si>
    <t>Izaia Freyer</t>
  </si>
  <si>
    <t>Samuel Quintal</t>
  </si>
  <si>
    <t>Quaid Zobarich</t>
  </si>
  <si>
    <t>Noah Johnson</t>
  </si>
  <si>
    <t>David Auerback</t>
  </si>
  <si>
    <t>Peyton Boudreau-Ryan</t>
  </si>
  <si>
    <t>Olivia Steed</t>
  </si>
  <si>
    <t>Haley Hrlic</t>
  </si>
  <si>
    <t>Andrew Poirier</t>
  </si>
  <si>
    <t>Kathe Kolk</t>
  </si>
  <si>
    <t>Ian Burnett</t>
  </si>
  <si>
    <t>Michael Schroeder</t>
  </si>
  <si>
    <t>Chelsea Pollock</t>
  </si>
  <si>
    <t>Georgia Meilleur</t>
  </si>
  <si>
    <t>Avery House</t>
  </si>
  <si>
    <t>Luca Borrelli</t>
  </si>
  <si>
    <t>Alexandryah Bennett</t>
  </si>
  <si>
    <t>Jack Bayley</t>
  </si>
  <si>
    <t>Afton Moule</t>
  </si>
  <si>
    <t>Ella Lawlor</t>
  </si>
  <si>
    <t>Spencer Hayes</t>
  </si>
  <si>
    <t>Ava Cassidy</t>
  </si>
  <si>
    <t>Meghan Bain</t>
  </si>
  <si>
    <t>Jordyn Armstrong</t>
  </si>
  <si>
    <t>Carter Alldred</t>
  </si>
  <si>
    <t>Emily Harbin</t>
  </si>
  <si>
    <t>Dante Ianni</t>
  </si>
  <si>
    <t>Taiki Mossman</t>
  </si>
  <si>
    <t>Aerin Abaloo</t>
  </si>
  <si>
    <t>Owen Mackie</t>
  </si>
  <si>
    <t>Nicholas McChesney</t>
  </si>
  <si>
    <t>Daniel Rogers</t>
  </si>
  <si>
    <t>Mason Hedden</t>
  </si>
  <si>
    <t>Maria Van Adel</t>
  </si>
  <si>
    <t>Finlay Gauthier</t>
  </si>
  <si>
    <t>Miila Hamilton</t>
  </si>
  <si>
    <t>Arianna Roth</t>
  </si>
  <si>
    <t>Lucas Bresee</t>
  </si>
  <si>
    <t>Sarah O'Donnell</t>
  </si>
  <si>
    <t>Joshua Billo</t>
  </si>
  <si>
    <t>Adrianna Ermacora</t>
  </si>
  <si>
    <t>Robyn Gibson</t>
  </si>
  <si>
    <t>Charlotte Cathcart</t>
  </si>
  <si>
    <t>William Webster</t>
  </si>
  <si>
    <t>Claudia Auger</t>
  </si>
  <si>
    <t>Luke Etheridge</t>
  </si>
  <si>
    <t>Meghna Maiti</t>
  </si>
  <si>
    <t>Anthony Marchione</t>
  </si>
  <si>
    <t>Dylan Reid</t>
  </si>
  <si>
    <t>Ashton Ledain</t>
  </si>
  <si>
    <t>Aaron Rodger</t>
  </si>
  <si>
    <t>Fernando Esquivel</t>
  </si>
  <si>
    <t>Roya Nasseri</t>
  </si>
  <si>
    <t>Elizabeth Allison</t>
  </si>
  <si>
    <t>Weston Digney</t>
  </si>
  <si>
    <t>Bernard Cameron</t>
  </si>
  <si>
    <t>Tyson O'Neil</t>
  </si>
  <si>
    <t>Daniel Kean</t>
  </si>
  <si>
    <t>Alaina Leben</t>
  </si>
  <si>
    <t>Ryan McKeown</t>
  </si>
  <si>
    <t>Ryan Davidson</t>
  </si>
  <si>
    <t>Kaya Eggleton</t>
  </si>
  <si>
    <t>Maximus Stuck</t>
  </si>
  <si>
    <t>Hailey Smuck</t>
  </si>
  <si>
    <t>Sebastian Disipio</t>
  </si>
  <si>
    <t>Torin Ferlatte</t>
  </si>
  <si>
    <t>Grace McEnery</t>
  </si>
  <si>
    <t>Jaeyoon Jung</t>
  </si>
  <si>
    <t>Mee Soh Yoo</t>
  </si>
  <si>
    <t>Anis Darabi</t>
  </si>
  <si>
    <t>Liam Appell</t>
  </si>
  <si>
    <t>Kaidyn Doshi</t>
  </si>
  <si>
    <t>Razeen Kashif</t>
  </si>
  <si>
    <t>Sloane McMahon</t>
  </si>
  <si>
    <t>Avery Young</t>
  </si>
  <si>
    <t>Noah Forbes</t>
  </si>
  <si>
    <t>Bradley Curry</t>
  </si>
  <si>
    <t>Beth McStravick</t>
  </si>
  <si>
    <t>Grace Kanawati</t>
  </si>
  <si>
    <t>Kaitlyn McGregor</t>
  </si>
  <si>
    <t>Tyler Furlong</t>
  </si>
  <si>
    <t>Nicole Sevostyanov</t>
  </si>
  <si>
    <t>Saul Madhujeet</t>
  </si>
  <si>
    <t>Nathan Gagne</t>
  </si>
  <si>
    <t>Peyton Beaton</t>
  </si>
  <si>
    <t>Sarah Keable</t>
  </si>
  <si>
    <t>Natasha Rana</t>
  </si>
  <si>
    <t>Griffen Llewellyn</t>
  </si>
  <si>
    <t>Liam Guillemette</t>
  </si>
  <si>
    <t>Tega Okoro</t>
  </si>
  <si>
    <t>Isabella Donaldson</t>
  </si>
  <si>
    <t>Madison Wilkins</t>
  </si>
  <si>
    <t>Owen Cobbold</t>
  </si>
  <si>
    <t>Taylor Sweeney</t>
  </si>
  <si>
    <t>Isabella Fuller</t>
  </si>
  <si>
    <t>Megan McNeely</t>
  </si>
  <si>
    <t>Sarah Antifave</t>
  </si>
  <si>
    <t>Ellia Pollard</t>
  </si>
  <si>
    <t>Elizabeth Lauzon</t>
  </si>
  <si>
    <t>Bilal Laribi</t>
  </si>
  <si>
    <t>Isabella Iacono</t>
  </si>
  <si>
    <t>Alexa Kocourek</t>
  </si>
  <si>
    <t>Benjamin McHardy</t>
  </si>
  <si>
    <t>Hayden Abbott</t>
  </si>
  <si>
    <t>Finley Hanlon</t>
  </si>
  <si>
    <t>Ren Armstrong</t>
  </si>
  <si>
    <t>William Levesque</t>
  </si>
  <si>
    <t>Naïmah Eliacin</t>
  </si>
  <si>
    <t>Jessica Gerrard</t>
  </si>
  <si>
    <t>Payton LaPolice</t>
  </si>
  <si>
    <t>Brooke Gnaedinger</t>
  </si>
  <si>
    <t>Adam Volokhovsky</t>
  </si>
  <si>
    <t>Monica Borrello</t>
  </si>
  <si>
    <t>Owen Keogh</t>
  </si>
  <si>
    <t>Aiden Seillier</t>
  </si>
  <si>
    <t>Emma Bejan</t>
  </si>
  <si>
    <t>Hope Elliott-Davis</t>
  </si>
  <si>
    <t>Rowan Brookes</t>
  </si>
  <si>
    <t>Jacob Farrell</t>
  </si>
  <si>
    <t>Azalia Di Bacco</t>
  </si>
  <si>
    <t>Sadie Smith</t>
  </si>
  <si>
    <t>Graham Maxwell</t>
  </si>
  <si>
    <t>Max Kent</t>
  </si>
  <si>
    <t>Ryan Gaudreau</t>
  </si>
  <si>
    <t>Calla Chambers</t>
  </si>
  <si>
    <t>Doriane Kabore</t>
  </si>
  <si>
    <t>Jack McAndrew</t>
  </si>
  <si>
    <t>Nolan Kerr</t>
  </si>
  <si>
    <t>Mya Scott</t>
  </si>
  <si>
    <t>Jude Hopkins</t>
  </si>
  <si>
    <t>Haaris Khokhar</t>
  </si>
  <si>
    <t>Ayden McEachern</t>
  </si>
  <si>
    <t>Ethan J. Smith</t>
  </si>
  <si>
    <t>Ivy Xie</t>
  </si>
  <si>
    <t>Maxwell Manninen</t>
  </si>
  <si>
    <t>Evelyn Cimino</t>
  </si>
  <si>
    <t>Sarah Tremblay</t>
  </si>
  <si>
    <t>Kate Rusch</t>
  </si>
  <si>
    <t>Cameron Gonsalves</t>
  </si>
  <si>
    <t>Aiden Vu</t>
  </si>
  <si>
    <t>Hayden Buch</t>
  </si>
  <si>
    <t>Julian Perissinotti</t>
  </si>
  <si>
    <t>Thomas Kirk</t>
  </si>
  <si>
    <t>Paige Currie</t>
  </si>
  <si>
    <t>Philip Kuekam</t>
  </si>
  <si>
    <t>Anna Lavigne</t>
  </si>
  <si>
    <t>Charles Castellarin</t>
  </si>
  <si>
    <t>Abigail Gambicourt</t>
  </si>
  <si>
    <t>Pritika Nagatheeban</t>
  </si>
  <si>
    <t>Alexa Gervais</t>
  </si>
  <si>
    <t>Mahrukh Cheema</t>
  </si>
  <si>
    <t>Uno Orbe</t>
  </si>
  <si>
    <t>Yash Deshpande</t>
  </si>
  <si>
    <t>Madison Munro</t>
  </si>
  <si>
    <t>Cooper Ratcliffe</t>
  </si>
  <si>
    <t>Mylah Shaver</t>
  </si>
  <si>
    <t>Dean Sarlis</t>
  </si>
  <si>
    <t>Lei-Lei Fan-Saschenbrecker</t>
  </si>
  <si>
    <t>Logan Fleury</t>
  </si>
  <si>
    <t>Joshua Wainwright</t>
  </si>
  <si>
    <t>Brooke MacDonell</t>
  </si>
  <si>
    <t>Ethan Doyle</t>
  </si>
  <si>
    <t>Jordan Farrell</t>
  </si>
  <si>
    <t>Felix Meier</t>
  </si>
  <si>
    <t>Jasper Rohani</t>
  </si>
  <si>
    <t>Julia Elk</t>
  </si>
  <si>
    <t>Rebecca Finch</t>
  </si>
  <si>
    <t>Ronan Gadaev</t>
  </si>
  <si>
    <t>Payton Neilson</t>
  </si>
  <si>
    <t>Harrison Steele</t>
  </si>
  <si>
    <t>Avery Laprade</t>
  </si>
  <si>
    <t>Calista Steele</t>
  </si>
  <si>
    <t>Ashleigh Hoare</t>
  </si>
  <si>
    <t>Giorgia Leonforte</t>
  </si>
  <si>
    <t>Gary Ptolemy</t>
  </si>
  <si>
    <t>Travis Klinger</t>
  </si>
  <si>
    <t>Raina Moshonas</t>
  </si>
  <si>
    <t>Cohen Sidney</t>
  </si>
  <si>
    <t>Omar Aly</t>
  </si>
  <si>
    <t>Veronica Ianiev-Xia</t>
  </si>
  <si>
    <t>Autumn Donnelly</t>
  </si>
  <si>
    <t>Hamza Cheema</t>
  </si>
  <si>
    <t>Madeleine Chapman</t>
  </si>
  <si>
    <t>Olivia Virtue</t>
  </si>
  <si>
    <t>Adrienne Lim</t>
  </si>
  <si>
    <t>Kayla McDonald</t>
  </si>
  <si>
    <t>Matthew White</t>
  </si>
  <si>
    <t>Cameron Kinny</t>
  </si>
  <si>
    <t>Shael Murphy</t>
  </si>
  <si>
    <t>Abbey Russell</t>
  </si>
  <si>
    <t>Mia Yarushin</t>
  </si>
  <si>
    <t>Chelsea Dornor</t>
  </si>
  <si>
    <t>Matthew Davidson</t>
  </si>
  <si>
    <t>Brody Yakabuski</t>
  </si>
  <si>
    <t>Sophia Van Adel</t>
  </si>
  <si>
    <t>Lauren Yoon</t>
  </si>
  <si>
    <t>Evan Lecours</t>
  </si>
  <si>
    <t>Matthew Coish</t>
  </si>
  <si>
    <t>Olivia Rollins</t>
  </si>
  <si>
    <t>Andria Storring</t>
  </si>
  <si>
    <t>Brett Foster</t>
  </si>
  <si>
    <t>Peyton Sloan</t>
  </si>
  <si>
    <t>Sarah Shackleton</t>
  </si>
  <si>
    <t>Dylan Koohang</t>
  </si>
  <si>
    <t>Eva Vukovic</t>
  </si>
  <si>
    <t>Cooper Aris</t>
  </si>
  <si>
    <t>Kate Cook</t>
  </si>
  <si>
    <t>Katrina Sibiga</t>
  </si>
  <si>
    <t>Logan Redmond</t>
  </si>
  <si>
    <t>Quincy Dawson</t>
  </si>
  <si>
    <t>Raahim Cheema</t>
  </si>
  <si>
    <t>Maya Hribar</t>
  </si>
  <si>
    <t>Rowan Boucher</t>
  </si>
  <si>
    <t>Abram Ypma</t>
  </si>
  <si>
    <t>Mia Paulin</t>
  </si>
  <si>
    <t>Christian Adams</t>
  </si>
  <si>
    <t>Hannah Tanguay</t>
  </si>
  <si>
    <t>Ryan Bolt</t>
  </si>
  <si>
    <t>Quinn Cameron</t>
  </si>
  <si>
    <t>Nina Kroft</t>
  </si>
  <si>
    <t>Hannah Landriault</t>
  </si>
  <si>
    <t>Brendan Gschwind</t>
  </si>
  <si>
    <t>Madison Gray</t>
  </si>
  <si>
    <t>Thatcher Reidel</t>
  </si>
  <si>
    <t>Avery Bono</t>
  </si>
  <si>
    <t>Carter Babcock</t>
  </si>
  <si>
    <t>Daniel Sciarra</t>
  </si>
  <si>
    <t>Michael Phay</t>
  </si>
  <si>
    <t>Lisa Tir</t>
  </si>
  <si>
    <t>Daniel Finnie</t>
  </si>
  <si>
    <t>Aidan Irving</t>
  </si>
  <si>
    <t>Kaiya Woodcock</t>
  </si>
  <si>
    <t>Jakob Millar</t>
  </si>
  <si>
    <t>Keegan Pearce</t>
  </si>
  <si>
    <t>Alessa Fiorenza</t>
  </si>
  <si>
    <t>Jack Lariviere</t>
  </si>
  <si>
    <t>Alyssa Le</t>
  </si>
  <si>
    <t>Rebecca Hayley</t>
  </si>
  <si>
    <t>Emma Payne</t>
  </si>
  <si>
    <t>Owen O'Kane</t>
  </si>
  <si>
    <t>Madison Quinlan</t>
  </si>
  <si>
    <t>Harper O'Grady Dionne</t>
  </si>
  <si>
    <t>Lauren Martin</t>
  </si>
  <si>
    <t>Clare Delaney</t>
  </si>
  <si>
    <t>Emma Kaltenecker</t>
  </si>
  <si>
    <t>McKenzie Elliott-Davis</t>
  </si>
  <si>
    <t>Gage MacIntyre</t>
  </si>
  <si>
    <t>Tyler Edmond</t>
  </si>
  <si>
    <t>Liam Button</t>
  </si>
  <si>
    <t>Evie Mautone</t>
  </si>
  <si>
    <t>Olivia Parrell</t>
  </si>
  <si>
    <t>Nyla Fyfe</t>
  </si>
  <si>
    <t>Christian Lamb</t>
  </si>
  <si>
    <t>Cooper Stansel</t>
  </si>
  <si>
    <t>Yana Bortova</t>
  </si>
  <si>
    <t>Luka Arapov</t>
  </si>
  <si>
    <t>Wolfie Marshall</t>
  </si>
  <si>
    <t>Bert Kiznerman</t>
  </si>
  <si>
    <t>Emily Legault</t>
  </si>
  <si>
    <t>Ryan Wallace</t>
  </si>
  <si>
    <t>Anthony Bengtsson</t>
  </si>
  <si>
    <t>Erica Burke-Terreau</t>
  </si>
  <si>
    <t>Olivia Welburn</t>
  </si>
  <si>
    <t>Addy Clarke</t>
  </si>
  <si>
    <t>Fiona Disipio</t>
  </si>
  <si>
    <t>Riley Martin</t>
  </si>
  <si>
    <t>Tommy Chan</t>
  </si>
  <si>
    <t>Elissa Viotto</t>
  </si>
  <si>
    <t>Owen Byrne</t>
  </si>
  <si>
    <t>Regan Sykes</t>
  </si>
  <si>
    <t>Avery Tousignant</t>
  </si>
  <si>
    <t>Sabryna Hawdur-Johnson</t>
  </si>
  <si>
    <t>Lauren Miller</t>
  </si>
  <si>
    <t>Phillip Simourd</t>
  </si>
  <si>
    <t>Jabari Khaemba</t>
  </si>
  <si>
    <t>Ryan Power</t>
  </si>
  <si>
    <t>Ava Puerstl</t>
  </si>
  <si>
    <t>Alexa Chase</t>
  </si>
  <si>
    <t>Joël Evan Mckenna</t>
  </si>
  <si>
    <t>Sara Franco</t>
  </si>
  <si>
    <t>Nathan Moore</t>
  </si>
  <si>
    <t>Ramses Bejarano Nieto</t>
  </si>
  <si>
    <t>Ayla Potts</t>
  </si>
  <si>
    <t>Wyatt Halkai</t>
  </si>
  <si>
    <t>Audrey Piscione</t>
  </si>
  <si>
    <t>Joseph McEwen</t>
  </si>
  <si>
    <t>Louis MacLennan</t>
  </si>
  <si>
    <t>Connell Trenholm</t>
  </si>
  <si>
    <t>Helin Yildiz</t>
  </si>
  <si>
    <t>Hayden Larkin</t>
  </si>
  <si>
    <t>Zehra Mohammad</t>
  </si>
  <si>
    <t>Karthi Uthay</t>
  </si>
  <si>
    <t>Catherine Lewis</t>
  </si>
  <si>
    <t>Max Pechkoff</t>
  </si>
  <si>
    <t>Ashwane Roberts</t>
  </si>
  <si>
    <t>Emree Tape</t>
  </si>
  <si>
    <t>Benjamin Hiel</t>
  </si>
  <si>
    <t>Owen Vezina</t>
  </si>
  <si>
    <t>Shuang Xia</t>
  </si>
  <si>
    <t>Lauren Weldon-Vaughn</t>
  </si>
  <si>
    <t>Max Miller</t>
  </si>
  <si>
    <t>Grace Magee</t>
  </si>
  <si>
    <t>Amelia Fitzsimmons</t>
  </si>
  <si>
    <t>Jesse Woolsey</t>
  </si>
  <si>
    <t>Patrick Leveque</t>
  </si>
  <si>
    <t>Amelia Mohr</t>
  </si>
  <si>
    <t>Ross Wen</t>
  </si>
  <si>
    <t>Joey McGuire</t>
  </si>
  <si>
    <t>Ben Rodgers</t>
  </si>
  <si>
    <t>Kallum Malloy</t>
  </si>
  <si>
    <t>Abigail Lambert</t>
  </si>
  <si>
    <t>Elena Margelu</t>
  </si>
  <si>
    <t>Haleigh Hartnett</t>
  </si>
  <si>
    <t>Mitchell Cairns</t>
  </si>
  <si>
    <t>Rowan Hendrick</t>
  </si>
  <si>
    <t>Elijah Nam</t>
  </si>
  <si>
    <t>Noam Rosenblatt</t>
  </si>
  <si>
    <t>Adair MacIntyre</t>
  </si>
  <si>
    <t>Alexander Dundon</t>
  </si>
  <si>
    <t>Aidan Murphy</t>
  </si>
  <si>
    <t>Callum Edwards</t>
  </si>
  <si>
    <t>Finnley Pignat</t>
  </si>
  <si>
    <t>Danica Chantler</t>
  </si>
  <si>
    <t>Cameron Goodridge</t>
  </si>
  <si>
    <t>Lamar Fathalla</t>
  </si>
  <si>
    <t>Augie Kent</t>
  </si>
  <si>
    <t>Addison Baird</t>
  </si>
  <si>
    <t>Raniya Khokhar</t>
  </si>
  <si>
    <t>Lucas Prud'homme</t>
  </si>
  <si>
    <t>Stuart Irving</t>
  </si>
  <si>
    <t>Kyler LeBoutillier</t>
  </si>
  <si>
    <t>Brennan Poirier</t>
  </si>
  <si>
    <t>Mitchell Nabi</t>
  </si>
  <si>
    <t>Aiden McLean</t>
  </si>
  <si>
    <t>Kennedy Sherban</t>
  </si>
  <si>
    <t>Graysen Pouliot</t>
  </si>
  <si>
    <t>Liam Mark</t>
  </si>
  <si>
    <t>Annabelle Boudreau</t>
  </si>
  <si>
    <t>Chloe Rowsell</t>
  </si>
  <si>
    <t>Darcy O'Neil</t>
  </si>
  <si>
    <t>Omar Mahamoud</t>
  </si>
  <si>
    <t>Joseph McCallum</t>
  </si>
  <si>
    <t>Nethan Chaing</t>
  </si>
  <si>
    <t>Liam Yake</t>
  </si>
  <si>
    <t>Carter King</t>
  </si>
  <si>
    <t>Bianca Theriault</t>
  </si>
  <si>
    <t>Harnake Reehal</t>
  </si>
  <si>
    <t>Leila Martin</t>
  </si>
  <si>
    <t>Madison McCoy</t>
  </si>
  <si>
    <t>Julian Escobar</t>
  </si>
  <si>
    <t>Benjamin Serjak</t>
  </si>
  <si>
    <t>Kyle Cameron</t>
  </si>
  <si>
    <t>John Verton</t>
  </si>
  <si>
    <t>Emma Gourlie</t>
  </si>
  <si>
    <t>Sean Scissons</t>
  </si>
  <si>
    <t>Hunter Steele</t>
  </si>
  <si>
    <t>Ava Harris</t>
  </si>
  <si>
    <t>Chloe Whitrow</t>
  </si>
  <si>
    <t>Samantha Adams</t>
  </si>
  <si>
    <t>Andrew Crabbe</t>
  </si>
  <si>
    <t>Chloe Lawson</t>
  </si>
  <si>
    <t>Kenleigh Driver</t>
  </si>
  <si>
    <t>Megan Zwolak</t>
  </si>
  <si>
    <t>Jacob Chiasson</t>
  </si>
  <si>
    <t>Abby Cameron</t>
  </si>
  <si>
    <t>Andrius Wischnewski</t>
  </si>
  <si>
    <t>Heather McLaughlin</t>
  </si>
  <si>
    <t>Tristan Chiswell</t>
  </si>
  <si>
    <t>Rowan Ferguson</t>
  </si>
  <si>
    <t>Carolyn Francispillai</t>
  </si>
  <si>
    <t>Josh Howard</t>
  </si>
  <si>
    <t>Isabella Coe</t>
  </si>
  <si>
    <t>Elijah Walsh</t>
  </si>
  <si>
    <t>Gus Hearty</t>
  </si>
  <si>
    <t>Thomas Smyth</t>
  </si>
  <si>
    <t>Braden Coulas</t>
  </si>
  <si>
    <t>Diego Hennessy Dube</t>
  </si>
  <si>
    <t>Emmalina Belli</t>
  </si>
  <si>
    <t>Logan Stewart</t>
  </si>
  <si>
    <t>Colton Allen</t>
  </si>
  <si>
    <t>Jaden Zhang</t>
  </si>
  <si>
    <t>Annabelle Mennie</t>
  </si>
  <si>
    <t>Victoria Foottit</t>
  </si>
  <si>
    <t>Madison Barry</t>
  </si>
  <si>
    <t>Amanda Wakelin</t>
  </si>
  <si>
    <t>Jasmine Lin</t>
  </si>
  <si>
    <t>Michael Meehan</t>
  </si>
  <si>
    <t>Nicholas Pistor</t>
  </si>
  <si>
    <t>Brennan Moore</t>
  </si>
  <si>
    <t>Alexa Sabourin</t>
  </si>
  <si>
    <t>Shalom Osamhenghian</t>
  </si>
  <si>
    <t>Holly Wurster</t>
  </si>
  <si>
    <t>Lucy Wooltorton</t>
  </si>
  <si>
    <t>Cameron Goldie</t>
  </si>
  <si>
    <t>Maddox Coates</t>
  </si>
  <si>
    <t>Lindsey Quinn</t>
  </si>
  <si>
    <t>Wynter McDermott-Hotte</t>
  </si>
  <si>
    <t>Rajveer Singh</t>
  </si>
  <si>
    <t>Sophia Skrok</t>
  </si>
  <si>
    <t>Cooper Brindle</t>
  </si>
  <si>
    <t>Stephen Myette</t>
  </si>
  <si>
    <t>Hannah Clarkson</t>
  </si>
  <si>
    <t>Adam Jones</t>
  </si>
  <si>
    <t>Cameryn Moser</t>
  </si>
  <si>
    <t>Bryce Adam</t>
  </si>
  <si>
    <t>Ava Lee Harris</t>
  </si>
  <si>
    <t>Evan Malherbe</t>
  </si>
  <si>
    <t>Marek Blaszczyk</t>
  </si>
  <si>
    <t>Daniel Legault</t>
  </si>
  <si>
    <t>Ashley Fowler</t>
  </si>
  <si>
    <t>Nathan Sawyer</t>
  </si>
  <si>
    <t>Paige McGetchie</t>
  </si>
  <si>
    <t>Isabelle Swedlove</t>
  </si>
  <si>
    <t>Simon Rideout</t>
  </si>
  <si>
    <t>Emma Davidson</t>
  </si>
  <si>
    <t>Sabrina Bottiglia</t>
  </si>
  <si>
    <t>Davin Ingimundarson</t>
  </si>
  <si>
    <t>Ave Stuck</t>
  </si>
  <si>
    <t>Dylan Malek</t>
  </si>
  <si>
    <t>Ava Tomkinson</t>
  </si>
  <si>
    <t>Brooke Jolicoeur</t>
  </si>
  <si>
    <t>Gavin Parent</t>
  </si>
  <si>
    <t>Calvin Iburg</t>
  </si>
  <si>
    <t>Kayden Wildman</t>
  </si>
  <si>
    <t>Micaela Vasquez Barba</t>
  </si>
  <si>
    <t>Emma Burta</t>
  </si>
  <si>
    <t>Maverick Hayes</t>
  </si>
  <si>
    <t>Mya Tokui-Swanlund</t>
  </si>
  <si>
    <t>Ian Kennedy</t>
  </si>
  <si>
    <t>Kieran O'Donnell</t>
  </si>
  <si>
    <t>Molly Cadieux</t>
  </si>
  <si>
    <t>Nathan Howard</t>
  </si>
  <si>
    <t>Keira Dixon</t>
  </si>
  <si>
    <t>Anna Otchych</t>
  </si>
  <si>
    <t>Ryan Inglis</t>
  </si>
  <si>
    <t>Jacob Elliott-Davis</t>
  </si>
  <si>
    <t>Evelyn Blanchard</t>
  </si>
  <si>
    <t>Joshua Hewlett</t>
  </si>
  <si>
    <t>Clare Davy</t>
  </si>
  <si>
    <t>Rocco-Anthony Crupi</t>
  </si>
  <si>
    <t>Alexei Smith</t>
  </si>
  <si>
    <t>Declan Seipp</t>
  </si>
  <si>
    <t>Kayla Oliver</t>
  </si>
  <si>
    <t>AJ DiLabio</t>
  </si>
  <si>
    <t>Xavier Oteiza</t>
  </si>
  <si>
    <t>Jaskarn Gill</t>
  </si>
  <si>
    <t>Graham Strachan</t>
  </si>
  <si>
    <t>Matteo Sorgini</t>
  </si>
  <si>
    <t>Markus Fossberg</t>
  </si>
  <si>
    <t>Cadence Thomas</t>
  </si>
  <si>
    <t>Beni Ninziza</t>
  </si>
  <si>
    <t>Jack Grace</t>
  </si>
  <si>
    <t>Nyandea Lansana</t>
  </si>
  <si>
    <t>Cole Heard</t>
  </si>
  <si>
    <t>Hannah Paton</t>
  </si>
  <si>
    <t>Colton Lux</t>
  </si>
  <si>
    <t>Liam Clarke</t>
  </si>
  <si>
    <t>Ashley Koza</t>
  </si>
  <si>
    <t>Jack Martin</t>
  </si>
  <si>
    <t>Ethan Lundquist</t>
  </si>
  <si>
    <t>Travis Murphy</t>
  </si>
  <si>
    <t>Mayra Wang</t>
  </si>
  <si>
    <t>Matthew Benoit Schneider</t>
  </si>
  <si>
    <t>Seila Yong</t>
  </si>
  <si>
    <t>Jake Pommainville</t>
  </si>
  <si>
    <t>Leah Green</t>
  </si>
  <si>
    <t>Addyson Tokui-Swanlund</t>
  </si>
  <si>
    <t>Chloe Boudreau</t>
  </si>
  <si>
    <t>Matthew Fowlow</t>
  </si>
  <si>
    <t>Francesca El-Komos</t>
  </si>
  <si>
    <t>Kiara Marsden</t>
  </si>
  <si>
    <t>Antonio Ala</t>
  </si>
  <si>
    <t>Ariana Hrlic</t>
  </si>
  <si>
    <t>Eric Piercey</t>
  </si>
  <si>
    <t>Danika Glenn</t>
  </si>
  <si>
    <t>Kaitlin Wotherspoon</t>
  </si>
  <si>
    <t>Lukian Ingimundarson</t>
  </si>
  <si>
    <t>Michael Green</t>
  </si>
  <si>
    <t>Hannah Davidson</t>
  </si>
  <si>
    <t>Abbi Beck</t>
  </si>
  <si>
    <t>Heleana Gordon</t>
  </si>
  <si>
    <t>Jacob Pierunek</t>
  </si>
  <si>
    <t>Rosa Iuliano</t>
  </si>
  <si>
    <t>Rocco Barresi</t>
  </si>
  <si>
    <t>Ethan White</t>
  </si>
  <si>
    <t>Ryan Sullivan</t>
  </si>
  <si>
    <t>Callie Greene</t>
  </si>
  <si>
    <t>Kinsley Best</t>
  </si>
  <si>
    <t>Tony Leonforte</t>
  </si>
  <si>
    <t>Sarah Lawton</t>
  </si>
  <si>
    <t>Emma Williams</t>
  </si>
  <si>
    <t>Haley McHardy</t>
  </si>
  <si>
    <t>Liam Lawford</t>
  </si>
  <si>
    <t>Anderson Thuot</t>
  </si>
  <si>
    <t>Monica Rybak</t>
  </si>
  <si>
    <t>Mary Ellsworth</t>
  </si>
  <si>
    <t>Matthew McElheran</t>
  </si>
  <si>
    <t>Roman Giammaria</t>
  </si>
  <si>
    <t>Rewa Patil</t>
  </si>
  <si>
    <t>Dawson Wilkinson</t>
  </si>
  <si>
    <t>Emma Vanasse</t>
  </si>
  <si>
    <t>Aidan Hartholt</t>
  </si>
  <si>
    <t>Sofia Elena Bujanda Chwoschtschinsky</t>
  </si>
  <si>
    <t>Kyle MacKenzie</t>
  </si>
  <si>
    <t>Koen Vander Kloet</t>
  </si>
  <si>
    <t>Ashlyn Truelove</t>
  </si>
  <si>
    <t>Katarina Almeida Beaulieu</t>
  </si>
  <si>
    <t>Maggie Doherty</t>
  </si>
  <si>
    <t>Gabriella Hogue</t>
  </si>
  <si>
    <t>Lucas Galan</t>
  </si>
  <si>
    <t>Jonathan Le</t>
  </si>
  <si>
    <t>Chloe Power</t>
  </si>
  <si>
    <t>Scot Melvin</t>
  </si>
  <si>
    <t>Kaden Bedard</t>
  </si>
  <si>
    <t>Alyssa Bellefeuille</t>
  </si>
  <si>
    <t>Jacob Kiazyk</t>
  </si>
  <si>
    <t>Gavan Lightfoot</t>
  </si>
  <si>
    <t>Lily McDermott</t>
  </si>
  <si>
    <t>Alexander Devita</t>
  </si>
  <si>
    <t>Francesco Calarco</t>
  </si>
  <si>
    <t>Mica Jovanovic</t>
  </si>
  <si>
    <t>Vanessa Murphy</t>
  </si>
  <si>
    <t>Ronan Odendaal</t>
  </si>
  <si>
    <t>Marcus DiPaolo</t>
  </si>
  <si>
    <t>Rohan Daves</t>
  </si>
  <si>
    <t>Aarya Ranjithkumar</t>
  </si>
  <si>
    <t>Connor Davis</t>
  </si>
  <si>
    <t>Gabrielle Rusch</t>
  </si>
  <si>
    <t>Cole Johnston</t>
  </si>
  <si>
    <t>Parker Evans</t>
  </si>
  <si>
    <t>Ryan Kit</t>
  </si>
  <si>
    <t>Addyson Doherty</t>
  </si>
  <si>
    <t>Julia Soutar</t>
  </si>
  <si>
    <t>Thomas Armour</t>
  </si>
  <si>
    <t>Marc Racz</t>
  </si>
  <si>
    <t>Nolan Rogers</t>
  </si>
  <si>
    <t>Hayden Leung</t>
  </si>
  <si>
    <t>Kathleen Mercer</t>
  </si>
  <si>
    <t>M. Ahsan Ali</t>
  </si>
  <si>
    <t>Anthony Farinon</t>
  </si>
  <si>
    <t>Simon Edgar</t>
  </si>
  <si>
    <t>Kevin Troy</t>
  </si>
  <si>
    <t>Kailee Palardy</t>
  </si>
  <si>
    <t>Cameron McGarry</t>
  </si>
  <si>
    <t>Ella Schoenhofen</t>
  </si>
  <si>
    <t>Joshua Pedley</t>
  </si>
  <si>
    <t>Cameron Hastings</t>
  </si>
  <si>
    <t>Swara Patel</t>
  </si>
  <si>
    <t>Brody Fitzpatrick</t>
  </si>
  <si>
    <t>Aidan Bzdel</t>
  </si>
  <si>
    <t>Alyssa Lachance</t>
  </si>
  <si>
    <t>Ethan Smith</t>
  </si>
  <si>
    <t>Isaiah Anderson</t>
  </si>
  <si>
    <t>Noah Cook</t>
  </si>
  <si>
    <t>Daniel Raso</t>
  </si>
  <si>
    <t>Melina Kazan</t>
  </si>
  <si>
    <t>Samantha Fazzino</t>
  </si>
  <si>
    <t>Heidi Ryan-Nicholas</t>
  </si>
  <si>
    <t>Cooper Holly</t>
  </si>
  <si>
    <t>Avery Lor</t>
  </si>
  <si>
    <t>Remy St. Amand</t>
  </si>
  <si>
    <t>Lucas Field</t>
  </si>
  <si>
    <t>Jake Lauzon</t>
  </si>
  <si>
    <t>Mia Fioravanti</t>
  </si>
  <si>
    <t>Brayden Bowditch</t>
  </si>
  <si>
    <t>Nathanael Tesfaye</t>
  </si>
  <si>
    <t>Emily Wood</t>
  </si>
  <si>
    <t>Mihika Patro</t>
  </si>
  <si>
    <t>AJ Stanley</t>
  </si>
  <si>
    <t>Saige Lodge-Purdon</t>
  </si>
  <si>
    <t>Maddox Rennick</t>
  </si>
  <si>
    <t>Matthew Thomson</t>
  </si>
  <si>
    <t>Nicholas Rakobowchuk</t>
  </si>
  <si>
    <t>Maggie Saunders</t>
  </si>
  <si>
    <t>Ava Mirabelli</t>
  </si>
  <si>
    <t>Jonah Sheahan</t>
  </si>
  <si>
    <t>Dylan Desveaux</t>
  </si>
  <si>
    <t>Betul Orhan</t>
  </si>
  <si>
    <t>Mackenzie Conlon</t>
  </si>
  <si>
    <t>Anis Wahbeh</t>
  </si>
  <si>
    <t>Benjamin Keogh</t>
  </si>
  <si>
    <t>Luka Munjin Gazmuri</t>
  </si>
  <si>
    <t>Janice Lazaro</t>
  </si>
  <si>
    <t>Gavin Yelle</t>
  </si>
  <si>
    <t>Jonah Young</t>
  </si>
  <si>
    <t>Grace Shaw</t>
  </si>
  <si>
    <t>Hudson Reid</t>
  </si>
  <si>
    <t>Madeline Lacelle</t>
  </si>
  <si>
    <t>Camryn Wallace</t>
  </si>
  <si>
    <t>Max Marcus</t>
  </si>
  <si>
    <t>Emmaleen Lucas</t>
  </si>
  <si>
    <t>Nadia Higuchi</t>
  </si>
  <si>
    <t>Spencer Evans</t>
  </si>
  <si>
    <t>Benjamin Haight</t>
  </si>
  <si>
    <t>Liam Arcouette</t>
  </si>
  <si>
    <t>Gayathri Binu Pillai</t>
  </si>
  <si>
    <t>Hanna Casey</t>
  </si>
  <si>
    <t>Lucas Serjak</t>
  </si>
  <si>
    <t>Alina Abdusamatova</t>
  </si>
  <si>
    <t>Derin Koc</t>
  </si>
  <si>
    <t>Nya Trask</t>
  </si>
  <si>
    <t>Connor MacLennan</t>
  </si>
  <si>
    <t>Declan Roche</t>
  </si>
  <si>
    <t>Christopher Sabev</t>
  </si>
  <si>
    <t>Colin Ladd</t>
  </si>
  <si>
    <t>Ava Boyle</t>
  </si>
  <si>
    <t>Anthony Fiorenza</t>
  </si>
  <si>
    <t>Brayden Brown</t>
  </si>
  <si>
    <t>Anthony Hatzitheodosiou</t>
  </si>
  <si>
    <t>Tyler Pike</t>
  </si>
  <si>
    <t>Emma Dang</t>
  </si>
  <si>
    <t>Alexia Amaral</t>
  </si>
  <si>
    <t>Cameron Brookes</t>
  </si>
  <si>
    <t>Kurtis Hawkes</t>
  </si>
  <si>
    <t>Claire Mombourquette</t>
  </si>
  <si>
    <t>Olivia Hall</t>
  </si>
  <si>
    <t>Daniel Bauer</t>
  </si>
  <si>
    <t>Liam Morris</t>
  </si>
  <si>
    <t>Ian Wightman</t>
  </si>
  <si>
    <t>Julia Appenzeller</t>
  </si>
  <si>
    <t>Ella Guilbault</t>
  </si>
  <si>
    <t>Kailey Lewis</t>
  </si>
  <si>
    <t>Rhayne Quiring</t>
  </si>
  <si>
    <t>Grace MacRae</t>
  </si>
  <si>
    <t>Omar Darwish</t>
  </si>
  <si>
    <t>Sally Ralph</t>
  </si>
  <si>
    <t>Ethan Michaud</t>
  </si>
  <si>
    <t>Brayden Talbot</t>
  </si>
  <si>
    <t>Emily Lawson</t>
  </si>
  <si>
    <t>Katie Mains</t>
  </si>
  <si>
    <t>Jack Mombourquette</t>
  </si>
  <si>
    <t>Victoria Hernandez</t>
  </si>
  <si>
    <t>Chloé Guillemette</t>
  </si>
  <si>
    <t>Logan Stevenson</t>
  </si>
  <si>
    <t>Darcy Castellarin</t>
  </si>
  <si>
    <t>Johnathon Asquith</t>
  </si>
  <si>
    <t>Adam Rosenblatt</t>
  </si>
  <si>
    <t>Konrad Ruszczynski</t>
  </si>
  <si>
    <t>Jack Kelly</t>
  </si>
  <si>
    <t>Malachi Zobarich</t>
  </si>
  <si>
    <t>Colton Armour</t>
  </si>
  <si>
    <t>Spencer Digney</t>
  </si>
  <si>
    <t>J.J. Whelan</t>
  </si>
  <si>
    <t>Alistair Brown</t>
  </si>
  <si>
    <t>Owen Ehrl</t>
  </si>
  <si>
    <t>Jeremy Schoenborn</t>
  </si>
  <si>
    <t>Douglas Cameron</t>
  </si>
  <si>
    <t>Samuel Spooner</t>
  </si>
  <si>
    <t>Sophia Golshaeian</t>
  </si>
  <si>
    <t>Jacob Doyle</t>
  </si>
  <si>
    <t>James Clarke</t>
  </si>
  <si>
    <t>Olivia Goldie</t>
  </si>
  <si>
    <t>Gavin Young</t>
  </si>
  <si>
    <t>Serina Elfarou</t>
  </si>
  <si>
    <t>Anika Bhatnagar</t>
  </si>
  <si>
    <t>Olivia Tousignant</t>
  </si>
  <si>
    <t>Zachery Wong</t>
  </si>
  <si>
    <t>Brooke Ronberg</t>
  </si>
  <si>
    <t>Joey Gravelle</t>
  </si>
  <si>
    <t>Adam Haughian</t>
  </si>
  <si>
    <t>Terrence Halliday</t>
  </si>
  <si>
    <t>Patrick Dawes</t>
  </si>
  <si>
    <t>Nicholas Ebner</t>
  </si>
  <si>
    <t>Brysen Vallee</t>
  </si>
  <si>
    <t>Emmy Blauer</t>
  </si>
  <si>
    <t>Jonathan Tesfaye</t>
  </si>
  <si>
    <t>Bryce McKenna</t>
  </si>
  <si>
    <t>Jordin Jewell</t>
  </si>
  <si>
    <t>Jacob Read</t>
  </si>
  <si>
    <t>Saad Ahmed Syed</t>
  </si>
  <si>
    <t>Kiara Gocan</t>
  </si>
  <si>
    <t>Brianna Petruniak</t>
  </si>
  <si>
    <t>Chloe Yamane</t>
  </si>
  <si>
    <t>James Kirk</t>
  </si>
  <si>
    <t>Maggie Bissonnete</t>
  </si>
  <si>
    <t>Kevin Sinhaseni</t>
  </si>
  <si>
    <t>Hillary Boehm-Edwards</t>
  </si>
  <si>
    <t>Rebeca Martinez Adalid</t>
  </si>
  <si>
    <t>Ashlyn Kingham</t>
  </si>
  <si>
    <t>Lior Shifrin</t>
  </si>
  <si>
    <t>Catharina Lamb</t>
  </si>
  <si>
    <t>Vittoria Cicioni</t>
  </si>
  <si>
    <t>Cian McKenna</t>
  </si>
  <si>
    <t>Aidan Lieb</t>
  </si>
  <si>
    <t>Alyssa Lamoureux</t>
  </si>
  <si>
    <t>Troy Dudman</t>
  </si>
  <si>
    <t>Gracie Purdy</t>
  </si>
  <si>
    <t>Lola Perabo</t>
  </si>
  <si>
    <t>Jeff Marsden</t>
  </si>
  <si>
    <t>Kate Ward</t>
  </si>
  <si>
    <t>Aleksa Hawdur-Johnson</t>
  </si>
  <si>
    <t>Jacob Major</t>
  </si>
  <si>
    <t>Emerson Fagan</t>
  </si>
  <si>
    <t>Julie Labonte</t>
  </si>
  <si>
    <t>Jaiden Francispillai</t>
  </si>
  <si>
    <t>Sydney Clarke</t>
  </si>
  <si>
    <t>Charlotte Poirier</t>
  </si>
  <si>
    <t>Ella Pechkoff</t>
  </si>
  <si>
    <t>Marielle Garcia</t>
  </si>
  <si>
    <t>Addison Hedden</t>
  </si>
  <si>
    <t>Cullen Wood</t>
  </si>
  <si>
    <t>Liam Hunt</t>
  </si>
  <si>
    <t>Renee Alteen</t>
  </si>
  <si>
    <t>Ella Grecco</t>
  </si>
  <si>
    <t>Charlotte Ackland</t>
  </si>
  <si>
    <t>Abigail Yamane</t>
  </si>
  <si>
    <t>Meaghan Gaudreau</t>
  </si>
  <si>
    <t>Alison Low</t>
  </si>
  <si>
    <t>Lauren Plant</t>
  </si>
  <si>
    <t>Megan Power</t>
  </si>
  <si>
    <t>Ethan Manninen</t>
  </si>
  <si>
    <t>Aidan MacLeod</t>
  </si>
  <si>
    <t>Cole Jansen</t>
  </si>
  <si>
    <t>Ryan Cornell</t>
  </si>
  <si>
    <t>Eva Lesperance</t>
  </si>
  <si>
    <t>Ethan Quan</t>
  </si>
  <si>
    <t>Lucas Doussept</t>
  </si>
  <si>
    <t>James Di Cresce</t>
  </si>
  <si>
    <t>Brady Sidney</t>
  </si>
  <si>
    <t>Benjamin Elms</t>
  </si>
  <si>
    <t>Leyla Yazdani</t>
  </si>
  <si>
    <t>Chris Willman</t>
  </si>
  <si>
    <t>Brooke Wallace</t>
  </si>
  <si>
    <t>Christopher Gunn</t>
  </si>
  <si>
    <t>Laila Fitzpatrick</t>
  </si>
  <si>
    <t>Neill Syversen</t>
  </si>
  <si>
    <t>Evan Miranda</t>
  </si>
  <si>
    <t>Ahmad Masad</t>
  </si>
  <si>
    <t>Ava Lambe</t>
  </si>
  <si>
    <t>Nate Vaudry</t>
  </si>
  <si>
    <t>Danika Lindsay</t>
  </si>
  <si>
    <t>Jay-Jay Lesperance</t>
  </si>
  <si>
    <t>Chinonye Ahaotu</t>
  </si>
  <si>
    <t>Cohen McDonald</t>
  </si>
  <si>
    <t>Owen Carr</t>
  </si>
  <si>
    <t>Eden Tourigny</t>
  </si>
  <si>
    <t>AJ Gibson</t>
  </si>
  <si>
    <t>Ray Pritchard</t>
  </si>
  <si>
    <t>Dawson Kerr</t>
  </si>
  <si>
    <t>Zalan Fasanga</t>
  </si>
  <si>
    <t>Liel Kiznerman</t>
  </si>
  <si>
    <t>Matthew Strotmann</t>
  </si>
  <si>
    <t>Amelia Ermacora</t>
  </si>
  <si>
    <t>Erin Dippel</t>
  </si>
  <si>
    <t>Thomas Harding</t>
  </si>
  <si>
    <t>Gareth Edwards</t>
  </si>
  <si>
    <t>Emilea Kavanagh</t>
  </si>
  <si>
    <t>Shree Ghosh</t>
  </si>
  <si>
    <t>Jayden Walcott</t>
  </si>
  <si>
    <t>Liam Haggerty</t>
  </si>
  <si>
    <t>Marcus Tilgner</t>
  </si>
  <si>
    <t>Baylee Christink</t>
  </si>
  <si>
    <t>Connor Fitzsimmons-Mallette</t>
  </si>
  <si>
    <t>Matthew Wright</t>
  </si>
  <si>
    <t>Cameron Bignell</t>
  </si>
  <si>
    <t>Hunter Carvish</t>
  </si>
  <si>
    <t>Kaitlyn LeBoutillier</t>
  </si>
  <si>
    <t>Kwynn Parlour</t>
  </si>
  <si>
    <t>Liam Shannon</t>
  </si>
  <si>
    <t>Bradley Luxton</t>
  </si>
  <si>
    <t>Jacob Romano</t>
  </si>
  <si>
    <t>Joel Mullen</t>
  </si>
  <si>
    <t>Neil James Duncan</t>
  </si>
  <si>
    <t>Emerson Lavictoire</t>
  </si>
  <si>
    <t>Kaelen Picco</t>
  </si>
  <si>
    <t>Alyssa Shouldice</t>
  </si>
  <si>
    <t>Erica Crosbie</t>
  </si>
  <si>
    <t>Olivia Garnett</t>
  </si>
  <si>
    <t>Marina Peters</t>
  </si>
  <si>
    <t>Olivia Harnanan</t>
  </si>
  <si>
    <t>Nolan Runte</t>
  </si>
  <si>
    <t>Isabella Mudd</t>
  </si>
  <si>
    <t>Justin Stevenson</t>
  </si>
  <si>
    <t>Tyler Sparling</t>
  </si>
  <si>
    <t>Alex Cameron</t>
  </si>
  <si>
    <t>Carley Virtue</t>
  </si>
  <si>
    <t>Ethan Roberts</t>
  </si>
  <si>
    <t>Olivia Nystedt</t>
  </si>
  <si>
    <t>Tristan Eam</t>
  </si>
  <si>
    <t>Rocco Scopelliti</t>
  </si>
  <si>
    <t>Jayden Welburn</t>
  </si>
  <si>
    <t>Samuel Cardo</t>
  </si>
  <si>
    <t>Marynna Cook</t>
  </si>
  <si>
    <t>Evangelia Sarlis</t>
  </si>
  <si>
    <t>Connor Phelan</t>
  </si>
  <si>
    <t>Hillary McKay</t>
  </si>
  <si>
    <t>Felicia Donkor</t>
  </si>
  <si>
    <t>Lydia Bastien</t>
  </si>
  <si>
    <t>Owen Brown</t>
  </si>
  <si>
    <t>Kaleb Lange</t>
  </si>
  <si>
    <t>Jessie Marczak</t>
  </si>
  <si>
    <t>Makayla Embleton-Cabrera</t>
  </si>
  <si>
    <t>Sara Langis</t>
  </si>
  <si>
    <t>Danielle Yamane</t>
  </si>
  <si>
    <t>Katrina Abel</t>
  </si>
  <si>
    <t>Kelsey Boudreau</t>
  </si>
  <si>
    <t>Andre Pamphile</t>
  </si>
  <si>
    <t>Evie Inman</t>
  </si>
  <si>
    <t>Erik Larsen</t>
  </si>
  <si>
    <t>Joseph Trudeau</t>
  </si>
  <si>
    <t>Maria Munoz</t>
  </si>
  <si>
    <t>Tommy Summers</t>
  </si>
  <si>
    <t>Rodrigo Pacheco</t>
  </si>
  <si>
    <t>Evan Burke</t>
  </si>
  <si>
    <t>Conor Diffey</t>
  </si>
  <si>
    <t>Andrew Stevenson</t>
  </si>
  <si>
    <t>Ardin Lim</t>
  </si>
  <si>
    <t>Wyatt Belanger</t>
  </si>
  <si>
    <t>Abby Tate</t>
  </si>
  <si>
    <t>Jacob Olive</t>
  </si>
  <si>
    <t>Anousa Keo-Nou</t>
  </si>
  <si>
    <t>Jakob Moore</t>
  </si>
  <si>
    <t>Marco Flores</t>
  </si>
  <si>
    <t>Laura Burke</t>
  </si>
  <si>
    <t>Caroline Thomas</t>
  </si>
  <si>
    <t>Ryann Smith</t>
  </si>
  <si>
    <t>Noel Coughlan</t>
  </si>
  <si>
    <t>Devin McCabe</t>
  </si>
  <si>
    <t>Anna Grabkowska</t>
  </si>
  <si>
    <t>Robyn Clark</t>
  </si>
  <si>
    <t>Audrey Mills</t>
  </si>
  <si>
    <t>David Franco</t>
  </si>
  <si>
    <t>Ana Carolina Moreno Secaira</t>
  </si>
  <si>
    <t>Ryan Imamu</t>
  </si>
  <si>
    <t>Morgan McEwen</t>
  </si>
  <si>
    <t>Jaeden Inniss</t>
  </si>
  <si>
    <t>Jordan O'Neil</t>
  </si>
  <si>
    <t>Hannah Wenger</t>
  </si>
  <si>
    <t>Tomer Gluzman</t>
  </si>
  <si>
    <t>Jaylan Walker</t>
  </si>
  <si>
    <t>Piotr Ruszczynski</t>
  </si>
  <si>
    <t>Lola Bello</t>
  </si>
  <si>
    <t>Aryan Torfeh Nejad</t>
  </si>
  <si>
    <t>Marco Dattilo</t>
  </si>
  <si>
    <t>Caitlyn Lanctot</t>
  </si>
  <si>
    <t>Camilla Neill</t>
  </si>
  <si>
    <t>Mustafa Mohammed</t>
  </si>
  <si>
    <t>Travis Bond</t>
  </si>
  <si>
    <t>Erin Jones</t>
  </si>
  <si>
    <t>Quinn Mozes</t>
  </si>
  <si>
    <t>Thamizh Isaac</t>
  </si>
  <si>
    <t>Felecite McDonald</t>
  </si>
  <si>
    <t>Rachel Storring</t>
  </si>
  <si>
    <t>Ella Ackland</t>
  </si>
  <si>
    <t>Ben Harris</t>
  </si>
  <si>
    <t>Callan Dent</t>
  </si>
  <si>
    <t>Eli Schoch</t>
  </si>
  <si>
    <t>Caitlin Cox</t>
  </si>
  <si>
    <t>Lane Dixon</t>
  </si>
  <si>
    <t>Shane McLean</t>
  </si>
  <si>
    <t>Abbey Gilliland</t>
  </si>
  <si>
    <t>Luisa Fernandes Ribeiro</t>
  </si>
  <si>
    <t>Avalon Ellison</t>
  </si>
  <si>
    <t>Daniel Marsden</t>
  </si>
  <si>
    <t>Jaryell Sales</t>
  </si>
  <si>
    <t>Joe Leveque</t>
  </si>
  <si>
    <t>Ryan Swanson</t>
  </si>
  <si>
    <t>Cole Haughton</t>
  </si>
  <si>
    <t>Evan Cassidy</t>
  </si>
  <si>
    <t>Aidan Leroux</t>
  </si>
  <si>
    <t>Thomas McChesney</t>
  </si>
  <si>
    <t>Ella Halkai</t>
  </si>
  <si>
    <t>Troy Arambulo</t>
  </si>
  <si>
    <t>Abbie Schyf</t>
  </si>
  <si>
    <t>Katie Danis</t>
  </si>
  <si>
    <t>Jacob Lord</t>
  </si>
  <si>
    <t>Chloe Erhardt</t>
  </si>
  <si>
    <t>Benjamin Cox</t>
  </si>
  <si>
    <t>Kisikaw Wildman</t>
  </si>
  <si>
    <t>Isaac Spidell</t>
  </si>
  <si>
    <t>Tyler Wolowich</t>
  </si>
  <si>
    <t>Emily Appenzeller</t>
  </si>
  <si>
    <t>Lauren Mousseau</t>
  </si>
  <si>
    <t>Abigail Smith</t>
  </si>
  <si>
    <t>Ty Cluff</t>
  </si>
  <si>
    <t>Connor McKellar</t>
  </si>
  <si>
    <t>Sophie Caisse</t>
  </si>
  <si>
    <t>Gabrielle Pendlebury</t>
  </si>
  <si>
    <t>Jaden Griffin</t>
  </si>
  <si>
    <t>Carter Ross</t>
  </si>
  <si>
    <t>Ben Harvey</t>
  </si>
  <si>
    <t>Tegan Larkin</t>
  </si>
  <si>
    <t>Sydney Green</t>
  </si>
  <si>
    <t>James Smith</t>
  </si>
  <si>
    <t>Jacob Sherwin</t>
  </si>
  <si>
    <t>Walker Egsgard</t>
  </si>
  <si>
    <t>Shaun Driscoll</t>
  </si>
  <si>
    <t>Connor Folan</t>
  </si>
  <si>
    <t>Halle Barker</t>
  </si>
  <si>
    <t>Alexandra Adams</t>
  </si>
  <si>
    <t>Iris Anadol</t>
  </si>
  <si>
    <t>Jennifer Eaton</t>
  </si>
  <si>
    <t>Matias Suxo</t>
  </si>
  <si>
    <t>Ryan Pucci</t>
  </si>
  <si>
    <t>Maria Hal</t>
  </si>
  <si>
    <t>Maya Villegas</t>
  </si>
  <si>
    <t>Samuel Noseworthy</t>
  </si>
  <si>
    <t>Carter Jackson</t>
  </si>
  <si>
    <t>Kieran McNamee</t>
  </si>
  <si>
    <t>Cameron Nimmo</t>
  </si>
  <si>
    <t>Rowan Hernandez</t>
  </si>
  <si>
    <t>Matteo Bonetti</t>
  </si>
  <si>
    <t>Gabriella Lockridge</t>
  </si>
  <si>
    <t>Hunter Evans</t>
  </si>
  <si>
    <t>McKayla Wilson</t>
  </si>
  <si>
    <t>Cortlin Bolton</t>
  </si>
  <si>
    <t>Sierra Mathew</t>
  </si>
  <si>
    <t>Clare Holton-Hickey</t>
  </si>
  <si>
    <t>Ivan Carmichael</t>
  </si>
  <si>
    <t>Brooke Ellis</t>
  </si>
  <si>
    <t>Jordan Richards</t>
  </si>
  <si>
    <t>Nicholas Milbury</t>
  </si>
  <si>
    <t>Emma Miranda</t>
  </si>
  <si>
    <t>Adam Riedel</t>
  </si>
  <si>
    <t>Isabella Mockett</t>
  </si>
  <si>
    <t>Adri Kavanagh</t>
  </si>
  <si>
    <t>William Lachine</t>
  </si>
  <si>
    <t>Samirah Rosarion</t>
  </si>
  <si>
    <t>Alexandra Ciccolini</t>
  </si>
  <si>
    <t>David Kean</t>
  </si>
  <si>
    <t>Declan Crew-Gee</t>
  </si>
  <si>
    <t>Mason Litkey</t>
  </si>
  <si>
    <t>Ezechiel Djadjaglo</t>
  </si>
  <si>
    <t>Proton Limpitigranon</t>
  </si>
  <si>
    <t>Caitlyn Castilla</t>
  </si>
  <si>
    <t>Samantha Aboud Martinez</t>
  </si>
  <si>
    <t>Wesley Gutteridge</t>
  </si>
  <si>
    <t>Thais Sitton</t>
  </si>
  <si>
    <t>Taylor Horne</t>
  </si>
  <si>
    <t>Christina O'Donnell</t>
  </si>
  <si>
    <t>Tyler Samuel</t>
  </si>
  <si>
    <t>Oceana Jolicoeur</t>
  </si>
  <si>
    <t>Kellan Hughes</t>
  </si>
  <si>
    <t>Tara Whitworth</t>
  </si>
  <si>
    <t>Jasmin Mercanzini</t>
  </si>
  <si>
    <t>Rai Herrera</t>
  </si>
  <si>
    <t>Kayla Hannah</t>
  </si>
  <si>
    <t>Kailee Leskiw</t>
  </si>
  <si>
    <t>Emma Lawlor</t>
  </si>
  <si>
    <t>Maeve Doherty</t>
  </si>
  <si>
    <t>Willem Clarke</t>
  </si>
  <si>
    <t>Amy McStravick</t>
  </si>
  <si>
    <t>Alyssa James</t>
  </si>
  <si>
    <t>Carter Janman</t>
  </si>
  <si>
    <t>Connor Carbonetto</t>
  </si>
  <si>
    <t>Emily Grace Wallace</t>
  </si>
  <si>
    <t>Keira Seillier</t>
  </si>
  <si>
    <t>Braxton Bennett</t>
  </si>
  <si>
    <t>Téa Dolciné</t>
  </si>
  <si>
    <t>Nolan Major</t>
  </si>
  <si>
    <t>Peter Turk</t>
  </si>
  <si>
    <t>Morgan Pickard</t>
  </si>
  <si>
    <t>Olivia Verge</t>
  </si>
  <si>
    <t>Mateo Quintero Rengifo</t>
  </si>
  <si>
    <t>Natthanya Padmasuta</t>
  </si>
  <si>
    <t>Owen Lunney</t>
  </si>
  <si>
    <t>Natasha Yeadon</t>
  </si>
  <si>
    <t>Abby Glandon</t>
  </si>
  <si>
    <t>Finlay Durr</t>
  </si>
  <si>
    <t>Gabriella Reitano</t>
  </si>
  <si>
    <t>Lauren Cooke</t>
  </si>
  <si>
    <t>Korbyn Meier</t>
  </si>
  <si>
    <t>Jakob Rogers</t>
  </si>
  <si>
    <t>Ella MacIntyre</t>
  </si>
  <si>
    <t>Callia McIntyre</t>
  </si>
  <si>
    <t>Karolina Hamel</t>
  </si>
  <si>
    <t>Chu Xu</t>
  </si>
  <si>
    <t>Nathan Frame</t>
  </si>
  <si>
    <t>Leonardo Corbella</t>
  </si>
  <si>
    <t>Emerson Currie</t>
  </si>
  <si>
    <t>Kate Beaulieu</t>
  </si>
  <si>
    <t>Isaac Donnelly</t>
  </si>
  <si>
    <t>Wyatt Robidoux</t>
  </si>
  <si>
    <t>Noah Todd</t>
  </si>
  <si>
    <t>Noah Moxley</t>
  </si>
  <si>
    <t>Jaden Veige</t>
  </si>
  <si>
    <t>Olivia Dawe</t>
  </si>
  <si>
    <t>Julian Fino</t>
  </si>
  <si>
    <t>Hope Lussier</t>
  </si>
  <si>
    <t>Arwen Pedley</t>
  </si>
  <si>
    <t>Joshua Teeter</t>
  </si>
  <si>
    <t>Ashley Mason</t>
  </si>
  <si>
    <t>Marcus Musgrove</t>
  </si>
  <si>
    <t>Benjamin Kemp</t>
  </si>
  <si>
    <t>Leam Gramling</t>
  </si>
  <si>
    <t>Morgan Dundon</t>
  </si>
  <si>
    <t>Paige McDonald</t>
  </si>
  <si>
    <t>Holly Yeadon</t>
  </si>
  <si>
    <t>Jessica Burke</t>
  </si>
  <si>
    <t>Nolan Bradley</t>
  </si>
  <si>
    <t>Kaeden Leclerc</t>
  </si>
  <si>
    <t>Michael Clarke</t>
  </si>
  <si>
    <t>Owen Smetham</t>
  </si>
  <si>
    <t>John Amarante</t>
  </si>
  <si>
    <t>Ava Elk</t>
  </si>
  <si>
    <t>Nicolas Cunderlik</t>
  </si>
  <si>
    <t>Anna-Maria Ottchitch</t>
  </si>
  <si>
    <t>Austin Sykes</t>
  </si>
  <si>
    <t>Payton Ward</t>
  </si>
  <si>
    <t>MacKenzie Allen</t>
  </si>
  <si>
    <t>Shayla Pearce</t>
  </si>
  <si>
    <t>Adam Hartman</t>
  </si>
  <si>
    <t>Amanda Abrams</t>
  </si>
  <si>
    <t>Lilly Levesque</t>
  </si>
  <si>
    <t>Lauren Johnston</t>
  </si>
  <si>
    <t>Mateen Zabihi-Seissan</t>
  </si>
  <si>
    <t>Daniel Campbell</t>
  </si>
  <si>
    <t>Adam Landriault</t>
  </si>
  <si>
    <t>Tori Durie</t>
  </si>
  <si>
    <t>Kenny Dao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</si>
</sst>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 t="str">
        <f>IFERROR(__xludf.DUMMYFUNCTION("IMPORTRANGE(""https://docs.google.com/spreadsheets/d/1nf9CGk8Xw8hRWcdcNd8taUMD2ztn6NlhhpapGa7kAXk/edit#gid=1109680035"", ""Highschool!A2:C2097"")"),"Rahaf Al-Khalaf")</f>
        <v>Rahaf Al-Khalaf</v>
      </c>
      <c r="B2" s="2">
        <f>IFERROR(__xludf.DUMMYFUNCTION("""COMPUTED_VALUE"""),901.0)</f>
        <v>901</v>
      </c>
      <c r="C2" s="2"/>
    </row>
    <row r="3">
      <c r="A3" s="2" t="str">
        <f>IFERROR(__xludf.DUMMYFUNCTION("""COMPUTED_VALUE"""),"Eyosiyas Alexander")</f>
        <v>Eyosiyas Alexander</v>
      </c>
      <c r="B3" s="2">
        <f>IFERROR(__xludf.DUMMYFUNCTION("""COMPUTED_VALUE"""),901.0)</f>
        <v>901</v>
      </c>
      <c r="C3" s="2"/>
    </row>
    <row r="4">
      <c r="A4" s="2" t="str">
        <f>IFERROR(__xludf.DUMMYFUNCTION("""COMPUTED_VALUE"""),"Savanah Brohman")</f>
        <v>Savanah Brohman</v>
      </c>
      <c r="B4" s="2">
        <f>IFERROR(__xludf.DUMMYFUNCTION("""COMPUTED_VALUE"""),901.0)</f>
        <v>901</v>
      </c>
      <c r="C4" s="2"/>
    </row>
    <row r="5">
      <c r="A5" s="2" t="str">
        <f>IFERROR(__xludf.DUMMYFUNCTION("""COMPUTED_VALUE"""),"Nicolas Bujanda Chwoschtschinsky")</f>
        <v>Nicolas Bujanda Chwoschtschinsky</v>
      </c>
      <c r="B5" s="2">
        <f>IFERROR(__xludf.DUMMYFUNCTION("""COMPUTED_VALUE"""),901.0)</f>
        <v>901</v>
      </c>
      <c r="C5" s="2"/>
    </row>
    <row r="6">
      <c r="A6" s="2" t="str">
        <f>IFERROR(__xludf.DUMMYFUNCTION("""COMPUTED_VALUE"""),"Noah Cliffen")</f>
        <v>Noah Cliffen</v>
      </c>
      <c r="B6" s="2">
        <f>IFERROR(__xludf.DUMMYFUNCTION("""COMPUTED_VALUE"""),901.0)</f>
        <v>901</v>
      </c>
      <c r="C6" s="2"/>
    </row>
    <row r="7">
      <c r="A7" s="2" t="str">
        <f>IFERROR(__xludf.DUMMYFUNCTION("""COMPUTED_VALUE"""),"Alessandra Doussept")</f>
        <v>Alessandra Doussept</v>
      </c>
      <c r="B7" s="2">
        <f>IFERROR(__xludf.DUMMYFUNCTION("""COMPUTED_VALUE"""),901.0)</f>
        <v>901</v>
      </c>
      <c r="C7" s="2"/>
    </row>
    <row r="8">
      <c r="A8" s="2" t="str">
        <f>IFERROR(__xludf.DUMMYFUNCTION("""COMPUTED_VALUE"""),"Macyn Driver")</f>
        <v>Macyn Driver</v>
      </c>
      <c r="B8" s="2">
        <f>IFERROR(__xludf.DUMMYFUNCTION("""COMPUTED_VALUE"""),901.0)</f>
        <v>901</v>
      </c>
      <c r="C8" s="2"/>
    </row>
    <row r="9">
      <c r="A9" s="2" t="str">
        <f>IFERROR(__xludf.DUMMYFUNCTION("""COMPUTED_VALUE"""),"Leanne Ed-dridi")</f>
        <v>Leanne Ed-dridi</v>
      </c>
      <c r="B9" s="2">
        <f>IFERROR(__xludf.DUMMYFUNCTION("""COMPUTED_VALUE"""),901.0)</f>
        <v>901</v>
      </c>
      <c r="C9" s="2"/>
    </row>
    <row r="10">
      <c r="A10" s="2" t="str">
        <f>IFERROR(__xludf.DUMMYFUNCTION("""COMPUTED_VALUE"""),"Ashton Gibson")</f>
        <v>Ashton Gibson</v>
      </c>
      <c r="B10" s="2">
        <f>IFERROR(__xludf.DUMMYFUNCTION("""COMPUTED_VALUE"""),901.0)</f>
        <v>901</v>
      </c>
      <c r="C10" s="2"/>
    </row>
    <row r="11">
      <c r="A11" s="2" t="str">
        <f>IFERROR(__xludf.DUMMYFUNCTION("""COMPUTED_VALUE"""),"Hayden Grant")</f>
        <v>Hayden Grant</v>
      </c>
      <c r="B11" s="2">
        <f>IFERROR(__xludf.DUMMYFUNCTION("""COMPUTED_VALUE"""),901.0)</f>
        <v>901</v>
      </c>
      <c r="C11" s="2"/>
    </row>
    <row r="12">
      <c r="A12" s="2" t="str">
        <f>IFERROR(__xludf.DUMMYFUNCTION("""COMPUTED_VALUE"""),"Haley Hrlic")</f>
        <v>Haley Hrlic</v>
      </c>
      <c r="B12" s="2">
        <f>IFERROR(__xludf.DUMMYFUNCTION("""COMPUTED_VALUE"""),901.0)</f>
        <v>901</v>
      </c>
      <c r="C12" s="2"/>
    </row>
    <row r="13">
      <c r="A13" s="2" t="str">
        <f>IFERROR(__xludf.DUMMYFUNCTION("""COMPUTED_VALUE"""),"Aidan McCluskey")</f>
        <v>Aidan McCluskey</v>
      </c>
      <c r="B13" s="2">
        <f>IFERROR(__xludf.DUMMYFUNCTION("""COMPUTED_VALUE"""),901.0)</f>
        <v>901</v>
      </c>
      <c r="C13" s="2"/>
    </row>
    <row r="14">
      <c r="A14" s="2" t="str">
        <f>IFERROR(__xludf.DUMMYFUNCTION("""COMPUTED_VALUE"""),"Andorra McGlinchey")</f>
        <v>Andorra McGlinchey</v>
      </c>
      <c r="B14" s="2">
        <f>IFERROR(__xludf.DUMMYFUNCTION("""COMPUTED_VALUE"""),901.0)</f>
        <v>901</v>
      </c>
      <c r="C14" s="2"/>
    </row>
    <row r="15">
      <c r="A15" s="2" t="str">
        <f>IFERROR(__xludf.DUMMYFUNCTION("""COMPUTED_VALUE"""),"Rory Price")</f>
        <v>Rory Price</v>
      </c>
      <c r="B15" s="2">
        <f>IFERROR(__xludf.DUMMYFUNCTION("""COMPUTED_VALUE"""),901.0)</f>
        <v>901</v>
      </c>
      <c r="C15" s="2"/>
    </row>
    <row r="16">
      <c r="A16" s="2" t="str">
        <f>IFERROR(__xludf.DUMMYFUNCTION("""COMPUTED_VALUE"""),"Seth Cameron Schnobb")</f>
        <v>Seth Cameron Schnobb</v>
      </c>
      <c r="B16" s="2">
        <f>IFERROR(__xludf.DUMMYFUNCTION("""COMPUTED_VALUE"""),901.0)</f>
        <v>901</v>
      </c>
      <c r="C16" s="2"/>
    </row>
    <row r="17">
      <c r="A17" s="2" t="str">
        <f>IFERROR(__xludf.DUMMYFUNCTION("""COMPUTED_VALUE"""),"Angad Sidhu")</f>
        <v>Angad Sidhu</v>
      </c>
      <c r="B17" s="2">
        <f>IFERROR(__xludf.DUMMYFUNCTION("""COMPUTED_VALUE"""),901.0)</f>
        <v>901</v>
      </c>
      <c r="C17" s="2"/>
    </row>
    <row r="18">
      <c r="A18" s="2" t="str">
        <f>IFERROR(__xludf.DUMMYFUNCTION("""COMPUTED_VALUE"""),"Chloe Smith")</f>
        <v>Chloe Smith</v>
      </c>
      <c r="B18" s="2">
        <f>IFERROR(__xludf.DUMMYFUNCTION("""COMPUTED_VALUE"""),901.0)</f>
        <v>901</v>
      </c>
      <c r="C18" s="2"/>
    </row>
    <row r="19">
      <c r="A19" s="2" t="str">
        <f>IFERROR(__xludf.DUMMYFUNCTION("""COMPUTED_VALUE"""),"Jack Stacey")</f>
        <v>Jack Stacey</v>
      </c>
      <c r="B19" s="2">
        <f>IFERROR(__xludf.DUMMYFUNCTION("""COMPUTED_VALUE"""),901.0)</f>
        <v>901</v>
      </c>
      <c r="C19" s="2"/>
    </row>
    <row r="20">
      <c r="A20" s="2" t="str">
        <f>IFERROR(__xludf.DUMMYFUNCTION("""COMPUTED_VALUE"""),"Kate Tyler")</f>
        <v>Kate Tyler</v>
      </c>
      <c r="B20" s="2">
        <f>IFERROR(__xludf.DUMMYFUNCTION("""COMPUTED_VALUE"""),901.0)</f>
        <v>901</v>
      </c>
      <c r="C20" s="2"/>
    </row>
    <row r="21">
      <c r="A21" s="2" t="str">
        <f>IFERROR(__xludf.DUMMYFUNCTION("""COMPUTED_VALUE"""),"Matthew Whiting")</f>
        <v>Matthew Whiting</v>
      </c>
      <c r="B21" s="2">
        <f>IFERROR(__xludf.DUMMYFUNCTION("""COMPUTED_VALUE"""),901.0)</f>
        <v>901</v>
      </c>
      <c r="C21" s="2"/>
    </row>
    <row r="22">
      <c r="A22" s="2" t="str">
        <f>IFERROR(__xludf.DUMMYFUNCTION("""COMPUTED_VALUE"""),"Melody Mae Whitworth")</f>
        <v>Melody Mae Whitworth</v>
      </c>
      <c r="B22" s="2">
        <f>IFERROR(__xludf.DUMMYFUNCTION("""COMPUTED_VALUE"""),901.0)</f>
        <v>901</v>
      </c>
      <c r="C22" s="2"/>
    </row>
    <row r="23">
      <c r="A23" s="2" t="str">
        <f>IFERROR(__xludf.DUMMYFUNCTION("""COMPUTED_VALUE"""),"Connor Wilkins")</f>
        <v>Connor Wilkins</v>
      </c>
      <c r="B23" s="2">
        <f>IFERROR(__xludf.DUMMYFUNCTION("""COMPUTED_VALUE"""),901.0)</f>
        <v>901</v>
      </c>
      <c r="C23" s="2"/>
    </row>
    <row r="24">
      <c r="A24" s="2" t="str">
        <f>IFERROR(__xludf.DUMMYFUNCTION("""COMPUTED_VALUE"""),"Maya Zoger")</f>
        <v>Maya Zoger</v>
      </c>
      <c r="B24" s="2">
        <f>IFERROR(__xludf.DUMMYFUNCTION("""COMPUTED_VALUE"""),901.0)</f>
        <v>901</v>
      </c>
      <c r="C24" s="2"/>
    </row>
    <row r="25">
      <c r="A25" s="2" t="str">
        <f>IFERROR(__xludf.DUMMYFUNCTION("""COMPUTED_VALUE"""),"Kristoffer Abel")</f>
        <v>Kristoffer Abel</v>
      </c>
      <c r="B25" s="2">
        <f>IFERROR(__xludf.DUMMYFUNCTION("""COMPUTED_VALUE"""),902.0)</f>
        <v>902</v>
      </c>
      <c r="C25" s="2"/>
    </row>
    <row r="26">
      <c r="A26" s="2" t="str">
        <f>IFERROR(__xludf.DUMMYFUNCTION("""COMPUTED_VALUE"""),"Ishwar Aju Gopal")</f>
        <v>Ishwar Aju Gopal</v>
      </c>
      <c r="B26" s="2">
        <f>IFERROR(__xludf.DUMMYFUNCTION("""COMPUTED_VALUE"""),902.0)</f>
        <v>902</v>
      </c>
      <c r="C26" s="2"/>
    </row>
    <row r="27">
      <c r="A27" s="2" t="str">
        <f>IFERROR(__xludf.DUMMYFUNCTION("""COMPUTED_VALUE"""),"Elias Baradhi")</f>
        <v>Elias Baradhi</v>
      </c>
      <c r="B27" s="2">
        <f>IFERROR(__xludf.DUMMYFUNCTION("""COMPUTED_VALUE"""),902.0)</f>
        <v>902</v>
      </c>
      <c r="C27" s="2"/>
    </row>
    <row r="28">
      <c r="A28" s="2" t="str">
        <f>IFERROR(__xludf.DUMMYFUNCTION("""COMPUTED_VALUE"""),"Mike Bondar")</f>
        <v>Mike Bondar</v>
      </c>
      <c r="B28" s="2">
        <f>IFERROR(__xludf.DUMMYFUNCTION("""COMPUTED_VALUE"""),902.0)</f>
        <v>902</v>
      </c>
      <c r="C28" s="2"/>
    </row>
    <row r="29">
      <c r="A29" s="2" t="str">
        <f>IFERROR(__xludf.DUMMYFUNCTION("""COMPUTED_VALUE"""),"Carter Downs")</f>
        <v>Carter Downs</v>
      </c>
      <c r="B29" s="2">
        <f>IFERROR(__xludf.DUMMYFUNCTION("""COMPUTED_VALUE"""),902.0)</f>
        <v>902</v>
      </c>
      <c r="C29" s="2"/>
    </row>
    <row r="30">
      <c r="A30" s="2" t="str">
        <f>IFERROR(__xludf.DUMMYFUNCTION("""COMPUTED_VALUE"""),"Gerrit Ebbers")</f>
        <v>Gerrit Ebbers</v>
      </c>
      <c r="B30" s="2">
        <f>IFERROR(__xludf.DUMMYFUNCTION("""COMPUTED_VALUE"""),902.0)</f>
        <v>902</v>
      </c>
      <c r="C30" s="2"/>
    </row>
    <row r="31">
      <c r="A31" s="2" t="str">
        <f>IFERROR(__xludf.DUMMYFUNCTION("""COMPUTED_VALUE"""),"Milla Ellison")</f>
        <v>Milla Ellison</v>
      </c>
      <c r="B31" s="2">
        <f>IFERROR(__xludf.DUMMYFUNCTION("""COMPUTED_VALUE"""),902.0)</f>
        <v>902</v>
      </c>
      <c r="C31" s="2"/>
    </row>
    <row r="32">
      <c r="A32" s="2" t="str">
        <f>IFERROR(__xludf.DUMMYFUNCTION("""COMPUTED_VALUE"""),"Dylan Elms")</f>
        <v>Dylan Elms</v>
      </c>
      <c r="B32" s="2">
        <f>IFERROR(__xludf.DUMMYFUNCTION("""COMPUTED_VALUE"""),902.0)</f>
        <v>902</v>
      </c>
      <c r="C32" s="2"/>
    </row>
    <row r="33">
      <c r="A33" s="2" t="str">
        <f>IFERROR(__xludf.DUMMYFUNCTION("""COMPUTED_VALUE"""),"Madison Fazzino")</f>
        <v>Madison Fazzino</v>
      </c>
      <c r="B33" s="2">
        <f>IFERROR(__xludf.DUMMYFUNCTION("""COMPUTED_VALUE"""),902.0)</f>
        <v>902</v>
      </c>
      <c r="C33" s="2"/>
    </row>
    <row r="34">
      <c r="A34" s="2" t="str">
        <f>IFERROR(__xludf.DUMMYFUNCTION("""COMPUTED_VALUE"""),"Natasha Fuller")</f>
        <v>Natasha Fuller</v>
      </c>
      <c r="B34" s="2">
        <f>IFERROR(__xludf.DUMMYFUNCTION("""COMPUTED_VALUE"""),902.0)</f>
        <v>902</v>
      </c>
      <c r="C34" s="2"/>
    </row>
    <row r="35">
      <c r="A35" s="2" t="str">
        <f>IFERROR(__xludf.DUMMYFUNCTION("""COMPUTED_VALUE"""),"Zachary Furey")</f>
        <v>Zachary Furey</v>
      </c>
      <c r="B35" s="2">
        <f>IFERROR(__xludf.DUMMYFUNCTION("""COMPUTED_VALUE"""),902.0)</f>
        <v>902</v>
      </c>
      <c r="C35" s="2"/>
    </row>
    <row r="36">
      <c r="A36" s="2" t="str">
        <f>IFERROR(__xludf.DUMMYFUNCTION("""COMPUTED_VALUE"""),"Cole Griffith")</f>
        <v>Cole Griffith</v>
      </c>
      <c r="B36" s="2">
        <f>IFERROR(__xludf.DUMMYFUNCTION("""COMPUTED_VALUE"""),902.0)</f>
        <v>902</v>
      </c>
      <c r="C36" s="2"/>
    </row>
    <row r="37">
      <c r="A37" s="2" t="str">
        <f>IFERROR(__xludf.DUMMYFUNCTION("""COMPUTED_VALUE"""),"Brady Kantor")</f>
        <v>Brady Kantor</v>
      </c>
      <c r="B37" s="2">
        <f>IFERROR(__xludf.DUMMYFUNCTION("""COMPUTED_VALUE"""),902.0)</f>
        <v>902</v>
      </c>
      <c r="C37" s="2"/>
    </row>
    <row r="38">
      <c r="A38" s="2" t="str">
        <f>IFERROR(__xludf.DUMMYFUNCTION("""COMPUTED_VALUE"""),"Benjamin Ligtvoet")</f>
        <v>Benjamin Ligtvoet</v>
      </c>
      <c r="B38" s="2">
        <f>IFERROR(__xludf.DUMMYFUNCTION("""COMPUTED_VALUE"""),902.0)</f>
        <v>902</v>
      </c>
      <c r="C38" s="2"/>
    </row>
    <row r="39">
      <c r="A39" s="2" t="str">
        <f>IFERROR(__xludf.DUMMYFUNCTION("""COMPUTED_VALUE"""),"Landon Lynk")</f>
        <v>Landon Lynk</v>
      </c>
      <c r="B39" s="2">
        <f>IFERROR(__xludf.DUMMYFUNCTION("""COMPUTED_VALUE"""),902.0)</f>
        <v>902</v>
      </c>
      <c r="C39" s="2"/>
    </row>
    <row r="40">
      <c r="A40" s="2" t="str">
        <f>IFERROR(__xludf.DUMMYFUNCTION("""COMPUTED_VALUE"""),"Olivia Malherbe")</f>
        <v>Olivia Malherbe</v>
      </c>
      <c r="B40" s="2">
        <f>IFERROR(__xludf.DUMMYFUNCTION("""COMPUTED_VALUE"""),902.0)</f>
        <v>902</v>
      </c>
      <c r="C40" s="2"/>
    </row>
    <row r="41">
      <c r="A41" s="2" t="str">
        <f>IFERROR(__xludf.DUMMYFUNCTION("""COMPUTED_VALUE"""),"Clark Mason")</f>
        <v>Clark Mason</v>
      </c>
      <c r="B41" s="2">
        <f>IFERROR(__xludf.DUMMYFUNCTION("""COMPUTED_VALUE"""),902.0)</f>
        <v>902</v>
      </c>
      <c r="C41" s="2"/>
    </row>
    <row r="42">
      <c r="A42" s="2" t="str">
        <f>IFERROR(__xludf.DUMMYFUNCTION("""COMPUTED_VALUE"""),"Anthony Mundadi Cite")</f>
        <v>Anthony Mundadi Cite</v>
      </c>
      <c r="B42" s="2">
        <f>IFERROR(__xludf.DUMMYFUNCTION("""COMPUTED_VALUE"""),902.0)</f>
        <v>902</v>
      </c>
      <c r="C42" s="2"/>
    </row>
    <row r="43">
      <c r="A43" s="2" t="str">
        <f>IFERROR(__xludf.DUMMYFUNCTION("""COMPUTED_VALUE"""),"Emma O'Neill")</f>
        <v>Emma O'Neill</v>
      </c>
      <c r="B43" s="2">
        <f>IFERROR(__xludf.DUMMYFUNCTION("""COMPUTED_VALUE"""),902.0)</f>
        <v>902</v>
      </c>
      <c r="C43" s="2"/>
    </row>
    <row r="44">
      <c r="A44" s="2" t="str">
        <f>IFERROR(__xludf.DUMMYFUNCTION("""COMPUTED_VALUE"""),"Nesibe Orhan")</f>
        <v>Nesibe Orhan</v>
      </c>
      <c r="B44" s="2">
        <f>IFERROR(__xludf.DUMMYFUNCTION("""COMPUTED_VALUE"""),902.0)</f>
        <v>902</v>
      </c>
      <c r="C44" s="2"/>
    </row>
    <row r="45">
      <c r="A45" s="2" t="str">
        <f>IFERROR(__xludf.DUMMYFUNCTION("""COMPUTED_VALUE"""),"Avery Rauhala")</f>
        <v>Avery Rauhala</v>
      </c>
      <c r="B45" s="2">
        <f>IFERROR(__xludf.DUMMYFUNCTION("""COMPUTED_VALUE"""),902.0)</f>
        <v>902</v>
      </c>
      <c r="C45" s="2"/>
    </row>
    <row r="46">
      <c r="A46" s="2" t="str">
        <f>IFERROR(__xludf.DUMMYFUNCTION("""COMPUTED_VALUE"""),"Tyler Read")</f>
        <v>Tyler Read</v>
      </c>
      <c r="B46" s="2">
        <f>IFERROR(__xludf.DUMMYFUNCTION("""COMPUTED_VALUE"""),902.0)</f>
        <v>902</v>
      </c>
      <c r="C46" s="2"/>
    </row>
    <row r="47">
      <c r="A47" s="2" t="str">
        <f>IFERROR(__xludf.DUMMYFUNCTION("""COMPUTED_VALUE"""),"Thomas Russell")</f>
        <v>Thomas Russell</v>
      </c>
      <c r="B47" s="2">
        <f>IFERROR(__xludf.DUMMYFUNCTION("""COMPUTED_VALUE"""),902.0)</f>
        <v>902</v>
      </c>
      <c r="C47" s="2"/>
    </row>
    <row r="48">
      <c r="A48" s="2" t="str">
        <f>IFERROR(__xludf.DUMMYFUNCTION("""COMPUTED_VALUE"""),"Autreen Safarzadeh")</f>
        <v>Autreen Safarzadeh</v>
      </c>
      <c r="B48" s="2">
        <f>IFERROR(__xludf.DUMMYFUNCTION("""COMPUTED_VALUE"""),902.0)</f>
        <v>902</v>
      </c>
      <c r="C48" s="2"/>
    </row>
    <row r="49">
      <c r="A49" s="2" t="str">
        <f>IFERROR(__xludf.DUMMYFUNCTION("""COMPUTED_VALUE"""),"Alex Theriault")</f>
        <v>Alex Theriault</v>
      </c>
      <c r="B49" s="2">
        <f>IFERROR(__xludf.DUMMYFUNCTION("""COMPUTED_VALUE"""),902.0)</f>
        <v>902</v>
      </c>
      <c r="C49" s="2"/>
    </row>
    <row r="50">
      <c r="A50" s="2" t="str">
        <f>IFERROR(__xludf.DUMMYFUNCTION("""COMPUTED_VALUE"""),"Paxson Trask")</f>
        <v>Paxson Trask</v>
      </c>
      <c r="B50" s="2">
        <f>IFERROR(__xludf.DUMMYFUNCTION("""COMPUTED_VALUE"""),902.0)</f>
        <v>902</v>
      </c>
      <c r="C50" s="2"/>
    </row>
    <row r="51">
      <c r="A51" s="2" t="str">
        <f>IFERROR(__xludf.DUMMYFUNCTION("""COMPUTED_VALUE"""),"Rachael Abrams")</f>
        <v>Rachael Abrams</v>
      </c>
      <c r="B51" s="2">
        <f>IFERROR(__xludf.DUMMYFUNCTION("""COMPUTED_VALUE"""),903.0)</f>
        <v>903</v>
      </c>
      <c r="C51" s="2"/>
    </row>
    <row r="52">
      <c r="A52" s="2" t="str">
        <f>IFERROR(__xludf.DUMMYFUNCTION("""COMPUTED_VALUE"""),"Delani Akabutoo")</f>
        <v>Delani Akabutoo</v>
      </c>
      <c r="B52" s="2">
        <f>IFERROR(__xludf.DUMMYFUNCTION("""COMPUTED_VALUE"""),903.0)</f>
        <v>903</v>
      </c>
      <c r="C52" s="2"/>
    </row>
    <row r="53">
      <c r="A53" s="2" t="str">
        <f>IFERROR(__xludf.DUMMYFUNCTION("""COMPUTED_VALUE"""),"Bella Alberelli")</f>
        <v>Bella Alberelli</v>
      </c>
      <c r="B53" s="2">
        <f>IFERROR(__xludf.DUMMYFUNCTION("""COMPUTED_VALUE"""),903.0)</f>
        <v>903</v>
      </c>
      <c r="C53" s="2"/>
    </row>
    <row r="54">
      <c r="A54" s="2" t="str">
        <f>IFERROR(__xludf.DUMMYFUNCTION("""COMPUTED_VALUE"""),"Dmitri Barresi")</f>
        <v>Dmitri Barresi</v>
      </c>
      <c r="B54" s="2">
        <f>IFERROR(__xludf.DUMMYFUNCTION("""COMPUTED_VALUE"""),903.0)</f>
        <v>903</v>
      </c>
      <c r="C54" s="2"/>
    </row>
    <row r="55">
      <c r="A55" s="2" t="str">
        <f>IFERROR(__xludf.DUMMYFUNCTION("""COMPUTED_VALUE"""),"Sarah Coupe")</f>
        <v>Sarah Coupe</v>
      </c>
      <c r="B55" s="2">
        <f>IFERROR(__xludf.DUMMYFUNCTION("""COMPUTED_VALUE"""),903.0)</f>
        <v>903</v>
      </c>
      <c r="C55" s="2"/>
    </row>
    <row r="56">
      <c r="A56" s="2" t="str">
        <f>IFERROR(__xludf.DUMMYFUNCTION("""COMPUTED_VALUE"""),"Rafael Cunha")</f>
        <v>Rafael Cunha</v>
      </c>
      <c r="B56" s="2">
        <f>IFERROR(__xludf.DUMMYFUNCTION("""COMPUTED_VALUE"""),903.0)</f>
        <v>903</v>
      </c>
      <c r="C56" s="2"/>
    </row>
    <row r="57">
      <c r="A57" s="2" t="str">
        <f>IFERROR(__xludf.DUMMYFUNCTION("""COMPUTED_VALUE"""),"Alina Dazang")</f>
        <v>Alina Dazang</v>
      </c>
      <c r="B57" s="2">
        <f>IFERROR(__xludf.DUMMYFUNCTION("""COMPUTED_VALUE"""),903.0)</f>
        <v>903</v>
      </c>
      <c r="C57" s="2"/>
    </row>
    <row r="58">
      <c r="A58" s="2" t="str">
        <f>IFERROR(__xludf.DUMMYFUNCTION("""COMPUTED_VALUE"""),"Dante Giampaolo")</f>
        <v>Dante Giampaolo</v>
      </c>
      <c r="B58" s="2">
        <f>IFERROR(__xludf.DUMMYFUNCTION("""COMPUTED_VALUE"""),903.0)</f>
        <v>903</v>
      </c>
      <c r="C58" s="2"/>
    </row>
    <row r="59">
      <c r="A59" s="2" t="str">
        <f>IFERROR(__xludf.DUMMYFUNCTION("""COMPUTED_VALUE"""),"Connor Hanson")</f>
        <v>Connor Hanson</v>
      </c>
      <c r="B59" s="2">
        <f>IFERROR(__xludf.DUMMYFUNCTION("""COMPUTED_VALUE"""),903.0)</f>
        <v>903</v>
      </c>
      <c r="C59" s="2"/>
    </row>
    <row r="60">
      <c r="A60" s="2" t="str">
        <f>IFERROR(__xludf.DUMMYFUNCTION("""COMPUTED_VALUE"""),"Owen Harrison")</f>
        <v>Owen Harrison</v>
      </c>
      <c r="B60" s="2">
        <f>IFERROR(__xludf.DUMMYFUNCTION("""COMPUTED_VALUE"""),903.0)</f>
        <v>903</v>
      </c>
      <c r="C60" s="2"/>
    </row>
    <row r="61">
      <c r="A61" s="2" t="str">
        <f>IFERROR(__xludf.DUMMYFUNCTION("""COMPUTED_VALUE"""),"Spencer Hein")</f>
        <v>Spencer Hein</v>
      </c>
      <c r="B61" s="2">
        <f>IFERROR(__xludf.DUMMYFUNCTION("""COMPUTED_VALUE"""),903.0)</f>
        <v>903</v>
      </c>
      <c r="C61" s="2"/>
    </row>
    <row r="62">
      <c r="A62" s="2" t="str">
        <f>IFERROR(__xludf.DUMMYFUNCTION("""COMPUTED_VALUE"""),"Akira Kieu")</f>
        <v>Akira Kieu</v>
      </c>
      <c r="B62" s="2">
        <f>IFERROR(__xludf.DUMMYFUNCTION("""COMPUTED_VALUE"""),903.0)</f>
        <v>903</v>
      </c>
      <c r="C62" s="2"/>
    </row>
    <row r="63">
      <c r="A63" s="2" t="str">
        <f>IFERROR(__xludf.DUMMYFUNCTION("""COMPUTED_VALUE"""),"Naveo Ladd")</f>
        <v>Naveo Ladd</v>
      </c>
      <c r="B63" s="2">
        <f>IFERROR(__xludf.DUMMYFUNCTION("""COMPUTED_VALUE"""),903.0)</f>
        <v>903</v>
      </c>
      <c r="C63" s="2"/>
    </row>
    <row r="64">
      <c r="A64" s="2" t="str">
        <f>IFERROR(__xludf.DUMMYFUNCTION("""COMPUTED_VALUE"""),"Rachel Melvin")</f>
        <v>Rachel Melvin</v>
      </c>
      <c r="B64" s="2">
        <f>IFERROR(__xludf.DUMMYFUNCTION("""COMPUTED_VALUE"""),903.0)</f>
        <v>903</v>
      </c>
      <c r="C64" s="2"/>
    </row>
    <row r="65">
      <c r="A65" s="2" t="str">
        <f>IFERROR(__xludf.DUMMYFUNCTION("""COMPUTED_VALUE"""),"Jack Neasmith")</f>
        <v>Jack Neasmith</v>
      </c>
      <c r="B65" s="2">
        <f>IFERROR(__xludf.DUMMYFUNCTION("""COMPUTED_VALUE"""),903.0)</f>
        <v>903</v>
      </c>
      <c r="C65" s="2"/>
    </row>
    <row r="66">
      <c r="A66" s="2" t="str">
        <f>IFERROR(__xludf.DUMMYFUNCTION("""COMPUTED_VALUE"""),"Kayla Nguyen")</f>
        <v>Kayla Nguyen</v>
      </c>
      <c r="B66" s="2">
        <f>IFERROR(__xludf.DUMMYFUNCTION("""COMPUTED_VALUE"""),903.0)</f>
        <v>903</v>
      </c>
      <c r="C66" s="2"/>
    </row>
    <row r="67">
      <c r="A67" s="2" t="str">
        <f>IFERROR(__xludf.DUMMYFUNCTION("""COMPUTED_VALUE"""),"Matthew Poole")</f>
        <v>Matthew Poole</v>
      </c>
      <c r="B67" s="2">
        <f>IFERROR(__xludf.DUMMYFUNCTION("""COMPUTED_VALUE"""),903.0)</f>
        <v>903</v>
      </c>
      <c r="C67" s="2"/>
    </row>
    <row r="68">
      <c r="A68" s="2" t="str">
        <f>IFERROR(__xludf.DUMMYFUNCTION("""COMPUTED_VALUE"""),"Ryan Prest")</f>
        <v>Ryan Prest</v>
      </c>
      <c r="B68" s="2">
        <f>IFERROR(__xludf.DUMMYFUNCTION("""COMPUTED_VALUE"""),903.0)</f>
        <v>903</v>
      </c>
      <c r="C68" s="2"/>
    </row>
    <row r="69">
      <c r="A69" s="2" t="str">
        <f>IFERROR(__xludf.DUMMYFUNCTION("""COMPUTED_VALUE"""),"Owen Quan")</f>
        <v>Owen Quan</v>
      </c>
      <c r="B69" s="2">
        <f>IFERROR(__xludf.DUMMYFUNCTION("""COMPUTED_VALUE"""),903.0)</f>
        <v>903</v>
      </c>
      <c r="C69" s="2"/>
    </row>
    <row r="70">
      <c r="A70" s="2" t="str">
        <f>IFERROR(__xludf.DUMMYFUNCTION("""COMPUTED_VALUE"""),"Silver Quiring")</f>
        <v>Silver Quiring</v>
      </c>
      <c r="B70" s="2">
        <f>IFERROR(__xludf.DUMMYFUNCTION("""COMPUTED_VALUE"""),903.0)</f>
        <v>903</v>
      </c>
      <c r="C70" s="2"/>
    </row>
    <row r="71">
      <c r="A71" s="2" t="str">
        <f>IFERROR(__xludf.DUMMYFUNCTION("""COMPUTED_VALUE"""),"Makena Ryckman")</f>
        <v>Makena Ryckman</v>
      </c>
      <c r="B71" s="2">
        <f>IFERROR(__xludf.DUMMYFUNCTION("""COMPUTED_VALUE"""),903.0)</f>
        <v>903</v>
      </c>
      <c r="C71" s="2"/>
    </row>
    <row r="72">
      <c r="A72" s="2" t="str">
        <f>IFERROR(__xludf.DUMMYFUNCTION("""COMPUTED_VALUE"""),"Jaxon Sparling")</f>
        <v>Jaxon Sparling</v>
      </c>
      <c r="B72" s="2">
        <f>IFERROR(__xludf.DUMMYFUNCTION("""COMPUTED_VALUE"""),903.0)</f>
        <v>903</v>
      </c>
      <c r="C72" s="2"/>
    </row>
    <row r="73">
      <c r="A73" s="2" t="str">
        <f>IFERROR(__xludf.DUMMYFUNCTION("""COMPUTED_VALUE"""),"Aleksandra Zlatkin")</f>
        <v>Aleksandra Zlatkin</v>
      </c>
      <c r="B73" s="2">
        <f>IFERROR(__xludf.DUMMYFUNCTION("""COMPUTED_VALUE"""),903.0)</f>
        <v>903</v>
      </c>
      <c r="C73" s="2"/>
    </row>
    <row r="74">
      <c r="A74" s="2" t="str">
        <f>IFERROR(__xludf.DUMMYFUNCTION("""COMPUTED_VALUE"""),"Grace Anderson")</f>
        <v>Grace Anderson</v>
      </c>
      <c r="B74" s="2">
        <f>IFERROR(__xludf.DUMMYFUNCTION("""COMPUTED_VALUE"""),904.0)</f>
        <v>904</v>
      </c>
      <c r="C74" s="2"/>
    </row>
    <row r="75">
      <c r="A75" s="2" t="str">
        <f>IFERROR(__xludf.DUMMYFUNCTION("""COMPUTED_VALUE"""),"Ashlynn Best")</f>
        <v>Ashlynn Best</v>
      </c>
      <c r="B75" s="2">
        <f>IFERROR(__xludf.DUMMYFUNCTION("""COMPUTED_VALUE"""),904.0)</f>
        <v>904</v>
      </c>
      <c r="C75" s="2"/>
    </row>
    <row r="76">
      <c r="A76" s="2" t="str">
        <f>IFERROR(__xludf.DUMMYFUNCTION("""COMPUTED_VALUE"""),"Jamie Charlebois")</f>
        <v>Jamie Charlebois</v>
      </c>
      <c r="B76" s="2">
        <f>IFERROR(__xludf.DUMMYFUNCTION("""COMPUTED_VALUE"""),904.0)</f>
        <v>904</v>
      </c>
      <c r="C76" s="2"/>
    </row>
    <row r="77">
      <c r="A77" s="2" t="str">
        <f>IFERROR(__xludf.DUMMYFUNCTION("""COMPUTED_VALUE"""),"Maeve Cram")</f>
        <v>Maeve Cram</v>
      </c>
      <c r="B77" s="2">
        <f>IFERROR(__xludf.DUMMYFUNCTION("""COMPUTED_VALUE"""),904.0)</f>
        <v>904</v>
      </c>
      <c r="C77" s="2"/>
    </row>
    <row r="78">
      <c r="A78" s="2" t="str">
        <f>IFERROR(__xludf.DUMMYFUNCTION("""COMPUTED_VALUE"""),"Maggie D'Souza")</f>
        <v>Maggie D'Souza</v>
      </c>
      <c r="B78" s="2">
        <f>IFERROR(__xludf.DUMMYFUNCTION("""COMPUTED_VALUE"""),904.0)</f>
        <v>904</v>
      </c>
      <c r="C78" s="2"/>
    </row>
    <row r="79">
      <c r="A79" s="2" t="str">
        <f>IFERROR(__xludf.DUMMYFUNCTION("""COMPUTED_VALUE"""),"Nicholas Doyle")</f>
        <v>Nicholas Doyle</v>
      </c>
      <c r="B79" s="2">
        <f>IFERROR(__xludf.DUMMYFUNCTION("""COMPUTED_VALUE"""),904.0)</f>
        <v>904</v>
      </c>
      <c r="C79" s="2"/>
    </row>
    <row r="80">
      <c r="A80" s="2" t="str">
        <f>IFERROR(__xludf.DUMMYFUNCTION("""COMPUTED_VALUE"""),"Adamo Flores")</f>
        <v>Adamo Flores</v>
      </c>
      <c r="B80" s="2">
        <f>IFERROR(__xludf.DUMMYFUNCTION("""COMPUTED_VALUE"""),904.0)</f>
        <v>904</v>
      </c>
      <c r="C80" s="2"/>
    </row>
    <row r="81">
      <c r="A81" s="2" t="str">
        <f>IFERROR(__xludf.DUMMYFUNCTION("""COMPUTED_VALUE"""),"Marie Grabkowska")</f>
        <v>Marie Grabkowska</v>
      </c>
      <c r="B81" s="2">
        <f>IFERROR(__xludf.DUMMYFUNCTION("""COMPUTED_VALUE"""),904.0)</f>
        <v>904</v>
      </c>
      <c r="C81" s="2"/>
    </row>
    <row r="82">
      <c r="A82" s="2" t="str">
        <f>IFERROR(__xludf.DUMMYFUNCTION("""COMPUTED_VALUE"""),"Olivia Granada")</f>
        <v>Olivia Granada</v>
      </c>
      <c r="B82" s="2">
        <f>IFERROR(__xludf.DUMMYFUNCTION("""COMPUTED_VALUE"""),904.0)</f>
        <v>904</v>
      </c>
      <c r="C82" s="2"/>
    </row>
    <row r="83">
      <c r="A83" s="2" t="str">
        <f>IFERROR(__xludf.DUMMYFUNCTION("""COMPUTED_VALUE"""),"Chloe Jornitz")</f>
        <v>Chloe Jornitz</v>
      </c>
      <c r="B83" s="2">
        <f>IFERROR(__xludf.DUMMYFUNCTION("""COMPUTED_VALUE"""),904.0)</f>
        <v>904</v>
      </c>
      <c r="C83" s="2"/>
    </row>
    <row r="84">
      <c r="A84" s="2" t="str">
        <f>IFERROR(__xludf.DUMMYFUNCTION("""COMPUTED_VALUE"""),"Alison Kea")</f>
        <v>Alison Kea</v>
      </c>
      <c r="B84" s="2">
        <f>IFERROR(__xludf.DUMMYFUNCTION("""COMPUTED_VALUE"""),904.0)</f>
        <v>904</v>
      </c>
      <c r="C84" s="2"/>
    </row>
    <row r="85">
      <c r="A85" s="2" t="str">
        <f>IFERROR(__xludf.DUMMYFUNCTION("""COMPUTED_VALUE"""),"Braeden Kemp")</f>
        <v>Braeden Kemp</v>
      </c>
      <c r="B85" s="2">
        <f>IFERROR(__xludf.DUMMYFUNCTION("""COMPUTED_VALUE"""),904.0)</f>
        <v>904</v>
      </c>
      <c r="C85" s="2"/>
    </row>
    <row r="86">
      <c r="A86" s="2" t="str">
        <f>IFERROR(__xludf.DUMMYFUNCTION("""COMPUTED_VALUE"""),"Lauren Kennedy")</f>
        <v>Lauren Kennedy</v>
      </c>
      <c r="B86" s="2">
        <f>IFERROR(__xludf.DUMMYFUNCTION("""COMPUTED_VALUE"""),904.0)</f>
        <v>904</v>
      </c>
      <c r="C86" s="2"/>
    </row>
    <row r="87">
      <c r="A87" s="2" t="str">
        <f>IFERROR(__xludf.DUMMYFUNCTION("""COMPUTED_VALUE"""),"Marcus Kiazyk")</f>
        <v>Marcus Kiazyk</v>
      </c>
      <c r="B87" s="2">
        <f>IFERROR(__xludf.DUMMYFUNCTION("""COMPUTED_VALUE"""),904.0)</f>
        <v>904</v>
      </c>
      <c r="C87" s="2"/>
    </row>
    <row r="88">
      <c r="A88" s="2" t="str">
        <f>IFERROR(__xludf.DUMMYFUNCTION("""COMPUTED_VALUE"""),"Jackson Legault")</f>
        <v>Jackson Legault</v>
      </c>
      <c r="B88" s="2">
        <f>IFERROR(__xludf.DUMMYFUNCTION("""COMPUTED_VALUE"""),904.0)</f>
        <v>904</v>
      </c>
      <c r="C88" s="2"/>
    </row>
    <row r="89">
      <c r="A89" s="2" t="str">
        <f>IFERROR(__xludf.DUMMYFUNCTION("""COMPUTED_VALUE"""),"Matthew Mains")</f>
        <v>Matthew Mains</v>
      </c>
      <c r="B89" s="2">
        <f>IFERROR(__xludf.DUMMYFUNCTION("""COMPUTED_VALUE"""),904.0)</f>
        <v>904</v>
      </c>
      <c r="C89" s="2"/>
    </row>
    <row r="90">
      <c r="A90" s="2" t="str">
        <f>IFERROR(__xludf.DUMMYFUNCTION("""COMPUTED_VALUE"""),"Madeline McConnell")</f>
        <v>Madeline McConnell</v>
      </c>
      <c r="B90" s="2">
        <f>IFERROR(__xludf.DUMMYFUNCTION("""COMPUTED_VALUE"""),904.0)</f>
        <v>904</v>
      </c>
      <c r="C90" s="2"/>
    </row>
    <row r="91">
      <c r="A91" s="2" t="str">
        <f>IFERROR(__xludf.DUMMYFUNCTION("""COMPUTED_VALUE"""),"Evan McGullam")</f>
        <v>Evan McGullam</v>
      </c>
      <c r="B91" s="2">
        <f>IFERROR(__xludf.DUMMYFUNCTION("""COMPUTED_VALUE"""),904.0)</f>
        <v>904</v>
      </c>
      <c r="C91" s="2"/>
    </row>
    <row r="92">
      <c r="A92" s="2" t="str">
        <f>IFERROR(__xludf.DUMMYFUNCTION("""COMPUTED_VALUE"""),"Liam McLaughlin")</f>
        <v>Liam McLaughlin</v>
      </c>
      <c r="B92" s="2">
        <f>IFERROR(__xludf.DUMMYFUNCTION("""COMPUTED_VALUE"""),904.0)</f>
        <v>904</v>
      </c>
      <c r="C92" s="2"/>
    </row>
    <row r="93">
      <c r="A93" s="2" t="str">
        <f>IFERROR(__xludf.DUMMYFUNCTION("""COMPUTED_VALUE"""),"Julia Mueller-Neuhaus")</f>
        <v>Julia Mueller-Neuhaus</v>
      </c>
      <c r="B93" s="2">
        <f>IFERROR(__xludf.DUMMYFUNCTION("""COMPUTED_VALUE"""),904.0)</f>
        <v>904</v>
      </c>
      <c r="C93" s="2"/>
    </row>
    <row r="94">
      <c r="A94" s="2" t="str">
        <f>IFERROR(__xludf.DUMMYFUNCTION("""COMPUTED_VALUE"""),"Tristan Munch")</f>
        <v>Tristan Munch</v>
      </c>
      <c r="B94" s="2">
        <f>IFERROR(__xludf.DUMMYFUNCTION("""COMPUTED_VALUE"""),904.0)</f>
        <v>904</v>
      </c>
      <c r="C94" s="2"/>
    </row>
    <row r="95">
      <c r="A95" s="2" t="str">
        <f>IFERROR(__xludf.DUMMYFUNCTION("""COMPUTED_VALUE"""),"Meagan Racz")</f>
        <v>Meagan Racz</v>
      </c>
      <c r="B95" s="2">
        <f>IFERROR(__xludf.DUMMYFUNCTION("""COMPUTED_VALUE"""),904.0)</f>
        <v>904</v>
      </c>
      <c r="C95" s="2"/>
    </row>
    <row r="96">
      <c r="A96" s="2" t="str">
        <f>IFERROR(__xludf.DUMMYFUNCTION("""COMPUTED_VALUE"""),"Mateusz Ruszczynski")</f>
        <v>Mateusz Ruszczynski</v>
      </c>
      <c r="B96" s="2">
        <f>IFERROR(__xludf.DUMMYFUNCTION("""COMPUTED_VALUE"""),904.0)</f>
        <v>904</v>
      </c>
      <c r="C96" s="2"/>
    </row>
    <row r="97">
      <c r="A97" s="2" t="str">
        <f>IFERROR(__xludf.DUMMYFUNCTION("""COMPUTED_VALUE"""),"Maya Scott")</f>
        <v>Maya Scott</v>
      </c>
      <c r="B97" s="2">
        <f>IFERROR(__xludf.DUMMYFUNCTION("""COMPUTED_VALUE"""),904.0)</f>
        <v>904</v>
      </c>
      <c r="C97" s="2"/>
    </row>
    <row r="98">
      <c r="A98" s="2" t="str">
        <f>IFERROR(__xludf.DUMMYFUNCTION("""COMPUTED_VALUE"""),"Adam Staniforth")</f>
        <v>Adam Staniforth</v>
      </c>
      <c r="B98" s="2">
        <f>IFERROR(__xludf.DUMMYFUNCTION("""COMPUTED_VALUE"""),904.0)</f>
        <v>904</v>
      </c>
      <c r="C98" s="2"/>
    </row>
    <row r="99">
      <c r="A99" s="2" t="str">
        <f>IFERROR(__xludf.DUMMYFUNCTION("""COMPUTED_VALUE"""),"Avery Watts")</f>
        <v>Avery Watts</v>
      </c>
      <c r="B99" s="2">
        <f>IFERROR(__xludf.DUMMYFUNCTION("""COMPUTED_VALUE"""),904.0)</f>
        <v>904</v>
      </c>
      <c r="C99" s="2"/>
    </row>
    <row r="100">
      <c r="A100" s="2" t="str">
        <f>IFERROR(__xludf.DUMMYFUNCTION("""COMPUTED_VALUE"""),"Gwenyth Williams")</f>
        <v>Gwenyth Williams</v>
      </c>
      <c r="B100" s="2">
        <f>IFERROR(__xludf.DUMMYFUNCTION("""COMPUTED_VALUE"""),904.0)</f>
        <v>904</v>
      </c>
      <c r="C100" s="2"/>
    </row>
    <row r="101">
      <c r="A101" s="2" t="str">
        <f>IFERROR(__xludf.DUMMYFUNCTION("""COMPUTED_VALUE"""),"David Auerback")</f>
        <v>David Auerback</v>
      </c>
      <c r="B101" s="2">
        <f>IFERROR(__xludf.DUMMYFUNCTION("""COMPUTED_VALUE"""),905.0)</f>
        <v>905</v>
      </c>
      <c r="C101" s="2"/>
    </row>
    <row r="102">
      <c r="A102" s="2" t="str">
        <f>IFERROR(__xludf.DUMMYFUNCTION("""COMPUTED_VALUE"""),"Cooper Austin")</f>
        <v>Cooper Austin</v>
      </c>
      <c r="B102" s="2">
        <f>IFERROR(__xludf.DUMMYFUNCTION("""COMPUTED_VALUE"""),905.0)</f>
        <v>905</v>
      </c>
      <c r="C102" s="2"/>
    </row>
    <row r="103">
      <c r="A103" s="2" t="str">
        <f>IFERROR(__xludf.DUMMYFUNCTION("""COMPUTED_VALUE"""),"Makenna Barry")</f>
        <v>Makenna Barry</v>
      </c>
      <c r="B103" s="2">
        <f>IFERROR(__xludf.DUMMYFUNCTION("""COMPUTED_VALUE"""),905.0)</f>
        <v>905</v>
      </c>
      <c r="C103" s="2"/>
    </row>
    <row r="104">
      <c r="A104" s="2" t="str">
        <f>IFERROR(__xludf.DUMMYFUNCTION("""COMPUTED_VALUE"""),"Jocelyn Chang")</f>
        <v>Jocelyn Chang</v>
      </c>
      <c r="B104" s="2">
        <f>IFERROR(__xludf.DUMMYFUNCTION("""COMPUTED_VALUE"""),905.0)</f>
        <v>905</v>
      </c>
      <c r="C104" s="2"/>
    </row>
    <row r="105">
      <c r="A105" s="2" t="str">
        <f>IFERROR(__xludf.DUMMYFUNCTION("""COMPUTED_VALUE"""),"Eva Dang")</f>
        <v>Eva Dang</v>
      </c>
      <c r="B105" s="2">
        <f>IFERROR(__xludf.DUMMYFUNCTION("""COMPUTED_VALUE"""),905.0)</f>
        <v>905</v>
      </c>
      <c r="C105" s="2"/>
    </row>
    <row r="106">
      <c r="A106" s="2" t="str">
        <f>IFERROR(__xludf.DUMMYFUNCTION("""COMPUTED_VALUE"""),"Ben Diffey")</f>
        <v>Ben Diffey</v>
      </c>
      <c r="B106" s="2">
        <f>IFERROR(__xludf.DUMMYFUNCTION("""COMPUTED_VALUE"""),905.0)</f>
        <v>905</v>
      </c>
      <c r="C106" s="2"/>
    </row>
    <row r="107">
      <c r="A107" s="2" t="str">
        <f>IFERROR(__xludf.DUMMYFUNCTION("""COMPUTED_VALUE"""),"Lilyanna Gravelle")</f>
        <v>Lilyanna Gravelle</v>
      </c>
      <c r="B107" s="2">
        <f>IFERROR(__xludf.DUMMYFUNCTION("""COMPUTED_VALUE"""),905.0)</f>
        <v>905</v>
      </c>
      <c r="C107" s="2"/>
    </row>
    <row r="108">
      <c r="A108" s="2" t="str">
        <f>IFERROR(__xludf.DUMMYFUNCTION("""COMPUTED_VALUE"""),"Kaitlyn Greenwood")</f>
        <v>Kaitlyn Greenwood</v>
      </c>
      <c r="B108" s="2">
        <f>IFERROR(__xludf.DUMMYFUNCTION("""COMPUTED_VALUE"""),905.0)</f>
        <v>905</v>
      </c>
      <c r="C108" s="2"/>
    </row>
    <row r="109">
      <c r="A109" s="2" t="str">
        <f>IFERROR(__xludf.DUMMYFUNCTION("""COMPUTED_VALUE"""),"Grace Haggerty")</f>
        <v>Grace Haggerty</v>
      </c>
      <c r="B109" s="2">
        <f>IFERROR(__xludf.DUMMYFUNCTION("""COMPUTED_VALUE"""),905.0)</f>
        <v>905</v>
      </c>
      <c r="C109" s="2"/>
    </row>
    <row r="110">
      <c r="A110" s="2" t="str">
        <f>IFERROR(__xludf.DUMMYFUNCTION("""COMPUTED_VALUE"""),"Noah Johnson")</f>
        <v>Noah Johnson</v>
      </c>
      <c r="B110" s="2">
        <f>IFERROR(__xludf.DUMMYFUNCTION("""COMPUTED_VALUE"""),905.0)</f>
        <v>905</v>
      </c>
      <c r="C110" s="2"/>
    </row>
    <row r="111">
      <c r="A111" s="2" t="str">
        <f>IFERROR(__xludf.DUMMYFUNCTION("""COMPUTED_VALUE"""),"Emma Kaci")</f>
        <v>Emma Kaci</v>
      </c>
      <c r="B111" s="2">
        <f>IFERROR(__xludf.DUMMYFUNCTION("""COMPUTED_VALUE"""),905.0)</f>
        <v>905</v>
      </c>
      <c r="C111" s="2"/>
    </row>
    <row r="112">
      <c r="A112" s="2" t="str">
        <f>IFERROR(__xludf.DUMMYFUNCTION("""COMPUTED_VALUE"""),"Alyssa Kirk-Emond")</f>
        <v>Alyssa Kirk-Emond</v>
      </c>
      <c r="B112" s="2">
        <f>IFERROR(__xludf.DUMMYFUNCTION("""COMPUTED_VALUE"""),905.0)</f>
        <v>905</v>
      </c>
      <c r="C112" s="2"/>
    </row>
    <row r="113">
      <c r="A113" s="2" t="str">
        <f>IFERROR(__xludf.DUMMYFUNCTION("""COMPUTED_VALUE"""),"Kevin Kuang")</f>
        <v>Kevin Kuang</v>
      </c>
      <c r="B113" s="2">
        <f>IFERROR(__xludf.DUMMYFUNCTION("""COMPUTED_VALUE"""),905.0)</f>
        <v>905</v>
      </c>
      <c r="C113" s="2"/>
    </row>
    <row r="114">
      <c r="A114" s="2" t="str">
        <f>IFERROR(__xludf.DUMMYFUNCTION("""COMPUTED_VALUE"""),"Brody Lynch")</f>
        <v>Brody Lynch</v>
      </c>
      <c r="B114" s="2">
        <f>IFERROR(__xludf.DUMMYFUNCTION("""COMPUTED_VALUE"""),905.0)</f>
        <v>905</v>
      </c>
      <c r="C114" s="2"/>
    </row>
    <row r="115">
      <c r="A115" s="2" t="str">
        <f>IFERROR(__xludf.DUMMYFUNCTION("""COMPUTED_VALUE"""),"Sneha Maiti")</f>
        <v>Sneha Maiti</v>
      </c>
      <c r="B115" s="2">
        <f>IFERROR(__xludf.DUMMYFUNCTION("""COMPUTED_VALUE"""),905.0)</f>
        <v>905</v>
      </c>
      <c r="C115" s="2"/>
    </row>
    <row r="116">
      <c r="A116" s="2" t="str">
        <f>IFERROR(__xludf.DUMMYFUNCTION("""COMPUTED_VALUE"""),"Leo Makovich")</f>
        <v>Leo Makovich</v>
      </c>
      <c r="B116" s="2">
        <f>IFERROR(__xludf.DUMMYFUNCTION("""COMPUTED_VALUE"""),905.0)</f>
        <v>905</v>
      </c>
      <c r="C116" s="2"/>
    </row>
    <row r="117">
      <c r="A117" s="2" t="str">
        <f>IFERROR(__xludf.DUMMYFUNCTION("""COMPUTED_VALUE"""),"Matthew Mines")</f>
        <v>Matthew Mines</v>
      </c>
      <c r="B117" s="2">
        <f>IFERROR(__xludf.DUMMYFUNCTION("""COMPUTED_VALUE"""),905.0)</f>
        <v>905</v>
      </c>
      <c r="C117" s="2"/>
    </row>
    <row r="118">
      <c r="A118" s="2" t="str">
        <f>IFERROR(__xludf.DUMMYFUNCTION("""COMPUTED_VALUE"""),"Jackson Moffat")</f>
        <v>Jackson Moffat</v>
      </c>
      <c r="B118" s="2">
        <f>IFERROR(__xludf.DUMMYFUNCTION("""COMPUTED_VALUE"""),905.0)</f>
        <v>905</v>
      </c>
      <c r="C118" s="2"/>
    </row>
    <row r="119">
      <c r="A119" s="2" t="str">
        <f>IFERROR(__xludf.DUMMYFUNCTION("""COMPUTED_VALUE"""),"Sophia Ollerhead")</f>
        <v>Sophia Ollerhead</v>
      </c>
      <c r="B119" s="2">
        <f>IFERROR(__xludf.DUMMYFUNCTION("""COMPUTED_VALUE"""),905.0)</f>
        <v>905</v>
      </c>
      <c r="C119" s="2"/>
    </row>
    <row r="120">
      <c r="A120" s="2" t="str">
        <f>IFERROR(__xludf.DUMMYFUNCTION("""COMPUTED_VALUE"""),"Erika Pashak")</f>
        <v>Erika Pashak</v>
      </c>
      <c r="B120" s="2">
        <f>IFERROR(__xludf.DUMMYFUNCTION("""COMPUTED_VALUE"""),905.0)</f>
        <v>905</v>
      </c>
      <c r="C120" s="2"/>
    </row>
    <row r="121">
      <c r="A121" s="2" t="str">
        <f>IFERROR(__xludf.DUMMYFUNCTION("""COMPUTED_VALUE"""),"Brianna Pickard")</f>
        <v>Brianna Pickard</v>
      </c>
      <c r="B121" s="2">
        <f>IFERROR(__xludf.DUMMYFUNCTION("""COMPUTED_VALUE"""),905.0)</f>
        <v>905</v>
      </c>
      <c r="C121" s="2"/>
    </row>
    <row r="122">
      <c r="A122" s="2" t="str">
        <f>IFERROR(__xludf.DUMMYFUNCTION("""COMPUTED_VALUE"""),"Catherine Robertson")</f>
        <v>Catherine Robertson</v>
      </c>
      <c r="B122" s="2">
        <f>IFERROR(__xludf.DUMMYFUNCTION("""COMPUTED_VALUE"""),905.0)</f>
        <v>905</v>
      </c>
      <c r="C122" s="2"/>
    </row>
    <row r="123">
      <c r="A123" s="2" t="str">
        <f>IFERROR(__xludf.DUMMYFUNCTION("""COMPUTED_VALUE"""),"Audrey Sirnik")</f>
        <v>Audrey Sirnik</v>
      </c>
      <c r="B123" s="2">
        <f>IFERROR(__xludf.DUMMYFUNCTION("""COMPUTED_VALUE"""),905.0)</f>
        <v>905</v>
      </c>
      <c r="C123" s="2"/>
    </row>
    <row r="124">
      <c r="A124" s="2" t="str">
        <f>IFERROR(__xludf.DUMMYFUNCTION("""COMPUTED_VALUE"""),"Olivia Steed")</f>
        <v>Olivia Steed</v>
      </c>
      <c r="B124" s="2">
        <f>IFERROR(__xludf.DUMMYFUNCTION("""COMPUTED_VALUE"""),905.0)</f>
        <v>905</v>
      </c>
      <c r="C124" s="2"/>
    </row>
    <row r="125">
      <c r="A125" s="2" t="str">
        <f>IFERROR(__xludf.DUMMYFUNCTION("""COMPUTED_VALUE"""),"Jackson Taylor")</f>
        <v>Jackson Taylor</v>
      </c>
      <c r="B125" s="2">
        <f>IFERROR(__xludf.DUMMYFUNCTION("""COMPUTED_VALUE"""),905.0)</f>
        <v>905</v>
      </c>
      <c r="C125" s="2"/>
    </row>
    <row r="126">
      <c r="A126" s="2" t="str">
        <f>IFERROR(__xludf.DUMMYFUNCTION("""COMPUTED_VALUE"""),"Isla Whittal")</f>
        <v>Isla Whittal</v>
      </c>
      <c r="B126" s="2">
        <f>IFERROR(__xludf.DUMMYFUNCTION("""COMPUTED_VALUE"""),905.0)</f>
        <v>905</v>
      </c>
      <c r="C126" s="2"/>
    </row>
    <row r="127">
      <c r="A127" s="2" t="str">
        <f>IFERROR(__xludf.DUMMYFUNCTION("""COMPUTED_VALUE"""),"Madisyn Amaral")</f>
        <v>Madisyn Amaral</v>
      </c>
      <c r="B127" s="2">
        <f>IFERROR(__xludf.DUMMYFUNCTION("""COMPUTED_VALUE"""),906.0)</f>
        <v>906</v>
      </c>
      <c r="C127" s="2"/>
    </row>
    <row r="128">
      <c r="A128" s="2" t="str">
        <f>IFERROR(__xludf.DUMMYFUNCTION("""COMPUTED_VALUE"""),"Olivia Baxter")</f>
        <v>Olivia Baxter</v>
      </c>
      <c r="B128" s="2">
        <f>IFERROR(__xludf.DUMMYFUNCTION("""COMPUTED_VALUE"""),906.0)</f>
        <v>906</v>
      </c>
      <c r="C128" s="2"/>
    </row>
    <row r="129">
      <c r="A129" s="2" t="str">
        <f>IFERROR(__xludf.DUMMYFUNCTION("""COMPUTED_VALUE"""),"Noel Carr")</f>
        <v>Noel Carr</v>
      </c>
      <c r="B129" s="2">
        <f>IFERROR(__xludf.DUMMYFUNCTION("""COMPUTED_VALUE"""),906.0)</f>
        <v>906</v>
      </c>
      <c r="C129" s="2"/>
    </row>
    <row r="130">
      <c r="A130" s="2" t="str">
        <f>IFERROR(__xludf.DUMMYFUNCTION("""COMPUTED_VALUE"""),"Jacob Cooper")</f>
        <v>Jacob Cooper</v>
      </c>
      <c r="B130" s="2">
        <f>IFERROR(__xludf.DUMMYFUNCTION("""COMPUTED_VALUE"""),906.0)</f>
        <v>906</v>
      </c>
      <c r="C130" s="2"/>
    </row>
    <row r="131">
      <c r="A131" s="2" t="str">
        <f>IFERROR(__xludf.DUMMYFUNCTION("""COMPUTED_VALUE"""),"Lucas El-Komos")</f>
        <v>Lucas El-Komos</v>
      </c>
      <c r="B131" s="2">
        <f>IFERROR(__xludf.DUMMYFUNCTION("""COMPUTED_VALUE"""),906.0)</f>
        <v>906</v>
      </c>
      <c r="C131" s="2"/>
    </row>
    <row r="132">
      <c r="A132" s="2" t="str">
        <f>IFERROR(__xludf.DUMMYFUNCTION("""COMPUTED_VALUE"""),"Brooklyn Giles")</f>
        <v>Brooklyn Giles</v>
      </c>
      <c r="B132" s="2">
        <f>IFERROR(__xludf.DUMMYFUNCTION("""COMPUTED_VALUE"""),906.0)</f>
        <v>906</v>
      </c>
      <c r="C132" s="2"/>
    </row>
    <row r="133">
      <c r="A133" s="2" t="str">
        <f>IFERROR(__xludf.DUMMYFUNCTION("""COMPUTED_VALUE"""),"Eve Gutteridge")</f>
        <v>Eve Gutteridge</v>
      </c>
      <c r="B133" s="2">
        <f>IFERROR(__xludf.DUMMYFUNCTION("""COMPUTED_VALUE"""),906.0)</f>
        <v>906</v>
      </c>
      <c r="C133" s="2"/>
    </row>
    <row r="134">
      <c r="A134" s="2" t="str">
        <f>IFERROR(__xludf.DUMMYFUNCTION("""COMPUTED_VALUE"""),"Daniel Hartholt")</f>
        <v>Daniel Hartholt</v>
      </c>
      <c r="B134" s="2">
        <f>IFERROR(__xludf.DUMMYFUNCTION("""COMPUTED_VALUE"""),906.0)</f>
        <v>906</v>
      </c>
      <c r="C134" s="2"/>
    </row>
    <row r="135">
      <c r="A135" s="2" t="str">
        <f>IFERROR(__xludf.DUMMYFUNCTION("""COMPUTED_VALUE"""),"Ava Heath")</f>
        <v>Ava Heath</v>
      </c>
      <c r="B135" s="2">
        <f>IFERROR(__xludf.DUMMYFUNCTION("""COMPUTED_VALUE"""),906.0)</f>
        <v>906</v>
      </c>
      <c r="C135" s="2"/>
    </row>
    <row r="136">
      <c r="A136" s="2" t="str">
        <f>IFERROR(__xludf.DUMMYFUNCTION("""COMPUTED_VALUE"""),"Joseph Kerluke")</f>
        <v>Joseph Kerluke</v>
      </c>
      <c r="B136" s="2">
        <f>IFERROR(__xludf.DUMMYFUNCTION("""COMPUTED_VALUE"""),906.0)</f>
        <v>906</v>
      </c>
      <c r="C136" s="2"/>
    </row>
    <row r="137">
      <c r="A137" s="2" t="str">
        <f>IFERROR(__xludf.DUMMYFUNCTION("""COMPUTED_VALUE"""),"Nathan Lodge-Purdon")</f>
        <v>Nathan Lodge-Purdon</v>
      </c>
      <c r="B137" s="2">
        <f>IFERROR(__xludf.DUMMYFUNCTION("""COMPUTED_VALUE"""),906.0)</f>
        <v>906</v>
      </c>
      <c r="C137" s="2"/>
    </row>
    <row r="138">
      <c r="A138" s="2" t="str">
        <f>IFERROR(__xludf.DUMMYFUNCTION("""COMPUTED_VALUE"""),"Katelyn Masson")</f>
        <v>Katelyn Masson</v>
      </c>
      <c r="B138" s="2">
        <f>IFERROR(__xludf.DUMMYFUNCTION("""COMPUTED_VALUE"""),906.0)</f>
        <v>906</v>
      </c>
      <c r="C138" s="2"/>
    </row>
    <row r="139">
      <c r="A139" s="2" t="str">
        <f>IFERROR(__xludf.DUMMYFUNCTION("""COMPUTED_VALUE"""),"Brooke Maxwell")</f>
        <v>Brooke Maxwell</v>
      </c>
      <c r="B139" s="2">
        <f>IFERROR(__xludf.DUMMYFUNCTION("""COMPUTED_VALUE"""),906.0)</f>
        <v>906</v>
      </c>
      <c r="C139" s="2"/>
    </row>
    <row r="140">
      <c r="A140" s="2" t="str">
        <f>IFERROR(__xludf.DUMMYFUNCTION("""COMPUTED_VALUE"""),"Braedan McGullam")</f>
        <v>Braedan McGullam</v>
      </c>
      <c r="B140" s="2">
        <f>IFERROR(__xludf.DUMMYFUNCTION("""COMPUTED_VALUE"""),906.0)</f>
        <v>906</v>
      </c>
      <c r="C140" s="2"/>
    </row>
    <row r="141">
      <c r="A141" s="2" t="str">
        <f>IFERROR(__xludf.DUMMYFUNCTION("""COMPUTED_VALUE"""),"Ghadi Noun")</f>
        <v>Ghadi Noun</v>
      </c>
      <c r="B141" s="2">
        <f>IFERROR(__xludf.DUMMYFUNCTION("""COMPUTED_VALUE"""),906.0)</f>
        <v>906</v>
      </c>
      <c r="C141" s="2"/>
    </row>
    <row r="142">
      <c r="A142" s="2" t="str">
        <f>IFERROR(__xludf.DUMMYFUNCTION("""COMPUTED_VALUE"""),"Emre Pamuk")</f>
        <v>Emre Pamuk</v>
      </c>
      <c r="B142" s="2">
        <f>IFERROR(__xludf.DUMMYFUNCTION("""COMPUTED_VALUE"""),906.0)</f>
        <v>906</v>
      </c>
      <c r="C142" s="2"/>
    </row>
    <row r="143">
      <c r="A143" s="2" t="str">
        <f>IFERROR(__xludf.DUMMYFUNCTION("""COMPUTED_VALUE"""),"Ryker Parker")</f>
        <v>Ryker Parker</v>
      </c>
      <c r="B143" s="2">
        <f>IFERROR(__xludf.DUMMYFUNCTION("""COMPUTED_VALUE"""),906.0)</f>
        <v>906</v>
      </c>
      <c r="C143" s="2"/>
    </row>
    <row r="144">
      <c r="A144" s="2" t="str">
        <f>IFERROR(__xludf.DUMMYFUNCTION("""COMPUTED_VALUE"""),"Lauryn Prud'homme")</f>
        <v>Lauryn Prud'homme</v>
      </c>
      <c r="B144" s="2">
        <f>IFERROR(__xludf.DUMMYFUNCTION("""COMPUTED_VALUE"""),906.0)</f>
        <v>906</v>
      </c>
      <c r="C144" s="2"/>
    </row>
    <row r="145">
      <c r="A145" s="2" t="str">
        <f>IFERROR(__xludf.DUMMYFUNCTION("""COMPUTED_VALUE"""),"Christian Ryan-Nicholas")</f>
        <v>Christian Ryan-Nicholas</v>
      </c>
      <c r="B145" s="2">
        <f>IFERROR(__xludf.DUMMYFUNCTION("""COMPUTED_VALUE"""),906.0)</f>
        <v>906</v>
      </c>
      <c r="C145" s="2"/>
    </row>
    <row r="146">
      <c r="A146" s="2" t="str">
        <f>IFERROR(__xludf.DUMMYFUNCTION("""COMPUTED_VALUE"""),"Victoria Weatherdon")</f>
        <v>Victoria Weatherdon</v>
      </c>
      <c r="B146" s="2">
        <f>IFERROR(__xludf.DUMMYFUNCTION("""COMPUTED_VALUE"""),906.0)</f>
        <v>906</v>
      </c>
      <c r="C146" s="2"/>
    </row>
    <row r="147">
      <c r="A147" s="2" t="str">
        <f>IFERROR(__xludf.DUMMYFUNCTION("""COMPUTED_VALUE"""),"Cameron Young")</f>
        <v>Cameron Young</v>
      </c>
      <c r="B147" s="2">
        <f>IFERROR(__xludf.DUMMYFUNCTION("""COMPUTED_VALUE"""),906.0)</f>
        <v>906</v>
      </c>
      <c r="C147" s="2"/>
    </row>
    <row r="148">
      <c r="A148" s="2" t="str">
        <f>IFERROR(__xludf.DUMMYFUNCTION("""COMPUTED_VALUE"""),"Jesse Burland")</f>
        <v>Jesse Burland</v>
      </c>
      <c r="B148" s="2">
        <f>IFERROR(__xludf.DUMMYFUNCTION("""COMPUTED_VALUE"""),907.0)</f>
        <v>907</v>
      </c>
      <c r="C148" s="2"/>
    </row>
    <row r="149">
      <c r="A149" s="2" t="str">
        <f>IFERROR(__xludf.DUMMYFUNCTION("""COMPUTED_VALUE"""),"Tyler Dore")</f>
        <v>Tyler Dore</v>
      </c>
      <c r="B149" s="2">
        <f>IFERROR(__xludf.DUMMYFUNCTION("""COMPUTED_VALUE"""),907.0)</f>
        <v>907</v>
      </c>
      <c r="C149" s="2"/>
    </row>
    <row r="150">
      <c r="A150" s="2" t="str">
        <f>IFERROR(__xludf.DUMMYFUNCTION("""COMPUTED_VALUE"""),"Eyad Fathalla")</f>
        <v>Eyad Fathalla</v>
      </c>
      <c r="B150" s="2">
        <f>IFERROR(__xludf.DUMMYFUNCTION("""COMPUTED_VALUE"""),907.0)</f>
        <v>907</v>
      </c>
      <c r="C150" s="2"/>
    </row>
    <row r="151">
      <c r="A151" s="2" t="str">
        <f>IFERROR(__xludf.DUMMYFUNCTION("""COMPUTED_VALUE"""),"Quinn Fitzpatrick")</f>
        <v>Quinn Fitzpatrick</v>
      </c>
      <c r="B151" s="2">
        <f>IFERROR(__xludf.DUMMYFUNCTION("""COMPUTED_VALUE"""),907.0)</f>
        <v>907</v>
      </c>
      <c r="C151" s="2"/>
    </row>
    <row r="152">
      <c r="A152" s="2" t="str">
        <f>IFERROR(__xludf.DUMMYFUNCTION("""COMPUTED_VALUE"""),"Jacob Galan")</f>
        <v>Jacob Galan</v>
      </c>
      <c r="B152" s="2">
        <f>IFERROR(__xludf.DUMMYFUNCTION("""COMPUTED_VALUE"""),907.0)</f>
        <v>907</v>
      </c>
      <c r="C152" s="2"/>
    </row>
    <row r="153">
      <c r="A153" s="2" t="str">
        <f>IFERROR(__xludf.DUMMYFUNCTION("""COMPUTED_VALUE"""),"Ronan Green")</f>
        <v>Ronan Green</v>
      </c>
      <c r="B153" s="2">
        <f>IFERROR(__xludf.DUMMYFUNCTION("""COMPUTED_VALUE"""),907.0)</f>
        <v>907</v>
      </c>
      <c r="C153" s="2"/>
    </row>
    <row r="154">
      <c r="A154" s="2" t="str">
        <f>IFERROR(__xludf.DUMMYFUNCTION("""COMPUTED_VALUE"""),"Madelyne Hodgson")</f>
        <v>Madelyne Hodgson</v>
      </c>
      <c r="B154" s="2">
        <f>IFERROR(__xludf.DUMMYFUNCTION("""COMPUTED_VALUE"""),907.0)</f>
        <v>907</v>
      </c>
      <c r="C154" s="2"/>
    </row>
    <row r="155">
      <c r="A155" s="2" t="str">
        <f>IFERROR(__xludf.DUMMYFUNCTION("""COMPUTED_VALUE"""),"Braydon Lindsay")</f>
        <v>Braydon Lindsay</v>
      </c>
      <c r="B155" s="2">
        <f>IFERROR(__xludf.DUMMYFUNCTION("""COMPUTED_VALUE"""),907.0)</f>
        <v>907</v>
      </c>
      <c r="C155" s="2"/>
    </row>
    <row r="156">
      <c r="A156" s="2" t="str">
        <f>IFERROR(__xludf.DUMMYFUNCTION("""COMPUTED_VALUE"""),"Theodor Loach")</f>
        <v>Theodor Loach</v>
      </c>
      <c r="B156" s="2">
        <f>IFERROR(__xludf.DUMMYFUNCTION("""COMPUTED_VALUE"""),907.0)</f>
        <v>907</v>
      </c>
      <c r="C156" s="2"/>
    </row>
    <row r="157">
      <c r="A157" s="2" t="str">
        <f>IFERROR(__xludf.DUMMYFUNCTION("""COMPUTED_VALUE"""),"Avery Lundquist")</f>
        <v>Avery Lundquist</v>
      </c>
      <c r="B157" s="2">
        <f>IFERROR(__xludf.DUMMYFUNCTION("""COMPUTED_VALUE"""),907.0)</f>
        <v>907</v>
      </c>
      <c r="C157" s="2"/>
    </row>
    <row r="158">
      <c r="A158" s="2" t="str">
        <f>IFERROR(__xludf.DUMMYFUNCTION("""COMPUTED_VALUE"""),"Elisabeth Lussier")</f>
        <v>Elisabeth Lussier</v>
      </c>
      <c r="B158" s="2">
        <f>IFERROR(__xludf.DUMMYFUNCTION("""COMPUTED_VALUE"""),907.0)</f>
        <v>907</v>
      </c>
      <c r="C158" s="2"/>
    </row>
    <row r="159">
      <c r="A159" s="2" t="str">
        <f>IFERROR(__xludf.DUMMYFUNCTION("""COMPUTED_VALUE"""),"Nolan Mancini")</f>
        <v>Nolan Mancini</v>
      </c>
      <c r="B159" s="2">
        <f>IFERROR(__xludf.DUMMYFUNCTION("""COMPUTED_VALUE"""),907.0)</f>
        <v>907</v>
      </c>
      <c r="C159" s="2"/>
    </row>
    <row r="160">
      <c r="A160" s="2" t="str">
        <f>IFERROR(__xludf.DUMMYFUNCTION("""COMPUTED_VALUE"""),"Gavin McGuire")</f>
        <v>Gavin McGuire</v>
      </c>
      <c r="B160" s="2">
        <f>IFERROR(__xludf.DUMMYFUNCTION("""COMPUTED_VALUE"""),907.0)</f>
        <v>907</v>
      </c>
      <c r="C160" s="2"/>
    </row>
    <row r="161">
      <c r="A161" s="2" t="str">
        <f>IFERROR(__xludf.DUMMYFUNCTION("""COMPUTED_VALUE"""),"Markus Mendoza")</f>
        <v>Markus Mendoza</v>
      </c>
      <c r="B161" s="2">
        <f>IFERROR(__xludf.DUMMYFUNCTION("""COMPUTED_VALUE"""),907.0)</f>
        <v>907</v>
      </c>
      <c r="C161" s="2"/>
    </row>
    <row r="162">
      <c r="A162" s="2" t="str">
        <f>IFERROR(__xludf.DUMMYFUNCTION("""COMPUTED_VALUE"""),"Paul Myette")</f>
        <v>Paul Myette</v>
      </c>
      <c r="B162" s="2">
        <f>IFERROR(__xludf.DUMMYFUNCTION("""COMPUTED_VALUE"""),907.0)</f>
        <v>907</v>
      </c>
      <c r="C162" s="2"/>
    </row>
    <row r="163">
      <c r="A163" s="2" t="str">
        <f>IFERROR(__xludf.DUMMYFUNCTION("""COMPUTED_VALUE"""),"Ethan Ngako")</f>
        <v>Ethan Ngako</v>
      </c>
      <c r="B163" s="2">
        <f>IFERROR(__xludf.DUMMYFUNCTION("""COMPUTED_VALUE"""),907.0)</f>
        <v>907</v>
      </c>
      <c r="C163" s="2"/>
    </row>
    <row r="164">
      <c r="A164" s="2" t="str">
        <f>IFERROR(__xludf.DUMMYFUNCTION("""COMPUTED_VALUE"""),"Aidan Noseworthy")</f>
        <v>Aidan Noseworthy</v>
      </c>
      <c r="B164" s="2">
        <f>IFERROR(__xludf.DUMMYFUNCTION("""COMPUTED_VALUE"""),907.0)</f>
        <v>907</v>
      </c>
      <c r="C164" s="2"/>
    </row>
    <row r="165">
      <c r="A165" s="2" t="str">
        <f>IFERROR(__xludf.DUMMYFUNCTION("""COMPUTED_VALUE"""),"Daniel Petrovic")</f>
        <v>Daniel Petrovic</v>
      </c>
      <c r="B165" s="2">
        <f>IFERROR(__xludf.DUMMYFUNCTION("""COMPUTED_VALUE"""),907.0)</f>
        <v>907</v>
      </c>
      <c r="C165" s="2"/>
    </row>
    <row r="166">
      <c r="A166" s="2" t="str">
        <f>IFERROR(__xludf.DUMMYFUNCTION("""COMPUTED_VALUE"""),"Hailey Pierunek")</f>
        <v>Hailey Pierunek</v>
      </c>
      <c r="B166" s="2">
        <f>IFERROR(__xludf.DUMMYFUNCTION("""COMPUTED_VALUE"""),907.0)</f>
        <v>907</v>
      </c>
      <c r="C166" s="2"/>
    </row>
    <row r="167">
      <c r="A167" s="2" t="str">
        <f>IFERROR(__xludf.DUMMYFUNCTION("""COMPUTED_VALUE"""),"Samuel Quintal")</f>
        <v>Samuel Quintal</v>
      </c>
      <c r="B167" s="2">
        <f>IFERROR(__xludf.DUMMYFUNCTION("""COMPUTED_VALUE"""),907.0)</f>
        <v>907</v>
      </c>
      <c r="C167" s="2"/>
    </row>
    <row r="168">
      <c r="A168" s="2" t="str">
        <f>IFERROR(__xludf.DUMMYFUNCTION("""COMPUTED_VALUE"""),"Parker Scissons")</f>
        <v>Parker Scissons</v>
      </c>
      <c r="B168" s="2">
        <f>IFERROR(__xludf.DUMMYFUNCTION("""COMPUTED_VALUE"""),907.0)</f>
        <v>907</v>
      </c>
      <c r="C168" s="2"/>
    </row>
    <row r="169">
      <c r="A169" s="2" t="str">
        <f>IFERROR(__xludf.DUMMYFUNCTION("""COMPUTED_VALUE"""),"Orion Shaha")</f>
        <v>Orion Shaha</v>
      </c>
      <c r="B169" s="2">
        <f>IFERROR(__xludf.DUMMYFUNCTION("""COMPUTED_VALUE"""),907.0)</f>
        <v>907</v>
      </c>
      <c r="C169" s="2"/>
    </row>
    <row r="170">
      <c r="A170" s="2" t="str">
        <f>IFERROR(__xludf.DUMMYFUNCTION("""COMPUTED_VALUE"""),"Fayez Abou Hechmeh")</f>
        <v>Fayez Abou Hechmeh</v>
      </c>
      <c r="B170" s="2">
        <f>IFERROR(__xludf.DUMMYFUNCTION("""COMPUTED_VALUE"""),908.0)</f>
        <v>908</v>
      </c>
      <c r="C170" s="2"/>
    </row>
    <row r="171">
      <c r="A171" s="2" t="str">
        <f>IFERROR(__xludf.DUMMYFUNCTION("""COMPUTED_VALUE"""),"Chidi Ahaotu")</f>
        <v>Chidi Ahaotu</v>
      </c>
      <c r="B171" s="2">
        <f>IFERROR(__xludf.DUMMYFUNCTION("""COMPUTED_VALUE"""),908.0)</f>
        <v>908</v>
      </c>
      <c r="C171" s="2"/>
    </row>
    <row r="172">
      <c r="A172" s="2" t="str">
        <f>IFERROR(__xludf.DUMMYFUNCTION("""COMPUTED_VALUE"""),"Nathanial Alves")</f>
        <v>Nathanial Alves</v>
      </c>
      <c r="B172" s="2">
        <f>IFERROR(__xludf.DUMMYFUNCTION("""COMPUTED_VALUE"""),908.0)</f>
        <v>908</v>
      </c>
      <c r="C172" s="2"/>
    </row>
    <row r="173">
      <c r="A173" s="2" t="str">
        <f>IFERROR(__xludf.DUMMYFUNCTION("""COMPUTED_VALUE"""),"Sebastian Arenas Galvis")</f>
        <v>Sebastian Arenas Galvis</v>
      </c>
      <c r="B173" s="2">
        <f>IFERROR(__xludf.DUMMYFUNCTION("""COMPUTED_VALUE"""),908.0)</f>
        <v>908</v>
      </c>
      <c r="C173" s="2"/>
    </row>
    <row r="174">
      <c r="A174" s="2" t="str">
        <f>IFERROR(__xludf.DUMMYFUNCTION("""COMPUTED_VALUE"""),"Jackson Aumont")</f>
        <v>Jackson Aumont</v>
      </c>
      <c r="B174" s="2">
        <f>IFERROR(__xludf.DUMMYFUNCTION("""COMPUTED_VALUE"""),908.0)</f>
        <v>908</v>
      </c>
      <c r="C174" s="2"/>
    </row>
    <row r="175">
      <c r="A175" s="2" t="str">
        <f>IFERROR(__xludf.DUMMYFUNCTION("""COMPUTED_VALUE"""),"Peyton Bradley")</f>
        <v>Peyton Bradley</v>
      </c>
      <c r="B175" s="2">
        <f>IFERROR(__xludf.DUMMYFUNCTION("""COMPUTED_VALUE"""),908.0)</f>
        <v>908</v>
      </c>
      <c r="C175" s="2"/>
    </row>
    <row r="176">
      <c r="A176" s="2" t="str">
        <f>IFERROR(__xludf.DUMMYFUNCTION("""COMPUTED_VALUE"""),"Adriano Calarco")</f>
        <v>Adriano Calarco</v>
      </c>
      <c r="B176" s="2">
        <f>IFERROR(__xludf.DUMMYFUNCTION("""COMPUTED_VALUE"""),908.0)</f>
        <v>908</v>
      </c>
      <c r="C176" s="2"/>
    </row>
    <row r="177">
      <c r="A177" s="2" t="str">
        <f>IFERROR(__xludf.DUMMYFUNCTION("""COMPUTED_VALUE"""),"Cooper Campbell")</f>
        <v>Cooper Campbell</v>
      </c>
      <c r="B177" s="2">
        <f>IFERROR(__xludf.DUMMYFUNCTION("""COMPUTED_VALUE"""),908.0)</f>
        <v>908</v>
      </c>
      <c r="C177" s="2"/>
    </row>
    <row r="178">
      <c r="A178" s="2" t="str">
        <f>IFERROR(__xludf.DUMMYFUNCTION("""COMPUTED_VALUE"""),"Jasper Castagner")</f>
        <v>Jasper Castagner</v>
      </c>
      <c r="B178" s="2">
        <f>IFERROR(__xludf.DUMMYFUNCTION("""COMPUTED_VALUE"""),908.0)</f>
        <v>908</v>
      </c>
      <c r="C178" s="2"/>
    </row>
    <row r="179">
      <c r="A179" s="2" t="str">
        <f>IFERROR(__xludf.DUMMYFUNCTION("""COMPUTED_VALUE"""),"Devin Clarke")</f>
        <v>Devin Clarke</v>
      </c>
      <c r="B179" s="2">
        <f>IFERROR(__xludf.DUMMYFUNCTION("""COMPUTED_VALUE"""),908.0)</f>
        <v>908</v>
      </c>
      <c r="C179" s="2"/>
    </row>
    <row r="180">
      <c r="A180" s="2" t="str">
        <f>IFERROR(__xludf.DUMMYFUNCTION("""COMPUTED_VALUE"""),"Christopher Colon")</f>
        <v>Christopher Colon</v>
      </c>
      <c r="B180" s="2">
        <f>IFERROR(__xludf.DUMMYFUNCTION("""COMPUTED_VALUE"""),908.0)</f>
        <v>908</v>
      </c>
      <c r="C180" s="2"/>
    </row>
    <row r="181">
      <c r="A181" s="2" t="str">
        <f>IFERROR(__xludf.DUMMYFUNCTION("""COMPUTED_VALUE"""),"Owen Crosbie")</f>
        <v>Owen Crosbie</v>
      </c>
      <c r="B181" s="2">
        <f>IFERROR(__xludf.DUMMYFUNCTION("""COMPUTED_VALUE"""),908.0)</f>
        <v>908</v>
      </c>
      <c r="C181" s="2"/>
    </row>
    <row r="182">
      <c r="A182" s="2" t="str">
        <f>IFERROR(__xludf.DUMMYFUNCTION("""COMPUTED_VALUE"""),"Ali Darwish")</f>
        <v>Ali Darwish</v>
      </c>
      <c r="B182" s="2">
        <f>IFERROR(__xludf.DUMMYFUNCTION("""COMPUTED_VALUE"""),908.0)</f>
        <v>908</v>
      </c>
      <c r="C182" s="2"/>
    </row>
    <row r="183">
      <c r="A183" s="2" t="str">
        <f>IFERROR(__xludf.DUMMYFUNCTION("""COMPUTED_VALUE"""),"Brody Dunbar")</f>
        <v>Brody Dunbar</v>
      </c>
      <c r="B183" s="2">
        <f>IFERROR(__xludf.DUMMYFUNCTION("""COMPUTED_VALUE"""),908.0)</f>
        <v>908</v>
      </c>
      <c r="C183" s="2"/>
    </row>
    <row r="184">
      <c r="A184" s="2" t="str">
        <f>IFERROR(__xludf.DUMMYFUNCTION("""COMPUTED_VALUE"""),"Shaefer Elliott")</f>
        <v>Shaefer Elliott</v>
      </c>
      <c r="B184" s="2">
        <f>IFERROR(__xludf.DUMMYFUNCTION("""COMPUTED_VALUE"""),908.0)</f>
        <v>908</v>
      </c>
      <c r="C184" s="2"/>
    </row>
    <row r="185">
      <c r="A185" s="2" t="str">
        <f>IFERROR(__xludf.DUMMYFUNCTION("""COMPUTED_VALUE"""),"Dean Gilderson")</f>
        <v>Dean Gilderson</v>
      </c>
      <c r="B185" s="2">
        <f>IFERROR(__xludf.DUMMYFUNCTION("""COMPUTED_VALUE"""),908.0)</f>
        <v>908</v>
      </c>
      <c r="C185" s="2"/>
    </row>
    <row r="186">
      <c r="A186" s="2" t="str">
        <f>IFERROR(__xludf.DUMMYFUNCTION("""COMPUTED_VALUE"""),"Phoenix Gould")</f>
        <v>Phoenix Gould</v>
      </c>
      <c r="B186" s="2">
        <f>IFERROR(__xludf.DUMMYFUNCTION("""COMPUTED_VALUE"""),908.0)</f>
        <v>908</v>
      </c>
      <c r="C186" s="2"/>
    </row>
    <row r="187">
      <c r="A187" s="2" t="str">
        <f>IFERROR(__xludf.DUMMYFUNCTION("""COMPUTED_VALUE"""),"Andrew Harding")</f>
        <v>Andrew Harding</v>
      </c>
      <c r="B187" s="2">
        <f>IFERROR(__xludf.DUMMYFUNCTION("""COMPUTED_VALUE"""),908.0)</f>
        <v>908</v>
      </c>
      <c r="C187" s="2"/>
    </row>
    <row r="188">
      <c r="A188" s="2" t="str">
        <f>IFERROR(__xludf.DUMMYFUNCTION("""COMPUTED_VALUE"""),"Brian Kirkwood")</f>
        <v>Brian Kirkwood</v>
      </c>
      <c r="B188" s="2">
        <f>IFERROR(__xludf.DUMMYFUNCTION("""COMPUTED_VALUE"""),908.0)</f>
        <v>908</v>
      </c>
      <c r="C188" s="2"/>
    </row>
    <row r="189">
      <c r="A189" s="2" t="str">
        <f>IFERROR(__xludf.DUMMYFUNCTION("""COMPUTED_VALUE"""),"Nicholas Magagnin")</f>
        <v>Nicholas Magagnin</v>
      </c>
      <c r="B189" s="2">
        <f>IFERROR(__xludf.DUMMYFUNCTION("""COMPUTED_VALUE"""),908.0)</f>
        <v>908</v>
      </c>
      <c r="C189" s="2"/>
    </row>
    <row r="190">
      <c r="A190" s="2" t="str">
        <f>IFERROR(__xludf.DUMMYFUNCTION("""COMPUTED_VALUE"""),"Declan McCloskey")</f>
        <v>Declan McCloskey</v>
      </c>
      <c r="B190" s="2">
        <f>IFERROR(__xludf.DUMMYFUNCTION("""COMPUTED_VALUE"""),908.0)</f>
        <v>908</v>
      </c>
      <c r="C190" s="2"/>
    </row>
    <row r="191">
      <c r="A191" s="2" t="str">
        <f>IFERROR(__xludf.DUMMYFUNCTION("""COMPUTED_VALUE"""),"Elliot McKay")</f>
        <v>Elliot McKay</v>
      </c>
      <c r="B191" s="2">
        <f>IFERROR(__xludf.DUMMYFUNCTION("""COMPUTED_VALUE"""),908.0)</f>
        <v>908</v>
      </c>
      <c r="C191" s="2"/>
    </row>
    <row r="192">
      <c r="A192" s="2" t="str">
        <f>IFERROR(__xludf.DUMMYFUNCTION("""COMPUTED_VALUE"""),"Brody Munro")</f>
        <v>Brody Munro</v>
      </c>
      <c r="B192" s="2">
        <f>IFERROR(__xludf.DUMMYFUNCTION("""COMPUTED_VALUE"""),908.0)</f>
        <v>908</v>
      </c>
      <c r="C192" s="2"/>
    </row>
    <row r="193">
      <c r="A193" s="2" t="str">
        <f>IFERROR(__xludf.DUMMYFUNCTION("""COMPUTED_VALUE"""),"Quentin Pettitt")</f>
        <v>Quentin Pettitt</v>
      </c>
      <c r="B193" s="2">
        <f>IFERROR(__xludf.DUMMYFUNCTION("""COMPUTED_VALUE"""),908.0)</f>
        <v>908</v>
      </c>
      <c r="C193" s="2"/>
    </row>
    <row r="194">
      <c r="A194" s="2" t="str">
        <f>IFERROR(__xludf.DUMMYFUNCTION("""COMPUTED_VALUE"""),"Vihan Raval")</f>
        <v>Vihan Raval</v>
      </c>
      <c r="B194" s="2">
        <f>IFERROR(__xludf.DUMMYFUNCTION("""COMPUTED_VALUE"""),908.0)</f>
        <v>908</v>
      </c>
      <c r="C194" s="2"/>
    </row>
    <row r="195">
      <c r="A195" s="2" t="str">
        <f>IFERROR(__xludf.DUMMYFUNCTION("""COMPUTED_VALUE"""),"Ashton Rees")</f>
        <v>Ashton Rees</v>
      </c>
      <c r="B195" s="2">
        <f>IFERROR(__xludf.DUMMYFUNCTION("""COMPUTED_VALUE"""),908.0)</f>
        <v>908</v>
      </c>
      <c r="C195" s="2"/>
    </row>
    <row r="196">
      <c r="A196" s="2" t="str">
        <f>IFERROR(__xludf.DUMMYFUNCTION("""COMPUTED_VALUE"""),"Hudson Sterritt")</f>
        <v>Hudson Sterritt</v>
      </c>
      <c r="B196" s="2">
        <f>IFERROR(__xludf.DUMMYFUNCTION("""COMPUTED_VALUE"""),908.0)</f>
        <v>908</v>
      </c>
      <c r="C196" s="2"/>
    </row>
    <row r="197">
      <c r="A197" s="2" t="str">
        <f>IFERROR(__xludf.DUMMYFUNCTION("""COMPUTED_VALUE"""),"Guilherme Subtil")</f>
        <v>Guilherme Subtil</v>
      </c>
      <c r="B197" s="2">
        <f>IFERROR(__xludf.DUMMYFUNCTION("""COMPUTED_VALUE"""),908.0)</f>
        <v>908</v>
      </c>
      <c r="C197" s="2"/>
    </row>
    <row r="198">
      <c r="A198" s="2" t="str">
        <f>IFERROR(__xludf.DUMMYFUNCTION("""COMPUTED_VALUE"""),"Frederick White")</f>
        <v>Frederick White</v>
      </c>
      <c r="B198" s="2">
        <f>IFERROR(__xludf.DUMMYFUNCTION("""COMPUTED_VALUE"""),908.0)</f>
        <v>908</v>
      </c>
      <c r="C198" s="2"/>
    </row>
    <row r="199">
      <c r="A199" s="2" t="str">
        <f>IFERROR(__xludf.DUMMYFUNCTION("""COMPUTED_VALUE"""),"Jordan White")</f>
        <v>Jordan White</v>
      </c>
      <c r="B199" s="2">
        <f>IFERROR(__xludf.DUMMYFUNCTION("""COMPUTED_VALUE"""),908.0)</f>
        <v>908</v>
      </c>
      <c r="C199" s="2"/>
    </row>
    <row r="200">
      <c r="A200" s="2" t="str">
        <f>IFERROR(__xludf.DUMMYFUNCTION("""COMPUTED_VALUE"""),"Jad Youssef")</f>
        <v>Jad Youssef</v>
      </c>
      <c r="B200" s="2">
        <f>IFERROR(__xludf.DUMMYFUNCTION("""COMPUTED_VALUE"""),908.0)</f>
        <v>908</v>
      </c>
      <c r="C200" s="2"/>
    </row>
    <row r="201">
      <c r="A201" s="2" t="str">
        <f>IFERROR(__xludf.DUMMYFUNCTION("""COMPUTED_VALUE"""),"Quaid Zobarich")</f>
        <v>Quaid Zobarich</v>
      </c>
      <c r="B201" s="2">
        <f>IFERROR(__xludf.DUMMYFUNCTION("""COMPUTED_VALUE"""),908.0)</f>
        <v>908</v>
      </c>
      <c r="C201" s="2"/>
    </row>
    <row r="202">
      <c r="A202" s="2" t="str">
        <f>IFERROR(__xludf.DUMMYFUNCTION("""COMPUTED_VALUE"""),"Aiden Belanger")</f>
        <v>Aiden Belanger</v>
      </c>
      <c r="B202" s="2">
        <f>IFERROR(__xludf.DUMMYFUNCTION("""COMPUTED_VALUE"""),909.0)</f>
        <v>909</v>
      </c>
      <c r="C202" s="2"/>
    </row>
    <row r="203">
      <c r="A203" s="2" t="str">
        <f>IFERROR(__xludf.DUMMYFUNCTION("""COMPUTED_VALUE"""),"Kate Blasioli")</f>
        <v>Kate Blasioli</v>
      </c>
      <c r="B203" s="2">
        <f>IFERROR(__xludf.DUMMYFUNCTION("""COMPUTED_VALUE"""),909.0)</f>
        <v>909</v>
      </c>
      <c r="C203" s="2"/>
    </row>
    <row r="204">
      <c r="A204" s="2" t="str">
        <f>IFERROR(__xludf.DUMMYFUNCTION("""COMPUTED_VALUE"""),"Peyton Boudreau-Ryan")</f>
        <v>Peyton Boudreau-Ryan</v>
      </c>
      <c r="B204" s="2">
        <f>IFERROR(__xludf.DUMMYFUNCTION("""COMPUTED_VALUE"""),909.0)</f>
        <v>909</v>
      </c>
      <c r="C204" s="2"/>
    </row>
    <row r="205">
      <c r="A205" s="2" t="str">
        <f>IFERROR(__xludf.DUMMYFUNCTION("""COMPUTED_VALUE"""),"Luke Brett")</f>
        <v>Luke Brett</v>
      </c>
      <c r="B205" s="2">
        <f>IFERROR(__xludf.DUMMYFUNCTION("""COMPUTED_VALUE"""),909.0)</f>
        <v>909</v>
      </c>
      <c r="C205" s="2"/>
    </row>
    <row r="206">
      <c r="A206" s="2" t="str">
        <f>IFERROR(__xludf.DUMMYFUNCTION("""COMPUTED_VALUE"""),"Ella Cloutier")</f>
        <v>Ella Cloutier</v>
      </c>
      <c r="B206" s="2">
        <f>IFERROR(__xludf.DUMMYFUNCTION("""COMPUTED_VALUE"""),909.0)</f>
        <v>909</v>
      </c>
      <c r="C206" s="2"/>
    </row>
    <row r="207">
      <c r="A207" s="2" t="str">
        <f>IFERROR(__xludf.DUMMYFUNCTION("""COMPUTED_VALUE"""),"Jack Delaney")</f>
        <v>Jack Delaney</v>
      </c>
      <c r="B207" s="2">
        <f>IFERROR(__xludf.DUMMYFUNCTION("""COMPUTED_VALUE"""),909.0)</f>
        <v>909</v>
      </c>
      <c r="C207" s="2"/>
    </row>
    <row r="208">
      <c r="A208" s="2" t="str">
        <f>IFERROR(__xludf.DUMMYFUNCTION("""COMPUTED_VALUE"""),"Nour El-Beltagy")</f>
        <v>Nour El-Beltagy</v>
      </c>
      <c r="B208" s="2">
        <f>IFERROR(__xludf.DUMMYFUNCTION("""COMPUTED_VALUE"""),909.0)</f>
        <v>909</v>
      </c>
      <c r="C208" s="2"/>
    </row>
    <row r="209">
      <c r="A209" s="2" t="str">
        <f>IFERROR(__xludf.DUMMYFUNCTION("""COMPUTED_VALUE"""),"Joshua Foley")</f>
        <v>Joshua Foley</v>
      </c>
      <c r="B209" s="2">
        <f>IFERROR(__xludf.DUMMYFUNCTION("""COMPUTED_VALUE"""),909.0)</f>
        <v>909</v>
      </c>
      <c r="C209" s="2"/>
    </row>
    <row r="210">
      <c r="A210" s="2" t="str">
        <f>IFERROR(__xludf.DUMMYFUNCTION("""COMPUTED_VALUE"""),"Lucien Hoad")</f>
        <v>Lucien Hoad</v>
      </c>
      <c r="B210" s="2">
        <f>IFERROR(__xludf.DUMMYFUNCTION("""COMPUTED_VALUE"""),909.0)</f>
        <v>909</v>
      </c>
      <c r="C210" s="2"/>
    </row>
    <row r="211">
      <c r="A211" s="2" t="str">
        <f>IFERROR(__xludf.DUMMYFUNCTION("""COMPUTED_VALUE"""),"Courtney Kroft")</f>
        <v>Courtney Kroft</v>
      </c>
      <c r="B211" s="2">
        <f>IFERROR(__xludf.DUMMYFUNCTION("""COMPUTED_VALUE"""),909.0)</f>
        <v>909</v>
      </c>
      <c r="C211" s="2"/>
    </row>
    <row r="212">
      <c r="A212" s="2" t="str">
        <f>IFERROR(__xludf.DUMMYFUNCTION("""COMPUTED_VALUE"""),"Shai Litman")</f>
        <v>Shai Litman</v>
      </c>
      <c r="B212" s="2">
        <f>IFERROR(__xludf.DUMMYFUNCTION("""COMPUTED_VALUE"""),909.0)</f>
        <v>909</v>
      </c>
      <c r="C212" s="2"/>
    </row>
    <row r="213">
      <c r="A213" s="2" t="str">
        <f>IFERROR(__xludf.DUMMYFUNCTION("""COMPUTED_VALUE"""),"Elizabeth Macdonell")</f>
        <v>Elizabeth Macdonell</v>
      </c>
      <c r="B213" s="2">
        <f>IFERROR(__xludf.DUMMYFUNCTION("""COMPUTED_VALUE"""),909.0)</f>
        <v>909</v>
      </c>
      <c r="C213" s="2"/>
    </row>
    <row r="214">
      <c r="A214" s="2" t="str">
        <f>IFERROR(__xludf.DUMMYFUNCTION("""COMPUTED_VALUE"""),"Emma Moon")</f>
        <v>Emma Moon</v>
      </c>
      <c r="B214" s="2">
        <f>IFERROR(__xludf.DUMMYFUNCTION("""COMPUTED_VALUE"""),909.0)</f>
        <v>909</v>
      </c>
      <c r="C214" s="2"/>
    </row>
    <row r="215">
      <c r="A215" s="2" t="str">
        <f>IFERROR(__xludf.DUMMYFUNCTION("""COMPUTED_VALUE"""),"Aryana Morariu")</f>
        <v>Aryana Morariu</v>
      </c>
      <c r="B215" s="2">
        <f>IFERROR(__xludf.DUMMYFUNCTION("""COMPUTED_VALUE"""),909.0)</f>
        <v>909</v>
      </c>
      <c r="C215" s="2"/>
    </row>
    <row r="216">
      <c r="A216" s="2" t="str">
        <f>IFERROR(__xludf.DUMMYFUNCTION("""COMPUTED_VALUE"""),"Georges Nehme")</f>
        <v>Georges Nehme</v>
      </c>
      <c r="B216" s="2">
        <f>IFERROR(__xludf.DUMMYFUNCTION("""COMPUTED_VALUE"""),909.0)</f>
        <v>909</v>
      </c>
      <c r="C216" s="2"/>
    </row>
    <row r="217">
      <c r="A217" s="2" t="str">
        <f>IFERROR(__xludf.DUMMYFUNCTION("""COMPUTED_VALUE"""),"Clare Nelson")</f>
        <v>Clare Nelson</v>
      </c>
      <c r="B217" s="2">
        <f>IFERROR(__xludf.DUMMYFUNCTION("""COMPUTED_VALUE"""),909.0)</f>
        <v>909</v>
      </c>
      <c r="C217" s="2"/>
    </row>
    <row r="218">
      <c r="A218" s="2" t="str">
        <f>IFERROR(__xludf.DUMMYFUNCTION("""COMPUTED_VALUE"""),"Alysha Obas")</f>
        <v>Alysha Obas</v>
      </c>
      <c r="B218" s="2">
        <f>IFERROR(__xludf.DUMMYFUNCTION("""COMPUTED_VALUE"""),909.0)</f>
        <v>909</v>
      </c>
      <c r="C218" s="2"/>
    </row>
    <row r="219">
      <c r="A219" s="2" t="str">
        <f>IFERROR(__xludf.DUMMYFUNCTION("""COMPUTED_VALUE"""),"Ella Pedley")</f>
        <v>Ella Pedley</v>
      </c>
      <c r="B219" s="2">
        <f>IFERROR(__xludf.DUMMYFUNCTION("""COMPUTED_VALUE"""),909.0)</f>
        <v>909</v>
      </c>
      <c r="C219" s="2"/>
    </row>
    <row r="220">
      <c r="A220" s="2" t="str">
        <f>IFERROR(__xludf.DUMMYFUNCTION("""COMPUTED_VALUE"""),"Taryn Price")</f>
        <v>Taryn Price</v>
      </c>
      <c r="B220" s="2">
        <f>IFERROR(__xludf.DUMMYFUNCTION("""COMPUTED_VALUE"""),909.0)</f>
        <v>909</v>
      </c>
      <c r="C220" s="2"/>
    </row>
    <row r="221">
      <c r="A221" s="2" t="str">
        <f>IFERROR(__xludf.DUMMYFUNCTION("""COMPUTED_VALUE"""),"Keera Rennick")</f>
        <v>Keera Rennick</v>
      </c>
      <c r="B221" s="2">
        <f>IFERROR(__xludf.DUMMYFUNCTION("""COMPUTED_VALUE"""),909.0)</f>
        <v>909</v>
      </c>
      <c r="C221" s="2"/>
    </row>
    <row r="222">
      <c r="A222" s="2" t="str">
        <f>IFERROR(__xludf.DUMMYFUNCTION("""COMPUTED_VALUE"""),"Rahul Sanjeev")</f>
        <v>Rahul Sanjeev</v>
      </c>
      <c r="B222" s="2">
        <f>IFERROR(__xludf.DUMMYFUNCTION("""COMPUTED_VALUE"""),909.0)</f>
        <v>909</v>
      </c>
      <c r="C222" s="2"/>
    </row>
    <row r="223">
      <c r="A223" s="2" t="str">
        <f>IFERROR(__xludf.DUMMYFUNCTION("""COMPUTED_VALUE"""),"Adriana Seltenreich")</f>
        <v>Adriana Seltenreich</v>
      </c>
      <c r="B223" s="2">
        <f>IFERROR(__xludf.DUMMYFUNCTION("""COMPUTED_VALUE"""),909.0)</f>
        <v>909</v>
      </c>
      <c r="C223" s="2"/>
    </row>
    <row r="224">
      <c r="A224" s="2" t="str">
        <f>IFERROR(__xludf.DUMMYFUNCTION("""COMPUTED_VALUE"""),"Ella Smith")</f>
        <v>Ella Smith</v>
      </c>
      <c r="B224" s="2">
        <f>IFERROR(__xludf.DUMMYFUNCTION("""COMPUTED_VALUE"""),909.0)</f>
        <v>909</v>
      </c>
      <c r="C224" s="2"/>
    </row>
    <row r="225">
      <c r="A225" s="2" t="str">
        <f>IFERROR(__xludf.DUMMYFUNCTION("""COMPUTED_VALUE"""),"Nevyn Trenholm")</f>
        <v>Nevyn Trenholm</v>
      </c>
      <c r="B225" s="2">
        <f>IFERROR(__xludf.DUMMYFUNCTION("""COMPUTED_VALUE"""),909.0)</f>
        <v>909</v>
      </c>
      <c r="C225" s="2"/>
    </row>
    <row r="226">
      <c r="A226" s="2" t="str">
        <f>IFERROR(__xludf.DUMMYFUNCTION("""COMPUTED_VALUE"""),"Jackson Veige")</f>
        <v>Jackson Veige</v>
      </c>
      <c r="B226" s="2">
        <f>IFERROR(__xludf.DUMMYFUNCTION("""COMPUTED_VALUE"""),909.0)</f>
        <v>909</v>
      </c>
      <c r="C226" s="2"/>
    </row>
    <row r="227">
      <c r="A227" s="2" t="str">
        <f>IFERROR(__xludf.DUMMYFUNCTION("""COMPUTED_VALUE"""),"Camille Whittal")</f>
        <v>Camille Whittal</v>
      </c>
      <c r="B227" s="2">
        <f>IFERROR(__xludf.DUMMYFUNCTION("""COMPUTED_VALUE"""),909.0)</f>
        <v>909</v>
      </c>
      <c r="C227" s="2"/>
    </row>
    <row r="228">
      <c r="A228" s="2" t="str">
        <f>IFERROR(__xludf.DUMMYFUNCTION("""COMPUTED_VALUE"""),"Kenzia Bernard")</f>
        <v>Kenzia Bernard</v>
      </c>
      <c r="B228" s="2">
        <f>IFERROR(__xludf.DUMMYFUNCTION("""COMPUTED_VALUE"""),910.0)</f>
        <v>910</v>
      </c>
      <c r="C228" s="2"/>
    </row>
    <row r="229">
      <c r="A229" s="2" t="str">
        <f>IFERROR(__xludf.DUMMYFUNCTION("""COMPUTED_VALUE"""),"Eryn Chiasson")</f>
        <v>Eryn Chiasson</v>
      </c>
      <c r="B229" s="2">
        <f>IFERROR(__xludf.DUMMYFUNCTION("""COMPUTED_VALUE"""),910.0)</f>
        <v>910</v>
      </c>
      <c r="C229" s="2"/>
    </row>
    <row r="230">
      <c r="A230" s="2" t="str">
        <f>IFERROR(__xludf.DUMMYFUNCTION("""COMPUTED_VALUE"""),"Jackson Davey")</f>
        <v>Jackson Davey</v>
      </c>
      <c r="B230" s="2">
        <f>IFERROR(__xludf.DUMMYFUNCTION("""COMPUTED_VALUE"""),910.0)</f>
        <v>910</v>
      </c>
      <c r="C230" s="2"/>
    </row>
    <row r="231">
      <c r="A231" s="2" t="str">
        <f>IFERROR(__xludf.DUMMYFUNCTION("""COMPUTED_VALUE"""),"Ronan De Rasp")</f>
        <v>Ronan De Rasp</v>
      </c>
      <c r="B231" s="2">
        <f>IFERROR(__xludf.DUMMYFUNCTION("""COMPUTED_VALUE"""),910.0)</f>
        <v>910</v>
      </c>
      <c r="C231" s="2"/>
    </row>
    <row r="232">
      <c r="A232" s="2" t="str">
        <f>IFERROR(__xludf.DUMMYFUNCTION("""COMPUTED_VALUE"""),"Marcus Donkor")</f>
        <v>Marcus Donkor</v>
      </c>
      <c r="B232" s="2">
        <f>IFERROR(__xludf.DUMMYFUNCTION("""COMPUTED_VALUE"""),910.0)</f>
        <v>910</v>
      </c>
      <c r="C232" s="2"/>
    </row>
    <row r="233">
      <c r="A233" s="2" t="str">
        <f>IFERROR(__xludf.DUMMYFUNCTION("""COMPUTED_VALUE"""),"Kieran Holton-Hickey")</f>
        <v>Kieran Holton-Hickey</v>
      </c>
      <c r="B233" s="2">
        <f>IFERROR(__xludf.DUMMYFUNCTION("""COMPUTED_VALUE"""),910.0)</f>
        <v>910</v>
      </c>
      <c r="C233" s="2"/>
    </row>
    <row r="234">
      <c r="A234" s="2" t="str">
        <f>IFERROR(__xludf.DUMMYFUNCTION("""COMPUTED_VALUE"""),"Mikku Janczyk")</f>
        <v>Mikku Janczyk</v>
      </c>
      <c r="B234" s="2">
        <f>IFERROR(__xludf.DUMMYFUNCTION("""COMPUTED_VALUE"""),910.0)</f>
        <v>910</v>
      </c>
      <c r="C234" s="2"/>
    </row>
    <row r="235">
      <c r="A235" s="2" t="str">
        <f>IFERROR(__xludf.DUMMYFUNCTION("""COMPUTED_VALUE"""),"Emma Kaulaity")</f>
        <v>Emma Kaulaity</v>
      </c>
      <c r="B235" s="2">
        <f>IFERROR(__xludf.DUMMYFUNCTION("""COMPUTED_VALUE"""),910.0)</f>
        <v>910</v>
      </c>
      <c r="C235" s="2"/>
    </row>
    <row r="236">
      <c r="A236" s="2" t="str">
        <f>IFERROR(__xludf.DUMMYFUNCTION("""COMPUTED_VALUE"""),"Jackson Lambert")</f>
        <v>Jackson Lambert</v>
      </c>
      <c r="B236" s="2">
        <f>IFERROR(__xludf.DUMMYFUNCTION("""COMPUTED_VALUE"""),910.0)</f>
        <v>910</v>
      </c>
      <c r="C236" s="2"/>
    </row>
    <row r="237">
      <c r="A237" s="2" t="str">
        <f>IFERROR(__xludf.DUMMYFUNCTION("""COMPUTED_VALUE"""),"Brayden Linsangan")</f>
        <v>Brayden Linsangan</v>
      </c>
      <c r="B237" s="2">
        <f>IFERROR(__xludf.DUMMYFUNCTION("""COMPUTED_VALUE"""),910.0)</f>
        <v>910</v>
      </c>
      <c r="C237" s="2"/>
    </row>
    <row r="238">
      <c r="A238" s="2" t="str">
        <f>IFERROR(__xludf.DUMMYFUNCTION("""COMPUTED_VALUE"""),"Alina MacNeil")</f>
        <v>Alina MacNeil</v>
      </c>
      <c r="B238" s="2">
        <f>IFERROR(__xludf.DUMMYFUNCTION("""COMPUTED_VALUE"""),910.0)</f>
        <v>910</v>
      </c>
      <c r="C238" s="2"/>
    </row>
    <row r="239">
      <c r="A239" s="2" t="str">
        <f>IFERROR(__xludf.DUMMYFUNCTION("""COMPUTED_VALUE"""),"Norah McGetchie")</f>
        <v>Norah McGetchie</v>
      </c>
      <c r="B239" s="2">
        <f>IFERROR(__xludf.DUMMYFUNCTION("""COMPUTED_VALUE"""),910.0)</f>
        <v>910</v>
      </c>
      <c r="C239" s="2"/>
    </row>
    <row r="240">
      <c r="A240" s="2" t="str">
        <f>IFERROR(__xludf.DUMMYFUNCTION("""COMPUTED_VALUE"""),"Ryan Milbury")</f>
        <v>Ryan Milbury</v>
      </c>
      <c r="B240" s="2">
        <f>IFERROR(__xludf.DUMMYFUNCTION("""COMPUTED_VALUE"""),910.0)</f>
        <v>910</v>
      </c>
      <c r="C240" s="2"/>
    </row>
    <row r="241">
      <c r="A241" s="2" t="str">
        <f>IFERROR(__xludf.DUMMYFUNCTION("""COMPUTED_VALUE"""),"Alex Moreno Secaira")</f>
        <v>Alex Moreno Secaira</v>
      </c>
      <c r="B241" s="2">
        <f>IFERROR(__xludf.DUMMYFUNCTION("""COMPUTED_VALUE"""),910.0)</f>
        <v>910</v>
      </c>
      <c r="C241" s="2"/>
    </row>
    <row r="242">
      <c r="A242" s="2" t="str">
        <f>IFERROR(__xludf.DUMMYFUNCTION("""COMPUTED_VALUE"""),"Ava Pope")</f>
        <v>Ava Pope</v>
      </c>
      <c r="B242" s="2">
        <f>IFERROR(__xludf.DUMMYFUNCTION("""COMPUTED_VALUE"""),910.0)</f>
        <v>910</v>
      </c>
      <c r="C242" s="2"/>
    </row>
    <row r="243">
      <c r="A243" s="2" t="str">
        <f>IFERROR(__xludf.DUMMYFUNCTION("""COMPUTED_VALUE"""),"Sienna Pope")</f>
        <v>Sienna Pope</v>
      </c>
      <c r="B243" s="2">
        <f>IFERROR(__xludf.DUMMYFUNCTION("""COMPUTED_VALUE"""),910.0)</f>
        <v>910</v>
      </c>
      <c r="C243" s="2"/>
    </row>
    <row r="244">
      <c r="A244" s="2" t="str">
        <f>IFERROR(__xludf.DUMMYFUNCTION("""COMPUTED_VALUE"""),"Violet Sheahan")</f>
        <v>Violet Sheahan</v>
      </c>
      <c r="B244" s="2">
        <f>IFERROR(__xludf.DUMMYFUNCTION("""COMPUTED_VALUE"""),910.0)</f>
        <v>910</v>
      </c>
      <c r="C244" s="2"/>
    </row>
    <row r="245">
      <c r="A245" s="2" t="str">
        <f>IFERROR(__xludf.DUMMYFUNCTION("""COMPUTED_VALUE"""),"Charles Skrok")</f>
        <v>Charles Skrok</v>
      </c>
      <c r="B245" s="2">
        <f>IFERROR(__xludf.DUMMYFUNCTION("""COMPUTED_VALUE"""),910.0)</f>
        <v>910</v>
      </c>
      <c r="C245" s="2"/>
    </row>
    <row r="246">
      <c r="A246" s="2" t="str">
        <f>IFERROR(__xludf.DUMMYFUNCTION("""COMPUTED_VALUE"""),"Devin Swire")</f>
        <v>Devin Swire</v>
      </c>
      <c r="B246" s="2">
        <f>IFERROR(__xludf.DUMMYFUNCTION("""COMPUTED_VALUE"""),910.0)</f>
        <v>910</v>
      </c>
      <c r="C246" s="2"/>
    </row>
    <row r="247">
      <c r="A247" s="2" t="str">
        <f>IFERROR(__xludf.DUMMYFUNCTION("""COMPUTED_VALUE"""),"Nicholas Tarte")</f>
        <v>Nicholas Tarte</v>
      </c>
      <c r="B247" s="2">
        <f>IFERROR(__xludf.DUMMYFUNCTION("""COMPUTED_VALUE"""),910.0)</f>
        <v>910</v>
      </c>
      <c r="C247" s="2"/>
    </row>
    <row r="248">
      <c r="A248" s="2" t="str">
        <f>IFERROR(__xludf.DUMMYFUNCTION("""COMPUTED_VALUE"""),"Dawson Thompson-Lambon")</f>
        <v>Dawson Thompson-Lambon</v>
      </c>
      <c r="B248" s="2">
        <f>IFERROR(__xludf.DUMMYFUNCTION("""COMPUTED_VALUE"""),910.0)</f>
        <v>910</v>
      </c>
      <c r="C248" s="2"/>
    </row>
    <row r="249">
      <c r="A249" s="2" t="str">
        <f>IFERROR(__xludf.DUMMYFUNCTION("""COMPUTED_VALUE"""),"Livia Villeneuve")</f>
        <v>Livia Villeneuve</v>
      </c>
      <c r="B249" s="2">
        <f>IFERROR(__xludf.DUMMYFUNCTION("""COMPUTED_VALUE"""),910.0)</f>
        <v>910</v>
      </c>
      <c r="C249" s="2"/>
    </row>
    <row r="250">
      <c r="A250" s="2" t="str">
        <f>IFERROR(__xludf.DUMMYFUNCTION("""COMPUTED_VALUE"""),"Elizabeth Weber")</f>
        <v>Elizabeth Weber</v>
      </c>
      <c r="B250" s="2">
        <f>IFERROR(__xludf.DUMMYFUNCTION("""COMPUTED_VALUE"""),910.0)</f>
        <v>910</v>
      </c>
      <c r="C250" s="2"/>
    </row>
    <row r="251">
      <c r="A251" s="2" t="str">
        <f>IFERROR(__xludf.DUMMYFUNCTION("""COMPUTED_VALUE"""),"Olivia Amponsah-Fordjour")</f>
        <v>Olivia Amponsah-Fordjour</v>
      </c>
      <c r="B251" s="2">
        <f>IFERROR(__xludf.DUMMYFUNCTION("""COMPUTED_VALUE"""),911.0)</f>
        <v>911</v>
      </c>
      <c r="C251" s="2"/>
    </row>
    <row r="252">
      <c r="A252" s="2" t="str">
        <f>IFERROR(__xludf.DUMMYFUNCTION("""COMPUTED_VALUE"""),"Claire Driscoll")</f>
        <v>Claire Driscoll</v>
      </c>
      <c r="B252" s="2">
        <f>IFERROR(__xludf.DUMMYFUNCTION("""COMPUTED_VALUE"""),911.0)</f>
        <v>911</v>
      </c>
      <c r="C252" s="2"/>
    </row>
    <row r="253">
      <c r="A253" s="2" t="str">
        <f>IFERROR(__xludf.DUMMYFUNCTION("""COMPUTED_VALUE"""),"Jeremiah Easy")</f>
        <v>Jeremiah Easy</v>
      </c>
      <c r="B253" s="2">
        <f>IFERROR(__xludf.DUMMYFUNCTION("""COMPUTED_VALUE"""),911.0)</f>
        <v>911</v>
      </c>
      <c r="C253" s="2"/>
    </row>
    <row r="254">
      <c r="A254" s="2" t="str">
        <f>IFERROR(__xludf.DUMMYFUNCTION("""COMPUTED_VALUE"""),"Sophie Evans")</f>
        <v>Sophie Evans</v>
      </c>
      <c r="B254" s="2">
        <f>IFERROR(__xludf.DUMMYFUNCTION("""COMPUTED_VALUE"""),911.0)</f>
        <v>911</v>
      </c>
      <c r="C254" s="2"/>
    </row>
    <row r="255">
      <c r="A255" s="2" t="str">
        <f>IFERROR(__xludf.DUMMYFUNCTION("""COMPUTED_VALUE"""),"Teagan Field")</f>
        <v>Teagan Field</v>
      </c>
      <c r="B255" s="2">
        <f>IFERROR(__xludf.DUMMYFUNCTION("""COMPUTED_VALUE"""),911.0)</f>
        <v>911</v>
      </c>
      <c r="C255" s="2"/>
    </row>
    <row r="256">
      <c r="A256" s="2" t="str">
        <f>IFERROR(__xludf.DUMMYFUNCTION("""COMPUTED_VALUE"""),"Izaia Freyer")</f>
        <v>Izaia Freyer</v>
      </c>
      <c r="B256" s="2">
        <f>IFERROR(__xludf.DUMMYFUNCTION("""COMPUTED_VALUE"""),911.0)</f>
        <v>911</v>
      </c>
      <c r="C256" s="2"/>
    </row>
    <row r="257">
      <c r="A257" s="2" t="str">
        <f>IFERROR(__xludf.DUMMYFUNCTION("""COMPUTED_VALUE"""),"Jai Ghanta")</f>
        <v>Jai Ghanta</v>
      </c>
      <c r="B257" s="2">
        <f>IFERROR(__xludf.DUMMYFUNCTION("""COMPUTED_VALUE"""),911.0)</f>
        <v>911</v>
      </c>
      <c r="C257" s="2"/>
    </row>
    <row r="258">
      <c r="A258" s="2" t="str">
        <f>IFERROR(__xludf.DUMMYFUNCTION("""COMPUTED_VALUE"""),"Chloe King")</f>
        <v>Chloe King</v>
      </c>
      <c r="B258" s="2">
        <f>IFERROR(__xludf.DUMMYFUNCTION("""COMPUTED_VALUE"""),911.0)</f>
        <v>911</v>
      </c>
      <c r="C258" s="2"/>
    </row>
    <row r="259">
      <c r="A259" s="2" t="str">
        <f>IFERROR(__xludf.DUMMYFUNCTION("""COMPUTED_VALUE"""),"Jacob Lor")</f>
        <v>Jacob Lor</v>
      </c>
      <c r="B259" s="2">
        <f>IFERROR(__xludf.DUMMYFUNCTION("""COMPUTED_VALUE"""),911.0)</f>
        <v>911</v>
      </c>
      <c r="C259" s="2"/>
    </row>
    <row r="260">
      <c r="A260" s="2" t="str">
        <f>IFERROR(__xludf.DUMMYFUNCTION("""COMPUTED_VALUE"""),"Nicholas Macaraig")</f>
        <v>Nicholas Macaraig</v>
      </c>
      <c r="B260" s="2">
        <f>IFERROR(__xludf.DUMMYFUNCTION("""COMPUTED_VALUE"""),911.0)</f>
        <v>911</v>
      </c>
      <c r="C260" s="2"/>
    </row>
    <row r="261">
      <c r="A261" s="2" t="str">
        <f>IFERROR(__xludf.DUMMYFUNCTION("""COMPUTED_VALUE"""),"Ava Matthews")</f>
        <v>Ava Matthews</v>
      </c>
      <c r="B261" s="2">
        <f>IFERROR(__xludf.DUMMYFUNCTION("""COMPUTED_VALUE"""),911.0)</f>
        <v>911</v>
      </c>
      <c r="C261" s="2"/>
    </row>
    <row r="262">
      <c r="A262" s="2" t="str">
        <f>IFERROR(__xludf.DUMMYFUNCTION("""COMPUTED_VALUE"""),"Aiva McLennan")</f>
        <v>Aiva McLennan</v>
      </c>
      <c r="B262" s="2">
        <f>IFERROR(__xludf.DUMMYFUNCTION("""COMPUTED_VALUE"""),911.0)</f>
        <v>911</v>
      </c>
      <c r="C262" s="2"/>
    </row>
    <row r="263">
      <c r="A263" s="2" t="str">
        <f>IFERROR(__xludf.DUMMYFUNCTION("""COMPUTED_VALUE"""),"Maria Melo Forero")</f>
        <v>Maria Melo Forero</v>
      </c>
      <c r="B263" s="2">
        <f>IFERROR(__xludf.DUMMYFUNCTION("""COMPUTED_VALUE"""),911.0)</f>
        <v>911</v>
      </c>
      <c r="C263" s="2"/>
    </row>
    <row r="264">
      <c r="A264" s="2" t="str">
        <f>IFERROR(__xludf.DUMMYFUNCTION("""COMPUTED_VALUE"""),"Benjamin Mirabelli")</f>
        <v>Benjamin Mirabelli</v>
      </c>
      <c r="B264" s="2">
        <f>IFERROR(__xludf.DUMMYFUNCTION("""COMPUTED_VALUE"""),911.0)</f>
        <v>911</v>
      </c>
      <c r="C264" s="2"/>
    </row>
    <row r="265">
      <c r="A265" s="2" t="str">
        <f>IFERROR(__xludf.DUMMYFUNCTION("""COMPUTED_VALUE"""),"Ryan Miranda")</f>
        <v>Ryan Miranda</v>
      </c>
      <c r="B265" s="2">
        <f>IFERROR(__xludf.DUMMYFUNCTION("""COMPUTED_VALUE"""),911.0)</f>
        <v>911</v>
      </c>
      <c r="C265" s="2"/>
    </row>
    <row r="266">
      <c r="A266" s="2" t="str">
        <f>IFERROR(__xludf.DUMMYFUNCTION("""COMPUTED_VALUE"""),"Niall O'Grady Dionne")</f>
        <v>Niall O'Grady Dionne</v>
      </c>
      <c r="B266" s="2">
        <f>IFERROR(__xludf.DUMMYFUNCTION("""COMPUTED_VALUE"""),911.0)</f>
        <v>911</v>
      </c>
      <c r="C266" s="2"/>
    </row>
    <row r="267">
      <c r="A267" s="2" t="str">
        <f>IFERROR(__xludf.DUMMYFUNCTION("""COMPUTED_VALUE"""),"Kashish Patel")</f>
        <v>Kashish Patel</v>
      </c>
      <c r="B267" s="2">
        <f>IFERROR(__xludf.DUMMYFUNCTION("""COMPUTED_VALUE"""),911.0)</f>
        <v>911</v>
      </c>
      <c r="C267" s="2"/>
    </row>
    <row r="268">
      <c r="A268" s="2" t="str">
        <f>IFERROR(__xludf.DUMMYFUNCTION("""COMPUTED_VALUE"""),"Elizabeth Poole")</f>
        <v>Elizabeth Poole</v>
      </c>
      <c r="B268" s="2">
        <f>IFERROR(__xludf.DUMMYFUNCTION("""COMPUTED_VALUE"""),911.0)</f>
        <v>911</v>
      </c>
      <c r="C268" s="2"/>
    </row>
    <row r="269">
      <c r="A269" s="2" t="str">
        <f>IFERROR(__xludf.DUMMYFUNCTION("""COMPUTED_VALUE"""),"Jessica Potter")</f>
        <v>Jessica Potter</v>
      </c>
      <c r="B269" s="2">
        <f>IFERROR(__xludf.DUMMYFUNCTION("""COMPUTED_VALUE"""),911.0)</f>
        <v>911</v>
      </c>
      <c r="C269" s="2"/>
    </row>
    <row r="270">
      <c r="A270" s="2" t="str">
        <f>IFERROR(__xludf.DUMMYFUNCTION("""COMPUTED_VALUE"""),"Samantha Potter")</f>
        <v>Samantha Potter</v>
      </c>
      <c r="B270" s="2">
        <f>IFERROR(__xludf.DUMMYFUNCTION("""COMPUTED_VALUE"""),911.0)</f>
        <v>911</v>
      </c>
      <c r="C270" s="2"/>
    </row>
    <row r="271">
      <c r="A271" s="2" t="str">
        <f>IFERROR(__xludf.DUMMYFUNCTION("""COMPUTED_VALUE"""),"Chris Roberts")</f>
        <v>Chris Roberts</v>
      </c>
      <c r="B271" s="2">
        <f>IFERROR(__xludf.DUMMYFUNCTION("""COMPUTED_VALUE"""),911.0)</f>
        <v>911</v>
      </c>
      <c r="C271" s="2"/>
    </row>
    <row r="272">
      <c r="A272" s="2" t="str">
        <f>IFERROR(__xludf.DUMMYFUNCTION("""COMPUTED_VALUE"""),"Avery Schoenhofen")</f>
        <v>Avery Schoenhofen</v>
      </c>
      <c r="B272" s="2">
        <f>IFERROR(__xludf.DUMMYFUNCTION("""COMPUTED_VALUE"""),911.0)</f>
        <v>911</v>
      </c>
      <c r="C272" s="2"/>
    </row>
    <row r="273">
      <c r="A273" s="2" t="str">
        <f>IFERROR(__xludf.DUMMYFUNCTION("""COMPUTED_VALUE"""),"Indigo Schuurman")</f>
        <v>Indigo Schuurman</v>
      </c>
      <c r="B273" s="2">
        <f>IFERROR(__xludf.DUMMYFUNCTION("""COMPUTED_VALUE"""),911.0)</f>
        <v>911</v>
      </c>
      <c r="C273" s="2"/>
    </row>
    <row r="274">
      <c r="A274" s="2" t="str">
        <f>IFERROR(__xludf.DUMMYFUNCTION("""COMPUTED_VALUE"""),"Logan Sherwin")</f>
        <v>Logan Sherwin</v>
      </c>
      <c r="B274" s="2">
        <f>IFERROR(__xludf.DUMMYFUNCTION("""COMPUTED_VALUE"""),911.0)</f>
        <v>911</v>
      </c>
      <c r="C274" s="2"/>
    </row>
    <row r="275">
      <c r="A275" s="2" t="str">
        <f>IFERROR(__xludf.DUMMYFUNCTION("""COMPUTED_VALUE"""),"Elizabeth Smith")</f>
        <v>Elizabeth Smith</v>
      </c>
      <c r="B275" s="2">
        <f>IFERROR(__xludf.DUMMYFUNCTION("""COMPUTED_VALUE"""),911.0)</f>
        <v>911</v>
      </c>
      <c r="C275" s="2"/>
    </row>
    <row r="276">
      <c r="A276" s="2" t="str">
        <f>IFERROR(__xludf.DUMMYFUNCTION("""COMPUTED_VALUE"""),"Shane Tierney")</f>
        <v>Shane Tierney</v>
      </c>
      <c r="B276" s="2">
        <f>IFERROR(__xludf.DUMMYFUNCTION("""COMPUTED_VALUE"""),911.0)</f>
        <v>911</v>
      </c>
      <c r="C276" s="2"/>
    </row>
    <row r="277">
      <c r="A277" s="2" t="str">
        <f>IFERROR(__xludf.DUMMYFUNCTION("""COMPUTED_VALUE"""),"Sanchaita Banerjee")</f>
        <v>Sanchaita Banerjee</v>
      </c>
      <c r="B277" s="2">
        <f>IFERROR(__xludf.DUMMYFUNCTION("""COMPUTED_VALUE"""),912.0)</f>
        <v>912</v>
      </c>
      <c r="C277" s="2"/>
    </row>
    <row r="278">
      <c r="A278" s="2" t="str">
        <f>IFERROR(__xludf.DUMMYFUNCTION("""COMPUTED_VALUE"""),"Fiona Buffone")</f>
        <v>Fiona Buffone</v>
      </c>
      <c r="B278" s="2">
        <f>IFERROR(__xludf.DUMMYFUNCTION("""COMPUTED_VALUE"""),912.0)</f>
        <v>912</v>
      </c>
      <c r="C278" s="2"/>
    </row>
    <row r="279">
      <c r="A279" s="2" t="str">
        <f>IFERROR(__xludf.DUMMYFUNCTION("""COMPUTED_VALUE"""),"Logan Conlon")</f>
        <v>Logan Conlon</v>
      </c>
      <c r="B279" s="2">
        <f>IFERROR(__xludf.DUMMYFUNCTION("""COMPUTED_VALUE"""),912.0)</f>
        <v>912</v>
      </c>
      <c r="C279" s="2"/>
    </row>
    <row r="280">
      <c r="A280" s="2" t="str">
        <f>IFERROR(__xludf.DUMMYFUNCTION("""COMPUTED_VALUE"""),"Makayla de la Roche")</f>
        <v>Makayla de la Roche</v>
      </c>
      <c r="B280" s="2">
        <f>IFERROR(__xludf.DUMMYFUNCTION("""COMPUTED_VALUE"""),912.0)</f>
        <v>912</v>
      </c>
      <c r="C280" s="2"/>
    </row>
    <row r="281">
      <c r="A281" s="2" t="str">
        <f>IFERROR(__xludf.DUMMYFUNCTION("""COMPUTED_VALUE"""),"Emma Dunmore")</f>
        <v>Emma Dunmore</v>
      </c>
      <c r="B281" s="2">
        <f>IFERROR(__xludf.DUMMYFUNCTION("""COMPUTED_VALUE"""),912.0)</f>
        <v>912</v>
      </c>
      <c r="C281" s="2"/>
    </row>
    <row r="282">
      <c r="A282" s="2" t="str">
        <f>IFERROR(__xludf.DUMMYFUNCTION("""COMPUTED_VALUE"""),"Stephanie Edugie")</f>
        <v>Stephanie Edugie</v>
      </c>
      <c r="B282" s="2">
        <f>IFERROR(__xludf.DUMMYFUNCTION("""COMPUTED_VALUE"""),912.0)</f>
        <v>912</v>
      </c>
      <c r="C282" s="2"/>
    </row>
    <row r="283">
      <c r="A283" s="2" t="str">
        <f>IFERROR(__xludf.DUMMYFUNCTION("""COMPUTED_VALUE"""),"Caitlin Gourlie")</f>
        <v>Caitlin Gourlie</v>
      </c>
      <c r="B283" s="2">
        <f>IFERROR(__xludf.DUMMYFUNCTION("""COMPUTED_VALUE"""),912.0)</f>
        <v>912</v>
      </c>
      <c r="C283" s="2"/>
    </row>
    <row r="284">
      <c r="A284" s="2" t="str">
        <f>IFERROR(__xludf.DUMMYFUNCTION("""COMPUTED_VALUE"""),"Anne-Marie Hobbs")</f>
        <v>Anne-Marie Hobbs</v>
      </c>
      <c r="B284" s="2">
        <f>IFERROR(__xludf.DUMMYFUNCTION("""COMPUTED_VALUE"""),912.0)</f>
        <v>912</v>
      </c>
      <c r="C284" s="2"/>
    </row>
    <row r="285">
      <c r="A285" s="2" t="str">
        <f>IFERROR(__xludf.DUMMYFUNCTION("""COMPUTED_VALUE"""),"Brooke Ingraham")</f>
        <v>Brooke Ingraham</v>
      </c>
      <c r="B285" s="2">
        <f>IFERROR(__xludf.DUMMYFUNCTION("""COMPUTED_VALUE"""),912.0)</f>
        <v>912</v>
      </c>
      <c r="C285" s="2"/>
    </row>
    <row r="286">
      <c r="A286" s="2" t="str">
        <f>IFERROR(__xludf.DUMMYFUNCTION("""COMPUTED_VALUE"""),"Mia Jung")</f>
        <v>Mia Jung</v>
      </c>
      <c r="B286" s="2">
        <f>IFERROR(__xludf.DUMMYFUNCTION("""COMPUTED_VALUE"""),912.0)</f>
        <v>912</v>
      </c>
      <c r="C286" s="2"/>
    </row>
    <row r="287">
      <c r="A287" s="2" t="str">
        <f>IFERROR(__xludf.DUMMYFUNCTION("""COMPUTED_VALUE"""),"Rubiina Keays")</f>
        <v>Rubiina Keays</v>
      </c>
      <c r="B287" s="2">
        <f>IFERROR(__xludf.DUMMYFUNCTION("""COMPUTED_VALUE"""),912.0)</f>
        <v>912</v>
      </c>
      <c r="C287" s="2"/>
    </row>
    <row r="288">
      <c r="A288" s="2" t="str">
        <f>IFERROR(__xludf.DUMMYFUNCTION("""COMPUTED_VALUE"""),"Hayden Moncrieff")</f>
        <v>Hayden Moncrieff</v>
      </c>
      <c r="B288" s="2">
        <f>IFERROR(__xludf.DUMMYFUNCTION("""COMPUTED_VALUE"""),912.0)</f>
        <v>912</v>
      </c>
      <c r="C288" s="2"/>
    </row>
    <row r="289">
      <c r="A289" s="2" t="str">
        <f>IFERROR(__xludf.DUMMYFUNCTION("""COMPUTED_VALUE"""),"Honoura Mulvihill")</f>
        <v>Honoura Mulvihill</v>
      </c>
      <c r="B289" s="2">
        <f>IFERROR(__xludf.DUMMYFUNCTION("""COMPUTED_VALUE"""),912.0)</f>
        <v>912</v>
      </c>
      <c r="C289" s="2"/>
    </row>
    <row r="290">
      <c r="A290" s="2" t="str">
        <f>IFERROR(__xludf.DUMMYFUNCTION("""COMPUTED_VALUE"""),"Alexis Nabi")</f>
        <v>Alexis Nabi</v>
      </c>
      <c r="B290" s="2">
        <f>IFERROR(__xludf.DUMMYFUNCTION("""COMPUTED_VALUE"""),912.0)</f>
        <v>912</v>
      </c>
      <c r="C290" s="2"/>
    </row>
    <row r="291">
      <c r="A291" s="2" t="str">
        <f>IFERROR(__xludf.DUMMYFUNCTION("""COMPUTED_VALUE"""),"Megan Nguyen")</f>
        <v>Megan Nguyen</v>
      </c>
      <c r="B291" s="2">
        <f>IFERROR(__xludf.DUMMYFUNCTION("""COMPUTED_VALUE"""),912.0)</f>
        <v>912</v>
      </c>
      <c r="C291" s="2"/>
    </row>
    <row r="292">
      <c r="A292" s="2" t="str">
        <f>IFERROR(__xludf.DUMMYFUNCTION("""COMPUTED_VALUE"""),"Jessaca Nou")</f>
        <v>Jessaca Nou</v>
      </c>
      <c r="B292" s="2">
        <f>IFERROR(__xludf.DUMMYFUNCTION("""COMPUTED_VALUE"""),912.0)</f>
        <v>912</v>
      </c>
      <c r="C292" s="2"/>
    </row>
    <row r="293">
      <c r="A293" s="2" t="str">
        <f>IFERROR(__xludf.DUMMYFUNCTION("""COMPUTED_VALUE"""),"Londyn Pamphile")</f>
        <v>Londyn Pamphile</v>
      </c>
      <c r="B293" s="2">
        <f>IFERROR(__xludf.DUMMYFUNCTION("""COMPUTED_VALUE"""),912.0)</f>
        <v>912</v>
      </c>
      <c r="C293" s="2"/>
    </row>
    <row r="294">
      <c r="A294" s="2" t="str">
        <f>IFERROR(__xludf.DUMMYFUNCTION("""COMPUTED_VALUE"""),"Evanee Parlee")</f>
        <v>Evanee Parlee</v>
      </c>
      <c r="B294" s="2">
        <f>IFERROR(__xludf.DUMMYFUNCTION("""COMPUTED_VALUE"""),912.0)</f>
        <v>912</v>
      </c>
      <c r="C294" s="2"/>
    </row>
    <row r="295">
      <c r="A295" s="2" t="str">
        <f>IFERROR(__xludf.DUMMYFUNCTION("""COMPUTED_VALUE"""),"Savannah Perry")</f>
        <v>Savannah Perry</v>
      </c>
      <c r="B295" s="2">
        <f>IFERROR(__xludf.DUMMYFUNCTION("""COMPUTED_VALUE"""),912.0)</f>
        <v>912</v>
      </c>
      <c r="C295" s="2"/>
    </row>
    <row r="296">
      <c r="A296" s="2" t="str">
        <f>IFERROR(__xludf.DUMMYFUNCTION("""COMPUTED_VALUE"""),"Abigail Pistor")</f>
        <v>Abigail Pistor</v>
      </c>
      <c r="B296" s="2">
        <f>IFERROR(__xludf.DUMMYFUNCTION("""COMPUTED_VALUE"""),912.0)</f>
        <v>912</v>
      </c>
      <c r="C296" s="2"/>
    </row>
    <row r="297">
      <c r="A297" s="2" t="str">
        <f>IFERROR(__xludf.DUMMYFUNCTION("""COMPUTED_VALUE"""),"Leigha Sajkunovic")</f>
        <v>Leigha Sajkunovic</v>
      </c>
      <c r="B297" s="2">
        <f>IFERROR(__xludf.DUMMYFUNCTION("""COMPUTED_VALUE"""),912.0)</f>
        <v>912</v>
      </c>
      <c r="C297" s="2"/>
    </row>
    <row r="298">
      <c r="A298" s="2" t="str">
        <f>IFERROR(__xludf.DUMMYFUNCTION("""COMPUTED_VALUE"""),"Maya Samra")</f>
        <v>Maya Samra</v>
      </c>
      <c r="B298" s="2">
        <f>IFERROR(__xludf.DUMMYFUNCTION("""COMPUTED_VALUE"""),912.0)</f>
        <v>912</v>
      </c>
      <c r="C298" s="2"/>
    </row>
    <row r="299">
      <c r="A299" s="2" t="str">
        <f>IFERROR(__xludf.DUMMYFUNCTION("""COMPUTED_VALUE"""),"Anna Schoch")</f>
        <v>Anna Schoch</v>
      </c>
      <c r="B299" s="2">
        <f>IFERROR(__xludf.DUMMYFUNCTION("""COMPUTED_VALUE"""),912.0)</f>
        <v>912</v>
      </c>
      <c r="C299" s="2"/>
    </row>
    <row r="300">
      <c r="A300" s="2" t="str">
        <f>IFERROR(__xludf.DUMMYFUNCTION("""COMPUTED_VALUE"""),"Stella Sherban")</f>
        <v>Stella Sherban</v>
      </c>
      <c r="B300" s="2">
        <f>IFERROR(__xludf.DUMMYFUNCTION("""COMPUTED_VALUE"""),912.0)</f>
        <v>912</v>
      </c>
      <c r="C300" s="2"/>
    </row>
    <row r="301">
      <c r="A301" s="2" t="str">
        <f>IFERROR(__xludf.DUMMYFUNCTION("""COMPUTED_VALUE"""),"Madeleine Siolek")</f>
        <v>Madeleine Siolek</v>
      </c>
      <c r="B301" s="2">
        <f>IFERROR(__xludf.DUMMYFUNCTION("""COMPUTED_VALUE"""),912.0)</f>
        <v>912</v>
      </c>
      <c r="C301" s="2"/>
    </row>
    <row r="302">
      <c r="A302" s="2" t="str">
        <f>IFERROR(__xludf.DUMMYFUNCTION("""COMPUTED_VALUE"""),"Leah Watt")</f>
        <v>Leah Watt</v>
      </c>
      <c r="B302" s="2">
        <f>IFERROR(__xludf.DUMMYFUNCTION("""COMPUTED_VALUE"""),912.0)</f>
        <v>912</v>
      </c>
      <c r="C302" s="2"/>
    </row>
    <row r="303">
      <c r="A303" s="2" t="str">
        <f>IFERROR(__xludf.DUMMYFUNCTION("""COMPUTED_VALUE"""),"Adi Yurkov")</f>
        <v>Adi Yurkov</v>
      </c>
      <c r="B303" s="2">
        <f>IFERROR(__xludf.DUMMYFUNCTION("""COMPUTED_VALUE"""),912.0)</f>
        <v>912</v>
      </c>
      <c r="C303" s="2"/>
    </row>
    <row r="304">
      <c r="A304" s="2" t="str">
        <f>IFERROR(__xludf.DUMMYFUNCTION("""COMPUTED_VALUE"""),"William Brown-Graham")</f>
        <v>William Brown-Graham</v>
      </c>
      <c r="B304" s="2">
        <f>IFERROR(__xludf.DUMMYFUNCTION("""COMPUTED_VALUE"""),913.0)</f>
        <v>913</v>
      </c>
      <c r="C304" s="2"/>
    </row>
    <row r="305">
      <c r="A305" s="2" t="str">
        <f>IFERROR(__xludf.DUMMYFUNCTION("""COMPUTED_VALUE"""),"Gabe Bzdel")</f>
        <v>Gabe Bzdel</v>
      </c>
      <c r="B305" s="2">
        <f>IFERROR(__xludf.DUMMYFUNCTION("""COMPUTED_VALUE"""),913.0)</f>
        <v>913</v>
      </c>
      <c r="C305" s="2"/>
    </row>
    <row r="306">
      <c r="A306" s="2" t="str">
        <f>IFERROR(__xludf.DUMMYFUNCTION("""COMPUTED_VALUE"""),"Maggie Clark")</f>
        <v>Maggie Clark</v>
      </c>
      <c r="B306" s="2">
        <f>IFERROR(__xludf.DUMMYFUNCTION("""COMPUTED_VALUE"""),913.0)</f>
        <v>913</v>
      </c>
      <c r="C306" s="2"/>
    </row>
    <row r="307">
      <c r="A307" s="2" t="str">
        <f>IFERROR(__xludf.DUMMYFUNCTION("""COMPUTED_VALUE"""),"Ruby Dunn")</f>
        <v>Ruby Dunn</v>
      </c>
      <c r="B307" s="2">
        <f>IFERROR(__xludf.DUMMYFUNCTION("""COMPUTED_VALUE"""),913.0)</f>
        <v>913</v>
      </c>
      <c r="C307" s="2"/>
    </row>
    <row r="308">
      <c r="A308" s="2" t="str">
        <f>IFERROR(__xludf.DUMMYFUNCTION("""COMPUTED_VALUE"""),"Andrew Ellsworth")</f>
        <v>Andrew Ellsworth</v>
      </c>
      <c r="B308" s="2">
        <f>IFERROR(__xludf.DUMMYFUNCTION("""COMPUTED_VALUE"""),913.0)</f>
        <v>913</v>
      </c>
      <c r="C308" s="2"/>
    </row>
    <row r="309">
      <c r="A309" s="2" t="str">
        <f>IFERROR(__xludf.DUMMYFUNCTION("""COMPUTED_VALUE"""),"Seamus Flood")</f>
        <v>Seamus Flood</v>
      </c>
      <c r="B309" s="2">
        <f>IFERROR(__xludf.DUMMYFUNCTION("""COMPUTED_VALUE"""),913.0)</f>
        <v>913</v>
      </c>
      <c r="C309" s="2"/>
    </row>
    <row r="310">
      <c r="A310" s="2" t="str">
        <f>IFERROR(__xludf.DUMMYFUNCTION("""COMPUTED_VALUE"""),"Xavier Gareau")</f>
        <v>Xavier Gareau</v>
      </c>
      <c r="B310" s="2">
        <f>IFERROR(__xludf.DUMMYFUNCTION("""COMPUTED_VALUE"""),913.0)</f>
        <v>913</v>
      </c>
      <c r="C310" s="2"/>
    </row>
    <row r="311">
      <c r="A311" s="2" t="str">
        <f>IFERROR(__xludf.DUMMYFUNCTION("""COMPUTED_VALUE"""),"Elly Hunter")</f>
        <v>Elly Hunter</v>
      </c>
      <c r="B311" s="2">
        <f>IFERROR(__xludf.DUMMYFUNCTION("""COMPUTED_VALUE"""),913.0)</f>
        <v>913</v>
      </c>
      <c r="C311" s="2"/>
    </row>
    <row r="312">
      <c r="A312" s="2" t="str">
        <f>IFERROR(__xludf.DUMMYFUNCTION("""COMPUTED_VALUE"""),"Wyatt Kavanagh")</f>
        <v>Wyatt Kavanagh</v>
      </c>
      <c r="B312" s="2">
        <f>IFERROR(__xludf.DUMMYFUNCTION("""COMPUTED_VALUE"""),913.0)</f>
        <v>913</v>
      </c>
      <c r="C312" s="2"/>
    </row>
    <row r="313">
      <c r="A313" s="2" t="str">
        <f>IFERROR(__xludf.DUMMYFUNCTION("""COMPUTED_VALUE"""),"Eryn Mallory")</f>
        <v>Eryn Mallory</v>
      </c>
      <c r="B313" s="2">
        <f>IFERROR(__xludf.DUMMYFUNCTION("""COMPUTED_VALUE"""),913.0)</f>
        <v>913</v>
      </c>
      <c r="C313" s="2"/>
    </row>
    <row r="314">
      <c r="A314" s="2" t="str">
        <f>IFERROR(__xludf.DUMMYFUNCTION("""COMPUTED_VALUE"""),"Rylen Marsden")</f>
        <v>Rylen Marsden</v>
      </c>
      <c r="B314" s="2">
        <f>IFERROR(__xludf.DUMMYFUNCTION("""COMPUTED_VALUE"""),913.0)</f>
        <v>913</v>
      </c>
      <c r="C314" s="2"/>
    </row>
    <row r="315">
      <c r="A315" s="2" t="str">
        <f>IFERROR(__xludf.DUMMYFUNCTION("""COMPUTED_VALUE"""),"Kailey McBride")</f>
        <v>Kailey McBride</v>
      </c>
      <c r="B315" s="2">
        <f>IFERROR(__xludf.DUMMYFUNCTION("""COMPUTED_VALUE"""),913.0)</f>
        <v>913</v>
      </c>
      <c r="C315" s="2"/>
    </row>
    <row r="316">
      <c r="A316" s="2" t="str">
        <f>IFERROR(__xludf.DUMMYFUNCTION("""COMPUTED_VALUE"""),"Dylan McRae")</f>
        <v>Dylan McRae</v>
      </c>
      <c r="B316" s="2">
        <f>IFERROR(__xludf.DUMMYFUNCTION("""COMPUTED_VALUE"""),913.0)</f>
        <v>913</v>
      </c>
      <c r="C316" s="2"/>
    </row>
    <row r="317">
      <c r="A317" s="2" t="str">
        <f>IFERROR(__xludf.DUMMYFUNCTION("""COMPUTED_VALUE"""),"Madeleine Mennie")</f>
        <v>Madeleine Mennie</v>
      </c>
      <c r="B317" s="2">
        <f>IFERROR(__xludf.DUMMYFUNCTION("""COMPUTED_VALUE"""),913.0)</f>
        <v>913</v>
      </c>
      <c r="C317" s="2"/>
    </row>
    <row r="318">
      <c r="A318" s="2" t="str">
        <f>IFERROR(__xludf.DUMMYFUNCTION("""COMPUTED_VALUE"""),"Ethan Murphy")</f>
        <v>Ethan Murphy</v>
      </c>
      <c r="B318" s="2">
        <f>IFERROR(__xludf.DUMMYFUNCTION("""COMPUTED_VALUE"""),913.0)</f>
        <v>913</v>
      </c>
      <c r="C318" s="2"/>
    </row>
    <row r="319">
      <c r="A319" s="2" t="str">
        <f>IFERROR(__xludf.DUMMYFUNCTION("""COMPUTED_VALUE"""),"Joshua Niyorukundo")</f>
        <v>Joshua Niyorukundo</v>
      </c>
      <c r="B319" s="2">
        <f>IFERROR(__xludf.DUMMYFUNCTION("""COMPUTED_VALUE"""),913.0)</f>
        <v>913</v>
      </c>
      <c r="C319" s="2"/>
    </row>
    <row r="320">
      <c r="A320" s="2" t="str">
        <f>IFERROR(__xludf.DUMMYFUNCTION("""COMPUTED_VALUE"""),"Matthew Parker")</f>
        <v>Matthew Parker</v>
      </c>
      <c r="B320" s="2">
        <f>IFERROR(__xludf.DUMMYFUNCTION("""COMPUTED_VALUE"""),913.0)</f>
        <v>913</v>
      </c>
      <c r="C320" s="2"/>
    </row>
    <row r="321">
      <c r="A321" s="2" t="str">
        <f>IFERROR(__xludf.DUMMYFUNCTION("""COMPUTED_VALUE"""),"McKenna Picco")</f>
        <v>McKenna Picco</v>
      </c>
      <c r="B321" s="2">
        <f>IFERROR(__xludf.DUMMYFUNCTION("""COMPUTED_VALUE"""),913.0)</f>
        <v>913</v>
      </c>
      <c r="C321" s="2"/>
    </row>
    <row r="322">
      <c r="A322" s="2" t="str">
        <f>IFERROR(__xludf.DUMMYFUNCTION("""COMPUTED_VALUE"""),"Caroline Sherban")</f>
        <v>Caroline Sherban</v>
      </c>
      <c r="B322" s="2">
        <f>IFERROR(__xludf.DUMMYFUNCTION("""COMPUTED_VALUE"""),913.0)</f>
        <v>913</v>
      </c>
      <c r="C322" s="2"/>
    </row>
    <row r="323">
      <c r="A323" s="2" t="str">
        <f>IFERROR(__xludf.DUMMYFUNCTION("""COMPUTED_VALUE"""),"Brooke Sloan")</f>
        <v>Brooke Sloan</v>
      </c>
      <c r="B323" s="2">
        <f>IFERROR(__xludf.DUMMYFUNCTION("""COMPUTED_VALUE"""),913.0)</f>
        <v>913</v>
      </c>
      <c r="C323" s="2"/>
    </row>
    <row r="324">
      <c r="A324" s="2" t="str">
        <f>IFERROR(__xludf.DUMMYFUNCTION("""COMPUTED_VALUE"""),"Carter Sul")</f>
        <v>Carter Sul</v>
      </c>
      <c r="B324" s="2">
        <f>IFERROR(__xludf.DUMMYFUNCTION("""COMPUTED_VALUE"""),913.0)</f>
        <v>913</v>
      </c>
      <c r="C324" s="2"/>
    </row>
    <row r="325">
      <c r="A325" s="2" t="str">
        <f>IFERROR(__xludf.DUMMYFUNCTION("""COMPUTED_VALUE"""),"Xavier Taylor")</f>
        <v>Xavier Taylor</v>
      </c>
      <c r="B325" s="2">
        <f>IFERROR(__xludf.DUMMYFUNCTION("""COMPUTED_VALUE"""),913.0)</f>
        <v>913</v>
      </c>
      <c r="C325" s="2"/>
    </row>
    <row r="326">
      <c r="A326" s="2" t="str">
        <f>IFERROR(__xludf.DUMMYFUNCTION("""COMPUTED_VALUE"""),"Marco Villanueva")</f>
        <v>Marco Villanueva</v>
      </c>
      <c r="B326" s="2">
        <f>IFERROR(__xludf.DUMMYFUNCTION("""COMPUTED_VALUE"""),913.0)</f>
        <v>913</v>
      </c>
      <c r="C326" s="2"/>
    </row>
    <row r="327">
      <c r="A327" s="2" t="str">
        <f>IFERROR(__xludf.DUMMYFUNCTION("""COMPUTED_VALUE"""),"Noah Zwolak")</f>
        <v>Noah Zwolak</v>
      </c>
      <c r="B327" s="2">
        <f>IFERROR(__xludf.DUMMYFUNCTION("""COMPUTED_VALUE"""),913.0)</f>
        <v>913</v>
      </c>
      <c r="C327" s="2"/>
    </row>
    <row r="328">
      <c r="A328" s="2" t="str">
        <f>IFERROR(__xludf.DUMMYFUNCTION("""COMPUTED_VALUE"""),"Austin Barclay")</f>
        <v>Austin Barclay</v>
      </c>
      <c r="B328" s="2">
        <f>IFERROR(__xludf.DUMMYFUNCTION("""COMPUTED_VALUE"""),914.0)</f>
        <v>914</v>
      </c>
      <c r="C328" s="2"/>
    </row>
    <row r="329">
      <c r="A329" s="2" t="str">
        <f>IFERROR(__xludf.DUMMYFUNCTION("""COMPUTED_VALUE"""),"Joshua Bernal")</f>
        <v>Joshua Bernal</v>
      </c>
      <c r="B329" s="2">
        <f>IFERROR(__xludf.DUMMYFUNCTION("""COMPUTED_VALUE"""),914.0)</f>
        <v>914</v>
      </c>
      <c r="C329" s="2"/>
    </row>
    <row r="330">
      <c r="A330" s="2" t="str">
        <f>IFERROR(__xludf.DUMMYFUNCTION("""COMPUTED_VALUE"""),"Paige Boss")</f>
        <v>Paige Boss</v>
      </c>
      <c r="B330" s="2">
        <f>IFERROR(__xludf.DUMMYFUNCTION("""COMPUTED_VALUE"""),914.0)</f>
        <v>914</v>
      </c>
      <c r="C330" s="2"/>
    </row>
    <row r="331">
      <c r="A331" s="2" t="str">
        <f>IFERROR(__xludf.DUMMYFUNCTION("""COMPUTED_VALUE"""),"Daven Braumberger")</f>
        <v>Daven Braumberger</v>
      </c>
      <c r="B331" s="2">
        <f>IFERROR(__xludf.DUMMYFUNCTION("""COMPUTED_VALUE"""),914.0)</f>
        <v>914</v>
      </c>
      <c r="C331" s="2"/>
    </row>
    <row r="332">
      <c r="A332" s="2" t="str">
        <f>IFERROR(__xludf.DUMMYFUNCTION("""COMPUTED_VALUE"""),"Ronin Burton")</f>
        <v>Ronin Burton</v>
      </c>
      <c r="B332" s="2">
        <f>IFERROR(__xludf.DUMMYFUNCTION("""COMPUTED_VALUE"""),914.0)</f>
        <v>914</v>
      </c>
      <c r="C332" s="2"/>
    </row>
    <row r="333">
      <c r="A333" s="2" t="str">
        <f>IFERROR(__xludf.DUMMYFUNCTION("""COMPUTED_VALUE"""),"Mayra Correa de Faria")</f>
        <v>Mayra Correa de Faria</v>
      </c>
      <c r="B333" s="2">
        <f>IFERROR(__xludf.DUMMYFUNCTION("""COMPUTED_VALUE"""),914.0)</f>
        <v>914</v>
      </c>
      <c r="C333" s="2"/>
    </row>
    <row r="334">
      <c r="A334" s="2" t="str">
        <f>IFERROR(__xludf.DUMMYFUNCTION("""COMPUTED_VALUE"""),"Brook Dawes")</f>
        <v>Brook Dawes</v>
      </c>
      <c r="B334" s="2">
        <f>IFERROR(__xludf.DUMMYFUNCTION("""COMPUTED_VALUE"""),914.0)</f>
        <v>914</v>
      </c>
      <c r="C334" s="2"/>
    </row>
    <row r="335">
      <c r="A335" s="2" t="str">
        <f>IFERROR(__xludf.DUMMYFUNCTION("""COMPUTED_VALUE"""),"Olivia Druskis")</f>
        <v>Olivia Druskis</v>
      </c>
      <c r="B335" s="2">
        <f>IFERROR(__xludf.DUMMYFUNCTION("""COMPUTED_VALUE"""),914.0)</f>
        <v>914</v>
      </c>
      <c r="C335" s="2"/>
    </row>
    <row r="336">
      <c r="A336" s="2" t="str">
        <f>IFERROR(__xludf.DUMMYFUNCTION("""COMPUTED_VALUE"""),"Desmond Eves")</f>
        <v>Desmond Eves</v>
      </c>
      <c r="B336" s="2">
        <f>IFERROR(__xludf.DUMMYFUNCTION("""COMPUTED_VALUE"""),914.0)</f>
        <v>914</v>
      </c>
      <c r="C336" s="2"/>
    </row>
    <row r="337">
      <c r="A337" s="2" t="str">
        <f>IFERROR(__xludf.DUMMYFUNCTION("""COMPUTED_VALUE"""),"Vanessa Garcia")</f>
        <v>Vanessa Garcia</v>
      </c>
      <c r="B337" s="2">
        <f>IFERROR(__xludf.DUMMYFUNCTION("""COMPUTED_VALUE"""),914.0)</f>
        <v>914</v>
      </c>
      <c r="C337" s="2"/>
    </row>
    <row r="338">
      <c r="A338" s="2" t="str">
        <f>IFERROR(__xludf.DUMMYFUNCTION("""COMPUTED_VALUE"""),"Katie Harris")</f>
        <v>Katie Harris</v>
      </c>
      <c r="B338" s="2">
        <f>IFERROR(__xludf.DUMMYFUNCTION("""COMPUTED_VALUE"""),914.0)</f>
        <v>914</v>
      </c>
      <c r="C338" s="2"/>
    </row>
    <row r="339">
      <c r="A339" s="2" t="str">
        <f>IFERROR(__xludf.DUMMYFUNCTION("""COMPUTED_VALUE"""),"Neve Kennedy")</f>
        <v>Neve Kennedy</v>
      </c>
      <c r="B339" s="2">
        <f>IFERROR(__xludf.DUMMYFUNCTION("""COMPUTED_VALUE"""),914.0)</f>
        <v>914</v>
      </c>
      <c r="C339" s="2"/>
    </row>
    <row r="340">
      <c r="A340" s="2" t="str">
        <f>IFERROR(__xludf.DUMMYFUNCTION("""COMPUTED_VALUE"""),"Lila Krottner")</f>
        <v>Lila Krottner</v>
      </c>
      <c r="B340" s="2">
        <f>IFERROR(__xludf.DUMMYFUNCTION("""COMPUTED_VALUE"""),914.0)</f>
        <v>914</v>
      </c>
      <c r="C340" s="2"/>
    </row>
    <row r="341">
      <c r="A341" s="2" t="str">
        <f>IFERROR(__xludf.DUMMYFUNCTION("""COMPUTED_VALUE"""),"Benjamin Le")</f>
        <v>Benjamin Le</v>
      </c>
      <c r="B341" s="2">
        <f>IFERROR(__xludf.DUMMYFUNCTION("""COMPUTED_VALUE"""),914.0)</f>
        <v>914</v>
      </c>
      <c r="C341" s="2"/>
    </row>
    <row r="342">
      <c r="A342" s="2" t="str">
        <f>IFERROR(__xludf.DUMMYFUNCTION("""COMPUTED_VALUE"""),"Cole Leskiw")</f>
        <v>Cole Leskiw</v>
      </c>
      <c r="B342" s="2">
        <f>IFERROR(__xludf.DUMMYFUNCTION("""COMPUTED_VALUE"""),914.0)</f>
        <v>914</v>
      </c>
      <c r="C342" s="2"/>
    </row>
    <row r="343">
      <c r="A343" s="2" t="str">
        <f>IFERROR(__xludf.DUMMYFUNCTION("""COMPUTED_VALUE"""),"Carson Magagnin")</f>
        <v>Carson Magagnin</v>
      </c>
      <c r="B343" s="2">
        <f>IFERROR(__xludf.DUMMYFUNCTION("""COMPUTED_VALUE"""),914.0)</f>
        <v>914</v>
      </c>
      <c r="C343" s="2"/>
    </row>
    <row r="344">
      <c r="A344" s="2" t="str">
        <f>IFERROR(__xludf.DUMMYFUNCTION("""COMPUTED_VALUE"""),"Charlie Pyke")</f>
        <v>Charlie Pyke</v>
      </c>
      <c r="B344" s="2">
        <f>IFERROR(__xludf.DUMMYFUNCTION("""COMPUTED_VALUE"""),914.0)</f>
        <v>914</v>
      </c>
      <c r="C344" s="2"/>
    </row>
    <row r="345">
      <c r="A345" s="2" t="str">
        <f>IFERROR(__xludf.DUMMYFUNCTION("""COMPUTED_VALUE"""),"Brock Richards")</f>
        <v>Brock Richards</v>
      </c>
      <c r="B345" s="2">
        <f>IFERROR(__xludf.DUMMYFUNCTION("""COMPUTED_VALUE"""),914.0)</f>
        <v>914</v>
      </c>
      <c r="C345" s="2"/>
    </row>
    <row r="346">
      <c r="A346" s="2" t="str">
        <f>IFERROR(__xludf.DUMMYFUNCTION("""COMPUTED_VALUE"""),"Roksey Romaniv")</f>
        <v>Roksey Romaniv</v>
      </c>
      <c r="B346" s="2">
        <f>IFERROR(__xludf.DUMMYFUNCTION("""COMPUTED_VALUE"""),914.0)</f>
        <v>914</v>
      </c>
      <c r="C346" s="2"/>
    </row>
    <row r="347">
      <c r="A347" s="2" t="str">
        <f>IFERROR(__xludf.DUMMYFUNCTION("""COMPUTED_VALUE"""),"Lily Shannon")</f>
        <v>Lily Shannon</v>
      </c>
      <c r="B347" s="2">
        <f>IFERROR(__xludf.DUMMYFUNCTION("""COMPUTED_VALUE"""),914.0)</f>
        <v>914</v>
      </c>
      <c r="C347" s="2"/>
    </row>
    <row r="348">
      <c r="A348" s="2" t="str">
        <f>IFERROR(__xludf.DUMMYFUNCTION("""COMPUTED_VALUE"""),"Nicholas Shaw")</f>
        <v>Nicholas Shaw</v>
      </c>
      <c r="B348" s="2">
        <f>IFERROR(__xludf.DUMMYFUNCTION("""COMPUTED_VALUE"""),914.0)</f>
        <v>914</v>
      </c>
      <c r="C348" s="2"/>
    </row>
    <row r="349">
      <c r="A349" s="2" t="str">
        <f>IFERROR(__xludf.DUMMYFUNCTION("""COMPUTED_VALUE"""),"Austin Sills")</f>
        <v>Austin Sills</v>
      </c>
      <c r="B349" s="2">
        <f>IFERROR(__xludf.DUMMYFUNCTION("""COMPUTED_VALUE"""),914.0)</f>
        <v>914</v>
      </c>
      <c r="C349" s="2"/>
    </row>
    <row r="350">
      <c r="A350" s="2" t="str">
        <f>IFERROR(__xludf.DUMMYFUNCTION("""COMPUTED_VALUE"""),"Josephine Woolley")</f>
        <v>Josephine Woolley</v>
      </c>
      <c r="B350" s="2">
        <f>IFERROR(__xludf.DUMMYFUNCTION("""COMPUTED_VALUE"""),914.0)</f>
        <v>914</v>
      </c>
      <c r="C350" s="2"/>
    </row>
    <row r="351">
      <c r="A351" s="2" t="str">
        <f>IFERROR(__xludf.DUMMYFUNCTION("""COMPUTED_VALUE"""),"Carol Zhou")</f>
        <v>Carol Zhou</v>
      </c>
      <c r="B351" s="2">
        <f>IFERROR(__xludf.DUMMYFUNCTION("""COMPUTED_VALUE"""),914.0)</f>
        <v>914</v>
      </c>
      <c r="C351" s="2"/>
    </row>
    <row r="352">
      <c r="A352" s="2" t="str">
        <f>IFERROR(__xludf.DUMMYFUNCTION("""COMPUTED_VALUE"""),"Sarah Antifave")</f>
        <v>Sarah Antifave</v>
      </c>
      <c r="B352" s="2">
        <f>IFERROR(__xludf.DUMMYFUNCTION("""COMPUTED_VALUE"""),1001.0)</f>
        <v>1001</v>
      </c>
      <c r="C352" s="2"/>
    </row>
    <row r="353">
      <c r="A353" s="2" t="str">
        <f>IFERROR(__xludf.DUMMYFUNCTION("""COMPUTED_VALUE"""),"Mitchell Cairns")</f>
        <v>Mitchell Cairns</v>
      </c>
      <c r="B353" s="2">
        <f>IFERROR(__xludf.DUMMYFUNCTION("""COMPUTED_VALUE"""),1001.0)</f>
        <v>1001</v>
      </c>
      <c r="C353" s="2"/>
    </row>
    <row r="354">
      <c r="A354" s="2" t="str">
        <f>IFERROR(__xludf.DUMMYFUNCTION("""COMPUTED_VALUE"""),"Evelyn Cimino")</f>
        <v>Evelyn Cimino</v>
      </c>
      <c r="B354" s="2">
        <f>IFERROR(__xludf.DUMMYFUNCTION("""COMPUTED_VALUE"""),1001.0)</f>
        <v>1001</v>
      </c>
      <c r="C354" s="2"/>
    </row>
    <row r="355">
      <c r="A355" s="2" t="str">
        <f>IFERROR(__xludf.DUMMYFUNCTION("""COMPUTED_VALUE"""),"Clare Delaney")</f>
        <v>Clare Delaney</v>
      </c>
      <c r="B355" s="2">
        <f>IFERROR(__xludf.DUMMYFUNCTION("""COMPUTED_VALUE"""),1001.0)</f>
        <v>1001</v>
      </c>
      <c r="C355" s="2"/>
    </row>
    <row r="356">
      <c r="A356" s="2" t="str">
        <f>IFERROR(__xludf.DUMMYFUNCTION("""COMPUTED_VALUE"""),"Kaidyn Doshi")</f>
        <v>Kaidyn Doshi</v>
      </c>
      <c r="B356" s="2">
        <f>IFERROR(__xludf.DUMMYFUNCTION("""COMPUTED_VALUE"""),1001.0)</f>
        <v>1001</v>
      </c>
      <c r="C356" s="2"/>
    </row>
    <row r="357">
      <c r="A357" s="2" t="str">
        <f>IFERROR(__xludf.DUMMYFUNCTION("""COMPUTED_VALUE"""),"Jacob Farrell")</f>
        <v>Jacob Farrell</v>
      </c>
      <c r="B357" s="2">
        <f>IFERROR(__xludf.DUMMYFUNCTION("""COMPUTED_VALUE"""),1001.0)</f>
        <v>1001</v>
      </c>
      <c r="C357" s="2"/>
    </row>
    <row r="358">
      <c r="A358" s="2" t="str">
        <f>IFERROR(__xludf.DUMMYFUNCTION("""COMPUTED_VALUE"""),"Rebecca Finch")</f>
        <v>Rebecca Finch</v>
      </c>
      <c r="B358" s="2">
        <f>IFERROR(__xludf.DUMMYFUNCTION("""COMPUTED_VALUE"""),1001.0)</f>
        <v>1001</v>
      </c>
      <c r="C358" s="2"/>
    </row>
    <row r="359">
      <c r="A359" s="2" t="str">
        <f>IFERROR(__xludf.DUMMYFUNCTION("""COMPUTED_VALUE"""),"Alexa Gervais")</f>
        <v>Alexa Gervais</v>
      </c>
      <c r="B359" s="2">
        <f>IFERROR(__xludf.DUMMYFUNCTION("""COMPUTED_VALUE"""),1001.0)</f>
        <v>1001</v>
      </c>
      <c r="C359" s="2"/>
    </row>
    <row r="360">
      <c r="A360" s="2" t="str">
        <f>IFERROR(__xludf.DUMMYFUNCTION("""COMPUTED_VALUE"""),"Avery House")</f>
        <v>Avery House</v>
      </c>
      <c r="B360" s="2">
        <f>IFERROR(__xludf.DUMMYFUNCTION("""COMPUTED_VALUE"""),1001.0)</f>
        <v>1001</v>
      </c>
      <c r="C360" s="2"/>
    </row>
    <row r="361">
      <c r="A361" s="2" t="str">
        <f>IFERROR(__xludf.DUMMYFUNCTION("""COMPUTED_VALUE"""),"Jaeyoon Jung")</f>
        <v>Jaeyoon Jung</v>
      </c>
      <c r="B361" s="2">
        <f>IFERROR(__xludf.DUMMYFUNCTION("""COMPUTED_VALUE"""),1001.0)</f>
        <v>1001</v>
      </c>
      <c r="C361" s="2"/>
    </row>
    <row r="362">
      <c r="A362" s="2" t="str">
        <f>IFERROR(__xludf.DUMMYFUNCTION("""COMPUTED_VALUE"""),"Daniel Kean")</f>
        <v>Daniel Kean</v>
      </c>
      <c r="B362" s="2">
        <f>IFERROR(__xludf.DUMMYFUNCTION("""COMPUTED_VALUE"""),1001.0)</f>
        <v>1001</v>
      </c>
      <c r="C362" s="2"/>
    </row>
    <row r="363">
      <c r="A363" s="2" t="str">
        <f>IFERROR(__xludf.DUMMYFUNCTION("""COMPUTED_VALUE"""),"Alexa Kocourek")</f>
        <v>Alexa Kocourek</v>
      </c>
      <c r="B363" s="2">
        <f>IFERROR(__xludf.DUMMYFUNCTION("""COMPUTED_VALUE"""),1001.0)</f>
        <v>1001</v>
      </c>
      <c r="C363" s="2"/>
    </row>
    <row r="364">
      <c r="A364" s="2" t="str">
        <f>IFERROR(__xludf.DUMMYFUNCTION("""COMPUTED_VALUE"""),"Hayden Larkin")</f>
        <v>Hayden Larkin</v>
      </c>
      <c r="B364" s="2">
        <f>IFERROR(__xludf.DUMMYFUNCTION("""COMPUTED_VALUE"""),1001.0)</f>
        <v>1001</v>
      </c>
      <c r="C364" s="2"/>
    </row>
    <row r="365">
      <c r="A365" s="2" t="str">
        <f>IFERROR(__xludf.DUMMYFUNCTION("""COMPUTED_VALUE"""),"Alaina Leben")</f>
        <v>Alaina Leben</v>
      </c>
      <c r="B365" s="2">
        <f>IFERROR(__xludf.DUMMYFUNCTION("""COMPUTED_VALUE"""),1001.0)</f>
        <v>1001</v>
      </c>
      <c r="C365" s="2"/>
    </row>
    <row r="366">
      <c r="A366" s="2" t="str">
        <f>IFERROR(__xludf.DUMMYFUNCTION("""COMPUTED_VALUE"""),"Brooke MacDonell")</f>
        <v>Brooke MacDonell</v>
      </c>
      <c r="B366" s="2">
        <f>IFERROR(__xludf.DUMMYFUNCTION("""COMPUTED_VALUE"""),1001.0)</f>
        <v>1001</v>
      </c>
      <c r="C366" s="2"/>
    </row>
    <row r="367">
      <c r="A367" s="2" t="str">
        <f>IFERROR(__xludf.DUMMYFUNCTION("""COMPUTED_VALUE"""),"Meghna Maiti")</f>
        <v>Meghna Maiti</v>
      </c>
      <c r="B367" s="2">
        <f>IFERROR(__xludf.DUMMYFUNCTION("""COMPUTED_VALUE"""),1001.0)</f>
        <v>1001</v>
      </c>
      <c r="C367" s="2"/>
    </row>
    <row r="368">
      <c r="A368" s="2" t="str">
        <f>IFERROR(__xludf.DUMMYFUNCTION("""COMPUTED_VALUE"""),"Ryan McKeown")</f>
        <v>Ryan McKeown</v>
      </c>
      <c r="B368" s="2">
        <f>IFERROR(__xludf.DUMMYFUNCTION("""COMPUTED_VALUE"""),1001.0)</f>
        <v>1001</v>
      </c>
      <c r="C368" s="2"/>
    </row>
    <row r="369">
      <c r="A369" s="2" t="str">
        <f>IFERROR(__xludf.DUMMYFUNCTION("""COMPUTED_VALUE"""),"Megan McNeely")</f>
        <v>Megan McNeely</v>
      </c>
      <c r="B369" s="2">
        <f>IFERROR(__xludf.DUMMYFUNCTION("""COMPUTED_VALUE"""),1001.0)</f>
        <v>1001</v>
      </c>
      <c r="C369" s="2"/>
    </row>
    <row r="370">
      <c r="A370" s="2" t="str">
        <f>IFERROR(__xludf.DUMMYFUNCTION("""COMPUTED_VALUE"""),"Ayla Potts")</f>
        <v>Ayla Potts</v>
      </c>
      <c r="B370" s="2">
        <f>IFERROR(__xludf.DUMMYFUNCTION("""COMPUTED_VALUE"""),1001.0)</f>
        <v>1001</v>
      </c>
      <c r="C370" s="2"/>
    </row>
    <row r="371">
      <c r="A371" s="2" t="str">
        <f>IFERROR(__xludf.DUMMYFUNCTION("""COMPUTED_VALUE"""),"Dylan Reid")</f>
        <v>Dylan Reid</v>
      </c>
      <c r="B371" s="2">
        <f>IFERROR(__xludf.DUMMYFUNCTION("""COMPUTED_VALUE"""),1001.0)</f>
        <v>1001</v>
      </c>
      <c r="C371" s="2"/>
    </row>
    <row r="372">
      <c r="A372" s="2" t="str">
        <f>IFERROR(__xludf.DUMMYFUNCTION("""COMPUTED_VALUE"""),"Dean Sarlis")</f>
        <v>Dean Sarlis</v>
      </c>
      <c r="B372" s="2">
        <f>IFERROR(__xludf.DUMMYFUNCTION("""COMPUTED_VALUE"""),1001.0)</f>
        <v>1001</v>
      </c>
      <c r="C372" s="2"/>
    </row>
    <row r="373">
      <c r="A373" s="2" t="str">
        <f>IFERROR(__xludf.DUMMYFUNCTION("""COMPUTED_VALUE"""),"Cooper Stansel")</f>
        <v>Cooper Stansel</v>
      </c>
      <c r="B373" s="2">
        <f>IFERROR(__xludf.DUMMYFUNCTION("""COMPUTED_VALUE"""),1001.0)</f>
        <v>1001</v>
      </c>
      <c r="C373" s="2"/>
    </row>
    <row r="374">
      <c r="A374" s="2" t="str">
        <f>IFERROR(__xludf.DUMMYFUNCTION("""COMPUTED_VALUE"""),"Calista Steele")</f>
        <v>Calista Steele</v>
      </c>
      <c r="B374" s="2">
        <f>IFERROR(__xludf.DUMMYFUNCTION("""COMPUTED_VALUE"""),1001.0)</f>
        <v>1001</v>
      </c>
      <c r="C374" s="2"/>
    </row>
    <row r="375">
      <c r="A375" s="2" t="str">
        <f>IFERROR(__xludf.DUMMYFUNCTION("""COMPUTED_VALUE"""),"Lisa Tir")</f>
        <v>Lisa Tir</v>
      </c>
      <c r="B375" s="2">
        <f>IFERROR(__xludf.DUMMYFUNCTION("""COMPUTED_VALUE"""),1001.0)</f>
        <v>1001</v>
      </c>
      <c r="C375" s="2"/>
    </row>
    <row r="376">
      <c r="A376" s="2" t="str">
        <f>IFERROR(__xludf.DUMMYFUNCTION("""COMPUTED_VALUE"""),"Eva Vukovic")</f>
        <v>Eva Vukovic</v>
      </c>
      <c r="B376" s="2">
        <f>IFERROR(__xludf.DUMMYFUNCTION("""COMPUTED_VALUE"""),1001.0)</f>
        <v>1001</v>
      </c>
      <c r="C376" s="2"/>
    </row>
    <row r="377">
      <c r="A377" s="2" t="str">
        <f>IFERROR(__xludf.DUMMYFUNCTION("""COMPUTED_VALUE"""),"Ryan Wallace")</f>
        <v>Ryan Wallace</v>
      </c>
      <c r="B377" s="2">
        <f>IFERROR(__xludf.DUMMYFUNCTION("""COMPUTED_VALUE"""),1001.0)</f>
        <v>1001</v>
      </c>
      <c r="C377" s="2"/>
    </row>
    <row r="378">
      <c r="A378" s="2" t="str">
        <f>IFERROR(__xludf.DUMMYFUNCTION("""COMPUTED_VALUE"""),"Claudia Auger")</f>
        <v>Claudia Auger</v>
      </c>
      <c r="B378" s="2">
        <f>IFERROR(__xludf.DUMMYFUNCTION("""COMPUTED_VALUE"""),1002.0)</f>
        <v>1002</v>
      </c>
      <c r="C378" s="2"/>
    </row>
    <row r="379">
      <c r="A379" s="2" t="str">
        <f>IFERROR(__xludf.DUMMYFUNCTION("""COMPUTED_VALUE"""),"Rowan Boucher")</f>
        <v>Rowan Boucher</v>
      </c>
      <c r="B379" s="2">
        <f>IFERROR(__xludf.DUMMYFUNCTION("""COMPUTED_VALUE"""),1002.0)</f>
        <v>1002</v>
      </c>
      <c r="C379" s="2"/>
    </row>
    <row r="380">
      <c r="A380" s="2" t="str">
        <f>IFERROR(__xludf.DUMMYFUNCTION("""COMPUTED_VALUE"""),"Annabelle Boudreau")</f>
        <v>Annabelle Boudreau</v>
      </c>
      <c r="B380" s="2">
        <f>IFERROR(__xludf.DUMMYFUNCTION("""COMPUTED_VALUE"""),1002.0)</f>
        <v>1002</v>
      </c>
      <c r="C380" s="2"/>
    </row>
    <row r="381">
      <c r="A381" s="2" t="str">
        <f>IFERROR(__xludf.DUMMYFUNCTION("""COMPUTED_VALUE"""),"Lucas Bresee")</f>
        <v>Lucas Bresee</v>
      </c>
      <c r="B381" s="2">
        <f>IFERROR(__xludf.DUMMYFUNCTION("""COMPUTED_VALUE"""),1002.0)</f>
        <v>1002</v>
      </c>
      <c r="C381" s="2"/>
    </row>
    <row r="382">
      <c r="A382" s="2" t="str">
        <f>IFERROR(__xludf.DUMMYFUNCTION("""COMPUTED_VALUE"""),"Ian Burnett")</f>
        <v>Ian Burnett</v>
      </c>
      <c r="B382" s="2">
        <f>IFERROR(__xludf.DUMMYFUNCTION("""COMPUTED_VALUE"""),1002.0)</f>
        <v>1002</v>
      </c>
      <c r="C382" s="2"/>
    </row>
    <row r="383">
      <c r="A383" s="2" t="str">
        <f>IFERROR(__xludf.DUMMYFUNCTION("""COMPUTED_VALUE"""),"Fiona Disipio")</f>
        <v>Fiona Disipio</v>
      </c>
      <c r="B383" s="2">
        <f>IFERROR(__xludf.DUMMYFUNCTION("""COMPUTED_VALUE"""),1002.0)</f>
        <v>1002</v>
      </c>
      <c r="C383" s="2"/>
    </row>
    <row r="384">
      <c r="A384" s="2" t="str">
        <f>IFERROR(__xludf.DUMMYFUNCTION("""COMPUTED_VALUE"""),"Isabella Donaldson")</f>
        <v>Isabella Donaldson</v>
      </c>
      <c r="B384" s="2">
        <f>IFERROR(__xludf.DUMMYFUNCTION("""COMPUTED_VALUE"""),1002.0)</f>
        <v>1002</v>
      </c>
      <c r="C384" s="2"/>
    </row>
    <row r="385">
      <c r="A385" s="2" t="str">
        <f>IFERROR(__xludf.DUMMYFUNCTION("""COMPUTED_VALUE"""),"Autumn Donnelly")</f>
        <v>Autumn Donnelly</v>
      </c>
      <c r="B385" s="2">
        <f>IFERROR(__xludf.DUMMYFUNCTION("""COMPUTED_VALUE"""),1002.0)</f>
        <v>1002</v>
      </c>
      <c r="C385" s="2"/>
    </row>
    <row r="386">
      <c r="A386" s="2" t="str">
        <f>IFERROR(__xludf.DUMMYFUNCTION("""COMPUTED_VALUE"""),"Alexander Dundon")</f>
        <v>Alexander Dundon</v>
      </c>
      <c r="B386" s="2">
        <f>IFERROR(__xludf.DUMMYFUNCTION("""COMPUTED_VALUE"""),1002.0)</f>
        <v>1002</v>
      </c>
      <c r="C386" s="2"/>
    </row>
    <row r="387">
      <c r="A387" s="2" t="str">
        <f>IFERROR(__xludf.DUMMYFUNCTION("""COMPUTED_VALUE"""),"Adrianna Ermacora")</f>
        <v>Adrianna Ermacora</v>
      </c>
      <c r="B387" s="2">
        <f>IFERROR(__xludf.DUMMYFUNCTION("""COMPUTED_VALUE"""),1002.0)</f>
        <v>1002</v>
      </c>
      <c r="C387" s="2"/>
    </row>
    <row r="388">
      <c r="A388" s="2" t="str">
        <f>IFERROR(__xludf.DUMMYFUNCTION("""COMPUTED_VALUE"""),"Madison Gray")</f>
        <v>Madison Gray</v>
      </c>
      <c r="B388" s="2">
        <f>IFERROR(__xludf.DUMMYFUNCTION("""COMPUTED_VALUE"""),1002.0)</f>
        <v>1002</v>
      </c>
      <c r="C388" s="2"/>
    </row>
    <row r="389">
      <c r="A389" s="2" t="str">
        <f>IFERROR(__xludf.DUMMYFUNCTION("""COMPUTED_VALUE"""),"Haleigh Hartnett")</f>
        <v>Haleigh Hartnett</v>
      </c>
      <c r="B389" s="2">
        <f>IFERROR(__xludf.DUMMYFUNCTION("""COMPUTED_VALUE"""),1002.0)</f>
        <v>1002</v>
      </c>
      <c r="C389" s="2"/>
    </row>
    <row r="390">
      <c r="A390" s="2" t="str">
        <f>IFERROR(__xludf.DUMMYFUNCTION("""COMPUTED_VALUE"""),"Benjamin Hiel")</f>
        <v>Benjamin Hiel</v>
      </c>
      <c r="B390" s="2">
        <f>IFERROR(__xludf.DUMMYFUNCTION("""COMPUTED_VALUE"""),1002.0)</f>
        <v>1002</v>
      </c>
      <c r="C390" s="2"/>
    </row>
    <row r="391">
      <c r="A391" s="2" t="str">
        <f>IFERROR(__xludf.DUMMYFUNCTION("""COMPUTED_VALUE"""),"Sarah Keable")</f>
        <v>Sarah Keable</v>
      </c>
      <c r="B391" s="2">
        <f>IFERROR(__xludf.DUMMYFUNCTION("""COMPUTED_VALUE"""),1002.0)</f>
        <v>1002</v>
      </c>
      <c r="C391" s="2"/>
    </row>
    <row r="392">
      <c r="A392" s="2" t="str">
        <f>IFERROR(__xludf.DUMMYFUNCTION("""COMPUTED_VALUE"""),"Dylan Koohang")</f>
        <v>Dylan Koohang</v>
      </c>
      <c r="B392" s="2">
        <f>IFERROR(__xludf.DUMMYFUNCTION("""COMPUTED_VALUE"""),1002.0)</f>
        <v>1002</v>
      </c>
      <c r="C392" s="2"/>
    </row>
    <row r="393">
      <c r="A393" s="2" t="str">
        <f>IFERROR(__xludf.DUMMYFUNCTION("""COMPUTED_VALUE"""),"Bilal Laribi")</f>
        <v>Bilal Laribi</v>
      </c>
      <c r="B393" s="2">
        <f>IFERROR(__xludf.DUMMYFUNCTION("""COMPUTED_VALUE"""),1002.0)</f>
        <v>1002</v>
      </c>
      <c r="C393" s="2"/>
    </row>
    <row r="394">
      <c r="A394" s="2" t="str">
        <f>IFERROR(__xludf.DUMMYFUNCTION("""COMPUTED_VALUE"""),"Jack Lariviere")</f>
        <v>Jack Lariviere</v>
      </c>
      <c r="B394" s="2">
        <f>IFERROR(__xludf.DUMMYFUNCTION("""COMPUTED_VALUE"""),1002.0)</f>
        <v>1002</v>
      </c>
      <c r="C394" s="2"/>
    </row>
    <row r="395">
      <c r="A395" s="2" t="str">
        <f>IFERROR(__xludf.DUMMYFUNCTION("""COMPUTED_VALUE"""),"Elizabeth Lauzon")</f>
        <v>Elizabeth Lauzon</v>
      </c>
      <c r="B395" s="2">
        <f>IFERROR(__xludf.DUMMYFUNCTION("""COMPUTED_VALUE"""),1002.0)</f>
        <v>1002</v>
      </c>
      <c r="C395" s="2"/>
    </row>
    <row r="396">
      <c r="A396" s="2" t="str">
        <f>IFERROR(__xludf.DUMMYFUNCTION("""COMPUTED_VALUE"""),"Elena Margelu")</f>
        <v>Elena Margelu</v>
      </c>
      <c r="B396" s="2">
        <f>IFERROR(__xludf.DUMMYFUNCTION("""COMPUTED_VALUE"""),1002.0)</f>
        <v>1002</v>
      </c>
      <c r="C396" s="2"/>
    </row>
    <row r="397">
      <c r="A397" s="2" t="str">
        <f>IFERROR(__xludf.DUMMYFUNCTION("""COMPUTED_VALUE"""),"Lauren Martin")</f>
        <v>Lauren Martin</v>
      </c>
      <c r="B397" s="2">
        <f>IFERROR(__xludf.DUMMYFUNCTION("""COMPUTED_VALUE"""),1002.0)</f>
        <v>1002</v>
      </c>
      <c r="C397" s="2"/>
    </row>
    <row r="398">
      <c r="A398" s="2" t="str">
        <f>IFERROR(__xludf.DUMMYFUNCTION("""COMPUTED_VALUE"""),"Mitchell Nabi")</f>
        <v>Mitchell Nabi</v>
      </c>
      <c r="B398" s="2">
        <f>IFERROR(__xludf.DUMMYFUNCTION("""COMPUTED_VALUE"""),1002.0)</f>
        <v>1002</v>
      </c>
      <c r="C398" s="2"/>
    </row>
    <row r="399">
      <c r="A399" s="2" t="str">
        <f>IFERROR(__xludf.DUMMYFUNCTION("""COMPUTED_VALUE"""),"Olivia Parrell")</f>
        <v>Olivia Parrell</v>
      </c>
      <c r="B399" s="2">
        <f>IFERROR(__xludf.DUMMYFUNCTION("""COMPUTED_VALUE"""),1002.0)</f>
        <v>1002</v>
      </c>
      <c r="C399" s="2"/>
    </row>
    <row r="400">
      <c r="A400" s="2" t="str">
        <f>IFERROR(__xludf.DUMMYFUNCTION("""COMPUTED_VALUE"""),"Madison Quinlan")</f>
        <v>Madison Quinlan</v>
      </c>
      <c r="B400" s="2">
        <f>IFERROR(__xludf.DUMMYFUNCTION("""COMPUTED_VALUE"""),1002.0)</f>
        <v>1002</v>
      </c>
      <c r="C400" s="2"/>
    </row>
    <row r="401">
      <c r="A401" s="2" t="str">
        <f>IFERROR(__xludf.DUMMYFUNCTION("""COMPUTED_VALUE"""),"Ethan J. Smith")</f>
        <v>Ethan J. Smith</v>
      </c>
      <c r="B401" s="2">
        <f>IFERROR(__xludf.DUMMYFUNCTION("""COMPUTED_VALUE"""),1002.0)</f>
        <v>1002</v>
      </c>
      <c r="C401" s="2"/>
    </row>
    <row r="402">
      <c r="A402" s="2" t="str">
        <f>IFERROR(__xludf.DUMMYFUNCTION("""COMPUTED_VALUE"""),"Sadie Smith")</f>
        <v>Sadie Smith</v>
      </c>
      <c r="B402" s="2">
        <f>IFERROR(__xludf.DUMMYFUNCTION("""COMPUTED_VALUE"""),1002.0)</f>
        <v>1002</v>
      </c>
      <c r="C402" s="2"/>
    </row>
    <row r="403">
      <c r="A403" s="2" t="str">
        <f>IFERROR(__xludf.DUMMYFUNCTION("""COMPUTED_VALUE"""),"Madison Wilkins")</f>
        <v>Madison Wilkins</v>
      </c>
      <c r="B403" s="2">
        <f>IFERROR(__xludf.DUMMYFUNCTION("""COMPUTED_VALUE"""),1002.0)</f>
        <v>1002</v>
      </c>
      <c r="C403" s="2"/>
    </row>
    <row r="404">
      <c r="A404" s="2" t="str">
        <f>IFERROR(__xludf.DUMMYFUNCTION("""COMPUTED_VALUE"""),"Matthew Coish")</f>
        <v>Matthew Coish</v>
      </c>
      <c r="B404" s="2">
        <f>IFERROR(__xludf.DUMMYFUNCTION("""COMPUTED_VALUE"""),1003.0)</f>
        <v>1003</v>
      </c>
      <c r="C404" s="2"/>
    </row>
    <row r="405">
      <c r="A405" s="2" t="str">
        <f>IFERROR(__xludf.DUMMYFUNCTION("""COMPUTED_VALUE"""),"Tyler Furlong")</f>
        <v>Tyler Furlong</v>
      </c>
      <c r="B405" s="2">
        <f>IFERROR(__xludf.DUMMYFUNCTION("""COMPUTED_VALUE"""),1003.0)</f>
        <v>1003</v>
      </c>
      <c r="C405" s="2"/>
    </row>
    <row r="406">
      <c r="A406" s="2" t="str">
        <f>IFERROR(__xludf.DUMMYFUNCTION("""COMPUTED_VALUE"""),"Ryan Gaudreau")</f>
        <v>Ryan Gaudreau</v>
      </c>
      <c r="B406" s="2">
        <f>IFERROR(__xludf.DUMMYFUNCTION("""COMPUTED_VALUE"""),1003.0)</f>
        <v>1003</v>
      </c>
      <c r="C406" s="2"/>
    </row>
    <row r="407">
      <c r="A407" s="2" t="str">
        <f>IFERROR(__xludf.DUMMYFUNCTION("""COMPUTED_VALUE"""),"Brooke Gnaedinger")</f>
        <v>Brooke Gnaedinger</v>
      </c>
      <c r="B407" s="2">
        <f>IFERROR(__xludf.DUMMYFUNCTION("""COMPUTED_VALUE"""),1003.0)</f>
        <v>1003</v>
      </c>
      <c r="C407" s="2"/>
    </row>
    <row r="408">
      <c r="A408" s="2" t="str">
        <f>IFERROR(__xludf.DUMMYFUNCTION("""COMPUTED_VALUE"""),"Emily Harbin")</f>
        <v>Emily Harbin</v>
      </c>
      <c r="B408" s="2">
        <f>IFERROR(__xludf.DUMMYFUNCTION("""COMPUTED_VALUE"""),1003.0)</f>
        <v>1003</v>
      </c>
      <c r="C408" s="2"/>
    </row>
    <row r="409">
      <c r="A409" s="2" t="str">
        <f>IFERROR(__xludf.DUMMYFUNCTION("""COMPUTED_VALUE"""),"Jude Hopkins")</f>
        <v>Jude Hopkins</v>
      </c>
      <c r="B409" s="2">
        <f>IFERROR(__xludf.DUMMYFUNCTION("""COMPUTED_VALUE"""),1003.0)</f>
        <v>1003</v>
      </c>
      <c r="C409" s="2"/>
    </row>
    <row r="410">
      <c r="A410" s="2" t="str">
        <f>IFERROR(__xludf.DUMMYFUNCTION("""COMPUTED_VALUE"""),"Travis Klinger")</f>
        <v>Travis Klinger</v>
      </c>
      <c r="B410" s="2">
        <f>IFERROR(__xludf.DUMMYFUNCTION("""COMPUTED_VALUE"""),1003.0)</f>
        <v>1003</v>
      </c>
      <c r="C410" s="2"/>
    </row>
    <row r="411">
      <c r="A411" s="2" t="str">
        <f>IFERROR(__xludf.DUMMYFUNCTION("""COMPUTED_VALUE"""),"Emily Legault")</f>
        <v>Emily Legault</v>
      </c>
      <c r="B411" s="2">
        <f>IFERROR(__xludf.DUMMYFUNCTION("""COMPUTED_VALUE"""),1003.0)</f>
        <v>1003</v>
      </c>
      <c r="C411" s="2"/>
    </row>
    <row r="412">
      <c r="A412" s="2" t="str">
        <f>IFERROR(__xludf.DUMMYFUNCTION("""COMPUTED_VALUE"""),"Graham Maxwell")</f>
        <v>Graham Maxwell</v>
      </c>
      <c r="B412" s="2">
        <f>IFERROR(__xludf.DUMMYFUNCTION("""COMPUTED_VALUE"""),1003.0)</f>
        <v>1003</v>
      </c>
      <c r="C412" s="2"/>
    </row>
    <row r="413">
      <c r="A413" s="2" t="str">
        <f>IFERROR(__xludf.DUMMYFUNCTION("""COMPUTED_VALUE"""),"Ayden McEachern")</f>
        <v>Ayden McEachern</v>
      </c>
      <c r="B413" s="2">
        <f>IFERROR(__xludf.DUMMYFUNCTION("""COMPUTED_VALUE"""),1003.0)</f>
        <v>1003</v>
      </c>
      <c r="C413" s="2"/>
    </row>
    <row r="414">
      <c r="A414" s="2" t="str">
        <f>IFERROR(__xludf.DUMMYFUNCTION("""COMPUTED_VALUE"""),"Joseph McEwen")</f>
        <v>Joseph McEwen</v>
      </c>
      <c r="B414" s="2">
        <f>IFERROR(__xludf.DUMMYFUNCTION("""COMPUTED_VALUE"""),1003.0)</f>
        <v>1003</v>
      </c>
      <c r="C414" s="2"/>
    </row>
    <row r="415">
      <c r="A415" s="2" t="str">
        <f>IFERROR(__xludf.DUMMYFUNCTION("""COMPUTED_VALUE"""),"Joël Evan Mckenna")</f>
        <v>Joël Evan Mckenna</v>
      </c>
      <c r="B415" s="2">
        <f>IFERROR(__xludf.DUMMYFUNCTION("""COMPUTED_VALUE"""),1003.0)</f>
        <v>1003</v>
      </c>
      <c r="C415" s="2"/>
    </row>
    <row r="416">
      <c r="A416" s="2" t="str">
        <f>IFERROR(__xludf.DUMMYFUNCTION("""COMPUTED_VALUE"""),"Zehra Mohammad")</f>
        <v>Zehra Mohammad</v>
      </c>
      <c r="B416" s="2">
        <f>IFERROR(__xludf.DUMMYFUNCTION("""COMPUTED_VALUE"""),1003.0)</f>
        <v>1003</v>
      </c>
      <c r="C416" s="2"/>
    </row>
    <row r="417">
      <c r="A417" s="2" t="str">
        <f>IFERROR(__xludf.DUMMYFUNCTION("""COMPUTED_VALUE"""),"Madison Munro")</f>
        <v>Madison Munro</v>
      </c>
      <c r="B417" s="2">
        <f>IFERROR(__xludf.DUMMYFUNCTION("""COMPUTED_VALUE"""),1003.0)</f>
        <v>1003</v>
      </c>
      <c r="C417" s="2"/>
    </row>
    <row r="418">
      <c r="A418" s="2" t="str">
        <f>IFERROR(__xludf.DUMMYFUNCTION("""COMPUTED_VALUE"""),"Payton Neilson")</f>
        <v>Payton Neilson</v>
      </c>
      <c r="B418" s="2">
        <f>IFERROR(__xludf.DUMMYFUNCTION("""COMPUTED_VALUE"""),1003.0)</f>
        <v>1003</v>
      </c>
      <c r="C418" s="2"/>
    </row>
    <row r="419">
      <c r="A419" s="2" t="str">
        <f>IFERROR(__xludf.DUMMYFUNCTION("""COMPUTED_VALUE"""),"Michael Phay")</f>
        <v>Michael Phay</v>
      </c>
      <c r="B419" s="2">
        <f>IFERROR(__xludf.DUMMYFUNCTION("""COMPUTED_VALUE"""),1003.0)</f>
        <v>1003</v>
      </c>
      <c r="C419" s="2"/>
    </row>
    <row r="420">
      <c r="A420" s="2" t="str">
        <f>IFERROR(__xludf.DUMMYFUNCTION("""COMPUTED_VALUE"""),"Finnley Pignat")</f>
        <v>Finnley Pignat</v>
      </c>
      <c r="B420" s="2">
        <f>IFERROR(__xludf.DUMMYFUNCTION("""COMPUTED_VALUE"""),1003.0)</f>
        <v>1003</v>
      </c>
      <c r="C420" s="2"/>
    </row>
    <row r="421">
      <c r="A421" s="2" t="str">
        <f>IFERROR(__xludf.DUMMYFUNCTION("""COMPUTED_VALUE"""),"Brennan Poirier")</f>
        <v>Brennan Poirier</v>
      </c>
      <c r="B421" s="2">
        <f>IFERROR(__xludf.DUMMYFUNCTION("""COMPUTED_VALUE"""),1003.0)</f>
        <v>1003</v>
      </c>
      <c r="C421" s="2"/>
    </row>
    <row r="422">
      <c r="A422" s="2" t="str">
        <f>IFERROR(__xludf.DUMMYFUNCTION("""COMPUTED_VALUE"""),"Mya Scott")</f>
        <v>Mya Scott</v>
      </c>
      <c r="B422" s="2">
        <f>IFERROR(__xludf.DUMMYFUNCTION("""COMPUTED_VALUE"""),1003.0)</f>
        <v>1003</v>
      </c>
      <c r="C422" s="2"/>
    </row>
    <row r="423">
      <c r="A423" s="2" t="str">
        <f>IFERROR(__xludf.DUMMYFUNCTION("""COMPUTED_VALUE"""),"Hailey Smuck")</f>
        <v>Hailey Smuck</v>
      </c>
      <c r="B423" s="2">
        <f>IFERROR(__xludf.DUMMYFUNCTION("""COMPUTED_VALUE"""),1003.0)</f>
        <v>1003</v>
      </c>
      <c r="C423" s="2"/>
    </row>
    <row r="424">
      <c r="A424" s="2" t="str">
        <f>IFERROR(__xludf.DUMMYFUNCTION("""COMPUTED_VALUE"""),"Adam Volokhovsky")</f>
        <v>Adam Volokhovsky</v>
      </c>
      <c r="B424" s="2">
        <f>IFERROR(__xludf.DUMMYFUNCTION("""COMPUTED_VALUE"""),1003.0)</f>
        <v>1003</v>
      </c>
      <c r="C424" s="2"/>
    </row>
    <row r="425">
      <c r="A425" s="2" t="str">
        <f>IFERROR(__xludf.DUMMYFUNCTION("""COMPUTED_VALUE"""),"Joshua Wainwright")</f>
        <v>Joshua Wainwright</v>
      </c>
      <c r="B425" s="2">
        <f>IFERROR(__xludf.DUMMYFUNCTION("""COMPUTED_VALUE"""),1003.0)</f>
        <v>1003</v>
      </c>
      <c r="C425" s="2"/>
    </row>
    <row r="426">
      <c r="A426" s="2" t="str">
        <f>IFERROR(__xludf.DUMMYFUNCTION("""COMPUTED_VALUE"""),"Lauren Yoon")</f>
        <v>Lauren Yoon</v>
      </c>
      <c r="B426" s="2">
        <f>IFERROR(__xludf.DUMMYFUNCTION("""COMPUTED_VALUE"""),1003.0)</f>
        <v>1003</v>
      </c>
      <c r="C426" s="2"/>
    </row>
    <row r="427">
      <c r="A427" s="2" t="str">
        <f>IFERROR(__xludf.DUMMYFUNCTION("""COMPUTED_VALUE"""),"Avery Young")</f>
        <v>Avery Young</v>
      </c>
      <c r="B427" s="2">
        <f>IFERROR(__xludf.DUMMYFUNCTION("""COMPUTED_VALUE"""),1003.0)</f>
        <v>1003</v>
      </c>
      <c r="C427" s="2"/>
    </row>
    <row r="428">
      <c r="A428" s="2" t="str">
        <f>IFERROR(__xludf.DUMMYFUNCTION("""COMPUTED_VALUE"""),"Aerin Abaloo")</f>
        <v>Aerin Abaloo</v>
      </c>
      <c r="B428" s="2">
        <f>IFERROR(__xludf.DUMMYFUNCTION("""COMPUTED_VALUE"""),1004.0)</f>
        <v>1004</v>
      </c>
      <c r="C428" s="2"/>
    </row>
    <row r="429">
      <c r="A429" s="2" t="str">
        <f>IFERROR(__xludf.DUMMYFUNCTION("""COMPUTED_VALUE"""),"Alexa Chase")</f>
        <v>Alexa Chase</v>
      </c>
      <c r="B429" s="2">
        <f>IFERROR(__xludf.DUMMYFUNCTION("""COMPUTED_VALUE"""),1004.0)</f>
        <v>1004</v>
      </c>
      <c r="C429" s="2"/>
    </row>
    <row r="430">
      <c r="A430" s="2" t="str">
        <f>IFERROR(__xludf.DUMMYFUNCTION("""COMPUTED_VALUE"""),"Azalia Di Bacco")</f>
        <v>Azalia Di Bacco</v>
      </c>
      <c r="B430" s="2">
        <f>IFERROR(__xludf.DUMMYFUNCTION("""COMPUTED_VALUE"""),1004.0)</f>
        <v>1004</v>
      </c>
      <c r="C430" s="2"/>
    </row>
    <row r="431">
      <c r="A431" s="2" t="str">
        <f>IFERROR(__xludf.DUMMYFUNCTION("""COMPUTED_VALUE"""),"Kaya Eggleton")</f>
        <v>Kaya Eggleton</v>
      </c>
      <c r="B431" s="2">
        <f>IFERROR(__xludf.DUMMYFUNCTION("""COMPUTED_VALUE"""),1004.0)</f>
        <v>1004</v>
      </c>
      <c r="C431" s="2"/>
    </row>
    <row r="432">
      <c r="A432" s="2" t="str">
        <f>IFERROR(__xludf.DUMMYFUNCTION("""COMPUTED_VALUE"""),"Daniel Finnie")</f>
        <v>Daniel Finnie</v>
      </c>
      <c r="B432" s="2">
        <f>IFERROR(__xludf.DUMMYFUNCTION("""COMPUTED_VALUE"""),1004.0)</f>
        <v>1004</v>
      </c>
      <c r="C432" s="2"/>
    </row>
    <row r="433">
      <c r="A433" s="2" t="str">
        <f>IFERROR(__xludf.DUMMYFUNCTION("""COMPUTED_VALUE"""),"Jessica Gerrard")</f>
        <v>Jessica Gerrard</v>
      </c>
      <c r="B433" s="2">
        <f>IFERROR(__xludf.DUMMYFUNCTION("""COMPUTED_VALUE"""),1004.0)</f>
        <v>1004</v>
      </c>
      <c r="C433" s="2"/>
    </row>
    <row r="434">
      <c r="A434" s="2" t="str">
        <f>IFERROR(__xludf.DUMMYFUNCTION("""COMPUTED_VALUE"""),"Robyn Gibson")</f>
        <v>Robyn Gibson</v>
      </c>
      <c r="B434" s="2">
        <f>IFERROR(__xludf.DUMMYFUNCTION("""COMPUTED_VALUE"""),1004.0)</f>
        <v>1004</v>
      </c>
      <c r="C434" s="2"/>
    </row>
    <row r="435">
      <c r="A435" s="2" t="str">
        <f>IFERROR(__xludf.DUMMYFUNCTION("""COMPUTED_VALUE"""),"Cameron Gonsalves")</f>
        <v>Cameron Gonsalves</v>
      </c>
      <c r="B435" s="2">
        <f>IFERROR(__xludf.DUMMYFUNCTION("""COMPUTED_VALUE"""),1004.0)</f>
        <v>1004</v>
      </c>
      <c r="C435" s="2"/>
    </row>
    <row r="436">
      <c r="A436" s="2" t="str">
        <f>IFERROR(__xludf.DUMMYFUNCTION("""COMPUTED_VALUE"""),"Owen Keogh")</f>
        <v>Owen Keogh</v>
      </c>
      <c r="B436" s="2">
        <f>IFERROR(__xludf.DUMMYFUNCTION("""COMPUTED_VALUE"""),1004.0)</f>
        <v>1004</v>
      </c>
      <c r="C436" s="2"/>
    </row>
    <row r="437">
      <c r="A437" s="2" t="str">
        <f>IFERROR(__xludf.DUMMYFUNCTION("""COMPUTED_VALUE"""),"Cameron Kinny")</f>
        <v>Cameron Kinny</v>
      </c>
      <c r="B437" s="2">
        <f>IFERROR(__xludf.DUMMYFUNCTION("""COMPUTED_VALUE"""),1004.0)</f>
        <v>1004</v>
      </c>
      <c r="C437" s="2"/>
    </row>
    <row r="438">
      <c r="A438" s="2" t="str">
        <f>IFERROR(__xludf.DUMMYFUNCTION("""COMPUTED_VALUE"""),"Kathe Kolk")</f>
        <v>Kathe Kolk</v>
      </c>
      <c r="B438" s="2">
        <f>IFERROR(__xludf.DUMMYFUNCTION("""COMPUTED_VALUE"""),1004.0)</f>
        <v>1004</v>
      </c>
      <c r="C438" s="2"/>
    </row>
    <row r="439">
      <c r="A439" s="2" t="str">
        <f>IFERROR(__xludf.DUMMYFUNCTION("""COMPUTED_VALUE"""),"Philip Kuekam")</f>
        <v>Philip Kuekam</v>
      </c>
      <c r="B439" s="2">
        <f>IFERROR(__xludf.DUMMYFUNCTION("""COMPUTED_VALUE"""),1004.0)</f>
        <v>1004</v>
      </c>
      <c r="C439" s="2"/>
    </row>
    <row r="440">
      <c r="A440" s="2" t="str">
        <f>IFERROR(__xludf.DUMMYFUNCTION("""COMPUTED_VALUE"""),"Anna Lavigne")</f>
        <v>Anna Lavigne</v>
      </c>
      <c r="B440" s="2">
        <f>IFERROR(__xludf.DUMMYFUNCTION("""COMPUTED_VALUE"""),1004.0)</f>
        <v>1004</v>
      </c>
      <c r="C440" s="2"/>
    </row>
    <row r="441">
      <c r="A441" s="2" t="str">
        <f>IFERROR(__xludf.DUMMYFUNCTION("""COMPUTED_VALUE"""),"Adrienne Lim")</f>
        <v>Adrienne Lim</v>
      </c>
      <c r="B441" s="2">
        <f>IFERROR(__xludf.DUMMYFUNCTION("""COMPUTED_VALUE"""),1004.0)</f>
        <v>1004</v>
      </c>
      <c r="C441" s="2"/>
    </row>
    <row r="442">
      <c r="A442" s="2" t="str">
        <f>IFERROR(__xludf.DUMMYFUNCTION("""COMPUTED_VALUE"""),"Saul Madhujeet")</f>
        <v>Saul Madhujeet</v>
      </c>
      <c r="B442" s="2">
        <f>IFERROR(__xludf.DUMMYFUNCTION("""COMPUTED_VALUE"""),1004.0)</f>
        <v>1004</v>
      </c>
      <c r="C442" s="2"/>
    </row>
    <row r="443">
      <c r="A443" s="2" t="str">
        <f>IFERROR(__xludf.DUMMYFUNCTION("""COMPUTED_VALUE"""),"Nicholas McChesney")</f>
        <v>Nicholas McChesney</v>
      </c>
      <c r="B443" s="2">
        <f>IFERROR(__xludf.DUMMYFUNCTION("""COMPUTED_VALUE"""),1004.0)</f>
        <v>1004</v>
      </c>
      <c r="C443" s="2"/>
    </row>
    <row r="444">
      <c r="A444" s="2" t="str">
        <f>IFERROR(__xludf.DUMMYFUNCTION("""COMPUTED_VALUE"""),"Aidan Murphy")</f>
        <v>Aidan Murphy</v>
      </c>
      <c r="B444" s="2">
        <f>IFERROR(__xludf.DUMMYFUNCTION("""COMPUTED_VALUE"""),1004.0)</f>
        <v>1004</v>
      </c>
      <c r="C444" s="2"/>
    </row>
    <row r="445">
      <c r="A445" s="2" t="str">
        <f>IFERROR(__xludf.DUMMYFUNCTION("""COMPUTED_VALUE"""),"Uno Orbe")</f>
        <v>Uno Orbe</v>
      </c>
      <c r="B445" s="2">
        <f>IFERROR(__xludf.DUMMYFUNCTION("""COMPUTED_VALUE"""),1004.0)</f>
        <v>1004</v>
      </c>
      <c r="C445" s="2"/>
    </row>
    <row r="446">
      <c r="A446" s="2" t="str">
        <f>IFERROR(__xludf.DUMMYFUNCTION("""COMPUTED_VALUE"""),"Mia Paulin")</f>
        <v>Mia Paulin</v>
      </c>
      <c r="B446" s="2">
        <f>IFERROR(__xludf.DUMMYFUNCTION("""COMPUTED_VALUE"""),1004.0)</f>
        <v>1004</v>
      </c>
      <c r="C446" s="2"/>
    </row>
    <row r="447">
      <c r="A447" s="2" t="str">
        <f>IFERROR(__xludf.DUMMYFUNCTION("""COMPUTED_VALUE"""),"Emma Payne")</f>
        <v>Emma Payne</v>
      </c>
      <c r="B447" s="2">
        <f>IFERROR(__xludf.DUMMYFUNCTION("""COMPUTED_VALUE"""),1004.0)</f>
        <v>1004</v>
      </c>
      <c r="C447" s="2"/>
    </row>
    <row r="448">
      <c r="A448" s="2" t="str">
        <f>IFERROR(__xludf.DUMMYFUNCTION("""COMPUTED_VALUE"""),"Andrew Poirier")</f>
        <v>Andrew Poirier</v>
      </c>
      <c r="B448" s="2">
        <f>IFERROR(__xludf.DUMMYFUNCTION("""COMPUTED_VALUE"""),1004.0)</f>
        <v>1004</v>
      </c>
      <c r="C448" s="2"/>
    </row>
    <row r="449">
      <c r="A449" s="2" t="str">
        <f>IFERROR(__xludf.DUMMYFUNCTION("""COMPUTED_VALUE"""),"Lucas Prud'homme")</f>
        <v>Lucas Prud'homme</v>
      </c>
      <c r="B449" s="2">
        <f>IFERROR(__xludf.DUMMYFUNCTION("""COMPUTED_VALUE"""),1004.0)</f>
        <v>1004</v>
      </c>
      <c r="C449" s="2"/>
    </row>
    <row r="450">
      <c r="A450" s="2" t="str">
        <f>IFERROR(__xludf.DUMMYFUNCTION("""COMPUTED_VALUE"""),"Kate Rusch")</f>
        <v>Kate Rusch</v>
      </c>
      <c r="B450" s="2">
        <f>IFERROR(__xludf.DUMMYFUNCTION("""COMPUTED_VALUE"""),1004.0)</f>
        <v>1004</v>
      </c>
      <c r="C450" s="2"/>
    </row>
    <row r="451">
      <c r="A451" s="2" t="str">
        <f>IFERROR(__xludf.DUMMYFUNCTION("""COMPUTED_VALUE"""),"Sarah Shackleton")</f>
        <v>Sarah Shackleton</v>
      </c>
      <c r="B451" s="2">
        <f>IFERROR(__xludf.DUMMYFUNCTION("""COMPUTED_VALUE"""),1004.0)</f>
        <v>1004</v>
      </c>
      <c r="C451" s="2"/>
    </row>
    <row r="452">
      <c r="A452" s="2" t="str">
        <f>IFERROR(__xludf.DUMMYFUNCTION("""COMPUTED_VALUE"""),"Maria Van Adel")</f>
        <v>Maria Van Adel</v>
      </c>
      <c r="B452" s="2">
        <f>IFERROR(__xludf.DUMMYFUNCTION("""COMPUTED_VALUE"""),1004.0)</f>
        <v>1004</v>
      </c>
      <c r="C452" s="2"/>
    </row>
    <row r="453">
      <c r="A453" s="2" t="str">
        <f>IFERROR(__xludf.DUMMYFUNCTION("""COMPUTED_VALUE"""),"Olivia Welburn")</f>
        <v>Olivia Welburn</v>
      </c>
      <c r="B453" s="2">
        <f>IFERROR(__xludf.DUMMYFUNCTION("""COMPUTED_VALUE"""),1004.0)</f>
        <v>1004</v>
      </c>
      <c r="C453" s="2"/>
    </row>
    <row r="454">
      <c r="A454" s="2" t="str">
        <f>IFERROR(__xludf.DUMMYFUNCTION("""COMPUTED_VALUE"""),"Jesse Woolsey")</f>
        <v>Jesse Woolsey</v>
      </c>
      <c r="B454" s="2">
        <f>IFERROR(__xludf.DUMMYFUNCTION("""COMPUTED_VALUE"""),1004.0)</f>
        <v>1004</v>
      </c>
      <c r="C454" s="2"/>
    </row>
    <row r="455">
      <c r="A455" s="2" t="str">
        <f>IFERROR(__xludf.DUMMYFUNCTION("""COMPUTED_VALUE"""),"Avery Bono")</f>
        <v>Avery Bono</v>
      </c>
      <c r="B455" s="2">
        <f>IFERROR(__xludf.DUMMYFUNCTION("""COMPUTED_VALUE"""),1005.0)</f>
        <v>1005</v>
      </c>
      <c r="C455" s="2"/>
    </row>
    <row r="456">
      <c r="A456" s="2" t="str">
        <f>IFERROR(__xludf.DUMMYFUNCTION("""COMPUTED_VALUE"""),"Quinn Cameron")</f>
        <v>Quinn Cameron</v>
      </c>
      <c r="B456" s="2">
        <f>IFERROR(__xludf.DUMMYFUNCTION("""COMPUTED_VALUE"""),1005.0)</f>
        <v>1005</v>
      </c>
      <c r="C456" s="2"/>
    </row>
    <row r="457">
      <c r="A457" s="2" t="str">
        <f>IFERROR(__xludf.DUMMYFUNCTION("""COMPUTED_VALUE"""),"Calla Chambers")</f>
        <v>Calla Chambers</v>
      </c>
      <c r="B457" s="2">
        <f>IFERROR(__xludf.DUMMYFUNCTION("""COMPUTED_VALUE"""),1005.0)</f>
        <v>1005</v>
      </c>
      <c r="C457" s="2"/>
    </row>
    <row r="458">
      <c r="A458" s="2" t="str">
        <f>IFERROR(__xludf.DUMMYFUNCTION("""COMPUTED_VALUE"""),"Paige Currie")</f>
        <v>Paige Currie</v>
      </c>
      <c r="B458" s="2">
        <f>IFERROR(__xludf.DUMMYFUNCTION("""COMPUTED_VALUE"""),1005.0)</f>
        <v>1005</v>
      </c>
      <c r="C458" s="2"/>
    </row>
    <row r="459">
      <c r="A459" s="2" t="str">
        <f>IFERROR(__xludf.DUMMYFUNCTION("""COMPUTED_VALUE"""),"Finlay Gauthier")</f>
        <v>Finlay Gauthier</v>
      </c>
      <c r="B459" s="2">
        <f>IFERROR(__xludf.DUMMYFUNCTION("""COMPUTED_VALUE"""),1005.0)</f>
        <v>1005</v>
      </c>
      <c r="C459" s="2"/>
    </row>
    <row r="460">
      <c r="A460" s="2" t="str">
        <f>IFERROR(__xludf.DUMMYFUNCTION("""COMPUTED_VALUE"""),"Spencer Hayes")</f>
        <v>Spencer Hayes</v>
      </c>
      <c r="B460" s="2">
        <f>IFERROR(__xludf.DUMMYFUNCTION("""COMPUTED_VALUE"""),1005.0)</f>
        <v>1005</v>
      </c>
      <c r="C460" s="2"/>
    </row>
    <row r="461">
      <c r="A461" s="2" t="str">
        <f>IFERROR(__xludf.DUMMYFUNCTION("""COMPUTED_VALUE"""),"Rowan Hendrick")</f>
        <v>Rowan Hendrick</v>
      </c>
      <c r="B461" s="2">
        <f>IFERROR(__xludf.DUMMYFUNCTION("""COMPUTED_VALUE"""),1005.0)</f>
        <v>1005</v>
      </c>
      <c r="C461" s="2"/>
    </row>
    <row r="462">
      <c r="A462" s="2" t="str">
        <f>IFERROR(__xludf.DUMMYFUNCTION("""COMPUTED_VALUE"""),"Abigail Lambert")</f>
        <v>Abigail Lambert</v>
      </c>
      <c r="B462" s="2">
        <f>IFERROR(__xludf.DUMMYFUNCTION("""COMPUTED_VALUE"""),1005.0)</f>
        <v>1005</v>
      </c>
      <c r="C462" s="2"/>
    </row>
    <row r="463">
      <c r="A463" s="2" t="str">
        <f>IFERROR(__xludf.DUMMYFUNCTION("""COMPUTED_VALUE"""),"Alyssa Le")</f>
        <v>Alyssa Le</v>
      </c>
      <c r="B463" s="2">
        <f>IFERROR(__xludf.DUMMYFUNCTION("""COMPUTED_VALUE"""),1005.0)</f>
        <v>1005</v>
      </c>
      <c r="C463" s="2"/>
    </row>
    <row r="464">
      <c r="A464" s="2" t="str">
        <f>IFERROR(__xludf.DUMMYFUNCTION("""COMPUTED_VALUE"""),"Evan Lecours")</f>
        <v>Evan Lecours</v>
      </c>
      <c r="B464" s="2">
        <f>IFERROR(__xludf.DUMMYFUNCTION("""COMPUTED_VALUE"""),1005.0)</f>
        <v>1005</v>
      </c>
      <c r="C464" s="2"/>
    </row>
    <row r="465">
      <c r="A465" s="2" t="str">
        <f>IFERROR(__xludf.DUMMYFUNCTION("""COMPUTED_VALUE"""),"Anthony Marchione")</f>
        <v>Anthony Marchione</v>
      </c>
      <c r="B465" s="2">
        <f>IFERROR(__xludf.DUMMYFUNCTION("""COMPUTED_VALUE"""),1005.0)</f>
        <v>1005</v>
      </c>
      <c r="C465" s="2"/>
    </row>
    <row r="466">
      <c r="A466" s="2" t="str">
        <f>IFERROR(__xludf.DUMMYFUNCTION("""COMPUTED_VALUE"""),"Joseph McCallum")</f>
        <v>Joseph McCallum</v>
      </c>
      <c r="B466" s="2">
        <f>IFERROR(__xludf.DUMMYFUNCTION("""COMPUTED_VALUE"""),1005.0)</f>
        <v>1005</v>
      </c>
      <c r="C466" s="2"/>
    </row>
    <row r="467">
      <c r="A467" s="2" t="str">
        <f>IFERROR(__xludf.DUMMYFUNCTION("""COMPUTED_VALUE"""),"Darcy O'Neil")</f>
        <v>Darcy O'Neil</v>
      </c>
      <c r="B467" s="2">
        <f>IFERROR(__xludf.DUMMYFUNCTION("""COMPUTED_VALUE"""),1005.0)</f>
        <v>1005</v>
      </c>
      <c r="C467" s="2"/>
    </row>
    <row r="468">
      <c r="A468" s="2" t="str">
        <f>IFERROR(__xludf.DUMMYFUNCTION("""COMPUTED_VALUE"""),"Tyson O'Neil")</f>
        <v>Tyson O'Neil</v>
      </c>
      <c r="B468" s="2">
        <f>IFERROR(__xludf.DUMMYFUNCTION("""COMPUTED_VALUE"""),1005.0)</f>
        <v>1005</v>
      </c>
      <c r="C468" s="2"/>
    </row>
    <row r="469">
      <c r="A469" s="2" t="str">
        <f>IFERROR(__xludf.DUMMYFUNCTION("""COMPUTED_VALUE"""),"Abbey Russell")</f>
        <v>Abbey Russell</v>
      </c>
      <c r="B469" s="2">
        <f>IFERROR(__xludf.DUMMYFUNCTION("""COMPUTED_VALUE"""),1005.0)</f>
        <v>1005</v>
      </c>
      <c r="C469" s="2"/>
    </row>
    <row r="470">
      <c r="A470" s="2" t="str">
        <f>IFERROR(__xludf.DUMMYFUNCTION("""COMPUTED_VALUE"""),"Maximus Stuck")</f>
        <v>Maximus Stuck</v>
      </c>
      <c r="B470" s="2">
        <f>IFERROR(__xludf.DUMMYFUNCTION("""COMPUTED_VALUE"""),1005.0)</f>
        <v>1005</v>
      </c>
      <c r="C470" s="2"/>
    </row>
    <row r="471">
      <c r="A471" s="2" t="str">
        <f>IFERROR(__xludf.DUMMYFUNCTION("""COMPUTED_VALUE"""),"Taylor Sweeney")</f>
        <v>Taylor Sweeney</v>
      </c>
      <c r="B471" s="2">
        <f>IFERROR(__xludf.DUMMYFUNCTION("""COMPUTED_VALUE"""),1005.0)</f>
        <v>1005</v>
      </c>
      <c r="C471" s="2"/>
    </row>
    <row r="472">
      <c r="A472" s="2" t="str">
        <f>IFERROR(__xludf.DUMMYFUNCTION("""COMPUTED_VALUE"""),"Regan Sykes")</f>
        <v>Regan Sykes</v>
      </c>
      <c r="B472" s="2">
        <f>IFERROR(__xludf.DUMMYFUNCTION("""COMPUTED_VALUE"""),1005.0)</f>
        <v>1005</v>
      </c>
      <c r="C472" s="2"/>
    </row>
    <row r="473">
      <c r="A473" s="2" t="str">
        <f>IFERROR(__xludf.DUMMYFUNCTION("""COMPUTED_VALUE"""),"Hannah Tanguay")</f>
        <v>Hannah Tanguay</v>
      </c>
      <c r="B473" s="2">
        <f>IFERROR(__xludf.DUMMYFUNCTION("""COMPUTED_VALUE"""),1005.0)</f>
        <v>1005</v>
      </c>
      <c r="C473" s="2"/>
    </row>
    <row r="474">
      <c r="A474" s="2" t="str">
        <f>IFERROR(__xludf.DUMMYFUNCTION("""COMPUTED_VALUE"""),"Sophia Van Adel")</f>
        <v>Sophia Van Adel</v>
      </c>
      <c r="B474" s="2">
        <f>IFERROR(__xludf.DUMMYFUNCTION("""COMPUTED_VALUE"""),1005.0)</f>
        <v>1005</v>
      </c>
      <c r="C474" s="2"/>
    </row>
    <row r="475">
      <c r="A475" s="2" t="str">
        <f>IFERROR(__xludf.DUMMYFUNCTION("""COMPUTED_VALUE"""),"Olivia Virtue")</f>
        <v>Olivia Virtue</v>
      </c>
      <c r="B475" s="2">
        <f>IFERROR(__xludf.DUMMYFUNCTION("""COMPUTED_VALUE"""),1005.0)</f>
        <v>1005</v>
      </c>
      <c r="C475" s="2"/>
    </row>
    <row r="476">
      <c r="A476" s="2" t="str">
        <f>IFERROR(__xludf.DUMMYFUNCTION("""COMPUTED_VALUE"""),"Matthew White")</f>
        <v>Matthew White</v>
      </c>
      <c r="B476" s="2">
        <f>IFERROR(__xludf.DUMMYFUNCTION("""COMPUTED_VALUE"""),1005.0)</f>
        <v>1005</v>
      </c>
      <c r="C476" s="2"/>
    </row>
    <row r="477">
      <c r="A477" s="2" t="str">
        <f>IFERROR(__xludf.DUMMYFUNCTION("""COMPUTED_VALUE"""),"Shuang Xia")</f>
        <v>Shuang Xia</v>
      </c>
      <c r="B477" s="2">
        <f>IFERROR(__xludf.DUMMYFUNCTION("""COMPUTED_VALUE"""),1005.0)</f>
        <v>1005</v>
      </c>
      <c r="C477" s="2"/>
    </row>
    <row r="478">
      <c r="A478" s="2" t="str">
        <f>IFERROR(__xludf.DUMMYFUNCTION("""COMPUTED_VALUE"""),"Yana Bortova")</f>
        <v>Yana Bortova</v>
      </c>
      <c r="B478" s="2">
        <f>IFERROR(__xludf.DUMMYFUNCTION("""COMPUTED_VALUE"""),1006.0)</f>
        <v>1006</v>
      </c>
      <c r="C478" s="2"/>
    </row>
    <row r="479">
      <c r="A479" s="2" t="str">
        <f>IFERROR(__xludf.DUMMYFUNCTION("""COMPUTED_VALUE"""),"Hayden Buch")</f>
        <v>Hayden Buch</v>
      </c>
      <c r="B479" s="2">
        <f>IFERROR(__xludf.DUMMYFUNCTION("""COMPUTED_VALUE"""),1006.0)</f>
        <v>1006</v>
      </c>
      <c r="C479" s="2"/>
    </row>
    <row r="480">
      <c r="A480" s="2" t="str">
        <f>IFERROR(__xludf.DUMMYFUNCTION("""COMPUTED_VALUE"""),"Bernard Cameron")</f>
        <v>Bernard Cameron</v>
      </c>
      <c r="B480" s="2">
        <f>IFERROR(__xludf.DUMMYFUNCTION("""COMPUTED_VALUE"""),1006.0)</f>
        <v>1006</v>
      </c>
      <c r="C480" s="2"/>
    </row>
    <row r="481">
      <c r="A481" s="2" t="str">
        <f>IFERROR(__xludf.DUMMYFUNCTION("""COMPUTED_VALUE"""),"Madeleine Chapman")</f>
        <v>Madeleine Chapman</v>
      </c>
      <c r="B481" s="2">
        <f>IFERROR(__xludf.DUMMYFUNCTION("""COMPUTED_VALUE"""),1006.0)</f>
        <v>1006</v>
      </c>
      <c r="C481" s="2"/>
    </row>
    <row r="482">
      <c r="A482" s="2" t="str">
        <f>IFERROR(__xludf.DUMMYFUNCTION("""COMPUTED_VALUE"""),"Owen Cobbold")</f>
        <v>Owen Cobbold</v>
      </c>
      <c r="B482" s="2">
        <f>IFERROR(__xludf.DUMMYFUNCTION("""COMPUTED_VALUE"""),1006.0)</f>
        <v>1006</v>
      </c>
      <c r="C482" s="2"/>
    </row>
    <row r="483">
      <c r="A483" s="2" t="str">
        <f>IFERROR(__xludf.DUMMYFUNCTION("""COMPUTED_VALUE"""),"Quincy Dawson")</f>
        <v>Quincy Dawson</v>
      </c>
      <c r="B483" s="2">
        <f>IFERROR(__xludf.DUMMYFUNCTION("""COMPUTED_VALUE"""),1006.0)</f>
        <v>1006</v>
      </c>
      <c r="C483" s="2"/>
    </row>
    <row r="484">
      <c r="A484" s="2" t="str">
        <f>IFERROR(__xludf.DUMMYFUNCTION("""COMPUTED_VALUE"""),"Chelsea Dornor")</f>
        <v>Chelsea Dornor</v>
      </c>
      <c r="B484" s="2">
        <f>IFERROR(__xludf.DUMMYFUNCTION("""COMPUTED_VALUE"""),1006.0)</f>
        <v>1006</v>
      </c>
      <c r="C484" s="2"/>
    </row>
    <row r="485">
      <c r="A485" s="2" t="str">
        <f>IFERROR(__xludf.DUMMYFUNCTION("""COMPUTED_VALUE"""),"Tyler Edmond")</f>
        <v>Tyler Edmond</v>
      </c>
      <c r="B485" s="2">
        <f>IFERROR(__xludf.DUMMYFUNCTION("""COMPUTED_VALUE"""),1006.0)</f>
        <v>1006</v>
      </c>
      <c r="C485" s="2"/>
    </row>
    <row r="486">
      <c r="A486" s="2" t="str">
        <f>IFERROR(__xludf.DUMMYFUNCTION("""COMPUTED_VALUE"""),"Hope Elliott-Davis")</f>
        <v>Hope Elliott-Davis</v>
      </c>
      <c r="B486" s="2">
        <f>IFERROR(__xludf.DUMMYFUNCTION("""COMPUTED_VALUE"""),1006.0)</f>
        <v>1006</v>
      </c>
      <c r="C486" s="2"/>
    </row>
    <row r="487">
      <c r="A487" s="2" t="str">
        <f>IFERROR(__xludf.DUMMYFUNCTION("""COMPUTED_VALUE"""),"McKenzie Elliott-Davis")</f>
        <v>McKenzie Elliott-Davis</v>
      </c>
      <c r="B487" s="2">
        <f>IFERROR(__xludf.DUMMYFUNCTION("""COMPUTED_VALUE"""),1006.0)</f>
        <v>1006</v>
      </c>
      <c r="C487" s="2"/>
    </row>
    <row r="488">
      <c r="A488" s="2" t="str">
        <f>IFERROR(__xludf.DUMMYFUNCTION("""COMPUTED_VALUE"""),"Luke Etheridge")</f>
        <v>Luke Etheridge</v>
      </c>
      <c r="B488" s="2">
        <f>IFERROR(__xludf.DUMMYFUNCTION("""COMPUTED_VALUE"""),1006.0)</f>
        <v>1006</v>
      </c>
      <c r="C488" s="2"/>
    </row>
    <row r="489">
      <c r="A489" s="2" t="str">
        <f>IFERROR(__xludf.DUMMYFUNCTION("""COMPUTED_VALUE"""),"Cameron Goodridge")</f>
        <v>Cameron Goodridge</v>
      </c>
      <c r="B489" s="2">
        <f>IFERROR(__xludf.DUMMYFUNCTION("""COMPUTED_VALUE"""),1006.0)</f>
        <v>1006</v>
      </c>
      <c r="C489" s="2"/>
    </row>
    <row r="490">
      <c r="A490" s="2" t="str">
        <f>IFERROR(__xludf.DUMMYFUNCTION("""COMPUTED_VALUE"""),"Wyatt Halkai")</f>
        <v>Wyatt Halkai</v>
      </c>
      <c r="B490" s="2">
        <f>IFERROR(__xludf.DUMMYFUNCTION("""COMPUTED_VALUE"""),1006.0)</f>
        <v>1006</v>
      </c>
      <c r="C490" s="2"/>
    </row>
    <row r="491">
      <c r="A491" s="2" t="str">
        <f>IFERROR(__xludf.DUMMYFUNCTION("""COMPUTED_VALUE"""),"Rebecca Hayley")</f>
        <v>Rebecca Hayley</v>
      </c>
      <c r="B491" s="2">
        <f>IFERROR(__xludf.DUMMYFUNCTION("""COMPUTED_VALUE"""),1006.0)</f>
        <v>1006</v>
      </c>
      <c r="C491" s="2"/>
    </row>
    <row r="492">
      <c r="A492" s="2" t="str">
        <f>IFERROR(__xludf.DUMMYFUNCTION("""COMPUTED_VALUE"""),"Dante Ianni")</f>
        <v>Dante Ianni</v>
      </c>
      <c r="B492" s="2">
        <f>IFERROR(__xludf.DUMMYFUNCTION("""COMPUTED_VALUE"""),1006.0)</f>
        <v>1006</v>
      </c>
      <c r="C492" s="2"/>
    </row>
    <row r="493">
      <c r="A493" s="2" t="str">
        <f>IFERROR(__xludf.DUMMYFUNCTION("""COMPUTED_VALUE"""),"Raniya Khokhar")</f>
        <v>Raniya Khokhar</v>
      </c>
      <c r="B493" s="2">
        <f>IFERROR(__xludf.DUMMYFUNCTION("""COMPUTED_VALUE"""),1006.0)</f>
        <v>1006</v>
      </c>
      <c r="C493" s="2"/>
    </row>
    <row r="494">
      <c r="A494" s="2" t="str">
        <f>IFERROR(__xludf.DUMMYFUNCTION("""COMPUTED_VALUE"""),"Giorgia Leonforte")</f>
        <v>Giorgia Leonforte</v>
      </c>
      <c r="B494" s="2">
        <f>IFERROR(__xludf.DUMMYFUNCTION("""COMPUTED_VALUE"""),1006.0)</f>
        <v>1006</v>
      </c>
      <c r="C494" s="2"/>
    </row>
    <row r="495">
      <c r="A495" s="2" t="str">
        <f>IFERROR(__xludf.DUMMYFUNCTION("""COMPUTED_VALUE"""),"Kayla McDonald")</f>
        <v>Kayla McDonald</v>
      </c>
      <c r="B495" s="2">
        <f>IFERROR(__xludf.DUMMYFUNCTION("""COMPUTED_VALUE"""),1006.0)</f>
        <v>1006</v>
      </c>
      <c r="C495" s="2"/>
    </row>
    <row r="496">
      <c r="A496" s="2" t="str">
        <f>IFERROR(__xludf.DUMMYFUNCTION("""COMPUTED_VALUE"""),"Kaitlyn McGregor")</f>
        <v>Kaitlyn McGregor</v>
      </c>
      <c r="B496" s="2">
        <f>IFERROR(__xludf.DUMMYFUNCTION("""COMPUTED_VALUE"""),1006.0)</f>
        <v>1006</v>
      </c>
      <c r="C496" s="2"/>
    </row>
    <row r="497">
      <c r="A497" s="2" t="str">
        <f>IFERROR(__xludf.DUMMYFUNCTION("""COMPUTED_VALUE"""),"Aiden McLean")</f>
        <v>Aiden McLean</v>
      </c>
      <c r="B497" s="2">
        <f>IFERROR(__xludf.DUMMYFUNCTION("""COMPUTED_VALUE"""),1006.0)</f>
        <v>1006</v>
      </c>
      <c r="C497" s="2"/>
    </row>
    <row r="498">
      <c r="A498" s="2" t="str">
        <f>IFERROR(__xludf.DUMMYFUNCTION("""COMPUTED_VALUE"""),"Raina Moshonas")</f>
        <v>Raina Moshonas</v>
      </c>
      <c r="B498" s="2">
        <f>IFERROR(__xludf.DUMMYFUNCTION("""COMPUTED_VALUE"""),1006.0)</f>
        <v>1006</v>
      </c>
      <c r="C498" s="2"/>
    </row>
    <row r="499">
      <c r="A499" s="2" t="str">
        <f>IFERROR(__xludf.DUMMYFUNCTION("""COMPUTED_VALUE"""),"Graysen Pouliot")</f>
        <v>Graysen Pouliot</v>
      </c>
      <c r="B499" s="2">
        <f>IFERROR(__xludf.DUMMYFUNCTION("""COMPUTED_VALUE"""),1006.0)</f>
        <v>1006</v>
      </c>
      <c r="C499" s="2"/>
    </row>
    <row r="500">
      <c r="A500" s="2" t="str">
        <f>IFERROR(__xludf.DUMMYFUNCTION("""COMPUTED_VALUE"""),"Michael Schroeder")</f>
        <v>Michael Schroeder</v>
      </c>
      <c r="B500" s="2">
        <f>IFERROR(__xludf.DUMMYFUNCTION("""COMPUTED_VALUE"""),1006.0)</f>
        <v>1006</v>
      </c>
      <c r="C500" s="2"/>
    </row>
    <row r="501">
      <c r="A501" s="2" t="str">
        <f>IFERROR(__xludf.DUMMYFUNCTION("""COMPUTED_VALUE"""),"Daniel Sciarra")</f>
        <v>Daniel Sciarra</v>
      </c>
      <c r="B501" s="2">
        <f>IFERROR(__xludf.DUMMYFUNCTION("""COMPUTED_VALUE"""),1006.0)</f>
        <v>1006</v>
      </c>
      <c r="C501" s="2"/>
    </row>
    <row r="502">
      <c r="A502" s="2" t="str">
        <f>IFERROR(__xludf.DUMMYFUNCTION("""COMPUTED_VALUE"""),"Emree Tape")</f>
        <v>Emree Tape</v>
      </c>
      <c r="B502" s="2">
        <f>IFERROR(__xludf.DUMMYFUNCTION("""COMPUTED_VALUE"""),1006.0)</f>
        <v>1006</v>
      </c>
      <c r="C502" s="2"/>
    </row>
    <row r="503">
      <c r="A503" s="2" t="str">
        <f>IFERROR(__xludf.DUMMYFUNCTION("""COMPUTED_VALUE"""),"Mia Yarushin")</f>
        <v>Mia Yarushin</v>
      </c>
      <c r="B503" s="2">
        <f>IFERROR(__xludf.DUMMYFUNCTION("""COMPUTED_VALUE"""),1006.0)</f>
        <v>1006</v>
      </c>
      <c r="C503" s="2"/>
    </row>
    <row r="504">
      <c r="A504" s="2" t="str">
        <f>IFERROR(__xludf.DUMMYFUNCTION("""COMPUTED_VALUE"""),"Luka Arapov")</f>
        <v>Luka Arapov</v>
      </c>
      <c r="B504" s="2">
        <f>IFERROR(__xludf.DUMMYFUNCTION("""COMPUTED_VALUE"""),1007.0)</f>
        <v>1007</v>
      </c>
      <c r="C504" s="2"/>
    </row>
    <row r="505">
      <c r="A505" s="2" t="str">
        <f>IFERROR(__xludf.DUMMYFUNCTION("""COMPUTED_VALUE"""),"Cooper Aris")</f>
        <v>Cooper Aris</v>
      </c>
      <c r="B505" s="2">
        <f>IFERROR(__xludf.DUMMYFUNCTION("""COMPUTED_VALUE"""),1007.0)</f>
        <v>1007</v>
      </c>
      <c r="C505" s="2"/>
    </row>
    <row r="506">
      <c r="A506" s="2" t="str">
        <f>IFERROR(__xludf.DUMMYFUNCTION("""COMPUTED_VALUE"""),"Addison Baird")</f>
        <v>Addison Baird</v>
      </c>
      <c r="B506" s="2">
        <f>IFERROR(__xludf.DUMMYFUNCTION("""COMPUTED_VALUE"""),1007.0)</f>
        <v>1007</v>
      </c>
      <c r="C506" s="2"/>
    </row>
    <row r="507">
      <c r="A507" s="2" t="str">
        <f>IFERROR(__xludf.DUMMYFUNCTION("""COMPUTED_VALUE"""),"Emma Bejan")</f>
        <v>Emma Bejan</v>
      </c>
      <c r="B507" s="2">
        <f>IFERROR(__xludf.DUMMYFUNCTION("""COMPUTED_VALUE"""),1007.0)</f>
        <v>1007</v>
      </c>
      <c r="C507" s="2"/>
    </row>
    <row r="508">
      <c r="A508" s="2" t="str">
        <f>IFERROR(__xludf.DUMMYFUNCTION("""COMPUTED_VALUE"""),"Anthony Bengtsson")</f>
        <v>Anthony Bengtsson</v>
      </c>
      <c r="B508" s="2">
        <f>IFERROR(__xludf.DUMMYFUNCTION("""COMPUTED_VALUE"""),1007.0)</f>
        <v>1007</v>
      </c>
      <c r="C508" s="2"/>
    </row>
    <row r="509">
      <c r="A509" s="2" t="str">
        <f>IFERROR(__xludf.DUMMYFUNCTION("""COMPUTED_VALUE"""),"Charles Castellarin")</f>
        <v>Charles Castellarin</v>
      </c>
      <c r="B509" s="2">
        <f>IFERROR(__xludf.DUMMYFUNCTION("""COMPUTED_VALUE"""),1007.0)</f>
        <v>1007</v>
      </c>
      <c r="C509" s="2"/>
    </row>
    <row r="510">
      <c r="A510" s="2" t="str">
        <f>IFERROR(__xludf.DUMMYFUNCTION("""COMPUTED_VALUE"""),"Danica Chantler")</f>
        <v>Danica Chantler</v>
      </c>
      <c r="B510" s="2">
        <f>IFERROR(__xludf.DUMMYFUNCTION("""COMPUTED_VALUE"""),1007.0)</f>
        <v>1007</v>
      </c>
      <c r="C510" s="2"/>
    </row>
    <row r="511">
      <c r="A511" s="2" t="str">
        <f>IFERROR(__xludf.DUMMYFUNCTION("""COMPUTED_VALUE"""),"Raahim Cheema")</f>
        <v>Raahim Cheema</v>
      </c>
      <c r="B511" s="2">
        <f>IFERROR(__xludf.DUMMYFUNCTION("""COMPUTED_VALUE"""),1007.0)</f>
        <v>1007</v>
      </c>
      <c r="C511" s="2"/>
    </row>
    <row r="512">
      <c r="A512" s="2" t="str">
        <f>IFERROR(__xludf.DUMMYFUNCTION("""COMPUTED_VALUE"""),"Anis Darabi")</f>
        <v>Anis Darabi</v>
      </c>
      <c r="B512" s="2">
        <f>IFERROR(__xludf.DUMMYFUNCTION("""COMPUTED_VALUE"""),1007.0)</f>
        <v>1007</v>
      </c>
      <c r="C512" s="2"/>
    </row>
    <row r="513">
      <c r="A513" s="2" t="str">
        <f>IFERROR(__xludf.DUMMYFUNCTION("""COMPUTED_VALUE"""),"Brett Foster")</f>
        <v>Brett Foster</v>
      </c>
      <c r="B513" s="2">
        <f>IFERROR(__xludf.DUMMYFUNCTION("""COMPUTED_VALUE"""),1007.0)</f>
        <v>1007</v>
      </c>
      <c r="C513" s="2"/>
    </row>
    <row r="514">
      <c r="A514" s="2" t="str">
        <f>IFERROR(__xludf.DUMMYFUNCTION("""COMPUTED_VALUE"""),"Isabella Iacono")</f>
        <v>Isabella Iacono</v>
      </c>
      <c r="B514" s="2">
        <f>IFERROR(__xludf.DUMMYFUNCTION("""COMPUTED_VALUE"""),1007.0)</f>
        <v>1007</v>
      </c>
      <c r="C514" s="2"/>
    </row>
    <row r="515">
      <c r="A515" s="2" t="str">
        <f>IFERROR(__xludf.DUMMYFUNCTION("""COMPUTED_VALUE"""),"Thomas Kirk")</f>
        <v>Thomas Kirk</v>
      </c>
      <c r="B515" s="2">
        <f>IFERROR(__xludf.DUMMYFUNCTION("""COMPUTED_VALUE"""),1007.0)</f>
        <v>1007</v>
      </c>
      <c r="C515" s="2"/>
    </row>
    <row r="516">
      <c r="A516" s="2" t="str">
        <f>IFERROR(__xludf.DUMMYFUNCTION("""COMPUTED_VALUE"""),"Patrick Leveque")</f>
        <v>Patrick Leveque</v>
      </c>
      <c r="B516" s="2">
        <f>IFERROR(__xludf.DUMMYFUNCTION("""COMPUTED_VALUE"""),1007.0)</f>
        <v>1007</v>
      </c>
      <c r="C516" s="2"/>
    </row>
    <row r="517">
      <c r="A517" s="2" t="str">
        <f>IFERROR(__xludf.DUMMYFUNCTION("""COMPUTED_VALUE"""),"Gage MacIntyre")</f>
        <v>Gage MacIntyre</v>
      </c>
      <c r="B517" s="2">
        <f>IFERROR(__xludf.DUMMYFUNCTION("""COMPUTED_VALUE"""),1007.0)</f>
        <v>1007</v>
      </c>
      <c r="C517" s="2"/>
    </row>
    <row r="518">
      <c r="A518" s="2" t="str">
        <f>IFERROR(__xludf.DUMMYFUNCTION("""COMPUTED_VALUE"""),"Evie Mautone")</f>
        <v>Evie Mautone</v>
      </c>
      <c r="B518" s="2">
        <f>IFERROR(__xludf.DUMMYFUNCTION("""COMPUTED_VALUE"""),1007.0)</f>
        <v>1007</v>
      </c>
      <c r="C518" s="2"/>
    </row>
    <row r="519">
      <c r="A519" s="2" t="str">
        <f>IFERROR(__xludf.DUMMYFUNCTION("""COMPUTED_VALUE"""),"Grace McEnery")</f>
        <v>Grace McEnery</v>
      </c>
      <c r="B519" s="2">
        <f>IFERROR(__xludf.DUMMYFUNCTION("""COMPUTED_VALUE"""),1007.0)</f>
        <v>1007</v>
      </c>
      <c r="C519" s="2"/>
    </row>
    <row r="520">
      <c r="A520" s="2" t="str">
        <f>IFERROR(__xludf.DUMMYFUNCTION("""COMPUTED_VALUE"""),"Nathan Moore")</f>
        <v>Nathan Moore</v>
      </c>
      <c r="B520" s="2">
        <f>IFERROR(__xludf.DUMMYFUNCTION("""COMPUTED_VALUE"""),1007.0)</f>
        <v>1007</v>
      </c>
      <c r="C520" s="2"/>
    </row>
    <row r="521">
      <c r="A521" s="2" t="str">
        <f>IFERROR(__xludf.DUMMYFUNCTION("""COMPUTED_VALUE"""),"Owen O'Kane")</f>
        <v>Owen O'Kane</v>
      </c>
      <c r="B521" s="2">
        <f>IFERROR(__xludf.DUMMYFUNCTION("""COMPUTED_VALUE"""),1007.0)</f>
        <v>1007</v>
      </c>
      <c r="C521" s="2"/>
    </row>
    <row r="522">
      <c r="A522" s="2" t="str">
        <f>IFERROR(__xludf.DUMMYFUNCTION("""COMPUTED_VALUE"""),"Ellia Pollard")</f>
        <v>Ellia Pollard</v>
      </c>
      <c r="B522" s="2">
        <f>IFERROR(__xludf.DUMMYFUNCTION("""COMPUTED_VALUE"""),1007.0)</f>
        <v>1007</v>
      </c>
      <c r="C522" s="2"/>
    </row>
    <row r="523">
      <c r="A523" s="2" t="str">
        <f>IFERROR(__xludf.DUMMYFUNCTION("""COMPUTED_VALUE"""),"Gary Ptolemy")</f>
        <v>Gary Ptolemy</v>
      </c>
      <c r="B523" s="2">
        <f>IFERROR(__xludf.DUMMYFUNCTION("""COMPUTED_VALUE"""),1007.0)</f>
        <v>1007</v>
      </c>
      <c r="C523" s="2"/>
    </row>
    <row r="524">
      <c r="A524" s="2" t="str">
        <f>IFERROR(__xludf.DUMMYFUNCTION("""COMPUTED_VALUE"""),"Jasper Rohani")</f>
        <v>Jasper Rohani</v>
      </c>
      <c r="B524" s="2">
        <f>IFERROR(__xludf.DUMMYFUNCTION("""COMPUTED_VALUE"""),1007.0)</f>
        <v>1007</v>
      </c>
      <c r="C524" s="2"/>
    </row>
    <row r="525">
      <c r="A525" s="2" t="str">
        <f>IFERROR(__xludf.DUMMYFUNCTION("""COMPUTED_VALUE"""),"Arianna Roth")</f>
        <v>Arianna Roth</v>
      </c>
      <c r="B525" s="2">
        <f>IFERROR(__xludf.DUMMYFUNCTION("""COMPUTED_VALUE"""),1007.0)</f>
        <v>1007</v>
      </c>
      <c r="C525" s="2"/>
    </row>
    <row r="526">
      <c r="A526" s="2" t="str">
        <f>IFERROR(__xludf.DUMMYFUNCTION("""COMPUTED_VALUE"""),"Aiden Seillier")</f>
        <v>Aiden Seillier</v>
      </c>
      <c r="B526" s="2">
        <f>IFERROR(__xludf.DUMMYFUNCTION("""COMPUTED_VALUE"""),1007.0)</f>
        <v>1007</v>
      </c>
      <c r="C526" s="2"/>
    </row>
    <row r="527">
      <c r="A527" s="2" t="str">
        <f>IFERROR(__xludf.DUMMYFUNCTION("""COMPUTED_VALUE"""),"Abram Ypma")</f>
        <v>Abram Ypma</v>
      </c>
      <c r="B527" s="2">
        <f>IFERROR(__xludf.DUMMYFUNCTION("""COMPUTED_VALUE"""),1007.0)</f>
        <v>1007</v>
      </c>
      <c r="C527" s="2"/>
    </row>
    <row r="528">
      <c r="A528" s="2" t="str">
        <f>IFERROR(__xludf.DUMMYFUNCTION("""COMPUTED_VALUE"""),"Elizabeth Allison")</f>
        <v>Elizabeth Allison</v>
      </c>
      <c r="B528" s="2">
        <f>IFERROR(__xludf.DUMMYFUNCTION("""COMPUTED_VALUE"""),1008.0)</f>
        <v>1008</v>
      </c>
      <c r="C528" s="2"/>
    </row>
    <row r="529">
      <c r="A529" s="2" t="str">
        <f>IFERROR(__xludf.DUMMYFUNCTION("""COMPUTED_VALUE"""),"Liam Appell")</f>
        <v>Liam Appell</v>
      </c>
      <c r="B529" s="2">
        <f>IFERROR(__xludf.DUMMYFUNCTION("""COMPUTED_VALUE"""),1008.0)</f>
        <v>1008</v>
      </c>
      <c r="C529" s="2"/>
    </row>
    <row r="530">
      <c r="A530" s="2" t="str">
        <f>IFERROR(__xludf.DUMMYFUNCTION("""COMPUTED_VALUE"""),"Carter Babcock")</f>
        <v>Carter Babcock</v>
      </c>
      <c r="B530" s="2">
        <f>IFERROR(__xludf.DUMMYFUNCTION("""COMPUTED_VALUE"""),1008.0)</f>
        <v>1008</v>
      </c>
      <c r="C530" s="2"/>
    </row>
    <row r="531">
      <c r="A531" s="2" t="str">
        <f>IFERROR(__xludf.DUMMYFUNCTION("""COMPUTED_VALUE"""),"Rowan Brookes")</f>
        <v>Rowan Brookes</v>
      </c>
      <c r="B531" s="2">
        <f>IFERROR(__xludf.DUMMYFUNCTION("""COMPUTED_VALUE"""),1008.0)</f>
        <v>1008</v>
      </c>
      <c r="C531" s="2"/>
    </row>
    <row r="532">
      <c r="A532" s="2" t="str">
        <f>IFERROR(__xludf.DUMMYFUNCTION("""COMPUTED_VALUE"""),"Owen Byrne")</f>
        <v>Owen Byrne</v>
      </c>
      <c r="B532" s="2">
        <f>IFERROR(__xludf.DUMMYFUNCTION("""COMPUTED_VALUE"""),1008.0)</f>
        <v>1008</v>
      </c>
      <c r="C532" s="2"/>
    </row>
    <row r="533">
      <c r="A533" s="2" t="str">
        <f>IFERROR(__xludf.DUMMYFUNCTION("""COMPUTED_VALUE"""),"Nethan Chaing")</f>
        <v>Nethan Chaing</v>
      </c>
      <c r="B533" s="2">
        <f>IFERROR(__xludf.DUMMYFUNCTION("""COMPUTED_VALUE"""),1008.0)</f>
        <v>1008</v>
      </c>
      <c r="C533" s="2"/>
    </row>
    <row r="534">
      <c r="A534" s="2" t="str">
        <f>IFERROR(__xludf.DUMMYFUNCTION("""COMPUTED_VALUE"""),"Kate Cook")</f>
        <v>Kate Cook</v>
      </c>
      <c r="B534" s="2">
        <f>IFERROR(__xludf.DUMMYFUNCTION("""COMPUTED_VALUE"""),1008.0)</f>
        <v>1008</v>
      </c>
      <c r="C534" s="2"/>
    </row>
    <row r="535">
      <c r="A535" s="2" t="str">
        <f>IFERROR(__xludf.DUMMYFUNCTION("""COMPUTED_VALUE"""),"Ethan Doyle")</f>
        <v>Ethan Doyle</v>
      </c>
      <c r="B535" s="2">
        <f>IFERROR(__xludf.DUMMYFUNCTION("""COMPUTED_VALUE"""),1008.0)</f>
        <v>1008</v>
      </c>
      <c r="C535" s="2"/>
    </row>
    <row r="536">
      <c r="A536" s="2" t="str">
        <f>IFERROR(__xludf.DUMMYFUNCTION("""COMPUTED_VALUE"""),"Torin Ferlatte")</f>
        <v>Torin Ferlatte</v>
      </c>
      <c r="B536" s="2">
        <f>IFERROR(__xludf.DUMMYFUNCTION("""COMPUTED_VALUE"""),1008.0)</f>
        <v>1008</v>
      </c>
      <c r="C536" s="2"/>
    </row>
    <row r="537">
      <c r="A537" s="2" t="str">
        <f>IFERROR(__xludf.DUMMYFUNCTION("""COMPUTED_VALUE"""),"Amelia Fitzsimmons")</f>
        <v>Amelia Fitzsimmons</v>
      </c>
      <c r="B537" s="2">
        <f>IFERROR(__xludf.DUMMYFUNCTION("""COMPUTED_VALUE"""),1008.0)</f>
        <v>1008</v>
      </c>
      <c r="C537" s="2"/>
    </row>
    <row r="538">
      <c r="A538" s="2" t="str">
        <f>IFERROR(__xludf.DUMMYFUNCTION("""COMPUTED_VALUE"""),"Finley Hanlon")</f>
        <v>Finley Hanlon</v>
      </c>
      <c r="B538" s="2">
        <f>IFERROR(__xludf.DUMMYFUNCTION("""COMPUTED_VALUE"""),1008.0)</f>
        <v>1008</v>
      </c>
      <c r="C538" s="2"/>
    </row>
    <row r="539">
      <c r="A539" s="2" t="str">
        <f>IFERROR(__xludf.DUMMYFUNCTION("""COMPUTED_VALUE"""),"Maya Hribar")</f>
        <v>Maya Hribar</v>
      </c>
      <c r="B539" s="2">
        <f>IFERROR(__xludf.DUMMYFUNCTION("""COMPUTED_VALUE"""),1008.0)</f>
        <v>1008</v>
      </c>
      <c r="C539" s="2"/>
    </row>
    <row r="540">
      <c r="A540" s="2" t="str">
        <f>IFERROR(__xludf.DUMMYFUNCTION("""COMPUTED_VALUE"""),"Veronica Ianiev-Xia")</f>
        <v>Veronica Ianiev-Xia</v>
      </c>
      <c r="B540" s="2">
        <f>IFERROR(__xludf.DUMMYFUNCTION("""COMPUTED_VALUE"""),1008.0)</f>
        <v>1008</v>
      </c>
      <c r="C540" s="2"/>
    </row>
    <row r="541">
      <c r="A541" s="2" t="str">
        <f>IFERROR(__xludf.DUMMYFUNCTION("""COMPUTED_VALUE"""),"Aidan Irving")</f>
        <v>Aidan Irving</v>
      </c>
      <c r="B541" s="2">
        <f>IFERROR(__xludf.DUMMYFUNCTION("""COMPUTED_VALUE"""),1008.0)</f>
        <v>1008</v>
      </c>
      <c r="C541" s="2"/>
    </row>
    <row r="542">
      <c r="A542" s="2" t="str">
        <f>IFERROR(__xludf.DUMMYFUNCTION("""COMPUTED_VALUE"""),"Doriane Kabore")</f>
        <v>Doriane Kabore</v>
      </c>
      <c r="B542" s="2">
        <f>IFERROR(__xludf.DUMMYFUNCTION("""COMPUTED_VALUE"""),1008.0)</f>
        <v>1008</v>
      </c>
      <c r="C542" s="2"/>
    </row>
    <row r="543">
      <c r="A543" s="2" t="str">
        <f>IFERROR(__xludf.DUMMYFUNCTION("""COMPUTED_VALUE"""),"Razeen Kashif")</f>
        <v>Razeen Kashif</v>
      </c>
      <c r="B543" s="2">
        <f>IFERROR(__xludf.DUMMYFUNCTION("""COMPUTED_VALUE"""),1008.0)</f>
        <v>1008</v>
      </c>
      <c r="C543" s="2"/>
    </row>
    <row r="544">
      <c r="A544" s="2" t="str">
        <f>IFERROR(__xludf.DUMMYFUNCTION("""COMPUTED_VALUE"""),"Jabari Khaemba")</f>
        <v>Jabari Khaemba</v>
      </c>
      <c r="B544" s="2">
        <f>IFERROR(__xludf.DUMMYFUNCTION("""COMPUTED_VALUE"""),1008.0)</f>
        <v>1008</v>
      </c>
      <c r="C544" s="2"/>
    </row>
    <row r="545">
      <c r="A545" s="2" t="str">
        <f>IFERROR(__xludf.DUMMYFUNCTION("""COMPUTED_VALUE"""),"Bert Kiznerman")</f>
        <v>Bert Kiznerman</v>
      </c>
      <c r="B545" s="2">
        <f>IFERROR(__xludf.DUMMYFUNCTION("""COMPUTED_VALUE"""),1008.0)</f>
        <v>1008</v>
      </c>
      <c r="C545" s="2"/>
    </row>
    <row r="546">
      <c r="A546" s="2" t="str">
        <f>IFERROR(__xludf.DUMMYFUNCTION("""COMPUTED_VALUE"""),"Payton LaPolice")</f>
        <v>Payton LaPolice</v>
      </c>
      <c r="B546" s="2">
        <f>IFERROR(__xludf.DUMMYFUNCTION("""COMPUTED_VALUE"""),1008.0)</f>
        <v>1008</v>
      </c>
      <c r="C546" s="2"/>
    </row>
    <row r="547">
      <c r="A547" s="2" t="str">
        <f>IFERROR(__xludf.DUMMYFUNCTION("""COMPUTED_VALUE"""),"Avery Laprade")</f>
        <v>Avery Laprade</v>
      </c>
      <c r="B547" s="2">
        <f>IFERROR(__xludf.DUMMYFUNCTION("""COMPUTED_VALUE"""),1008.0)</f>
        <v>1008</v>
      </c>
      <c r="C547" s="2"/>
    </row>
    <row r="548">
      <c r="A548" s="2" t="str">
        <f>IFERROR(__xludf.DUMMYFUNCTION("""COMPUTED_VALUE"""),"Catherine Lewis")</f>
        <v>Catherine Lewis</v>
      </c>
      <c r="B548" s="2">
        <f>IFERROR(__xludf.DUMMYFUNCTION("""COMPUTED_VALUE"""),1008.0)</f>
        <v>1008</v>
      </c>
      <c r="C548" s="2"/>
    </row>
    <row r="549">
      <c r="A549" s="2" t="str">
        <f>IFERROR(__xludf.DUMMYFUNCTION("""COMPUTED_VALUE"""),"Maxwell Manninen")</f>
        <v>Maxwell Manninen</v>
      </c>
      <c r="B549" s="2">
        <f>IFERROR(__xludf.DUMMYFUNCTION("""COMPUTED_VALUE"""),1008.0)</f>
        <v>1008</v>
      </c>
      <c r="C549" s="2"/>
    </row>
    <row r="550">
      <c r="A550" s="2" t="str">
        <f>IFERROR(__xludf.DUMMYFUNCTION("""COMPUTED_VALUE"""),"Riley Martin")</f>
        <v>Riley Martin</v>
      </c>
      <c r="B550" s="2">
        <f>IFERROR(__xludf.DUMMYFUNCTION("""COMPUTED_VALUE"""),1008.0)</f>
        <v>1008</v>
      </c>
      <c r="C550" s="2"/>
    </row>
    <row r="551">
      <c r="A551" s="2" t="str">
        <f>IFERROR(__xludf.DUMMYFUNCTION("""COMPUTED_VALUE"""),"Harper O'Grady Dionne")</f>
        <v>Harper O'Grady Dionne</v>
      </c>
      <c r="B551" s="2">
        <f>IFERROR(__xludf.DUMMYFUNCTION("""COMPUTED_VALUE"""),1008.0)</f>
        <v>1008</v>
      </c>
      <c r="C551" s="2"/>
    </row>
    <row r="552">
      <c r="A552" s="2" t="str">
        <f>IFERROR(__xludf.DUMMYFUNCTION("""COMPUTED_VALUE"""),"Tega Okoro")</f>
        <v>Tega Okoro</v>
      </c>
      <c r="B552" s="2">
        <f>IFERROR(__xludf.DUMMYFUNCTION("""COMPUTED_VALUE"""),1008.0)</f>
        <v>1008</v>
      </c>
      <c r="C552" s="2"/>
    </row>
    <row r="553">
      <c r="A553" s="2" t="str">
        <f>IFERROR(__xludf.DUMMYFUNCTION("""COMPUTED_VALUE"""),"Natasha Rana")</f>
        <v>Natasha Rana</v>
      </c>
      <c r="B553" s="2">
        <f>IFERROR(__xludf.DUMMYFUNCTION("""COMPUTED_VALUE"""),1008.0)</f>
        <v>1008</v>
      </c>
      <c r="C553" s="2"/>
    </row>
    <row r="554">
      <c r="A554" s="2" t="str">
        <f>IFERROR(__xludf.DUMMYFUNCTION("""COMPUTED_VALUE"""),"Helin Yildiz")</f>
        <v>Helin Yildiz</v>
      </c>
      <c r="B554" s="2">
        <f>IFERROR(__xludf.DUMMYFUNCTION("""COMPUTED_VALUE"""),1008.0)</f>
        <v>1008</v>
      </c>
      <c r="C554" s="2"/>
    </row>
    <row r="555">
      <c r="A555" s="2" t="str">
        <f>IFERROR(__xludf.DUMMYFUNCTION("""COMPUTED_VALUE"""),"Monica Borrello")</f>
        <v>Monica Borrello</v>
      </c>
      <c r="B555" s="2">
        <f>IFERROR(__xludf.DUMMYFUNCTION("""COMPUTED_VALUE"""),1009.0)</f>
        <v>1009</v>
      </c>
      <c r="C555" s="2"/>
    </row>
    <row r="556">
      <c r="A556" s="2" t="str">
        <f>IFERROR(__xludf.DUMMYFUNCTION("""COMPUTED_VALUE"""),"Jordan Farrell")</f>
        <v>Jordan Farrell</v>
      </c>
      <c r="B556" s="2">
        <f>IFERROR(__xludf.DUMMYFUNCTION("""COMPUTED_VALUE"""),1009.0)</f>
        <v>1009</v>
      </c>
      <c r="C556" s="2"/>
    </row>
    <row r="557">
      <c r="A557" s="2" t="str">
        <f>IFERROR(__xludf.DUMMYFUNCTION("""COMPUTED_VALUE"""),"Alessa Fiorenza")</f>
        <v>Alessa Fiorenza</v>
      </c>
      <c r="B557" s="2">
        <f>IFERROR(__xludf.DUMMYFUNCTION("""COMPUTED_VALUE"""),1009.0)</f>
        <v>1009</v>
      </c>
      <c r="C557" s="2"/>
    </row>
    <row r="558">
      <c r="A558" s="2" t="str">
        <f>IFERROR(__xludf.DUMMYFUNCTION("""COMPUTED_VALUE"""),"Brendan Gschwind")</f>
        <v>Brendan Gschwind</v>
      </c>
      <c r="B558" s="2">
        <f>IFERROR(__xludf.DUMMYFUNCTION("""COMPUTED_VALUE"""),1009.0)</f>
        <v>1009</v>
      </c>
      <c r="C558" s="2"/>
    </row>
    <row r="559">
      <c r="A559" s="2" t="str">
        <f>IFERROR(__xludf.DUMMYFUNCTION("""COMPUTED_VALUE"""),"Liam Guillemette")</f>
        <v>Liam Guillemette</v>
      </c>
      <c r="B559" s="2">
        <f>IFERROR(__xludf.DUMMYFUNCTION("""COMPUTED_VALUE"""),1009.0)</f>
        <v>1009</v>
      </c>
      <c r="C559" s="2"/>
    </row>
    <row r="560">
      <c r="A560" s="2" t="str">
        <f>IFERROR(__xludf.DUMMYFUNCTION("""COMPUTED_VALUE"""),"Stuart Irving")</f>
        <v>Stuart Irving</v>
      </c>
      <c r="B560" s="2">
        <f>IFERROR(__xludf.DUMMYFUNCTION("""COMPUTED_VALUE"""),1009.0)</f>
        <v>1009</v>
      </c>
      <c r="C560" s="2"/>
    </row>
    <row r="561">
      <c r="A561" s="2" t="str">
        <f>IFERROR(__xludf.DUMMYFUNCTION("""COMPUTED_VALUE"""),"Grace Kanawati")</f>
        <v>Grace Kanawati</v>
      </c>
      <c r="B561" s="2">
        <f>IFERROR(__xludf.DUMMYFUNCTION("""COMPUTED_VALUE"""),1009.0)</f>
        <v>1009</v>
      </c>
      <c r="C561" s="2"/>
    </row>
    <row r="562">
      <c r="A562" s="2" t="str">
        <f>IFERROR(__xludf.DUMMYFUNCTION("""COMPUTED_VALUE"""),"Haaris Khokhar")</f>
        <v>Haaris Khokhar</v>
      </c>
      <c r="B562" s="2">
        <f>IFERROR(__xludf.DUMMYFUNCTION("""COMPUTED_VALUE"""),1009.0)</f>
        <v>1009</v>
      </c>
      <c r="C562" s="2"/>
    </row>
    <row r="563">
      <c r="A563" s="2" t="str">
        <f>IFERROR(__xludf.DUMMYFUNCTION("""COMPUTED_VALUE"""),"Adair MacIntyre")</f>
        <v>Adair MacIntyre</v>
      </c>
      <c r="B563" s="2">
        <f>IFERROR(__xludf.DUMMYFUNCTION("""COMPUTED_VALUE"""),1009.0)</f>
        <v>1009</v>
      </c>
      <c r="C563" s="2"/>
    </row>
    <row r="564">
      <c r="A564" s="2" t="str">
        <f>IFERROR(__xludf.DUMMYFUNCTION("""COMPUTED_VALUE"""),"Jack McAndrew")</f>
        <v>Jack McAndrew</v>
      </c>
      <c r="B564" s="2">
        <f>IFERROR(__xludf.DUMMYFUNCTION("""COMPUTED_VALUE"""),1009.0)</f>
        <v>1009</v>
      </c>
      <c r="C564" s="2"/>
    </row>
    <row r="565">
      <c r="A565" s="2" t="str">
        <f>IFERROR(__xludf.DUMMYFUNCTION("""COMPUTED_VALUE"""),"Sarah O'Donnell")</f>
        <v>Sarah O'Donnell</v>
      </c>
      <c r="B565" s="2">
        <f>IFERROR(__xludf.DUMMYFUNCTION("""COMPUTED_VALUE"""),1009.0)</f>
        <v>1009</v>
      </c>
      <c r="C565" s="2"/>
    </row>
    <row r="566">
      <c r="A566" s="2" t="str">
        <f>IFERROR(__xludf.DUMMYFUNCTION("""COMPUTED_VALUE"""),"Julian Perissinotti")</f>
        <v>Julian Perissinotti</v>
      </c>
      <c r="B566" s="2">
        <f>IFERROR(__xludf.DUMMYFUNCTION("""COMPUTED_VALUE"""),1009.0)</f>
        <v>1009</v>
      </c>
      <c r="C566" s="2"/>
    </row>
    <row r="567">
      <c r="A567" s="2" t="str">
        <f>IFERROR(__xludf.DUMMYFUNCTION("""COMPUTED_VALUE"""),"Audrey Piscione")</f>
        <v>Audrey Piscione</v>
      </c>
      <c r="B567" s="2">
        <f>IFERROR(__xludf.DUMMYFUNCTION("""COMPUTED_VALUE"""),1009.0)</f>
        <v>1009</v>
      </c>
      <c r="C567" s="2"/>
    </row>
    <row r="568">
      <c r="A568" s="2" t="str">
        <f>IFERROR(__xludf.DUMMYFUNCTION("""COMPUTED_VALUE"""),"Chelsea Pollock")</f>
        <v>Chelsea Pollock</v>
      </c>
      <c r="B568" s="2">
        <f>IFERROR(__xludf.DUMMYFUNCTION("""COMPUTED_VALUE"""),1009.0)</f>
        <v>1009</v>
      </c>
      <c r="C568" s="2"/>
    </row>
    <row r="569">
      <c r="A569" s="2" t="str">
        <f>IFERROR(__xludf.DUMMYFUNCTION("""COMPUTED_VALUE"""),"Noam Rosenblatt")</f>
        <v>Noam Rosenblatt</v>
      </c>
      <c r="B569" s="2">
        <f>IFERROR(__xludf.DUMMYFUNCTION("""COMPUTED_VALUE"""),1009.0)</f>
        <v>1009</v>
      </c>
      <c r="C569" s="2"/>
    </row>
    <row r="570">
      <c r="A570" s="2" t="str">
        <f>IFERROR(__xludf.DUMMYFUNCTION("""COMPUTED_VALUE"""),"Katrina Sibiga")</f>
        <v>Katrina Sibiga</v>
      </c>
      <c r="B570" s="2">
        <f>IFERROR(__xludf.DUMMYFUNCTION("""COMPUTED_VALUE"""),1009.0)</f>
        <v>1009</v>
      </c>
      <c r="C570" s="2"/>
    </row>
    <row r="571">
      <c r="A571" s="2" t="str">
        <f>IFERROR(__xludf.DUMMYFUNCTION("""COMPUTED_VALUE"""),"Karthi Uthay")</f>
        <v>Karthi Uthay</v>
      </c>
      <c r="B571" s="2">
        <f>IFERROR(__xludf.DUMMYFUNCTION("""COMPUTED_VALUE"""),1009.0)</f>
        <v>1009</v>
      </c>
      <c r="C571" s="2"/>
    </row>
    <row r="572">
      <c r="A572" s="2" t="str">
        <f>IFERROR(__xludf.DUMMYFUNCTION("""COMPUTED_VALUE"""),"Brody Yakabuski")</f>
        <v>Brody Yakabuski</v>
      </c>
      <c r="B572" s="2">
        <f>IFERROR(__xludf.DUMMYFUNCTION("""COMPUTED_VALUE"""),1009.0)</f>
        <v>1009</v>
      </c>
      <c r="C572" s="2"/>
    </row>
    <row r="573">
      <c r="A573" s="2" t="str">
        <f>IFERROR(__xludf.DUMMYFUNCTION("""COMPUTED_VALUE"""),"Hayden Abbott")</f>
        <v>Hayden Abbott</v>
      </c>
      <c r="B573" s="2">
        <f>IFERROR(__xludf.DUMMYFUNCTION("""COMPUTED_VALUE"""),1010.0)</f>
        <v>1010</v>
      </c>
      <c r="C573" s="2"/>
    </row>
    <row r="574">
      <c r="A574" s="2" t="str">
        <f>IFERROR(__xludf.DUMMYFUNCTION("""COMPUTED_VALUE"""),"Ren Armstrong")</f>
        <v>Ren Armstrong</v>
      </c>
      <c r="B574" s="2">
        <f>IFERROR(__xludf.DUMMYFUNCTION("""COMPUTED_VALUE"""),1010.0)</f>
        <v>1010</v>
      </c>
      <c r="C574" s="2"/>
    </row>
    <row r="575">
      <c r="A575" s="2" t="str">
        <f>IFERROR(__xludf.DUMMYFUNCTION("""COMPUTED_VALUE"""),"Jack Bayley")</f>
        <v>Jack Bayley</v>
      </c>
      <c r="B575" s="2">
        <f>IFERROR(__xludf.DUMMYFUNCTION("""COMPUTED_VALUE"""),1010.0)</f>
        <v>1010</v>
      </c>
      <c r="C575" s="2"/>
    </row>
    <row r="576">
      <c r="A576" s="2" t="str">
        <f>IFERROR(__xludf.DUMMYFUNCTION("""COMPUTED_VALUE"""),"Charlotte Cathcart")</f>
        <v>Charlotte Cathcart</v>
      </c>
      <c r="B576" s="2">
        <f>IFERROR(__xludf.DUMMYFUNCTION("""COMPUTED_VALUE"""),1010.0)</f>
        <v>1010</v>
      </c>
      <c r="C576" s="2"/>
    </row>
    <row r="577">
      <c r="A577" s="2" t="str">
        <f>IFERROR(__xludf.DUMMYFUNCTION("""COMPUTED_VALUE"""),"Lei-Lei Fan-Saschenbrecker")</f>
        <v>Lei-Lei Fan-Saschenbrecker</v>
      </c>
      <c r="B577" s="2">
        <f>IFERROR(__xludf.DUMMYFUNCTION("""COMPUTED_VALUE"""),1010.0)</f>
        <v>1010</v>
      </c>
      <c r="C577" s="2"/>
    </row>
    <row r="578">
      <c r="A578" s="2" t="str">
        <f>IFERROR(__xludf.DUMMYFUNCTION("""COMPUTED_VALUE"""),"Lamar Fathalla")</f>
        <v>Lamar Fathalla</v>
      </c>
      <c r="B578" s="2">
        <f>IFERROR(__xludf.DUMMYFUNCTION("""COMPUTED_VALUE"""),1010.0)</f>
        <v>1010</v>
      </c>
      <c r="C578" s="2"/>
    </row>
    <row r="579">
      <c r="A579" s="2" t="str">
        <f>IFERROR(__xludf.DUMMYFUNCTION("""COMPUTED_VALUE"""),"Nathan Gagne")</f>
        <v>Nathan Gagne</v>
      </c>
      <c r="B579" s="2">
        <f>IFERROR(__xludf.DUMMYFUNCTION("""COMPUTED_VALUE"""),1010.0)</f>
        <v>1010</v>
      </c>
      <c r="C579" s="2"/>
    </row>
    <row r="580">
      <c r="A580" s="2" t="str">
        <f>IFERROR(__xludf.DUMMYFUNCTION("""COMPUTED_VALUE"""),"Mason Hedden")</f>
        <v>Mason Hedden</v>
      </c>
      <c r="B580" s="2">
        <f>IFERROR(__xludf.DUMMYFUNCTION("""COMPUTED_VALUE"""),1010.0)</f>
        <v>1010</v>
      </c>
      <c r="C580" s="2"/>
    </row>
    <row r="581">
      <c r="A581" s="2" t="str">
        <f>IFERROR(__xludf.DUMMYFUNCTION("""COMPUTED_VALUE"""),"Nina Kroft")</f>
        <v>Nina Kroft</v>
      </c>
      <c r="B581" s="2">
        <f>IFERROR(__xludf.DUMMYFUNCTION("""COMPUTED_VALUE"""),1010.0)</f>
        <v>1010</v>
      </c>
      <c r="C581" s="2"/>
    </row>
    <row r="582">
      <c r="A582" s="2" t="str">
        <f>IFERROR(__xludf.DUMMYFUNCTION("""COMPUTED_VALUE"""),"Christian Lamb")</f>
        <v>Christian Lamb</v>
      </c>
      <c r="B582" s="2">
        <f>IFERROR(__xludf.DUMMYFUNCTION("""COMPUTED_VALUE"""),1010.0)</f>
        <v>1010</v>
      </c>
      <c r="C582" s="2"/>
    </row>
    <row r="583">
      <c r="A583" s="2" t="str">
        <f>IFERROR(__xludf.DUMMYFUNCTION("""COMPUTED_VALUE"""),"Omar Mahamoud")</f>
        <v>Omar Mahamoud</v>
      </c>
      <c r="B583" s="2">
        <f>IFERROR(__xludf.DUMMYFUNCTION("""COMPUTED_VALUE"""),1010.0)</f>
        <v>1010</v>
      </c>
      <c r="C583" s="2"/>
    </row>
    <row r="584">
      <c r="A584" s="2" t="str">
        <f>IFERROR(__xludf.DUMMYFUNCTION("""COMPUTED_VALUE"""),"Benjamin McHardy")</f>
        <v>Benjamin McHardy</v>
      </c>
      <c r="B584" s="2">
        <f>IFERROR(__xludf.DUMMYFUNCTION("""COMPUTED_VALUE"""),1010.0)</f>
        <v>1010</v>
      </c>
      <c r="C584" s="2"/>
    </row>
    <row r="585">
      <c r="A585" s="2" t="str">
        <f>IFERROR(__xludf.DUMMYFUNCTION("""COMPUTED_VALUE"""),"Beth McStravick")</f>
        <v>Beth McStravick</v>
      </c>
      <c r="B585" s="2">
        <f>IFERROR(__xludf.DUMMYFUNCTION("""COMPUTED_VALUE"""),1010.0)</f>
        <v>1010</v>
      </c>
      <c r="C585" s="2"/>
    </row>
    <row r="586">
      <c r="A586" s="2" t="str">
        <f>IFERROR(__xludf.DUMMYFUNCTION("""COMPUTED_VALUE"""),"Lauren Miller")</f>
        <v>Lauren Miller</v>
      </c>
      <c r="B586" s="2">
        <f>IFERROR(__xludf.DUMMYFUNCTION("""COMPUTED_VALUE"""),1010.0)</f>
        <v>1010</v>
      </c>
      <c r="C586" s="2"/>
    </row>
    <row r="587">
      <c r="A587" s="2" t="str">
        <f>IFERROR(__xludf.DUMMYFUNCTION("""COMPUTED_VALUE"""),"Amelia Mohr")</f>
        <v>Amelia Mohr</v>
      </c>
      <c r="B587" s="2">
        <f>IFERROR(__xludf.DUMMYFUNCTION("""COMPUTED_VALUE"""),1010.0)</f>
        <v>1010</v>
      </c>
      <c r="C587" s="2"/>
    </row>
    <row r="588">
      <c r="A588" s="2" t="str">
        <f>IFERROR(__xludf.DUMMYFUNCTION("""COMPUTED_VALUE"""),"Shael Murphy")</f>
        <v>Shael Murphy</v>
      </c>
      <c r="B588" s="2">
        <f>IFERROR(__xludf.DUMMYFUNCTION("""COMPUTED_VALUE"""),1010.0)</f>
        <v>1010</v>
      </c>
      <c r="C588" s="2"/>
    </row>
    <row r="589">
      <c r="A589" s="2" t="str">
        <f>IFERROR(__xludf.DUMMYFUNCTION("""COMPUTED_VALUE"""),"Pritika Nagatheeban")</f>
        <v>Pritika Nagatheeban</v>
      </c>
      <c r="B589" s="2">
        <f>IFERROR(__xludf.DUMMYFUNCTION("""COMPUTED_VALUE"""),1010.0)</f>
        <v>1010</v>
      </c>
      <c r="C589" s="2"/>
    </row>
    <row r="590">
      <c r="A590" s="2" t="str">
        <f>IFERROR(__xludf.DUMMYFUNCTION("""COMPUTED_VALUE"""),"Ava Puerstl")</f>
        <v>Ava Puerstl</v>
      </c>
      <c r="B590" s="2">
        <f>IFERROR(__xludf.DUMMYFUNCTION("""COMPUTED_VALUE"""),1010.0)</f>
        <v>1010</v>
      </c>
      <c r="C590" s="2"/>
    </row>
    <row r="591">
      <c r="A591" s="2" t="str">
        <f>IFERROR(__xludf.DUMMYFUNCTION("""COMPUTED_VALUE"""),"Ben Rodgers")</f>
        <v>Ben Rodgers</v>
      </c>
      <c r="B591" s="2">
        <f>IFERROR(__xludf.DUMMYFUNCTION("""COMPUTED_VALUE"""),1010.0)</f>
        <v>1010</v>
      </c>
      <c r="C591" s="2"/>
    </row>
    <row r="592">
      <c r="A592" s="2" t="str">
        <f>IFERROR(__xludf.DUMMYFUNCTION("""COMPUTED_VALUE"""),"Chloe Rowsell")</f>
        <v>Chloe Rowsell</v>
      </c>
      <c r="B592" s="2">
        <f>IFERROR(__xludf.DUMMYFUNCTION("""COMPUTED_VALUE"""),1010.0)</f>
        <v>1010</v>
      </c>
      <c r="C592" s="2"/>
    </row>
    <row r="593">
      <c r="A593" s="2" t="str">
        <f>IFERROR(__xludf.DUMMYFUNCTION("""COMPUTED_VALUE"""),"Peyton Sloan")</f>
        <v>Peyton Sloan</v>
      </c>
      <c r="B593" s="2">
        <f>IFERROR(__xludf.DUMMYFUNCTION("""COMPUTED_VALUE"""),1010.0)</f>
        <v>1010</v>
      </c>
      <c r="C593" s="2"/>
    </row>
    <row r="594">
      <c r="A594" s="2" t="str">
        <f>IFERROR(__xludf.DUMMYFUNCTION("""COMPUTED_VALUE"""),"Harrison Steele")</f>
        <v>Harrison Steele</v>
      </c>
      <c r="B594" s="2">
        <f>IFERROR(__xludf.DUMMYFUNCTION("""COMPUTED_VALUE"""),1010.0)</f>
        <v>1010</v>
      </c>
      <c r="C594" s="2"/>
    </row>
    <row r="595">
      <c r="A595" s="2" t="str">
        <f>IFERROR(__xludf.DUMMYFUNCTION("""COMPUTED_VALUE"""),"Sarah Tremblay")</f>
        <v>Sarah Tremblay</v>
      </c>
      <c r="B595" s="2">
        <f>IFERROR(__xludf.DUMMYFUNCTION("""COMPUTED_VALUE"""),1010.0)</f>
        <v>1010</v>
      </c>
      <c r="C595" s="2"/>
    </row>
    <row r="596">
      <c r="A596" s="2" t="str">
        <f>IFERROR(__xludf.DUMMYFUNCTION("""COMPUTED_VALUE"""),"Elissa Viotto")</f>
        <v>Elissa Viotto</v>
      </c>
      <c r="B596" s="2">
        <f>IFERROR(__xludf.DUMMYFUNCTION("""COMPUTED_VALUE"""),1010.0)</f>
        <v>1010</v>
      </c>
      <c r="C596" s="2"/>
    </row>
    <row r="597">
      <c r="A597" s="2" t="str">
        <f>IFERROR(__xludf.DUMMYFUNCTION("""COMPUTED_VALUE"""),"Aiden Vu")</f>
        <v>Aiden Vu</v>
      </c>
      <c r="B597" s="2">
        <f>IFERROR(__xludf.DUMMYFUNCTION("""COMPUTED_VALUE"""),1010.0)</f>
        <v>1010</v>
      </c>
      <c r="C597" s="2"/>
    </row>
    <row r="598">
      <c r="A598" s="2" t="str">
        <f>IFERROR(__xludf.DUMMYFUNCTION("""COMPUTED_VALUE"""),"William Webster")</f>
        <v>William Webster</v>
      </c>
      <c r="B598" s="2">
        <f>IFERROR(__xludf.DUMMYFUNCTION("""COMPUTED_VALUE"""),1010.0)</f>
        <v>1010</v>
      </c>
      <c r="C598" s="2"/>
    </row>
    <row r="599">
      <c r="A599" s="2" t="str">
        <f>IFERROR(__xludf.DUMMYFUNCTION("""COMPUTED_VALUE"""),"Lauren Weldon-Vaughn")</f>
        <v>Lauren Weldon-Vaughn</v>
      </c>
      <c r="B599" s="2">
        <f>IFERROR(__xludf.DUMMYFUNCTION("""COMPUTED_VALUE"""),1010.0)</f>
        <v>1010</v>
      </c>
      <c r="C599" s="2"/>
    </row>
    <row r="600">
      <c r="A600" s="2" t="str">
        <f>IFERROR(__xludf.DUMMYFUNCTION("""COMPUTED_VALUE"""),"Ross Wen")</f>
        <v>Ross Wen</v>
      </c>
      <c r="B600" s="2">
        <f>IFERROR(__xludf.DUMMYFUNCTION("""COMPUTED_VALUE"""),1010.0)</f>
        <v>1010</v>
      </c>
      <c r="C600" s="2"/>
    </row>
    <row r="601">
      <c r="A601" s="2" t="str">
        <f>IFERROR(__xludf.DUMMYFUNCTION("""COMPUTED_VALUE"""),"Omar Aly")</f>
        <v>Omar Aly</v>
      </c>
      <c r="B601" s="2">
        <f>IFERROR(__xludf.DUMMYFUNCTION("""COMPUTED_VALUE"""),1011.0)</f>
        <v>1011</v>
      </c>
      <c r="C601" s="2"/>
    </row>
    <row r="602">
      <c r="A602" s="2" t="str">
        <f>IFERROR(__xludf.DUMMYFUNCTION("""COMPUTED_VALUE"""),"Ramses Bejarano Nieto")</f>
        <v>Ramses Bejarano Nieto</v>
      </c>
      <c r="B602" s="2">
        <f>IFERROR(__xludf.DUMMYFUNCTION("""COMPUTED_VALUE"""),1011.0)</f>
        <v>1011</v>
      </c>
      <c r="C602" s="2"/>
    </row>
    <row r="603">
      <c r="A603" s="2" t="str">
        <f>IFERROR(__xludf.DUMMYFUNCTION("""COMPUTED_VALUE"""),"Ryan Bolt")</f>
        <v>Ryan Bolt</v>
      </c>
      <c r="B603" s="2">
        <f>IFERROR(__xludf.DUMMYFUNCTION("""COMPUTED_VALUE"""),1011.0)</f>
        <v>1011</v>
      </c>
      <c r="C603" s="2"/>
    </row>
    <row r="604">
      <c r="A604" s="2" t="str">
        <f>IFERROR(__xludf.DUMMYFUNCTION("""COMPUTED_VALUE"""),"Ava Cassidy")</f>
        <v>Ava Cassidy</v>
      </c>
      <c r="B604" s="2">
        <f>IFERROR(__xludf.DUMMYFUNCTION("""COMPUTED_VALUE"""),1011.0)</f>
        <v>1011</v>
      </c>
      <c r="C604" s="2"/>
    </row>
    <row r="605">
      <c r="A605" s="2" t="str">
        <f>IFERROR(__xludf.DUMMYFUNCTION("""COMPUTED_VALUE"""),"Weston Digney")</f>
        <v>Weston Digney</v>
      </c>
      <c r="B605" s="2">
        <f>IFERROR(__xludf.DUMMYFUNCTION("""COMPUTED_VALUE"""),1011.0)</f>
        <v>1011</v>
      </c>
      <c r="C605" s="2"/>
    </row>
    <row r="606">
      <c r="A606" s="2" t="str">
        <f>IFERROR(__xludf.DUMMYFUNCTION("""COMPUTED_VALUE"""),"Sebastian Disipio")</f>
        <v>Sebastian Disipio</v>
      </c>
      <c r="B606" s="2">
        <f>IFERROR(__xludf.DUMMYFUNCTION("""COMPUTED_VALUE"""),1011.0)</f>
        <v>1011</v>
      </c>
      <c r="C606" s="2"/>
    </row>
    <row r="607">
      <c r="A607" s="2" t="str">
        <f>IFERROR(__xludf.DUMMYFUNCTION("""COMPUTED_VALUE"""),"Fernando Esquivel")</f>
        <v>Fernando Esquivel</v>
      </c>
      <c r="B607" s="2">
        <f>IFERROR(__xludf.DUMMYFUNCTION("""COMPUTED_VALUE"""),1011.0)</f>
        <v>1011</v>
      </c>
      <c r="C607" s="2"/>
    </row>
    <row r="608">
      <c r="A608" s="2" t="str">
        <f>IFERROR(__xludf.DUMMYFUNCTION("""COMPUTED_VALUE"""),"Logan Fleury")</f>
        <v>Logan Fleury</v>
      </c>
      <c r="B608" s="2">
        <f>IFERROR(__xludf.DUMMYFUNCTION("""COMPUTED_VALUE"""),1011.0)</f>
        <v>1011</v>
      </c>
      <c r="C608" s="2"/>
    </row>
    <row r="609">
      <c r="A609" s="2" t="str">
        <f>IFERROR(__xludf.DUMMYFUNCTION("""COMPUTED_VALUE"""),"Sara Franco")</f>
        <v>Sara Franco</v>
      </c>
      <c r="B609" s="2">
        <f>IFERROR(__xludf.DUMMYFUNCTION("""COMPUTED_VALUE"""),1011.0)</f>
        <v>1011</v>
      </c>
      <c r="C609" s="2"/>
    </row>
    <row r="610">
      <c r="A610" s="2" t="str">
        <f>IFERROR(__xludf.DUMMYFUNCTION("""COMPUTED_VALUE"""),"Isabella Fuller")</f>
        <v>Isabella Fuller</v>
      </c>
      <c r="B610" s="2">
        <f>IFERROR(__xludf.DUMMYFUNCTION("""COMPUTED_VALUE"""),1011.0)</f>
        <v>1011</v>
      </c>
      <c r="C610" s="2"/>
    </row>
    <row r="611">
      <c r="A611" s="2" t="str">
        <f>IFERROR(__xludf.DUMMYFUNCTION("""COMPUTED_VALUE"""),"Abigail Gambicourt")</f>
        <v>Abigail Gambicourt</v>
      </c>
      <c r="B611" s="2">
        <f>IFERROR(__xludf.DUMMYFUNCTION("""COMPUTED_VALUE"""),1011.0)</f>
        <v>1011</v>
      </c>
      <c r="C611" s="2"/>
    </row>
    <row r="612">
      <c r="A612" s="2" t="str">
        <f>IFERROR(__xludf.DUMMYFUNCTION("""COMPUTED_VALUE"""),"Sabryna Hawdur-Johnson")</f>
        <v>Sabryna Hawdur-Johnson</v>
      </c>
      <c r="B612" s="2">
        <f>IFERROR(__xludf.DUMMYFUNCTION("""COMPUTED_VALUE"""),1011.0)</f>
        <v>1011</v>
      </c>
      <c r="C612" s="2"/>
    </row>
    <row r="613">
      <c r="A613" s="2" t="str">
        <f>IFERROR(__xludf.DUMMYFUNCTION("""COMPUTED_VALUE"""),"Emma Kaltenecker")</f>
        <v>Emma Kaltenecker</v>
      </c>
      <c r="B613" s="2">
        <f>IFERROR(__xludf.DUMMYFUNCTION("""COMPUTED_VALUE"""),1011.0)</f>
        <v>1011</v>
      </c>
      <c r="C613" s="2"/>
    </row>
    <row r="614">
      <c r="A614" s="2" t="str">
        <f>IFERROR(__xludf.DUMMYFUNCTION("""COMPUTED_VALUE"""),"Kyler LeBoutillier")</f>
        <v>Kyler LeBoutillier</v>
      </c>
      <c r="B614" s="2">
        <f>IFERROR(__xludf.DUMMYFUNCTION("""COMPUTED_VALUE"""),1011.0)</f>
        <v>1011</v>
      </c>
      <c r="C614" s="2"/>
    </row>
    <row r="615">
      <c r="A615" s="2" t="str">
        <f>IFERROR(__xludf.DUMMYFUNCTION("""COMPUTED_VALUE"""),"Louis MacLennan")</f>
        <v>Louis MacLennan</v>
      </c>
      <c r="B615" s="2">
        <f>IFERROR(__xludf.DUMMYFUNCTION("""COMPUTED_VALUE"""),1011.0)</f>
        <v>1011</v>
      </c>
      <c r="C615" s="2"/>
    </row>
    <row r="616">
      <c r="A616" s="2" t="str">
        <f>IFERROR(__xludf.DUMMYFUNCTION("""COMPUTED_VALUE"""),"Liam Mark")</f>
        <v>Liam Mark</v>
      </c>
      <c r="B616" s="2">
        <f>IFERROR(__xludf.DUMMYFUNCTION("""COMPUTED_VALUE"""),1011.0)</f>
        <v>1011</v>
      </c>
      <c r="C616" s="2"/>
    </row>
    <row r="617">
      <c r="A617" s="2" t="str">
        <f>IFERROR(__xludf.DUMMYFUNCTION("""COMPUTED_VALUE"""),"Wolfie Marshall")</f>
        <v>Wolfie Marshall</v>
      </c>
      <c r="B617" s="2">
        <f>IFERROR(__xludf.DUMMYFUNCTION("""COMPUTED_VALUE"""),1011.0)</f>
        <v>1011</v>
      </c>
      <c r="C617" s="2"/>
    </row>
    <row r="618">
      <c r="A618" s="2" t="str">
        <f>IFERROR(__xludf.DUMMYFUNCTION("""COMPUTED_VALUE"""),"Max Miller")</f>
        <v>Max Miller</v>
      </c>
      <c r="B618" s="2">
        <f>IFERROR(__xludf.DUMMYFUNCTION("""COMPUTED_VALUE"""),1011.0)</f>
        <v>1011</v>
      </c>
      <c r="C618" s="2"/>
    </row>
    <row r="619">
      <c r="A619" s="2" t="str">
        <f>IFERROR(__xludf.DUMMYFUNCTION("""COMPUTED_VALUE"""),"Elijah Nam")</f>
        <v>Elijah Nam</v>
      </c>
      <c r="B619" s="2">
        <f>IFERROR(__xludf.DUMMYFUNCTION("""COMPUTED_VALUE"""),1011.0)</f>
        <v>1011</v>
      </c>
      <c r="C619" s="2"/>
    </row>
    <row r="620">
      <c r="A620" s="2" t="str">
        <f>IFERROR(__xludf.DUMMYFUNCTION("""COMPUTED_VALUE"""),"Keegan Pearce")</f>
        <v>Keegan Pearce</v>
      </c>
      <c r="B620" s="2">
        <f>IFERROR(__xludf.DUMMYFUNCTION("""COMPUTED_VALUE"""),1011.0)</f>
        <v>1011</v>
      </c>
      <c r="C620" s="2"/>
    </row>
    <row r="621">
      <c r="A621" s="2" t="str">
        <f>IFERROR(__xludf.DUMMYFUNCTION("""COMPUTED_VALUE"""),"Max Pechkoff")</f>
        <v>Max Pechkoff</v>
      </c>
      <c r="B621" s="2">
        <f>IFERROR(__xludf.DUMMYFUNCTION("""COMPUTED_VALUE"""),1011.0)</f>
        <v>1011</v>
      </c>
      <c r="C621" s="2"/>
    </row>
    <row r="622">
      <c r="A622" s="2" t="str">
        <f>IFERROR(__xludf.DUMMYFUNCTION("""COMPUTED_VALUE"""),"Ashwane Roberts")</f>
        <v>Ashwane Roberts</v>
      </c>
      <c r="B622" s="2">
        <f>IFERROR(__xludf.DUMMYFUNCTION("""COMPUTED_VALUE"""),1011.0)</f>
        <v>1011</v>
      </c>
      <c r="C622" s="2"/>
    </row>
    <row r="623">
      <c r="A623" s="2" t="str">
        <f>IFERROR(__xludf.DUMMYFUNCTION("""COMPUTED_VALUE"""),"Kaiya Woodcock")</f>
        <v>Kaiya Woodcock</v>
      </c>
      <c r="B623" s="2">
        <f>IFERROR(__xludf.DUMMYFUNCTION("""COMPUTED_VALUE"""),1011.0)</f>
        <v>1011</v>
      </c>
      <c r="C623" s="2"/>
    </row>
    <row r="624">
      <c r="A624" s="2" t="str">
        <f>IFERROR(__xludf.DUMMYFUNCTION("""COMPUTED_VALUE"""),"Peyton Beaton")</f>
        <v>Peyton Beaton</v>
      </c>
      <c r="B624" s="2">
        <f>IFERROR(__xludf.DUMMYFUNCTION("""COMPUTED_VALUE"""),1012.0)</f>
        <v>1012</v>
      </c>
      <c r="C624" s="2"/>
    </row>
    <row r="625">
      <c r="A625" s="2" t="str">
        <f>IFERROR(__xludf.DUMMYFUNCTION("""COMPUTED_VALUE"""),"Alexandryah Bennett")</f>
        <v>Alexandryah Bennett</v>
      </c>
      <c r="B625" s="2">
        <f>IFERROR(__xludf.DUMMYFUNCTION("""COMPUTED_VALUE"""),1012.0)</f>
        <v>1012</v>
      </c>
      <c r="C625" s="2"/>
    </row>
    <row r="626">
      <c r="A626" s="2" t="str">
        <f>IFERROR(__xludf.DUMMYFUNCTION("""COMPUTED_VALUE"""),"Mahrukh Cheema")</f>
        <v>Mahrukh Cheema</v>
      </c>
      <c r="B626" s="2">
        <f>IFERROR(__xludf.DUMMYFUNCTION("""COMPUTED_VALUE"""),1012.0)</f>
        <v>1012</v>
      </c>
      <c r="C626" s="2"/>
    </row>
    <row r="627">
      <c r="A627" s="2" t="str">
        <f>IFERROR(__xludf.DUMMYFUNCTION("""COMPUTED_VALUE"""),"Addy Clarke")</f>
        <v>Addy Clarke</v>
      </c>
      <c r="B627" s="2">
        <f>IFERROR(__xludf.DUMMYFUNCTION("""COMPUTED_VALUE"""),1012.0)</f>
        <v>1012</v>
      </c>
      <c r="C627" s="2"/>
    </row>
    <row r="628">
      <c r="A628" s="2" t="str">
        <f>IFERROR(__xludf.DUMMYFUNCTION("""COMPUTED_VALUE"""),"Callum Edwards")</f>
        <v>Callum Edwards</v>
      </c>
      <c r="B628" s="2">
        <f>IFERROR(__xludf.DUMMYFUNCTION("""COMPUTED_VALUE"""),1012.0)</f>
        <v>1012</v>
      </c>
      <c r="C628" s="2"/>
    </row>
    <row r="629">
      <c r="A629" s="2" t="str">
        <f>IFERROR(__xludf.DUMMYFUNCTION("""COMPUTED_VALUE"""),"Naïmah Eliacin")</f>
        <v>Naïmah Eliacin</v>
      </c>
      <c r="B629" s="2">
        <f>IFERROR(__xludf.DUMMYFUNCTION("""COMPUTED_VALUE"""),1012.0)</f>
        <v>1012</v>
      </c>
      <c r="C629" s="2"/>
    </row>
    <row r="630">
      <c r="A630" s="2" t="str">
        <f>IFERROR(__xludf.DUMMYFUNCTION("""COMPUTED_VALUE"""),"Noah Forbes")</f>
        <v>Noah Forbes</v>
      </c>
      <c r="B630" s="2">
        <f>IFERROR(__xludf.DUMMYFUNCTION("""COMPUTED_VALUE"""),1012.0)</f>
        <v>1012</v>
      </c>
      <c r="C630" s="2"/>
    </row>
    <row r="631">
      <c r="A631" s="2" t="str">
        <f>IFERROR(__xludf.DUMMYFUNCTION("""COMPUTED_VALUE"""),"Nyla Fyfe")</f>
        <v>Nyla Fyfe</v>
      </c>
      <c r="B631" s="2">
        <f>IFERROR(__xludf.DUMMYFUNCTION("""COMPUTED_VALUE"""),1012.0)</f>
        <v>1012</v>
      </c>
      <c r="C631" s="2"/>
    </row>
    <row r="632">
      <c r="A632" s="2" t="str">
        <f>IFERROR(__xludf.DUMMYFUNCTION("""COMPUTED_VALUE"""),"Miila Hamilton")</f>
        <v>Miila Hamilton</v>
      </c>
      <c r="B632" s="2">
        <f>IFERROR(__xludf.DUMMYFUNCTION("""COMPUTED_VALUE"""),1012.0)</f>
        <v>1012</v>
      </c>
      <c r="C632" s="2"/>
    </row>
    <row r="633">
      <c r="A633" s="2" t="str">
        <f>IFERROR(__xludf.DUMMYFUNCTION("""COMPUTED_VALUE"""),"Ashleigh Hoare")</f>
        <v>Ashleigh Hoare</v>
      </c>
      <c r="B633" s="2">
        <f>IFERROR(__xludf.DUMMYFUNCTION("""COMPUTED_VALUE"""),1012.0)</f>
        <v>1012</v>
      </c>
      <c r="C633" s="2"/>
    </row>
    <row r="634">
      <c r="A634" s="2" t="str">
        <f>IFERROR(__xludf.DUMMYFUNCTION("""COMPUTED_VALUE"""),"Max Kent")</f>
        <v>Max Kent</v>
      </c>
      <c r="B634" s="2">
        <f>IFERROR(__xludf.DUMMYFUNCTION("""COMPUTED_VALUE"""),1012.0)</f>
        <v>1012</v>
      </c>
      <c r="C634" s="2"/>
    </row>
    <row r="635">
      <c r="A635" s="2" t="str">
        <f>IFERROR(__xludf.DUMMYFUNCTION("""COMPUTED_VALUE"""),"Hannah Landriault")</f>
        <v>Hannah Landriault</v>
      </c>
      <c r="B635" s="2">
        <f>IFERROR(__xludf.DUMMYFUNCTION("""COMPUTED_VALUE"""),1012.0)</f>
        <v>1012</v>
      </c>
      <c r="C635" s="2"/>
    </row>
    <row r="636">
      <c r="A636" s="2" t="str">
        <f>IFERROR(__xludf.DUMMYFUNCTION("""COMPUTED_VALUE"""),"Ella Lawlor")</f>
        <v>Ella Lawlor</v>
      </c>
      <c r="B636" s="2">
        <f>IFERROR(__xludf.DUMMYFUNCTION("""COMPUTED_VALUE"""),1012.0)</f>
        <v>1012</v>
      </c>
      <c r="C636" s="2"/>
    </row>
    <row r="637">
      <c r="A637" s="2" t="str">
        <f>IFERROR(__xludf.DUMMYFUNCTION("""COMPUTED_VALUE"""),"Ashton Ledain")</f>
        <v>Ashton Ledain</v>
      </c>
      <c r="B637" s="2">
        <f>IFERROR(__xludf.DUMMYFUNCTION("""COMPUTED_VALUE"""),1012.0)</f>
        <v>1012</v>
      </c>
      <c r="C637" s="2"/>
    </row>
    <row r="638">
      <c r="A638" s="2" t="str">
        <f>IFERROR(__xludf.DUMMYFUNCTION("""COMPUTED_VALUE"""),"Grace Magee")</f>
        <v>Grace Magee</v>
      </c>
      <c r="B638" s="2">
        <f>IFERROR(__xludf.DUMMYFUNCTION("""COMPUTED_VALUE"""),1012.0)</f>
        <v>1012</v>
      </c>
      <c r="C638" s="2"/>
    </row>
    <row r="639">
      <c r="A639" s="2" t="str">
        <f>IFERROR(__xludf.DUMMYFUNCTION("""COMPUTED_VALUE"""),"Kallum Malloy")</f>
        <v>Kallum Malloy</v>
      </c>
      <c r="B639" s="2">
        <f>IFERROR(__xludf.DUMMYFUNCTION("""COMPUTED_VALUE"""),1012.0)</f>
        <v>1012</v>
      </c>
      <c r="C639" s="2"/>
    </row>
    <row r="640">
      <c r="A640" s="2" t="str">
        <f>IFERROR(__xludf.DUMMYFUNCTION("""COMPUTED_VALUE"""),"Sloane McMahon")</f>
        <v>Sloane McMahon</v>
      </c>
      <c r="B640" s="2">
        <f>IFERROR(__xludf.DUMMYFUNCTION("""COMPUTED_VALUE"""),1012.0)</f>
        <v>1012</v>
      </c>
      <c r="C640" s="2"/>
    </row>
    <row r="641">
      <c r="A641" s="2" t="str">
        <f>IFERROR(__xludf.DUMMYFUNCTION("""COMPUTED_VALUE"""),"Felix Meier")</f>
        <v>Felix Meier</v>
      </c>
      <c r="B641" s="2">
        <f>IFERROR(__xludf.DUMMYFUNCTION("""COMPUTED_VALUE"""),1012.0)</f>
        <v>1012</v>
      </c>
      <c r="C641" s="2"/>
    </row>
    <row r="642">
      <c r="A642" s="2" t="str">
        <f>IFERROR(__xludf.DUMMYFUNCTION("""COMPUTED_VALUE"""),"Georgia Meilleur")</f>
        <v>Georgia Meilleur</v>
      </c>
      <c r="B642" s="2">
        <f>IFERROR(__xludf.DUMMYFUNCTION("""COMPUTED_VALUE"""),1012.0)</f>
        <v>1012</v>
      </c>
      <c r="C642" s="2"/>
    </row>
    <row r="643">
      <c r="A643" s="2" t="str">
        <f>IFERROR(__xludf.DUMMYFUNCTION("""COMPUTED_VALUE"""),"Jakob Millar")</f>
        <v>Jakob Millar</v>
      </c>
      <c r="B643" s="2">
        <f>IFERROR(__xludf.DUMMYFUNCTION("""COMPUTED_VALUE"""),1012.0)</f>
        <v>1012</v>
      </c>
      <c r="C643" s="2"/>
    </row>
    <row r="644">
      <c r="A644" s="2" t="str">
        <f>IFERROR(__xludf.DUMMYFUNCTION("""COMPUTED_VALUE"""),"Taiki Mossman")</f>
        <v>Taiki Mossman</v>
      </c>
      <c r="B644" s="2">
        <f>IFERROR(__xludf.DUMMYFUNCTION("""COMPUTED_VALUE"""),1012.0)</f>
        <v>1012</v>
      </c>
      <c r="C644" s="2"/>
    </row>
    <row r="645">
      <c r="A645" s="2" t="str">
        <f>IFERROR(__xludf.DUMMYFUNCTION("""COMPUTED_VALUE"""),"Roya Nasseri")</f>
        <v>Roya Nasseri</v>
      </c>
      <c r="B645" s="2">
        <f>IFERROR(__xludf.DUMMYFUNCTION("""COMPUTED_VALUE"""),1012.0)</f>
        <v>1012</v>
      </c>
      <c r="C645" s="2"/>
    </row>
    <row r="646">
      <c r="A646" s="2" t="str">
        <f>IFERROR(__xludf.DUMMYFUNCTION("""COMPUTED_VALUE"""),"Ryan Power")</f>
        <v>Ryan Power</v>
      </c>
      <c r="B646" s="2">
        <f>IFERROR(__xludf.DUMMYFUNCTION("""COMPUTED_VALUE"""),1012.0)</f>
        <v>1012</v>
      </c>
      <c r="C646" s="2"/>
    </row>
    <row r="647">
      <c r="A647" s="2" t="str">
        <f>IFERROR(__xludf.DUMMYFUNCTION("""COMPUTED_VALUE"""),"Olivia Rollins")</f>
        <v>Olivia Rollins</v>
      </c>
      <c r="B647" s="2">
        <f>IFERROR(__xludf.DUMMYFUNCTION("""COMPUTED_VALUE"""),1012.0)</f>
        <v>1012</v>
      </c>
      <c r="C647" s="2"/>
    </row>
    <row r="648">
      <c r="A648" s="2" t="str">
        <f>IFERROR(__xludf.DUMMYFUNCTION("""COMPUTED_VALUE"""),"Avery Tousignant")</f>
        <v>Avery Tousignant</v>
      </c>
      <c r="B648" s="2">
        <f>IFERROR(__xludf.DUMMYFUNCTION("""COMPUTED_VALUE"""),1012.0)</f>
        <v>1012</v>
      </c>
      <c r="C648" s="2"/>
    </row>
    <row r="649">
      <c r="A649" s="2" t="str">
        <f>IFERROR(__xludf.DUMMYFUNCTION("""COMPUTED_VALUE"""),"Ivy Xie")</f>
        <v>Ivy Xie</v>
      </c>
      <c r="B649" s="2">
        <f>IFERROR(__xludf.DUMMYFUNCTION("""COMPUTED_VALUE"""),1012.0)</f>
        <v>1012</v>
      </c>
      <c r="C649" s="2"/>
    </row>
    <row r="650">
      <c r="A650" s="2" t="str">
        <f>IFERROR(__xludf.DUMMYFUNCTION("""COMPUTED_VALUE"""),"Mee Soh Yoo")</f>
        <v>Mee Soh Yoo</v>
      </c>
      <c r="B650" s="2">
        <f>IFERROR(__xludf.DUMMYFUNCTION("""COMPUTED_VALUE"""),1012.0)</f>
        <v>1012</v>
      </c>
      <c r="C650" s="2"/>
    </row>
    <row r="651">
      <c r="A651" s="2" t="str">
        <f>IFERROR(__xludf.DUMMYFUNCTION("""COMPUTED_VALUE"""),"Jordyn Armstrong")</f>
        <v>Jordyn Armstrong</v>
      </c>
      <c r="B651" s="2">
        <f>IFERROR(__xludf.DUMMYFUNCTION("""COMPUTED_VALUE"""),1013.0)</f>
        <v>1013</v>
      </c>
      <c r="C651" s="2"/>
    </row>
    <row r="652">
      <c r="A652" s="2" t="str">
        <f>IFERROR(__xludf.DUMMYFUNCTION("""COMPUTED_VALUE"""),"Meghan Bain")</f>
        <v>Meghan Bain</v>
      </c>
      <c r="B652" s="2">
        <f>IFERROR(__xludf.DUMMYFUNCTION("""COMPUTED_VALUE"""),1013.0)</f>
        <v>1013</v>
      </c>
      <c r="C652" s="2"/>
    </row>
    <row r="653">
      <c r="A653" s="2" t="str">
        <f>IFERROR(__xludf.DUMMYFUNCTION("""COMPUTED_VALUE"""),"Luca Borrelli")</f>
        <v>Luca Borrelli</v>
      </c>
      <c r="B653" s="2">
        <f>IFERROR(__xludf.DUMMYFUNCTION("""COMPUTED_VALUE"""),1013.0)</f>
        <v>1013</v>
      </c>
      <c r="C653" s="2"/>
    </row>
    <row r="654">
      <c r="A654" s="2" t="str">
        <f>IFERROR(__xludf.DUMMYFUNCTION("""COMPUTED_VALUE"""),"Bradley Curry")</f>
        <v>Bradley Curry</v>
      </c>
      <c r="B654" s="2">
        <f>IFERROR(__xludf.DUMMYFUNCTION("""COMPUTED_VALUE"""),1013.0)</f>
        <v>1013</v>
      </c>
      <c r="C654" s="2"/>
    </row>
    <row r="655">
      <c r="A655" s="2" t="str">
        <f>IFERROR(__xludf.DUMMYFUNCTION("""COMPUTED_VALUE"""),"Julia Elk")</f>
        <v>Julia Elk</v>
      </c>
      <c r="B655" s="2">
        <f>IFERROR(__xludf.DUMMYFUNCTION("""COMPUTED_VALUE"""),1013.0)</f>
        <v>1013</v>
      </c>
      <c r="C655" s="2"/>
    </row>
    <row r="656">
      <c r="A656" s="2" t="str">
        <f>IFERROR(__xludf.DUMMYFUNCTION("""COMPUTED_VALUE"""),"Ronan Gadaev")</f>
        <v>Ronan Gadaev</v>
      </c>
      <c r="B656" s="2">
        <f>IFERROR(__xludf.DUMMYFUNCTION("""COMPUTED_VALUE"""),1013.0)</f>
        <v>1013</v>
      </c>
      <c r="C656" s="2"/>
    </row>
    <row r="657">
      <c r="A657" s="2" t="str">
        <f>IFERROR(__xludf.DUMMYFUNCTION("""COMPUTED_VALUE"""),"Griffen Llewellyn")</f>
        <v>Griffen Llewellyn</v>
      </c>
      <c r="B657" s="2">
        <f>IFERROR(__xludf.DUMMYFUNCTION("""COMPUTED_VALUE"""),1013.0)</f>
        <v>1013</v>
      </c>
      <c r="C657" s="2"/>
    </row>
    <row r="658">
      <c r="A658" s="2" t="str">
        <f>IFERROR(__xludf.DUMMYFUNCTION("""COMPUTED_VALUE"""),"Owen Mackie")</f>
        <v>Owen Mackie</v>
      </c>
      <c r="B658" s="2">
        <f>IFERROR(__xludf.DUMMYFUNCTION("""COMPUTED_VALUE"""),1013.0)</f>
        <v>1013</v>
      </c>
      <c r="C658" s="2"/>
    </row>
    <row r="659">
      <c r="A659" s="2" t="str">
        <f>IFERROR(__xludf.DUMMYFUNCTION("""COMPUTED_VALUE"""),"Joey McGuire")</f>
        <v>Joey McGuire</v>
      </c>
      <c r="B659" s="2">
        <f>IFERROR(__xludf.DUMMYFUNCTION("""COMPUTED_VALUE"""),1013.0)</f>
        <v>1013</v>
      </c>
      <c r="C659" s="2"/>
    </row>
    <row r="660">
      <c r="A660" s="2" t="str">
        <f>IFERROR(__xludf.DUMMYFUNCTION("""COMPUTED_VALUE"""),"Afton Moule")</f>
        <v>Afton Moule</v>
      </c>
      <c r="B660" s="2">
        <f>IFERROR(__xludf.DUMMYFUNCTION("""COMPUTED_VALUE"""),1013.0)</f>
        <v>1013</v>
      </c>
      <c r="C660" s="2"/>
    </row>
    <row r="661">
      <c r="A661" s="2" t="str">
        <f>IFERROR(__xludf.DUMMYFUNCTION("""COMPUTED_VALUE"""),"Logan Redmond")</f>
        <v>Logan Redmond</v>
      </c>
      <c r="B661" s="2">
        <f>IFERROR(__xludf.DUMMYFUNCTION("""COMPUTED_VALUE"""),1013.0)</f>
        <v>1013</v>
      </c>
      <c r="C661" s="2"/>
    </row>
    <row r="662">
      <c r="A662" s="2" t="str">
        <f>IFERROR(__xludf.DUMMYFUNCTION("""COMPUTED_VALUE"""),"Nicole Sevostyanov")</f>
        <v>Nicole Sevostyanov</v>
      </c>
      <c r="B662" s="2">
        <f>IFERROR(__xludf.DUMMYFUNCTION("""COMPUTED_VALUE"""),1013.0)</f>
        <v>1013</v>
      </c>
      <c r="C662" s="2"/>
    </row>
    <row r="663">
      <c r="A663" s="2" t="str">
        <f>IFERROR(__xludf.DUMMYFUNCTION("""COMPUTED_VALUE"""),"Andria Storring")</f>
        <v>Andria Storring</v>
      </c>
      <c r="B663" s="2">
        <f>IFERROR(__xludf.DUMMYFUNCTION("""COMPUTED_VALUE"""),1013.0)</f>
        <v>1013</v>
      </c>
      <c r="C663" s="2"/>
    </row>
    <row r="664">
      <c r="A664" s="2" t="str">
        <f>IFERROR(__xludf.DUMMYFUNCTION("""COMPUTED_VALUE"""),"Owen Vezina")</f>
        <v>Owen Vezina</v>
      </c>
      <c r="B664" s="2">
        <f>IFERROR(__xludf.DUMMYFUNCTION("""COMPUTED_VALUE"""),1013.0)</f>
        <v>1013</v>
      </c>
      <c r="C664" s="2"/>
    </row>
    <row r="665">
      <c r="A665" s="2" t="str">
        <f>IFERROR(__xludf.DUMMYFUNCTION("""COMPUTED_VALUE"""),"Liam Yake")</f>
        <v>Liam Yake</v>
      </c>
      <c r="B665" s="2">
        <f>IFERROR(__xludf.DUMMYFUNCTION("""COMPUTED_VALUE"""),1013.0)</f>
        <v>1013</v>
      </c>
      <c r="C665" s="2"/>
    </row>
    <row r="666">
      <c r="A666" s="2" t="str">
        <f>IFERROR(__xludf.DUMMYFUNCTION("""COMPUTED_VALUE"""),"Christian Adams")</f>
        <v>Christian Adams</v>
      </c>
      <c r="B666" s="2">
        <f>IFERROR(__xludf.DUMMYFUNCTION("""COMPUTED_VALUE"""),1014.0)</f>
        <v>1014</v>
      </c>
      <c r="C666" s="2"/>
    </row>
    <row r="667">
      <c r="A667" s="2" t="str">
        <f>IFERROR(__xludf.DUMMYFUNCTION("""COMPUTED_VALUE"""),"Carter Alldred")</f>
        <v>Carter Alldred</v>
      </c>
      <c r="B667" s="2">
        <f>IFERROR(__xludf.DUMMYFUNCTION("""COMPUTED_VALUE"""),1014.0)</f>
        <v>1014</v>
      </c>
      <c r="C667" s="2"/>
    </row>
    <row r="668">
      <c r="A668" s="2" t="str">
        <f>IFERROR(__xludf.DUMMYFUNCTION("""COMPUTED_VALUE"""),"Joshua Billo")</f>
        <v>Joshua Billo</v>
      </c>
      <c r="B668" s="2">
        <f>IFERROR(__xludf.DUMMYFUNCTION("""COMPUTED_VALUE"""),1014.0)</f>
        <v>1014</v>
      </c>
      <c r="C668" s="2"/>
    </row>
    <row r="669">
      <c r="A669" s="2" t="str">
        <f>IFERROR(__xludf.DUMMYFUNCTION("""COMPUTED_VALUE"""),"Erica Burke-Terreau")</f>
        <v>Erica Burke-Terreau</v>
      </c>
      <c r="B669" s="2">
        <f>IFERROR(__xludf.DUMMYFUNCTION("""COMPUTED_VALUE"""),1014.0)</f>
        <v>1014</v>
      </c>
      <c r="C669" s="2"/>
    </row>
    <row r="670">
      <c r="A670" s="2" t="str">
        <f>IFERROR(__xludf.DUMMYFUNCTION("""COMPUTED_VALUE"""),"Liam Button")</f>
        <v>Liam Button</v>
      </c>
      <c r="B670" s="2">
        <f>IFERROR(__xludf.DUMMYFUNCTION("""COMPUTED_VALUE"""),1014.0)</f>
        <v>1014</v>
      </c>
      <c r="C670" s="2"/>
    </row>
    <row r="671">
      <c r="A671" s="2" t="str">
        <f>IFERROR(__xludf.DUMMYFUNCTION("""COMPUTED_VALUE"""),"Tommy Chan")</f>
        <v>Tommy Chan</v>
      </c>
      <c r="B671" s="2">
        <f>IFERROR(__xludf.DUMMYFUNCTION("""COMPUTED_VALUE"""),1014.0)</f>
        <v>1014</v>
      </c>
      <c r="C671" s="2"/>
    </row>
    <row r="672">
      <c r="A672" s="2" t="str">
        <f>IFERROR(__xludf.DUMMYFUNCTION("""COMPUTED_VALUE"""),"Hamza Cheema")</f>
        <v>Hamza Cheema</v>
      </c>
      <c r="B672" s="2">
        <f>IFERROR(__xludf.DUMMYFUNCTION("""COMPUTED_VALUE"""),1014.0)</f>
        <v>1014</v>
      </c>
      <c r="C672" s="2"/>
    </row>
    <row r="673">
      <c r="A673" s="2" t="str">
        <f>IFERROR(__xludf.DUMMYFUNCTION("""COMPUTED_VALUE"""),"Matthew Davidson")</f>
        <v>Matthew Davidson</v>
      </c>
      <c r="B673" s="2">
        <f>IFERROR(__xludf.DUMMYFUNCTION("""COMPUTED_VALUE"""),1014.0)</f>
        <v>1014</v>
      </c>
      <c r="C673" s="2"/>
    </row>
    <row r="674">
      <c r="A674" s="2" t="str">
        <f>IFERROR(__xludf.DUMMYFUNCTION("""COMPUTED_VALUE"""),"Ryan Davidson")</f>
        <v>Ryan Davidson</v>
      </c>
      <c r="B674" s="2">
        <f>IFERROR(__xludf.DUMMYFUNCTION("""COMPUTED_VALUE"""),1014.0)</f>
        <v>1014</v>
      </c>
      <c r="C674" s="2"/>
    </row>
    <row r="675">
      <c r="A675" s="2" t="str">
        <f>IFERROR(__xludf.DUMMYFUNCTION("""COMPUTED_VALUE"""),"Yash Deshpande")</f>
        <v>Yash Deshpande</v>
      </c>
      <c r="B675" s="2">
        <f>IFERROR(__xludf.DUMMYFUNCTION("""COMPUTED_VALUE"""),1014.0)</f>
        <v>1014</v>
      </c>
      <c r="C675" s="2"/>
    </row>
    <row r="676">
      <c r="A676" s="2" t="str">
        <f>IFERROR(__xludf.DUMMYFUNCTION("""COMPUTED_VALUE"""),"Augie Kent")</f>
        <v>Augie Kent</v>
      </c>
      <c r="B676" s="2">
        <f>IFERROR(__xludf.DUMMYFUNCTION("""COMPUTED_VALUE"""),1014.0)</f>
        <v>1014</v>
      </c>
      <c r="C676" s="2"/>
    </row>
    <row r="677">
      <c r="A677" s="2" t="str">
        <f>IFERROR(__xludf.DUMMYFUNCTION("""COMPUTED_VALUE"""),"Nolan Kerr")</f>
        <v>Nolan Kerr</v>
      </c>
      <c r="B677" s="2">
        <f>IFERROR(__xludf.DUMMYFUNCTION("""COMPUTED_VALUE"""),1014.0)</f>
        <v>1014</v>
      </c>
      <c r="C677" s="2"/>
    </row>
    <row r="678">
      <c r="A678" s="2" t="str">
        <f>IFERROR(__xludf.DUMMYFUNCTION("""COMPUTED_VALUE"""),"William Levesque")</f>
        <v>William Levesque</v>
      </c>
      <c r="B678" s="2">
        <f>IFERROR(__xludf.DUMMYFUNCTION("""COMPUTED_VALUE"""),1014.0)</f>
        <v>1014</v>
      </c>
      <c r="C678" s="2"/>
    </row>
    <row r="679">
      <c r="A679" s="2" t="str">
        <f>IFERROR(__xludf.DUMMYFUNCTION("""COMPUTED_VALUE"""),"Cooper Ratcliffe")</f>
        <v>Cooper Ratcliffe</v>
      </c>
      <c r="B679" s="2">
        <f>IFERROR(__xludf.DUMMYFUNCTION("""COMPUTED_VALUE"""),1014.0)</f>
        <v>1014</v>
      </c>
      <c r="C679" s="2"/>
    </row>
    <row r="680">
      <c r="A680" s="2" t="str">
        <f>IFERROR(__xludf.DUMMYFUNCTION("""COMPUTED_VALUE"""),"Thatcher Reidel")</f>
        <v>Thatcher Reidel</v>
      </c>
      <c r="B680" s="2">
        <f>IFERROR(__xludf.DUMMYFUNCTION("""COMPUTED_VALUE"""),1014.0)</f>
        <v>1014</v>
      </c>
      <c r="C680" s="2"/>
    </row>
    <row r="681">
      <c r="A681" s="2" t="str">
        <f>IFERROR(__xludf.DUMMYFUNCTION("""COMPUTED_VALUE"""),"Aaron Rodger")</f>
        <v>Aaron Rodger</v>
      </c>
      <c r="B681" s="2">
        <f>IFERROR(__xludf.DUMMYFUNCTION("""COMPUTED_VALUE"""),1014.0)</f>
        <v>1014</v>
      </c>
      <c r="C681" s="2"/>
    </row>
    <row r="682">
      <c r="A682" s="2" t="str">
        <f>IFERROR(__xludf.DUMMYFUNCTION("""COMPUTED_VALUE"""),"Daniel Rogers")</f>
        <v>Daniel Rogers</v>
      </c>
      <c r="B682" s="2">
        <f>IFERROR(__xludf.DUMMYFUNCTION("""COMPUTED_VALUE"""),1014.0)</f>
        <v>1014</v>
      </c>
      <c r="C682" s="2"/>
    </row>
    <row r="683">
      <c r="A683" s="2" t="str">
        <f>IFERROR(__xludf.DUMMYFUNCTION("""COMPUTED_VALUE"""),"Mylah Shaver")</f>
        <v>Mylah Shaver</v>
      </c>
      <c r="B683" s="2">
        <f>IFERROR(__xludf.DUMMYFUNCTION("""COMPUTED_VALUE"""),1014.0)</f>
        <v>1014</v>
      </c>
      <c r="C683" s="2"/>
    </row>
    <row r="684">
      <c r="A684" s="2" t="str">
        <f>IFERROR(__xludf.DUMMYFUNCTION("""COMPUTED_VALUE"""),"Kennedy Sherban")</f>
        <v>Kennedy Sherban</v>
      </c>
      <c r="B684" s="2">
        <f>IFERROR(__xludf.DUMMYFUNCTION("""COMPUTED_VALUE"""),1014.0)</f>
        <v>1014</v>
      </c>
      <c r="C684" s="2"/>
    </row>
    <row r="685">
      <c r="A685" s="2" t="str">
        <f>IFERROR(__xludf.DUMMYFUNCTION("""COMPUTED_VALUE"""),"Cohen Sidney")</f>
        <v>Cohen Sidney</v>
      </c>
      <c r="B685" s="2">
        <f>IFERROR(__xludf.DUMMYFUNCTION("""COMPUTED_VALUE"""),1014.0)</f>
        <v>1014</v>
      </c>
      <c r="C685" s="2"/>
    </row>
    <row r="686">
      <c r="A686" s="2" t="str">
        <f>IFERROR(__xludf.DUMMYFUNCTION("""COMPUTED_VALUE"""),"Phillip Simourd")</f>
        <v>Phillip Simourd</v>
      </c>
      <c r="B686" s="2">
        <f>IFERROR(__xludf.DUMMYFUNCTION("""COMPUTED_VALUE"""),1014.0)</f>
        <v>1014</v>
      </c>
      <c r="C686" s="2"/>
    </row>
    <row r="687">
      <c r="A687" s="2" t="str">
        <f>IFERROR(__xludf.DUMMYFUNCTION("""COMPUTED_VALUE"""),"Connell Trenholm")</f>
        <v>Connell Trenholm</v>
      </c>
      <c r="B687" s="2">
        <f>IFERROR(__xludf.DUMMYFUNCTION("""COMPUTED_VALUE"""),1014.0)</f>
        <v>1014</v>
      </c>
      <c r="C687" s="2"/>
    </row>
    <row r="688">
      <c r="A688" s="2" t="str">
        <f>IFERROR(__xludf.DUMMYFUNCTION("""COMPUTED_VALUE"""),"Brayden Bowditch")</f>
        <v>Brayden Bowditch</v>
      </c>
      <c r="B688" s="2">
        <f>IFERROR(__xludf.DUMMYFUNCTION("""COMPUTED_VALUE"""),1101.0)</f>
        <v>1101</v>
      </c>
      <c r="C688" s="2"/>
    </row>
    <row r="689">
      <c r="A689" s="2" t="str">
        <f>IFERROR(__xludf.DUMMYFUNCTION("""COMPUTED_VALUE"""),"Ava Boyle")</f>
        <v>Ava Boyle</v>
      </c>
      <c r="B689" s="2">
        <f>IFERROR(__xludf.DUMMYFUNCTION("""COMPUTED_VALUE"""),1101.0)</f>
        <v>1101</v>
      </c>
      <c r="C689" s="2"/>
    </row>
    <row r="690">
      <c r="A690" s="2" t="str">
        <f>IFERROR(__xludf.DUMMYFUNCTION("""COMPUTED_VALUE"""),"Kyle Cameron")</f>
        <v>Kyle Cameron</v>
      </c>
      <c r="B690" s="2">
        <f>IFERROR(__xludf.DUMMYFUNCTION("""COMPUTED_VALUE"""),1101.0)</f>
        <v>1101</v>
      </c>
      <c r="C690" s="2"/>
    </row>
    <row r="691">
      <c r="A691" s="2" t="str">
        <f>IFERROR(__xludf.DUMMYFUNCTION("""COMPUTED_VALUE"""),"Hanna Casey")</f>
        <v>Hanna Casey</v>
      </c>
      <c r="B691" s="2">
        <f>IFERROR(__xludf.DUMMYFUNCTION("""COMPUTED_VALUE"""),1101.0)</f>
        <v>1101</v>
      </c>
      <c r="C691" s="2"/>
    </row>
    <row r="692">
      <c r="A692" s="2" t="str">
        <f>IFERROR(__xludf.DUMMYFUNCTION("""COMPUTED_VALUE"""),"Tristan Chiswell")</f>
        <v>Tristan Chiswell</v>
      </c>
      <c r="B692" s="2">
        <f>IFERROR(__xludf.DUMMYFUNCTION("""COMPUTED_VALUE"""),1101.0)</f>
        <v>1101</v>
      </c>
      <c r="C692" s="2"/>
    </row>
    <row r="693">
      <c r="A693" s="2" t="str">
        <f>IFERROR(__xludf.DUMMYFUNCTION("""COMPUTED_VALUE"""),"Isabella Coe")</f>
        <v>Isabella Coe</v>
      </c>
      <c r="B693" s="2">
        <f>IFERROR(__xludf.DUMMYFUNCTION("""COMPUTED_VALUE"""),1101.0)</f>
        <v>1101</v>
      </c>
      <c r="C693" s="2"/>
    </row>
    <row r="694">
      <c r="A694" s="2" t="str">
        <f>IFERROR(__xludf.DUMMYFUNCTION("""COMPUTED_VALUE"""),"Francesca El-Komos")</f>
        <v>Francesca El-Komos</v>
      </c>
      <c r="B694" s="2">
        <f>IFERROR(__xludf.DUMMYFUNCTION("""COMPUTED_VALUE"""),1101.0)</f>
        <v>1101</v>
      </c>
      <c r="C694" s="2"/>
    </row>
    <row r="695">
      <c r="A695" s="2" t="str">
        <f>IFERROR(__xludf.DUMMYFUNCTION("""COMPUTED_VALUE"""),"Julian Escobar")</f>
        <v>Julian Escobar</v>
      </c>
      <c r="B695" s="2">
        <f>IFERROR(__xludf.DUMMYFUNCTION("""COMPUTED_VALUE"""),1101.0)</f>
        <v>1101</v>
      </c>
      <c r="C695" s="2"/>
    </row>
    <row r="696">
      <c r="A696" s="2" t="str">
        <f>IFERROR(__xludf.DUMMYFUNCTION("""COMPUTED_VALUE"""),"Parker Evans")</f>
        <v>Parker Evans</v>
      </c>
      <c r="B696" s="2">
        <f>IFERROR(__xludf.DUMMYFUNCTION("""COMPUTED_VALUE"""),1101.0)</f>
        <v>1101</v>
      </c>
      <c r="C696" s="2"/>
    </row>
    <row r="697">
      <c r="A697" s="2" t="str">
        <f>IFERROR(__xludf.DUMMYFUNCTION("""COMPUTED_VALUE"""),"Anthony Fiorenza")</f>
        <v>Anthony Fiorenza</v>
      </c>
      <c r="B697" s="2">
        <f>IFERROR(__xludf.DUMMYFUNCTION("""COMPUTED_VALUE"""),1101.0)</f>
        <v>1101</v>
      </c>
      <c r="C697" s="2"/>
    </row>
    <row r="698">
      <c r="A698" s="2" t="str">
        <f>IFERROR(__xludf.DUMMYFUNCTION("""COMPUTED_VALUE"""),"Matthew Fowlow")</f>
        <v>Matthew Fowlow</v>
      </c>
      <c r="B698" s="2">
        <f>IFERROR(__xludf.DUMMYFUNCTION("""COMPUTED_VALUE"""),1101.0)</f>
        <v>1101</v>
      </c>
      <c r="C698" s="2"/>
    </row>
    <row r="699">
      <c r="A699" s="2" t="str">
        <f>IFERROR(__xludf.DUMMYFUNCTION("""COMPUTED_VALUE"""),"Danika Glenn")</f>
        <v>Danika Glenn</v>
      </c>
      <c r="B699" s="2">
        <f>IFERROR(__xludf.DUMMYFUNCTION("""COMPUTED_VALUE"""),1101.0)</f>
        <v>1101</v>
      </c>
      <c r="C699" s="2"/>
    </row>
    <row r="700">
      <c r="A700" s="2" t="str">
        <f>IFERROR(__xludf.DUMMYFUNCTION("""COMPUTED_VALUE"""),"Gus Hearty")</f>
        <v>Gus Hearty</v>
      </c>
      <c r="B700" s="2">
        <f>IFERROR(__xludf.DUMMYFUNCTION("""COMPUTED_VALUE"""),1101.0)</f>
        <v>1101</v>
      </c>
      <c r="C700" s="2"/>
    </row>
    <row r="701">
      <c r="A701" s="2" t="str">
        <f>IFERROR(__xludf.DUMMYFUNCTION("""COMPUTED_VALUE"""),"Josh Howard")</f>
        <v>Josh Howard</v>
      </c>
      <c r="B701" s="2">
        <f>IFERROR(__xludf.DUMMYFUNCTION("""COMPUTED_VALUE"""),1101.0)</f>
        <v>1101</v>
      </c>
      <c r="C701" s="2"/>
    </row>
    <row r="702">
      <c r="A702" s="2" t="str">
        <f>IFERROR(__xludf.DUMMYFUNCTION("""COMPUTED_VALUE"""),"Ariana Hrlic")</f>
        <v>Ariana Hrlic</v>
      </c>
      <c r="B702" s="2">
        <f>IFERROR(__xludf.DUMMYFUNCTION("""COMPUTED_VALUE"""),1101.0)</f>
        <v>1101</v>
      </c>
      <c r="C702" s="2"/>
    </row>
    <row r="703">
      <c r="A703" s="2" t="str">
        <f>IFERROR(__xludf.DUMMYFUNCTION("""COMPUTED_VALUE"""),"Derin Koc")</f>
        <v>Derin Koc</v>
      </c>
      <c r="B703" s="2">
        <f>IFERROR(__xludf.DUMMYFUNCTION("""COMPUTED_VALUE"""),1101.0)</f>
        <v>1101</v>
      </c>
      <c r="C703" s="2"/>
    </row>
    <row r="704">
      <c r="A704" s="2" t="str">
        <f>IFERROR(__xludf.DUMMYFUNCTION("""COMPUTED_VALUE"""),"Madeline Lacelle")</f>
        <v>Madeline Lacelle</v>
      </c>
      <c r="B704" s="2">
        <f>IFERROR(__xludf.DUMMYFUNCTION("""COMPUTED_VALUE"""),1101.0)</f>
        <v>1101</v>
      </c>
      <c r="C704" s="2"/>
    </row>
    <row r="705">
      <c r="A705" s="2" t="str">
        <f>IFERROR(__xludf.DUMMYFUNCTION("""COMPUTED_VALUE"""),"Gavan Lightfoot")</f>
        <v>Gavan Lightfoot</v>
      </c>
      <c r="B705" s="2">
        <f>IFERROR(__xludf.DUMMYFUNCTION("""COMPUTED_VALUE"""),1101.0)</f>
        <v>1101</v>
      </c>
      <c r="C705" s="2"/>
    </row>
    <row r="706">
      <c r="A706" s="2" t="str">
        <f>IFERROR(__xludf.DUMMYFUNCTION("""COMPUTED_VALUE"""),"Colton Lux")</f>
        <v>Colton Lux</v>
      </c>
      <c r="B706" s="2">
        <f>IFERROR(__xludf.DUMMYFUNCTION("""COMPUTED_VALUE"""),1101.0)</f>
        <v>1101</v>
      </c>
      <c r="C706" s="2"/>
    </row>
    <row r="707">
      <c r="A707" s="2" t="str">
        <f>IFERROR(__xludf.DUMMYFUNCTION("""COMPUTED_VALUE"""),"Wynter McDermott-Hotte")</f>
        <v>Wynter McDermott-Hotte</v>
      </c>
      <c r="B707" s="2">
        <f>IFERROR(__xludf.DUMMYFUNCTION("""COMPUTED_VALUE"""),1101.0)</f>
        <v>1101</v>
      </c>
      <c r="C707" s="2"/>
    </row>
    <row r="708">
      <c r="A708" s="2" t="str">
        <f>IFERROR(__xludf.DUMMYFUNCTION("""COMPUTED_VALUE"""),"Matthew McElheran")</f>
        <v>Matthew McElheran</v>
      </c>
      <c r="B708" s="2">
        <f>IFERROR(__xludf.DUMMYFUNCTION("""COMPUTED_VALUE"""),1101.0)</f>
        <v>1101</v>
      </c>
      <c r="C708" s="2"/>
    </row>
    <row r="709">
      <c r="A709" s="2" t="str">
        <f>IFERROR(__xludf.DUMMYFUNCTION("""COMPUTED_VALUE"""),"Beni Ninziza")</f>
        <v>Beni Ninziza</v>
      </c>
      <c r="B709" s="2">
        <f>IFERROR(__xludf.DUMMYFUNCTION("""COMPUTED_VALUE"""),1101.0)</f>
        <v>1101</v>
      </c>
      <c r="C709" s="2"/>
    </row>
    <row r="710">
      <c r="A710" s="2" t="str">
        <f>IFERROR(__xludf.DUMMYFUNCTION("""COMPUTED_VALUE"""),"Hannah Paton")</f>
        <v>Hannah Paton</v>
      </c>
      <c r="B710" s="2">
        <f>IFERROR(__xludf.DUMMYFUNCTION("""COMPUTED_VALUE"""),1101.0)</f>
        <v>1101</v>
      </c>
      <c r="C710" s="2"/>
    </row>
    <row r="711">
      <c r="A711" s="2" t="str">
        <f>IFERROR(__xludf.DUMMYFUNCTION("""COMPUTED_VALUE"""),"Maggie Saunders")</f>
        <v>Maggie Saunders</v>
      </c>
      <c r="B711" s="2">
        <f>IFERROR(__xludf.DUMMYFUNCTION("""COMPUTED_VALUE"""),1101.0)</f>
        <v>1101</v>
      </c>
      <c r="C711" s="2"/>
    </row>
    <row r="712">
      <c r="A712" s="2" t="str">
        <f>IFERROR(__xludf.DUMMYFUNCTION("""COMPUTED_VALUE"""),"Nathan Sawyer")</f>
        <v>Nathan Sawyer</v>
      </c>
      <c r="B712" s="2">
        <f>IFERROR(__xludf.DUMMYFUNCTION("""COMPUTED_VALUE"""),1101.0)</f>
        <v>1101</v>
      </c>
      <c r="C712" s="2"/>
    </row>
    <row r="713">
      <c r="A713" s="2" t="str">
        <f>IFERROR(__xludf.DUMMYFUNCTION("""COMPUTED_VALUE"""),"Sophia Skrok")</f>
        <v>Sophia Skrok</v>
      </c>
      <c r="B713" s="2">
        <f>IFERROR(__xludf.DUMMYFUNCTION("""COMPUTED_VALUE"""),1101.0)</f>
        <v>1101</v>
      </c>
      <c r="C713" s="2"/>
    </row>
    <row r="714">
      <c r="A714" s="2" t="str">
        <f>IFERROR(__xludf.DUMMYFUNCTION("""COMPUTED_VALUE"""),"Logan Stewart")</f>
        <v>Logan Stewart</v>
      </c>
      <c r="B714" s="2">
        <f>IFERROR(__xludf.DUMMYFUNCTION("""COMPUTED_VALUE"""),1101.0)</f>
        <v>1101</v>
      </c>
      <c r="C714" s="2"/>
    </row>
    <row r="715">
      <c r="A715" s="2" t="str">
        <f>IFERROR(__xludf.DUMMYFUNCTION("""COMPUTED_VALUE"""),"Seila Yong")</f>
        <v>Seila Yong</v>
      </c>
      <c r="B715" s="2">
        <f>IFERROR(__xludf.DUMMYFUNCTION("""COMPUTED_VALUE"""),1101.0)</f>
        <v>1101</v>
      </c>
      <c r="C715" s="2"/>
    </row>
    <row r="716">
      <c r="A716" s="2" t="str">
        <f>IFERROR(__xludf.DUMMYFUNCTION("""COMPUTED_VALUE"""),"Madison Barry")</f>
        <v>Madison Barry</v>
      </c>
      <c r="B716" s="2">
        <f>IFERROR(__xludf.DUMMYFUNCTION("""COMPUTED_VALUE"""),1102.0)</f>
        <v>1102</v>
      </c>
      <c r="C716" s="2"/>
    </row>
    <row r="717">
      <c r="A717" s="2" t="str">
        <f>IFERROR(__xludf.DUMMYFUNCTION("""COMPUTED_VALUE"""),"Emmalina Belli")</f>
        <v>Emmalina Belli</v>
      </c>
      <c r="B717" s="2">
        <f>IFERROR(__xludf.DUMMYFUNCTION("""COMPUTED_VALUE"""),1102.0)</f>
        <v>1102</v>
      </c>
      <c r="C717" s="2"/>
    </row>
    <row r="718">
      <c r="A718" s="2" t="str">
        <f>IFERROR(__xludf.DUMMYFUNCTION("""COMPUTED_VALUE"""),"Kinsley Best")</f>
        <v>Kinsley Best</v>
      </c>
      <c r="B718" s="2">
        <f>IFERROR(__xludf.DUMMYFUNCTION("""COMPUTED_VALUE"""),1102.0)</f>
        <v>1102</v>
      </c>
      <c r="C718" s="2"/>
    </row>
    <row r="719">
      <c r="A719" s="2" t="str">
        <f>IFERROR(__xludf.DUMMYFUNCTION("""COMPUTED_VALUE"""),"Sofia Elena Bujanda Chwoschtschinsky")</f>
        <v>Sofia Elena Bujanda Chwoschtschinsky</v>
      </c>
      <c r="B719" s="2">
        <f>IFERROR(__xludf.DUMMYFUNCTION("""COMPUTED_VALUE"""),1102.0)</f>
        <v>1102</v>
      </c>
      <c r="C719" s="2"/>
    </row>
    <row r="720">
      <c r="A720" s="2" t="str">
        <f>IFERROR(__xludf.DUMMYFUNCTION("""COMPUTED_VALUE"""),"Aidan Bzdel")</f>
        <v>Aidan Bzdel</v>
      </c>
      <c r="B720" s="2">
        <f>IFERROR(__xludf.DUMMYFUNCTION("""COMPUTED_VALUE"""),1102.0)</f>
        <v>1102</v>
      </c>
      <c r="C720" s="2"/>
    </row>
    <row r="721">
      <c r="A721" s="2" t="str">
        <f>IFERROR(__xludf.DUMMYFUNCTION("""COMPUTED_VALUE"""),"Mackenzie Conlon")</f>
        <v>Mackenzie Conlon</v>
      </c>
      <c r="B721" s="2">
        <f>IFERROR(__xludf.DUMMYFUNCTION("""COMPUTED_VALUE"""),1102.0)</f>
        <v>1102</v>
      </c>
      <c r="C721" s="2"/>
    </row>
    <row r="722">
      <c r="A722" s="2" t="str">
        <f>IFERROR(__xludf.DUMMYFUNCTION("""COMPUTED_VALUE"""),"Keira Dixon")</f>
        <v>Keira Dixon</v>
      </c>
      <c r="B722" s="2">
        <f>IFERROR(__xludf.DUMMYFUNCTION("""COMPUTED_VALUE"""),1102.0)</f>
        <v>1102</v>
      </c>
      <c r="C722" s="2"/>
    </row>
    <row r="723">
      <c r="A723" s="2" t="str">
        <f>IFERROR(__xludf.DUMMYFUNCTION("""COMPUTED_VALUE"""),"Kenleigh Driver")</f>
        <v>Kenleigh Driver</v>
      </c>
      <c r="B723" s="2">
        <f>IFERROR(__xludf.DUMMYFUNCTION("""COMPUTED_VALUE"""),1102.0)</f>
        <v>1102</v>
      </c>
      <c r="C723" s="2"/>
    </row>
    <row r="724">
      <c r="A724" s="2" t="str">
        <f>IFERROR(__xludf.DUMMYFUNCTION("""COMPUTED_VALUE"""),"Rowan Ferguson")</f>
        <v>Rowan Ferguson</v>
      </c>
      <c r="B724" s="2">
        <f>IFERROR(__xludf.DUMMYFUNCTION("""COMPUTED_VALUE"""),1102.0)</f>
        <v>1102</v>
      </c>
      <c r="C724" s="2"/>
    </row>
    <row r="725">
      <c r="A725" s="2" t="str">
        <f>IFERROR(__xludf.DUMMYFUNCTION("""COMPUTED_VALUE"""),"Callie Greene")</f>
        <v>Callie Greene</v>
      </c>
      <c r="B725" s="2">
        <f>IFERROR(__xludf.DUMMYFUNCTION("""COMPUTED_VALUE"""),1102.0)</f>
        <v>1102</v>
      </c>
      <c r="C725" s="2"/>
    </row>
    <row r="726">
      <c r="A726" s="2" t="str">
        <f>IFERROR(__xludf.DUMMYFUNCTION("""COMPUTED_VALUE"""),"Nadia Higuchi")</f>
        <v>Nadia Higuchi</v>
      </c>
      <c r="B726" s="2">
        <f>IFERROR(__xludf.DUMMYFUNCTION("""COMPUTED_VALUE"""),1102.0)</f>
        <v>1102</v>
      </c>
      <c r="C726" s="2"/>
    </row>
    <row r="727">
      <c r="A727" s="2" t="str">
        <f>IFERROR(__xludf.DUMMYFUNCTION("""COMPUTED_VALUE"""),"Davin Ingimundarson")</f>
        <v>Davin Ingimundarson</v>
      </c>
      <c r="B727" s="2">
        <f>IFERROR(__xludf.DUMMYFUNCTION("""COMPUTED_VALUE"""),1102.0)</f>
        <v>1102</v>
      </c>
      <c r="C727" s="2"/>
    </row>
    <row r="728">
      <c r="A728" s="2" t="str">
        <f>IFERROR(__xludf.DUMMYFUNCTION("""COMPUTED_VALUE"""),"Melina Kazan")</f>
        <v>Melina Kazan</v>
      </c>
      <c r="B728" s="2">
        <f>IFERROR(__xludf.DUMMYFUNCTION("""COMPUTED_VALUE"""),1102.0)</f>
        <v>1102</v>
      </c>
      <c r="C728" s="2"/>
    </row>
    <row r="729">
      <c r="A729" s="2" t="str">
        <f>IFERROR(__xludf.DUMMYFUNCTION("""COMPUTED_VALUE"""),"Ian Kennedy")</f>
        <v>Ian Kennedy</v>
      </c>
      <c r="B729" s="2">
        <f>IFERROR(__xludf.DUMMYFUNCTION("""COMPUTED_VALUE"""),1102.0)</f>
        <v>1102</v>
      </c>
      <c r="C729" s="2"/>
    </row>
    <row r="730">
      <c r="A730" s="2" t="str">
        <f>IFERROR(__xludf.DUMMYFUNCTION("""COMPUTED_VALUE"""),"Avery Lor")</f>
        <v>Avery Lor</v>
      </c>
      <c r="B730" s="2">
        <f>IFERROR(__xludf.DUMMYFUNCTION("""COMPUTED_VALUE"""),1102.0)</f>
        <v>1102</v>
      </c>
      <c r="C730" s="2"/>
    </row>
    <row r="731">
      <c r="A731" s="2" t="str">
        <f>IFERROR(__xludf.DUMMYFUNCTION("""COMPUTED_VALUE"""),"Ethan Lundquist")</f>
        <v>Ethan Lundquist</v>
      </c>
      <c r="B731" s="2">
        <f>IFERROR(__xludf.DUMMYFUNCTION("""COMPUTED_VALUE"""),1102.0)</f>
        <v>1102</v>
      </c>
      <c r="C731" s="2"/>
    </row>
    <row r="732">
      <c r="A732" s="2" t="str">
        <f>IFERROR(__xludf.DUMMYFUNCTION("""COMPUTED_VALUE"""),"Dylan Malek")</f>
        <v>Dylan Malek</v>
      </c>
      <c r="B732" s="2">
        <f>IFERROR(__xludf.DUMMYFUNCTION("""COMPUTED_VALUE"""),1102.0)</f>
        <v>1102</v>
      </c>
      <c r="C732" s="2"/>
    </row>
    <row r="733">
      <c r="A733" s="2" t="str">
        <f>IFERROR(__xludf.DUMMYFUNCTION("""COMPUTED_VALUE"""),"Max Marcus")</f>
        <v>Max Marcus</v>
      </c>
      <c r="B733" s="2">
        <f>IFERROR(__xludf.DUMMYFUNCTION("""COMPUTED_VALUE"""),1102.0)</f>
        <v>1102</v>
      </c>
      <c r="C733" s="2"/>
    </row>
    <row r="734">
      <c r="A734" s="2" t="str">
        <f>IFERROR(__xludf.DUMMYFUNCTION("""COMPUTED_VALUE"""),"Leila Martin")</f>
        <v>Leila Martin</v>
      </c>
      <c r="B734" s="2">
        <f>IFERROR(__xludf.DUMMYFUNCTION("""COMPUTED_VALUE"""),1102.0)</f>
        <v>1102</v>
      </c>
      <c r="C734" s="2"/>
    </row>
    <row r="735">
      <c r="A735" s="2" t="str">
        <f>IFERROR(__xludf.DUMMYFUNCTION("""COMPUTED_VALUE"""),"Brennan Moore")</f>
        <v>Brennan Moore</v>
      </c>
      <c r="B735" s="2">
        <f>IFERROR(__xludf.DUMMYFUNCTION("""COMPUTED_VALUE"""),1102.0)</f>
        <v>1102</v>
      </c>
      <c r="C735" s="2"/>
    </row>
    <row r="736">
      <c r="A736" s="2" t="str">
        <f>IFERROR(__xludf.DUMMYFUNCTION("""COMPUTED_VALUE"""),"Travis Murphy")</f>
        <v>Travis Murphy</v>
      </c>
      <c r="B736" s="2">
        <f>IFERROR(__xludf.DUMMYFUNCTION("""COMPUTED_VALUE"""),1102.0)</f>
        <v>1102</v>
      </c>
      <c r="C736" s="2"/>
    </row>
    <row r="737">
      <c r="A737" s="2" t="str">
        <f>IFERROR(__xludf.DUMMYFUNCTION("""COMPUTED_VALUE"""),"Lindsey Quinn")</f>
        <v>Lindsey Quinn</v>
      </c>
      <c r="B737" s="2">
        <f>IFERROR(__xludf.DUMMYFUNCTION("""COMPUTED_VALUE"""),1102.0)</f>
        <v>1102</v>
      </c>
      <c r="C737" s="2"/>
    </row>
    <row r="738">
      <c r="A738" s="2" t="str">
        <f>IFERROR(__xludf.DUMMYFUNCTION("""COMPUTED_VALUE"""),"Harnake Reehal")</f>
        <v>Harnake Reehal</v>
      </c>
      <c r="B738" s="2">
        <f>IFERROR(__xludf.DUMMYFUNCTION("""COMPUTED_VALUE"""),1102.0)</f>
        <v>1102</v>
      </c>
      <c r="C738" s="2"/>
    </row>
    <row r="739">
      <c r="A739" s="2" t="str">
        <f>IFERROR(__xludf.DUMMYFUNCTION("""COMPUTED_VALUE"""),"Monica Rybak")</f>
        <v>Monica Rybak</v>
      </c>
      <c r="B739" s="2">
        <f>IFERROR(__xludf.DUMMYFUNCTION("""COMPUTED_VALUE"""),1102.0)</f>
        <v>1102</v>
      </c>
      <c r="C739" s="2"/>
    </row>
    <row r="740">
      <c r="A740" s="2" t="str">
        <f>IFERROR(__xludf.DUMMYFUNCTION("""COMPUTED_VALUE"""),"Matteo Sorgini")</f>
        <v>Matteo Sorgini</v>
      </c>
      <c r="B740" s="2">
        <f>IFERROR(__xludf.DUMMYFUNCTION("""COMPUTED_VALUE"""),1102.0)</f>
        <v>1102</v>
      </c>
      <c r="C740" s="2"/>
    </row>
    <row r="741">
      <c r="A741" s="2" t="str">
        <f>IFERROR(__xludf.DUMMYFUNCTION("""COMPUTED_VALUE"""),"Mayra Wang")</f>
        <v>Mayra Wang</v>
      </c>
      <c r="B741" s="2">
        <f>IFERROR(__xludf.DUMMYFUNCTION("""COMPUTED_VALUE"""),1102.0)</f>
        <v>1102</v>
      </c>
      <c r="C741" s="2"/>
    </row>
    <row r="742">
      <c r="A742" s="2" t="str">
        <f>IFERROR(__xludf.DUMMYFUNCTION("""COMPUTED_VALUE"""),"Emma Williams")</f>
        <v>Emma Williams</v>
      </c>
      <c r="B742" s="2">
        <f>IFERROR(__xludf.DUMMYFUNCTION("""COMPUTED_VALUE"""),1102.0)</f>
        <v>1102</v>
      </c>
      <c r="C742" s="2"/>
    </row>
    <row r="743">
      <c r="A743" s="2" t="str">
        <f>IFERROR(__xludf.DUMMYFUNCTION("""COMPUTED_VALUE"""),"Antonio Ala")</f>
        <v>Antonio Ala</v>
      </c>
      <c r="B743" s="2">
        <f>IFERROR(__xludf.DUMMYFUNCTION("""COMPUTED_VALUE"""),1103.0)</f>
        <v>1103</v>
      </c>
      <c r="C743" s="2"/>
    </row>
    <row r="744">
      <c r="A744" s="2" t="str">
        <f>IFERROR(__xludf.DUMMYFUNCTION("""COMPUTED_VALUE"""),"Isaiah Anderson")</f>
        <v>Isaiah Anderson</v>
      </c>
      <c r="B744" s="2">
        <f>IFERROR(__xludf.DUMMYFUNCTION("""COMPUTED_VALUE"""),1103.0)</f>
        <v>1103</v>
      </c>
      <c r="C744" s="2"/>
    </row>
    <row r="745">
      <c r="A745" s="2" t="str">
        <f>IFERROR(__xludf.DUMMYFUNCTION("""COMPUTED_VALUE"""),"Chloe Boudreau")</f>
        <v>Chloe Boudreau</v>
      </c>
      <c r="B745" s="2">
        <f>IFERROR(__xludf.DUMMYFUNCTION("""COMPUTED_VALUE"""),1103.0)</f>
        <v>1103</v>
      </c>
      <c r="C745" s="2"/>
    </row>
    <row r="746">
      <c r="A746" s="2" t="str">
        <f>IFERROR(__xludf.DUMMYFUNCTION("""COMPUTED_VALUE"""),"Emma Burta")</f>
        <v>Emma Burta</v>
      </c>
      <c r="B746" s="2">
        <f>IFERROR(__xludf.DUMMYFUNCTION("""COMPUTED_VALUE"""),1103.0)</f>
        <v>1103</v>
      </c>
      <c r="C746" s="2"/>
    </row>
    <row r="747">
      <c r="A747" s="2" t="str">
        <f>IFERROR(__xludf.DUMMYFUNCTION("""COMPUTED_VALUE"""),"Maddox Coates")</f>
        <v>Maddox Coates</v>
      </c>
      <c r="B747" s="2">
        <f>IFERROR(__xludf.DUMMYFUNCTION("""COMPUTED_VALUE"""),1103.0)</f>
        <v>1103</v>
      </c>
      <c r="C747" s="2"/>
    </row>
    <row r="748">
      <c r="A748" s="2" t="str">
        <f>IFERROR(__xludf.DUMMYFUNCTION("""COMPUTED_VALUE"""),"Connor Davis")</f>
        <v>Connor Davis</v>
      </c>
      <c r="B748" s="2">
        <f>IFERROR(__xludf.DUMMYFUNCTION("""COMPUTED_VALUE"""),1103.0)</f>
        <v>1103</v>
      </c>
      <c r="C748" s="2"/>
    </row>
    <row r="749">
      <c r="A749" s="2" t="str">
        <f>IFERROR(__xludf.DUMMYFUNCTION("""COMPUTED_VALUE"""),"Clare Davy")</f>
        <v>Clare Davy</v>
      </c>
      <c r="B749" s="2">
        <f>IFERROR(__xludf.DUMMYFUNCTION("""COMPUTED_VALUE"""),1103.0)</f>
        <v>1103</v>
      </c>
      <c r="C749" s="2"/>
    </row>
    <row r="750">
      <c r="A750" s="2" t="str">
        <f>IFERROR(__xludf.DUMMYFUNCTION("""COMPUTED_VALUE"""),"Anthony Farinon")</f>
        <v>Anthony Farinon</v>
      </c>
      <c r="B750" s="2">
        <f>IFERROR(__xludf.DUMMYFUNCTION("""COMPUTED_VALUE"""),1103.0)</f>
        <v>1103</v>
      </c>
      <c r="C750" s="2"/>
    </row>
    <row r="751">
      <c r="A751" s="2" t="str">
        <f>IFERROR(__xludf.DUMMYFUNCTION("""COMPUTED_VALUE"""),"Victoria Foottit")</f>
        <v>Victoria Foottit</v>
      </c>
      <c r="B751" s="2">
        <f>IFERROR(__xludf.DUMMYFUNCTION("""COMPUTED_VALUE"""),1103.0)</f>
        <v>1103</v>
      </c>
      <c r="C751" s="2"/>
    </row>
    <row r="752">
      <c r="A752" s="2" t="str">
        <f>IFERROR(__xludf.DUMMYFUNCTION("""COMPUTED_VALUE"""),"Ava Harris")</f>
        <v>Ava Harris</v>
      </c>
      <c r="B752" s="2">
        <f>IFERROR(__xludf.DUMMYFUNCTION("""COMPUTED_VALUE"""),1103.0)</f>
        <v>1103</v>
      </c>
      <c r="C752" s="2"/>
    </row>
    <row r="753">
      <c r="A753" s="2" t="str">
        <f>IFERROR(__xludf.DUMMYFUNCTION("""COMPUTED_VALUE"""),"Ryan Inglis")</f>
        <v>Ryan Inglis</v>
      </c>
      <c r="B753" s="2">
        <f>IFERROR(__xludf.DUMMYFUNCTION("""COMPUTED_VALUE"""),1103.0)</f>
        <v>1103</v>
      </c>
      <c r="C753" s="2"/>
    </row>
    <row r="754">
      <c r="A754" s="2" t="str">
        <f>IFERROR(__xludf.DUMMYFUNCTION("""COMPUTED_VALUE"""),"Colin Ladd")</f>
        <v>Colin Ladd</v>
      </c>
      <c r="B754" s="2">
        <f>IFERROR(__xludf.DUMMYFUNCTION("""COMPUTED_VALUE"""),1103.0)</f>
        <v>1103</v>
      </c>
      <c r="C754" s="2"/>
    </row>
    <row r="755">
      <c r="A755" s="2" t="str">
        <f>IFERROR(__xludf.DUMMYFUNCTION("""COMPUTED_VALUE"""),"Liam Lawford")</f>
        <v>Liam Lawford</v>
      </c>
      <c r="B755" s="2">
        <f>IFERROR(__xludf.DUMMYFUNCTION("""COMPUTED_VALUE"""),1103.0)</f>
        <v>1103</v>
      </c>
      <c r="C755" s="2"/>
    </row>
    <row r="756">
      <c r="A756" s="2" t="str">
        <f>IFERROR(__xludf.DUMMYFUNCTION("""COMPUTED_VALUE"""),"Jonathan Le")</f>
        <v>Jonathan Le</v>
      </c>
      <c r="B756" s="2">
        <f>IFERROR(__xludf.DUMMYFUNCTION("""COMPUTED_VALUE"""),1103.0)</f>
        <v>1103</v>
      </c>
      <c r="C756" s="2"/>
    </row>
    <row r="757">
      <c r="A757" s="2" t="str">
        <f>IFERROR(__xludf.DUMMYFUNCTION("""COMPUTED_VALUE"""),"Annabelle Mennie")</f>
        <v>Annabelle Mennie</v>
      </c>
      <c r="B757" s="2">
        <f>IFERROR(__xludf.DUMMYFUNCTION("""COMPUTED_VALUE"""),1103.0)</f>
        <v>1103</v>
      </c>
      <c r="C757" s="2"/>
    </row>
    <row r="758">
      <c r="A758" s="2" t="str">
        <f>IFERROR(__xludf.DUMMYFUNCTION("""COMPUTED_VALUE"""),"Vanessa Murphy")</f>
        <v>Vanessa Murphy</v>
      </c>
      <c r="B758" s="2">
        <f>IFERROR(__xludf.DUMMYFUNCTION("""COMPUTED_VALUE"""),1103.0)</f>
        <v>1103</v>
      </c>
      <c r="C758" s="2"/>
    </row>
    <row r="759">
      <c r="A759" s="2" t="str">
        <f>IFERROR(__xludf.DUMMYFUNCTION("""COMPUTED_VALUE"""),"Eric Piercey")</f>
        <v>Eric Piercey</v>
      </c>
      <c r="B759" s="2">
        <f>IFERROR(__xludf.DUMMYFUNCTION("""COMPUTED_VALUE"""),1103.0)</f>
        <v>1103</v>
      </c>
      <c r="C759" s="2"/>
    </row>
    <row r="760">
      <c r="A760" s="2" t="str">
        <f>IFERROR(__xludf.DUMMYFUNCTION("""COMPUTED_VALUE"""),"Jacob Pierunek")</f>
        <v>Jacob Pierunek</v>
      </c>
      <c r="B760" s="2">
        <f>IFERROR(__xludf.DUMMYFUNCTION("""COMPUTED_VALUE"""),1103.0)</f>
        <v>1103</v>
      </c>
      <c r="C760" s="2"/>
    </row>
    <row r="761">
      <c r="A761" s="2" t="str">
        <f>IFERROR(__xludf.DUMMYFUNCTION("""COMPUTED_VALUE"""),"Gabrielle Rusch")</f>
        <v>Gabrielle Rusch</v>
      </c>
      <c r="B761" s="2">
        <f>IFERROR(__xludf.DUMMYFUNCTION("""COMPUTED_VALUE"""),1103.0)</f>
        <v>1103</v>
      </c>
      <c r="C761" s="2"/>
    </row>
    <row r="762">
      <c r="A762" s="2" t="str">
        <f>IFERROR(__xludf.DUMMYFUNCTION("""COMPUTED_VALUE"""),"Christopher Sabev")</f>
        <v>Christopher Sabev</v>
      </c>
      <c r="B762" s="2">
        <f>IFERROR(__xludf.DUMMYFUNCTION("""COMPUTED_VALUE"""),1103.0)</f>
        <v>1103</v>
      </c>
      <c r="C762" s="2"/>
    </row>
    <row r="763">
      <c r="A763" s="2" t="str">
        <f>IFERROR(__xludf.DUMMYFUNCTION("""COMPUTED_VALUE"""),"Benjamin Serjak")</f>
        <v>Benjamin Serjak</v>
      </c>
      <c r="B763" s="2">
        <f>IFERROR(__xludf.DUMMYFUNCTION("""COMPUTED_VALUE"""),1103.0)</f>
        <v>1103</v>
      </c>
      <c r="C763" s="2"/>
    </row>
    <row r="764">
      <c r="A764" s="2" t="str">
        <f>IFERROR(__xludf.DUMMYFUNCTION("""COMPUTED_VALUE"""),"Lucas Serjak")</f>
        <v>Lucas Serjak</v>
      </c>
      <c r="B764" s="2">
        <f>IFERROR(__xludf.DUMMYFUNCTION("""COMPUTED_VALUE"""),1103.0)</f>
        <v>1103</v>
      </c>
      <c r="C764" s="2"/>
    </row>
    <row r="765">
      <c r="A765" s="2" t="str">
        <f>IFERROR(__xludf.DUMMYFUNCTION("""COMPUTED_VALUE"""),"Rajveer Singh")</f>
        <v>Rajveer Singh</v>
      </c>
      <c r="B765" s="2">
        <f>IFERROR(__xludf.DUMMYFUNCTION("""COMPUTED_VALUE"""),1103.0)</f>
        <v>1103</v>
      </c>
      <c r="C765" s="2"/>
    </row>
    <row r="766">
      <c r="A766" s="2" t="str">
        <f>IFERROR(__xludf.DUMMYFUNCTION("""COMPUTED_VALUE"""),"Graham Strachan")</f>
        <v>Graham Strachan</v>
      </c>
      <c r="B766" s="2">
        <f>IFERROR(__xludf.DUMMYFUNCTION("""COMPUTED_VALUE"""),1103.0)</f>
        <v>1103</v>
      </c>
      <c r="C766" s="2"/>
    </row>
    <row r="767">
      <c r="A767" s="2" t="str">
        <f>IFERROR(__xludf.DUMMYFUNCTION("""COMPUTED_VALUE"""),"Ave Stuck")</f>
        <v>Ave Stuck</v>
      </c>
      <c r="B767" s="2">
        <f>IFERROR(__xludf.DUMMYFUNCTION("""COMPUTED_VALUE"""),1103.0)</f>
        <v>1103</v>
      </c>
      <c r="C767" s="2"/>
    </row>
    <row r="768">
      <c r="A768" s="2" t="str">
        <f>IFERROR(__xludf.DUMMYFUNCTION("""COMPUTED_VALUE"""),"Koen Vander Kloet")</f>
        <v>Koen Vander Kloet</v>
      </c>
      <c r="B768" s="2">
        <f>IFERROR(__xludf.DUMMYFUNCTION("""COMPUTED_VALUE"""),1103.0)</f>
        <v>1103</v>
      </c>
      <c r="C768" s="2"/>
    </row>
    <row r="769">
      <c r="A769" s="2" t="str">
        <f>IFERROR(__xludf.DUMMYFUNCTION("""COMPUTED_VALUE"""),"Lucy Wooltorton")</f>
        <v>Lucy Wooltorton</v>
      </c>
      <c r="B769" s="2">
        <f>IFERROR(__xludf.DUMMYFUNCTION("""COMPUTED_VALUE"""),1103.0)</f>
        <v>1103</v>
      </c>
      <c r="C769" s="2"/>
    </row>
    <row r="770">
      <c r="A770" s="2" t="str">
        <f>IFERROR(__xludf.DUMMYFUNCTION("""COMPUTED_VALUE"""),"Molly Cadieux")</f>
        <v>Molly Cadieux</v>
      </c>
      <c r="B770" s="2">
        <f>IFERROR(__xludf.DUMMYFUNCTION("""COMPUTED_VALUE"""),1104.0)</f>
        <v>1104</v>
      </c>
      <c r="C770" s="2"/>
    </row>
    <row r="771">
      <c r="A771" s="2" t="str">
        <f>IFERROR(__xludf.DUMMYFUNCTION("""COMPUTED_VALUE"""),"Hannah Davidson")</f>
        <v>Hannah Davidson</v>
      </c>
      <c r="B771" s="2">
        <f>IFERROR(__xludf.DUMMYFUNCTION("""COMPUTED_VALUE"""),1104.0)</f>
        <v>1104</v>
      </c>
      <c r="C771" s="2"/>
    </row>
    <row r="772">
      <c r="A772" s="2" t="str">
        <f>IFERROR(__xludf.DUMMYFUNCTION("""COMPUTED_VALUE"""),"Dylan Desveaux")</f>
        <v>Dylan Desveaux</v>
      </c>
      <c r="B772" s="2">
        <f>IFERROR(__xludf.DUMMYFUNCTION("""COMPUTED_VALUE"""),1104.0)</f>
        <v>1104</v>
      </c>
      <c r="C772" s="2"/>
    </row>
    <row r="773">
      <c r="A773" s="2" t="str">
        <f>IFERROR(__xludf.DUMMYFUNCTION("""COMPUTED_VALUE"""),"Mary Ellsworth")</f>
        <v>Mary Ellsworth</v>
      </c>
      <c r="B773" s="2">
        <f>IFERROR(__xludf.DUMMYFUNCTION("""COMPUTED_VALUE"""),1104.0)</f>
        <v>1104</v>
      </c>
      <c r="C773" s="2"/>
    </row>
    <row r="774">
      <c r="A774" s="2" t="str">
        <f>IFERROR(__xludf.DUMMYFUNCTION("""COMPUTED_VALUE"""),"Roman Giammaria")</f>
        <v>Roman Giammaria</v>
      </c>
      <c r="B774" s="2">
        <f>IFERROR(__xludf.DUMMYFUNCTION("""COMPUTED_VALUE"""),1104.0)</f>
        <v>1104</v>
      </c>
      <c r="C774" s="2"/>
    </row>
    <row r="775">
      <c r="A775" s="2" t="str">
        <f>IFERROR(__xludf.DUMMYFUNCTION("""COMPUTED_VALUE"""),"Aidan Hartholt")</f>
        <v>Aidan Hartholt</v>
      </c>
      <c r="B775" s="2">
        <f>IFERROR(__xludf.DUMMYFUNCTION("""COMPUTED_VALUE"""),1104.0)</f>
        <v>1104</v>
      </c>
      <c r="C775" s="2"/>
    </row>
    <row r="776">
      <c r="A776" s="2" t="str">
        <f>IFERROR(__xludf.DUMMYFUNCTION("""COMPUTED_VALUE"""),"Anthony Hatzitheodosiou")</f>
        <v>Anthony Hatzitheodosiou</v>
      </c>
      <c r="B776" s="2">
        <f>IFERROR(__xludf.DUMMYFUNCTION("""COMPUTED_VALUE"""),1104.0)</f>
        <v>1104</v>
      </c>
      <c r="C776" s="2"/>
    </row>
    <row r="777">
      <c r="A777" s="2" t="str">
        <f>IFERROR(__xludf.DUMMYFUNCTION("""COMPUTED_VALUE"""),"Brooke Jolicoeur")</f>
        <v>Brooke Jolicoeur</v>
      </c>
      <c r="B777" s="2">
        <f>IFERROR(__xludf.DUMMYFUNCTION("""COMPUTED_VALUE"""),1104.0)</f>
        <v>1104</v>
      </c>
      <c r="C777" s="2"/>
    </row>
    <row r="778">
      <c r="A778" s="2" t="str">
        <f>IFERROR(__xludf.DUMMYFUNCTION("""COMPUTED_VALUE"""),"Jacob Kiazyk")</f>
        <v>Jacob Kiazyk</v>
      </c>
      <c r="B778" s="2">
        <f>IFERROR(__xludf.DUMMYFUNCTION("""COMPUTED_VALUE"""),1104.0)</f>
        <v>1104</v>
      </c>
      <c r="C778" s="2"/>
    </row>
    <row r="779">
      <c r="A779" s="2" t="str">
        <f>IFERROR(__xludf.DUMMYFUNCTION("""COMPUTED_VALUE"""),"Ashley Koza")</f>
        <v>Ashley Koza</v>
      </c>
      <c r="B779" s="2">
        <f>IFERROR(__xludf.DUMMYFUNCTION("""COMPUTED_VALUE"""),1104.0)</f>
        <v>1104</v>
      </c>
      <c r="C779" s="2"/>
    </row>
    <row r="780">
      <c r="A780" s="2" t="str">
        <f>IFERROR(__xludf.DUMMYFUNCTION("""COMPUTED_VALUE"""),"Tony Leonforte")</f>
        <v>Tony Leonforte</v>
      </c>
      <c r="B780" s="2">
        <f>IFERROR(__xludf.DUMMYFUNCTION("""COMPUTED_VALUE"""),1104.0)</f>
        <v>1104</v>
      </c>
      <c r="C780" s="2"/>
    </row>
    <row r="781">
      <c r="A781" s="2" t="str">
        <f>IFERROR(__xludf.DUMMYFUNCTION("""COMPUTED_VALUE"""),"Emmaleen Lucas")</f>
        <v>Emmaleen Lucas</v>
      </c>
      <c r="B781" s="2">
        <f>IFERROR(__xludf.DUMMYFUNCTION("""COMPUTED_VALUE"""),1104.0)</f>
        <v>1104</v>
      </c>
      <c r="C781" s="2"/>
    </row>
    <row r="782">
      <c r="A782" s="2" t="str">
        <f>IFERROR(__xludf.DUMMYFUNCTION("""COMPUTED_VALUE"""),"Connor MacLennan")</f>
        <v>Connor MacLennan</v>
      </c>
      <c r="B782" s="2">
        <f>IFERROR(__xludf.DUMMYFUNCTION("""COMPUTED_VALUE"""),1104.0)</f>
        <v>1104</v>
      </c>
      <c r="C782" s="2"/>
    </row>
    <row r="783">
      <c r="A783" s="2" t="str">
        <f>IFERROR(__xludf.DUMMYFUNCTION("""COMPUTED_VALUE"""),"Kiara Marsden")</f>
        <v>Kiara Marsden</v>
      </c>
      <c r="B783" s="2">
        <f>IFERROR(__xludf.DUMMYFUNCTION("""COMPUTED_VALUE"""),1104.0)</f>
        <v>1104</v>
      </c>
      <c r="C783" s="2"/>
    </row>
    <row r="784">
      <c r="A784" s="2" t="str">
        <f>IFERROR(__xludf.DUMMYFUNCTION("""COMPUTED_VALUE"""),"Haley McHardy")</f>
        <v>Haley McHardy</v>
      </c>
      <c r="B784" s="2">
        <f>IFERROR(__xludf.DUMMYFUNCTION("""COMPUTED_VALUE"""),1104.0)</f>
        <v>1104</v>
      </c>
      <c r="C784" s="2"/>
    </row>
    <row r="785">
      <c r="A785" s="2" t="str">
        <f>IFERROR(__xludf.DUMMYFUNCTION("""COMPUTED_VALUE"""),"Nicholas Pistor")</f>
        <v>Nicholas Pistor</v>
      </c>
      <c r="B785" s="2">
        <f>IFERROR(__xludf.DUMMYFUNCTION("""COMPUTED_VALUE"""),1104.0)</f>
        <v>1104</v>
      </c>
      <c r="C785" s="2"/>
    </row>
    <row r="786">
      <c r="A786" s="2" t="str">
        <f>IFERROR(__xludf.DUMMYFUNCTION("""COMPUTED_VALUE"""),"Ethan Smith")</f>
        <v>Ethan Smith</v>
      </c>
      <c r="B786" s="2">
        <f>IFERROR(__xludf.DUMMYFUNCTION("""COMPUTED_VALUE"""),1104.0)</f>
        <v>1104</v>
      </c>
      <c r="C786" s="2"/>
    </row>
    <row r="787">
      <c r="A787" s="2" t="str">
        <f>IFERROR(__xludf.DUMMYFUNCTION("""COMPUTED_VALUE"""),"Addyson Tokui-Swanlund")</f>
        <v>Addyson Tokui-Swanlund</v>
      </c>
      <c r="B787" s="2">
        <f>IFERROR(__xludf.DUMMYFUNCTION("""COMPUTED_VALUE"""),1104.0)</f>
        <v>1104</v>
      </c>
      <c r="C787" s="2"/>
    </row>
    <row r="788">
      <c r="A788" s="2" t="str">
        <f>IFERROR(__xludf.DUMMYFUNCTION("""COMPUTED_VALUE"""),"Mya Tokui-Swanlund")</f>
        <v>Mya Tokui-Swanlund</v>
      </c>
      <c r="B788" s="2">
        <f>IFERROR(__xludf.DUMMYFUNCTION("""COMPUTED_VALUE"""),1104.0)</f>
        <v>1104</v>
      </c>
      <c r="C788" s="2"/>
    </row>
    <row r="789">
      <c r="A789" s="2" t="str">
        <f>IFERROR(__xludf.DUMMYFUNCTION("""COMPUTED_VALUE"""),"Nya Trask")</f>
        <v>Nya Trask</v>
      </c>
      <c r="B789" s="2">
        <f>IFERROR(__xludf.DUMMYFUNCTION("""COMPUTED_VALUE"""),1104.0)</f>
        <v>1104</v>
      </c>
      <c r="C789" s="2"/>
    </row>
    <row r="790">
      <c r="A790" s="2" t="str">
        <f>IFERROR(__xludf.DUMMYFUNCTION("""COMPUTED_VALUE"""),"Emma Vanasse")</f>
        <v>Emma Vanasse</v>
      </c>
      <c r="B790" s="2">
        <f>IFERROR(__xludf.DUMMYFUNCTION("""COMPUTED_VALUE"""),1104.0)</f>
        <v>1104</v>
      </c>
      <c r="C790" s="2"/>
    </row>
    <row r="791">
      <c r="A791" s="2" t="str">
        <f>IFERROR(__xludf.DUMMYFUNCTION("""COMPUTED_VALUE"""),"Micaela Vasquez Barba")</f>
        <v>Micaela Vasquez Barba</v>
      </c>
      <c r="B791" s="2">
        <f>IFERROR(__xludf.DUMMYFUNCTION("""COMPUTED_VALUE"""),1104.0)</f>
        <v>1104</v>
      </c>
      <c r="C791" s="2"/>
    </row>
    <row r="792">
      <c r="A792" s="2" t="str">
        <f>IFERROR(__xludf.DUMMYFUNCTION("""COMPUTED_VALUE"""),"Ethan White")</f>
        <v>Ethan White</v>
      </c>
      <c r="B792" s="2">
        <f>IFERROR(__xludf.DUMMYFUNCTION("""COMPUTED_VALUE"""),1104.0)</f>
        <v>1104</v>
      </c>
      <c r="C792" s="2"/>
    </row>
    <row r="793">
      <c r="A793" s="2" t="str">
        <f>IFERROR(__xludf.DUMMYFUNCTION("""COMPUTED_VALUE"""),"Alina Abdusamatova")</f>
        <v>Alina Abdusamatova</v>
      </c>
      <c r="B793" s="2">
        <f>IFERROR(__xludf.DUMMYFUNCTION("""COMPUTED_VALUE"""),1105.0)</f>
        <v>1105</v>
      </c>
      <c r="C793" s="2"/>
    </row>
    <row r="794">
      <c r="A794" s="2" t="str">
        <f>IFERROR(__xludf.DUMMYFUNCTION("""COMPUTED_VALUE"""),"Jacob Chiasson")</f>
        <v>Jacob Chiasson</v>
      </c>
      <c r="B794" s="2">
        <f>IFERROR(__xludf.DUMMYFUNCTION("""COMPUTED_VALUE"""),1105.0)</f>
        <v>1105</v>
      </c>
      <c r="C794" s="2"/>
    </row>
    <row r="795">
      <c r="A795" s="2" t="str">
        <f>IFERROR(__xludf.DUMMYFUNCTION("""COMPUTED_VALUE"""),"Andrew Crabbe")</f>
        <v>Andrew Crabbe</v>
      </c>
      <c r="B795" s="2">
        <f>IFERROR(__xludf.DUMMYFUNCTION("""COMPUTED_VALUE"""),1105.0)</f>
        <v>1105</v>
      </c>
      <c r="C795" s="2"/>
    </row>
    <row r="796">
      <c r="A796" s="2" t="str">
        <f>IFERROR(__xludf.DUMMYFUNCTION("""COMPUTED_VALUE"""),"Carolyn Francispillai")</f>
        <v>Carolyn Francispillai</v>
      </c>
      <c r="B796" s="2">
        <f>IFERROR(__xludf.DUMMYFUNCTION("""COMPUTED_VALUE"""),1105.0)</f>
        <v>1105</v>
      </c>
      <c r="C796" s="2"/>
    </row>
    <row r="797">
      <c r="A797" s="2" t="str">
        <f>IFERROR(__xludf.DUMMYFUNCTION("""COMPUTED_VALUE"""),"Emma Gourlie")</f>
        <v>Emma Gourlie</v>
      </c>
      <c r="B797" s="2">
        <f>IFERROR(__xludf.DUMMYFUNCTION("""COMPUTED_VALUE"""),1105.0)</f>
        <v>1105</v>
      </c>
      <c r="C797" s="2"/>
    </row>
    <row r="798">
      <c r="A798" s="2" t="str">
        <f>IFERROR(__xludf.DUMMYFUNCTION("""COMPUTED_VALUE"""),"Leah Green")</f>
        <v>Leah Green</v>
      </c>
      <c r="B798" s="2">
        <f>IFERROR(__xludf.DUMMYFUNCTION("""COMPUTED_VALUE"""),1105.0)</f>
        <v>1105</v>
      </c>
      <c r="C798" s="2"/>
    </row>
    <row r="799">
      <c r="A799" s="2" t="str">
        <f>IFERROR(__xludf.DUMMYFUNCTION("""COMPUTED_VALUE"""),"Nathan Howard")</f>
        <v>Nathan Howard</v>
      </c>
      <c r="B799" s="2">
        <f>IFERROR(__xludf.DUMMYFUNCTION("""COMPUTED_VALUE"""),1105.0)</f>
        <v>1105</v>
      </c>
      <c r="C799" s="2"/>
    </row>
    <row r="800">
      <c r="A800" s="2" t="str">
        <f>IFERROR(__xludf.DUMMYFUNCTION("""COMPUTED_VALUE"""),"Cole Johnston")</f>
        <v>Cole Johnston</v>
      </c>
      <c r="B800" s="2">
        <f>IFERROR(__xludf.DUMMYFUNCTION("""COMPUTED_VALUE"""),1105.0)</f>
        <v>1105</v>
      </c>
      <c r="C800" s="2"/>
    </row>
    <row r="801">
      <c r="A801" s="2" t="str">
        <f>IFERROR(__xludf.DUMMYFUNCTION("""COMPUTED_VALUE"""),"Carter King")</f>
        <v>Carter King</v>
      </c>
      <c r="B801" s="2">
        <f>IFERROR(__xludf.DUMMYFUNCTION("""COMPUTED_VALUE"""),1105.0)</f>
        <v>1105</v>
      </c>
      <c r="C801" s="2"/>
    </row>
    <row r="802">
      <c r="A802" s="2" t="str">
        <f>IFERROR(__xludf.DUMMYFUNCTION("""COMPUTED_VALUE"""),"Hayden Leung")</f>
        <v>Hayden Leung</v>
      </c>
      <c r="B802" s="2">
        <f>IFERROR(__xludf.DUMMYFUNCTION("""COMPUTED_VALUE"""),1105.0)</f>
        <v>1105</v>
      </c>
      <c r="C802" s="2"/>
    </row>
    <row r="803">
      <c r="A803" s="2" t="str">
        <f>IFERROR(__xludf.DUMMYFUNCTION("""COMPUTED_VALUE"""),"Jasmine Lin")</f>
        <v>Jasmine Lin</v>
      </c>
      <c r="B803" s="2">
        <f>IFERROR(__xludf.DUMMYFUNCTION("""COMPUTED_VALUE"""),1105.0)</f>
        <v>1105</v>
      </c>
      <c r="C803" s="2"/>
    </row>
    <row r="804">
      <c r="A804" s="2" t="str">
        <f>IFERROR(__xludf.DUMMYFUNCTION("""COMPUTED_VALUE"""),"Kyle MacKenzie")</f>
        <v>Kyle MacKenzie</v>
      </c>
      <c r="B804" s="2">
        <f>IFERROR(__xludf.DUMMYFUNCTION("""COMPUTED_VALUE"""),1105.0)</f>
        <v>1105</v>
      </c>
      <c r="C804" s="2"/>
    </row>
    <row r="805">
      <c r="A805" s="2" t="str">
        <f>IFERROR(__xludf.DUMMYFUNCTION("""COMPUTED_VALUE"""),"Heather McLaughlin")</f>
        <v>Heather McLaughlin</v>
      </c>
      <c r="B805" s="2">
        <f>IFERROR(__xludf.DUMMYFUNCTION("""COMPUTED_VALUE"""),1105.0)</f>
        <v>1105</v>
      </c>
      <c r="C805" s="2"/>
    </row>
    <row r="806">
      <c r="A806" s="2" t="str">
        <f>IFERROR(__xludf.DUMMYFUNCTION("""COMPUTED_VALUE"""),"Kathleen Mercer")</f>
        <v>Kathleen Mercer</v>
      </c>
      <c r="B806" s="2">
        <f>IFERROR(__xludf.DUMMYFUNCTION("""COMPUTED_VALUE"""),1105.0)</f>
        <v>1105</v>
      </c>
      <c r="C806" s="2"/>
    </row>
    <row r="807">
      <c r="A807" s="2" t="str">
        <f>IFERROR(__xludf.DUMMYFUNCTION("""COMPUTED_VALUE"""),"Ava Mirabelli")</f>
        <v>Ava Mirabelli</v>
      </c>
      <c r="B807" s="2">
        <f>IFERROR(__xludf.DUMMYFUNCTION("""COMPUTED_VALUE"""),1105.0)</f>
        <v>1105</v>
      </c>
      <c r="C807" s="2"/>
    </row>
    <row r="808">
      <c r="A808" s="2" t="str">
        <f>IFERROR(__xludf.DUMMYFUNCTION("""COMPUTED_VALUE"""),"Swara Patel")</f>
        <v>Swara Patel</v>
      </c>
      <c r="B808" s="2">
        <f>IFERROR(__xludf.DUMMYFUNCTION("""COMPUTED_VALUE"""),1105.0)</f>
        <v>1105</v>
      </c>
      <c r="C808" s="2"/>
    </row>
    <row r="809">
      <c r="A809" s="2" t="str">
        <f>IFERROR(__xludf.DUMMYFUNCTION("""COMPUTED_VALUE"""),"Nathanael Tesfaye")</f>
        <v>Nathanael Tesfaye</v>
      </c>
      <c r="B809" s="2">
        <f>IFERROR(__xludf.DUMMYFUNCTION("""COMPUTED_VALUE"""),1105.0)</f>
        <v>1105</v>
      </c>
      <c r="C809" s="2"/>
    </row>
    <row r="810">
      <c r="A810" s="2" t="str">
        <f>IFERROR(__xludf.DUMMYFUNCTION("""COMPUTED_VALUE"""),"Ava Tomkinson")</f>
        <v>Ava Tomkinson</v>
      </c>
      <c r="B810" s="2">
        <f>IFERROR(__xludf.DUMMYFUNCTION("""COMPUTED_VALUE"""),1105.0)</f>
        <v>1105</v>
      </c>
      <c r="C810" s="2"/>
    </row>
    <row r="811">
      <c r="A811" s="2" t="str">
        <f>IFERROR(__xludf.DUMMYFUNCTION("""COMPUTED_VALUE"""),"Kevin Troy")</f>
        <v>Kevin Troy</v>
      </c>
      <c r="B811" s="2">
        <f>IFERROR(__xludf.DUMMYFUNCTION("""COMPUTED_VALUE"""),1105.0)</f>
        <v>1105</v>
      </c>
      <c r="C811" s="2"/>
    </row>
    <row r="812">
      <c r="A812" s="2" t="str">
        <f>IFERROR(__xludf.DUMMYFUNCTION("""COMPUTED_VALUE"""),"Camryn Wallace")</f>
        <v>Camryn Wallace</v>
      </c>
      <c r="B812" s="2">
        <f>IFERROR(__xludf.DUMMYFUNCTION("""COMPUTED_VALUE"""),1105.0)</f>
        <v>1105</v>
      </c>
      <c r="C812" s="2"/>
    </row>
    <row r="813">
      <c r="A813" s="2" t="str">
        <f>IFERROR(__xludf.DUMMYFUNCTION("""COMPUTED_VALUE"""),"Emily Wood")</f>
        <v>Emily Wood</v>
      </c>
      <c r="B813" s="2">
        <f>IFERROR(__xludf.DUMMYFUNCTION("""COMPUTED_VALUE"""),1105.0)</f>
        <v>1105</v>
      </c>
      <c r="C813" s="2"/>
    </row>
    <row r="814">
      <c r="A814" s="2" t="str">
        <f>IFERROR(__xludf.DUMMYFUNCTION("""COMPUTED_VALUE"""),"Megan Zwolak")</f>
        <v>Megan Zwolak</v>
      </c>
      <c r="B814" s="2">
        <f>IFERROR(__xludf.DUMMYFUNCTION("""COMPUTED_VALUE"""),1105.0)</f>
        <v>1105</v>
      </c>
      <c r="C814" s="2"/>
    </row>
    <row r="815">
      <c r="A815" s="2" t="str">
        <f>IFERROR(__xludf.DUMMYFUNCTION("""COMPUTED_VALUE"""),"Bryce Adam")</f>
        <v>Bryce Adam</v>
      </c>
      <c r="B815" s="2">
        <f>IFERROR(__xludf.DUMMYFUNCTION("""COMPUTED_VALUE"""),1106.0)</f>
        <v>1106</v>
      </c>
      <c r="C815" s="2"/>
    </row>
    <row r="816">
      <c r="A816" s="2" t="str">
        <f>IFERROR(__xludf.DUMMYFUNCTION("""COMPUTED_VALUE"""),"M. Ahsan Ali")</f>
        <v>M. Ahsan Ali</v>
      </c>
      <c r="B816" s="2">
        <f>IFERROR(__xludf.DUMMYFUNCTION("""COMPUTED_VALUE"""),1106.0)</f>
        <v>1106</v>
      </c>
      <c r="C816" s="2"/>
    </row>
    <row r="817">
      <c r="A817" s="2" t="str">
        <f>IFERROR(__xludf.DUMMYFUNCTION("""COMPUTED_VALUE"""),"Sabrina Bottiglia")</f>
        <v>Sabrina Bottiglia</v>
      </c>
      <c r="B817" s="2">
        <f>IFERROR(__xludf.DUMMYFUNCTION("""COMPUTED_VALUE"""),1106.0)</f>
        <v>1106</v>
      </c>
      <c r="C817" s="2"/>
    </row>
    <row r="818">
      <c r="A818" s="2" t="str">
        <f>IFERROR(__xludf.DUMMYFUNCTION("""COMPUTED_VALUE"""),"Francesco Calarco")</f>
        <v>Francesco Calarco</v>
      </c>
      <c r="B818" s="2">
        <f>IFERROR(__xludf.DUMMYFUNCTION("""COMPUTED_VALUE"""),1106.0)</f>
        <v>1106</v>
      </c>
      <c r="C818" s="2"/>
    </row>
    <row r="819">
      <c r="A819" s="2" t="str">
        <f>IFERROR(__xludf.DUMMYFUNCTION("""COMPUTED_VALUE"""),"Rohan Daves")</f>
        <v>Rohan Daves</v>
      </c>
      <c r="B819" s="2">
        <f>IFERROR(__xludf.DUMMYFUNCTION("""COMPUTED_VALUE"""),1106.0)</f>
        <v>1106</v>
      </c>
      <c r="C819" s="2"/>
    </row>
    <row r="820">
      <c r="A820" s="2" t="str">
        <f>IFERROR(__xludf.DUMMYFUNCTION("""COMPUTED_VALUE"""),"Emma Davidson")</f>
        <v>Emma Davidson</v>
      </c>
      <c r="B820" s="2">
        <f>IFERROR(__xludf.DUMMYFUNCTION("""COMPUTED_VALUE"""),1106.0)</f>
        <v>1106</v>
      </c>
      <c r="C820" s="2"/>
    </row>
    <row r="821">
      <c r="A821" s="2" t="str">
        <f>IFERROR(__xludf.DUMMYFUNCTION("""COMPUTED_VALUE"""),"Alexander Devita")</f>
        <v>Alexander Devita</v>
      </c>
      <c r="B821" s="2">
        <f>IFERROR(__xludf.DUMMYFUNCTION("""COMPUTED_VALUE"""),1106.0)</f>
        <v>1106</v>
      </c>
      <c r="C821" s="2"/>
    </row>
    <row r="822">
      <c r="A822" s="2" t="str">
        <f>IFERROR(__xludf.DUMMYFUNCTION("""COMPUTED_VALUE"""),"Addyson Doherty")</f>
        <v>Addyson Doherty</v>
      </c>
      <c r="B822" s="2">
        <f>IFERROR(__xludf.DUMMYFUNCTION("""COMPUTED_VALUE"""),1106.0)</f>
        <v>1106</v>
      </c>
      <c r="C822" s="2"/>
    </row>
    <row r="823">
      <c r="A823" s="2" t="str">
        <f>IFERROR(__xludf.DUMMYFUNCTION("""COMPUTED_VALUE"""),"Spencer Evans")</f>
        <v>Spencer Evans</v>
      </c>
      <c r="B823" s="2">
        <f>IFERROR(__xludf.DUMMYFUNCTION("""COMPUTED_VALUE"""),1106.0)</f>
        <v>1106</v>
      </c>
      <c r="C823" s="2"/>
    </row>
    <row r="824">
      <c r="A824" s="2" t="str">
        <f>IFERROR(__xludf.DUMMYFUNCTION("""COMPUTED_VALUE"""),"Mia Fioravanti")</f>
        <v>Mia Fioravanti</v>
      </c>
      <c r="B824" s="2">
        <f>IFERROR(__xludf.DUMMYFUNCTION("""COMPUTED_VALUE"""),1106.0)</f>
        <v>1106</v>
      </c>
      <c r="C824" s="2"/>
    </row>
    <row r="825">
      <c r="A825" s="2" t="str">
        <f>IFERROR(__xludf.DUMMYFUNCTION("""COMPUTED_VALUE"""),"Benjamin Haight")</f>
        <v>Benjamin Haight</v>
      </c>
      <c r="B825" s="2">
        <f>IFERROR(__xludf.DUMMYFUNCTION("""COMPUTED_VALUE"""),1106.0)</f>
        <v>1106</v>
      </c>
      <c r="C825" s="2"/>
    </row>
    <row r="826">
      <c r="A826" s="2" t="str">
        <f>IFERROR(__xludf.DUMMYFUNCTION("""COMPUTED_VALUE"""),"Cameron Hastings")</f>
        <v>Cameron Hastings</v>
      </c>
      <c r="B826" s="2">
        <f>IFERROR(__xludf.DUMMYFUNCTION("""COMPUTED_VALUE"""),1106.0)</f>
        <v>1106</v>
      </c>
      <c r="C826" s="2"/>
    </row>
    <row r="827">
      <c r="A827" s="2" t="str">
        <f>IFERROR(__xludf.DUMMYFUNCTION("""COMPUTED_VALUE"""),"Cole Heard")</f>
        <v>Cole Heard</v>
      </c>
      <c r="B827" s="2">
        <f>IFERROR(__xludf.DUMMYFUNCTION("""COMPUTED_VALUE"""),1106.0)</f>
        <v>1106</v>
      </c>
      <c r="C827" s="2"/>
    </row>
    <row r="828">
      <c r="A828" s="2" t="str">
        <f>IFERROR(__xludf.DUMMYFUNCTION("""COMPUTED_VALUE"""),"Cooper Holly")</f>
        <v>Cooper Holly</v>
      </c>
      <c r="B828" s="2">
        <f>IFERROR(__xludf.DUMMYFUNCTION("""COMPUTED_VALUE"""),1106.0)</f>
        <v>1106</v>
      </c>
      <c r="C828" s="2"/>
    </row>
    <row r="829">
      <c r="A829" s="2" t="str">
        <f>IFERROR(__xludf.DUMMYFUNCTION("""COMPUTED_VALUE"""),"Calvin Iburg")</f>
        <v>Calvin Iburg</v>
      </c>
      <c r="B829" s="2">
        <f>IFERROR(__xludf.DUMMYFUNCTION("""COMPUTED_VALUE"""),1106.0)</f>
        <v>1106</v>
      </c>
      <c r="C829" s="2"/>
    </row>
    <row r="830">
      <c r="A830" s="2" t="str">
        <f>IFERROR(__xludf.DUMMYFUNCTION("""COMPUTED_VALUE"""),"Rosa Iuliano")</f>
        <v>Rosa Iuliano</v>
      </c>
      <c r="B830" s="2">
        <f>IFERROR(__xludf.DUMMYFUNCTION("""COMPUTED_VALUE"""),1106.0)</f>
        <v>1106</v>
      </c>
      <c r="C830" s="2"/>
    </row>
    <row r="831">
      <c r="A831" s="2" t="str">
        <f>IFERROR(__xludf.DUMMYFUNCTION("""COMPUTED_VALUE"""),"Adam Jones")</f>
        <v>Adam Jones</v>
      </c>
      <c r="B831" s="2">
        <f>IFERROR(__xludf.DUMMYFUNCTION("""COMPUTED_VALUE"""),1106.0)</f>
        <v>1106</v>
      </c>
      <c r="C831" s="2"/>
    </row>
    <row r="832">
      <c r="A832" s="2" t="str">
        <f>IFERROR(__xludf.DUMMYFUNCTION("""COMPUTED_VALUE"""),"Jake Lauzon")</f>
        <v>Jake Lauzon</v>
      </c>
      <c r="B832" s="2">
        <f>IFERROR(__xludf.DUMMYFUNCTION("""COMPUTED_VALUE"""),1106.0)</f>
        <v>1106</v>
      </c>
      <c r="C832" s="2"/>
    </row>
    <row r="833">
      <c r="A833" s="2" t="str">
        <f>IFERROR(__xludf.DUMMYFUNCTION("""COMPUTED_VALUE"""),"Saige Lodge-Purdon")</f>
        <v>Saige Lodge-Purdon</v>
      </c>
      <c r="B833" s="2">
        <f>IFERROR(__xludf.DUMMYFUNCTION("""COMPUTED_VALUE"""),1106.0)</f>
        <v>1106</v>
      </c>
      <c r="C833" s="2"/>
    </row>
    <row r="834">
      <c r="A834" s="2" t="str">
        <f>IFERROR(__xludf.DUMMYFUNCTION("""COMPUTED_VALUE"""),"Lily McDermott")</f>
        <v>Lily McDermott</v>
      </c>
      <c r="B834" s="2">
        <f>IFERROR(__xludf.DUMMYFUNCTION("""COMPUTED_VALUE"""),1106.0)</f>
        <v>1106</v>
      </c>
      <c r="C834" s="2"/>
    </row>
    <row r="835">
      <c r="A835" s="2" t="str">
        <f>IFERROR(__xludf.DUMMYFUNCTION("""COMPUTED_VALUE"""),"Stephen Myette")</f>
        <v>Stephen Myette</v>
      </c>
      <c r="B835" s="2">
        <f>IFERROR(__xludf.DUMMYFUNCTION("""COMPUTED_VALUE"""),1106.0)</f>
        <v>1106</v>
      </c>
      <c r="C835" s="2"/>
    </row>
    <row r="836">
      <c r="A836" s="2" t="str">
        <f>IFERROR(__xludf.DUMMYFUNCTION("""COMPUTED_VALUE"""),"Jake Pommainville")</f>
        <v>Jake Pommainville</v>
      </c>
      <c r="B836" s="2">
        <f>IFERROR(__xludf.DUMMYFUNCTION("""COMPUTED_VALUE"""),1106.0)</f>
        <v>1106</v>
      </c>
      <c r="C836" s="2"/>
    </row>
    <row r="837">
      <c r="A837" s="2" t="str">
        <f>IFERROR(__xludf.DUMMYFUNCTION("""COMPUTED_VALUE"""),"Nolan Rogers")</f>
        <v>Nolan Rogers</v>
      </c>
      <c r="B837" s="2">
        <f>IFERROR(__xludf.DUMMYFUNCTION("""COMPUTED_VALUE"""),1106.0)</f>
        <v>1106</v>
      </c>
      <c r="C837" s="2"/>
    </row>
    <row r="838">
      <c r="A838" s="2" t="str">
        <f>IFERROR(__xludf.DUMMYFUNCTION("""COMPUTED_VALUE"""),"Declan Seipp")</f>
        <v>Declan Seipp</v>
      </c>
      <c r="B838" s="2">
        <f>IFERROR(__xludf.DUMMYFUNCTION("""COMPUTED_VALUE"""),1106.0)</f>
        <v>1106</v>
      </c>
      <c r="C838" s="2"/>
    </row>
    <row r="839">
      <c r="A839" s="2" t="str">
        <f>IFERROR(__xludf.DUMMYFUNCTION("""COMPUTED_VALUE"""),"Grace Shaw")</f>
        <v>Grace Shaw</v>
      </c>
      <c r="B839" s="2">
        <f>IFERROR(__xludf.DUMMYFUNCTION("""COMPUTED_VALUE"""),1106.0)</f>
        <v>1106</v>
      </c>
      <c r="C839" s="2"/>
    </row>
    <row r="840">
      <c r="A840" s="2" t="str">
        <f>IFERROR(__xludf.DUMMYFUNCTION("""COMPUTED_VALUE"""),"Jonah Sheahan")</f>
        <v>Jonah Sheahan</v>
      </c>
      <c r="B840" s="2">
        <f>IFERROR(__xludf.DUMMYFUNCTION("""COMPUTED_VALUE"""),1106.0)</f>
        <v>1106</v>
      </c>
      <c r="C840" s="2"/>
    </row>
    <row r="841">
      <c r="A841" s="2" t="str">
        <f>IFERROR(__xludf.DUMMYFUNCTION("""COMPUTED_VALUE"""),"Julia Soutar")</f>
        <v>Julia Soutar</v>
      </c>
      <c r="B841" s="2">
        <f>IFERROR(__xludf.DUMMYFUNCTION("""COMPUTED_VALUE"""),1106.0)</f>
        <v>1106</v>
      </c>
      <c r="C841" s="2"/>
    </row>
    <row r="842">
      <c r="A842" s="2" t="str">
        <f>IFERROR(__xludf.DUMMYFUNCTION("""COMPUTED_VALUE"""),"AJ Stanley")</f>
        <v>AJ Stanley</v>
      </c>
      <c r="B842" s="2">
        <f>IFERROR(__xludf.DUMMYFUNCTION("""COMPUTED_VALUE"""),1106.0)</f>
        <v>1106</v>
      </c>
      <c r="C842" s="2"/>
    </row>
    <row r="843">
      <c r="A843" s="2" t="str">
        <f>IFERROR(__xludf.DUMMYFUNCTION("""COMPUTED_VALUE"""),"Chloe Whitrow")</f>
        <v>Chloe Whitrow</v>
      </c>
      <c r="B843" s="2">
        <f>IFERROR(__xludf.DUMMYFUNCTION("""COMPUTED_VALUE"""),1106.0)</f>
        <v>1106</v>
      </c>
      <c r="C843" s="2"/>
    </row>
    <row r="844">
      <c r="A844" s="2" t="str">
        <f>IFERROR(__xludf.DUMMYFUNCTION("""COMPUTED_VALUE"""),"Samantha Adams")</f>
        <v>Samantha Adams</v>
      </c>
      <c r="B844" s="2">
        <f>IFERROR(__xludf.DUMMYFUNCTION("""COMPUTED_VALUE"""),1107.0)</f>
        <v>1107</v>
      </c>
      <c r="C844" s="2"/>
    </row>
    <row r="845">
      <c r="A845" s="2" t="str">
        <f>IFERROR(__xludf.DUMMYFUNCTION("""COMPUTED_VALUE"""),"Abbi Beck")</f>
        <v>Abbi Beck</v>
      </c>
      <c r="B845" s="2">
        <f>IFERROR(__xludf.DUMMYFUNCTION("""COMPUTED_VALUE"""),1107.0)</f>
        <v>1107</v>
      </c>
      <c r="C845" s="2"/>
    </row>
    <row r="846">
      <c r="A846" s="2" t="str">
        <f>IFERROR(__xludf.DUMMYFUNCTION("""COMPUTED_VALUE"""),"Liam Clarke")</f>
        <v>Liam Clarke</v>
      </c>
      <c r="B846" s="2">
        <f>IFERROR(__xludf.DUMMYFUNCTION("""COMPUTED_VALUE"""),1107.0)</f>
        <v>1107</v>
      </c>
      <c r="C846" s="2"/>
    </row>
    <row r="847">
      <c r="A847" s="2" t="str">
        <f>IFERROR(__xludf.DUMMYFUNCTION("""COMPUTED_VALUE"""),"Maggie Doherty")</f>
        <v>Maggie Doherty</v>
      </c>
      <c r="B847" s="2">
        <f>IFERROR(__xludf.DUMMYFUNCTION("""COMPUTED_VALUE"""),1107.0)</f>
        <v>1107</v>
      </c>
      <c r="C847" s="2"/>
    </row>
    <row r="848">
      <c r="A848" s="2" t="str">
        <f>IFERROR(__xludf.DUMMYFUNCTION("""COMPUTED_VALUE"""),"Ashley Fowler")</f>
        <v>Ashley Fowler</v>
      </c>
      <c r="B848" s="2">
        <f>IFERROR(__xludf.DUMMYFUNCTION("""COMPUTED_VALUE"""),1107.0)</f>
        <v>1107</v>
      </c>
      <c r="C848" s="2"/>
    </row>
    <row r="849">
      <c r="A849" s="2" t="str">
        <f>IFERROR(__xludf.DUMMYFUNCTION("""COMPUTED_VALUE"""),"Lucas Galan")</f>
        <v>Lucas Galan</v>
      </c>
      <c r="B849" s="2">
        <f>IFERROR(__xludf.DUMMYFUNCTION("""COMPUTED_VALUE"""),1107.0)</f>
        <v>1107</v>
      </c>
      <c r="C849" s="2"/>
    </row>
    <row r="850">
      <c r="A850" s="2" t="str">
        <f>IFERROR(__xludf.DUMMYFUNCTION("""COMPUTED_VALUE"""),"Heleana Gordon")</f>
        <v>Heleana Gordon</v>
      </c>
      <c r="B850" s="2">
        <f>IFERROR(__xludf.DUMMYFUNCTION("""COMPUTED_VALUE"""),1107.0)</f>
        <v>1107</v>
      </c>
      <c r="C850" s="2"/>
    </row>
    <row r="851">
      <c r="A851" s="2" t="str">
        <f>IFERROR(__xludf.DUMMYFUNCTION("""COMPUTED_VALUE"""),"Maverick Hayes")</f>
        <v>Maverick Hayes</v>
      </c>
      <c r="B851" s="2">
        <f>IFERROR(__xludf.DUMMYFUNCTION("""COMPUTED_VALUE"""),1107.0)</f>
        <v>1107</v>
      </c>
      <c r="C851" s="2"/>
    </row>
    <row r="852">
      <c r="A852" s="2" t="str">
        <f>IFERROR(__xludf.DUMMYFUNCTION("""COMPUTED_VALUE"""),"Joshua Hewlett")</f>
        <v>Joshua Hewlett</v>
      </c>
      <c r="B852" s="2">
        <f>IFERROR(__xludf.DUMMYFUNCTION("""COMPUTED_VALUE"""),1107.0)</f>
        <v>1107</v>
      </c>
      <c r="C852" s="2"/>
    </row>
    <row r="853">
      <c r="A853" s="2" t="str">
        <f>IFERROR(__xludf.DUMMYFUNCTION("""COMPUTED_VALUE"""),"Gabriella Hogue")</f>
        <v>Gabriella Hogue</v>
      </c>
      <c r="B853" s="2">
        <f>IFERROR(__xludf.DUMMYFUNCTION("""COMPUTED_VALUE"""),1107.0)</f>
        <v>1107</v>
      </c>
      <c r="C853" s="2"/>
    </row>
    <row r="854">
      <c r="A854" s="2" t="str">
        <f>IFERROR(__xludf.DUMMYFUNCTION("""COMPUTED_VALUE"""),"Lukian Ingimundarson")</f>
        <v>Lukian Ingimundarson</v>
      </c>
      <c r="B854" s="2">
        <f>IFERROR(__xludf.DUMMYFUNCTION("""COMPUTED_VALUE"""),1107.0)</f>
        <v>1107</v>
      </c>
      <c r="C854" s="2"/>
    </row>
    <row r="855">
      <c r="A855" s="2" t="str">
        <f>IFERROR(__xludf.DUMMYFUNCTION("""COMPUTED_VALUE"""),"Sarah Lawton")</f>
        <v>Sarah Lawton</v>
      </c>
      <c r="B855" s="2">
        <f>IFERROR(__xludf.DUMMYFUNCTION("""COMPUTED_VALUE"""),1107.0)</f>
        <v>1107</v>
      </c>
      <c r="C855" s="2"/>
    </row>
    <row r="856">
      <c r="A856" s="2" t="str">
        <f>IFERROR(__xludf.DUMMYFUNCTION("""COMPUTED_VALUE"""),"Jack Martin")</f>
        <v>Jack Martin</v>
      </c>
      <c r="B856" s="2">
        <f>IFERROR(__xludf.DUMMYFUNCTION("""COMPUTED_VALUE"""),1107.0)</f>
        <v>1107</v>
      </c>
      <c r="C856" s="2"/>
    </row>
    <row r="857">
      <c r="A857" s="2" t="str">
        <f>IFERROR(__xludf.DUMMYFUNCTION("""COMPUTED_VALUE"""),"Madison McCoy")</f>
        <v>Madison McCoy</v>
      </c>
      <c r="B857" s="2">
        <f>IFERROR(__xludf.DUMMYFUNCTION("""COMPUTED_VALUE"""),1107.0)</f>
        <v>1107</v>
      </c>
      <c r="C857" s="2"/>
    </row>
    <row r="858">
      <c r="A858" s="2" t="str">
        <f>IFERROR(__xludf.DUMMYFUNCTION("""COMPUTED_VALUE"""),"Paige McGetchie")</f>
        <v>Paige McGetchie</v>
      </c>
      <c r="B858" s="2">
        <f>IFERROR(__xludf.DUMMYFUNCTION("""COMPUTED_VALUE"""),1107.0)</f>
        <v>1107</v>
      </c>
      <c r="C858" s="2"/>
    </row>
    <row r="859">
      <c r="A859" s="2" t="str">
        <f>IFERROR(__xludf.DUMMYFUNCTION("""COMPUTED_VALUE"""),"Cameryn Moser")</f>
        <v>Cameryn Moser</v>
      </c>
      <c r="B859" s="2">
        <f>IFERROR(__xludf.DUMMYFUNCTION("""COMPUTED_VALUE"""),1107.0)</f>
        <v>1107</v>
      </c>
      <c r="C859" s="2"/>
    </row>
    <row r="860">
      <c r="A860" s="2" t="str">
        <f>IFERROR(__xludf.DUMMYFUNCTION("""COMPUTED_VALUE"""),"Gavin Parent")</f>
        <v>Gavin Parent</v>
      </c>
      <c r="B860" s="2">
        <f>IFERROR(__xludf.DUMMYFUNCTION("""COMPUTED_VALUE"""),1107.0)</f>
        <v>1107</v>
      </c>
      <c r="C860" s="2"/>
    </row>
    <row r="861">
      <c r="A861" s="2" t="str">
        <f>IFERROR(__xludf.DUMMYFUNCTION("""COMPUTED_VALUE"""),"Rewa Patil")</f>
        <v>Rewa Patil</v>
      </c>
      <c r="B861" s="2">
        <f>IFERROR(__xludf.DUMMYFUNCTION("""COMPUTED_VALUE"""),1107.0)</f>
        <v>1107</v>
      </c>
      <c r="C861" s="2"/>
    </row>
    <row r="862">
      <c r="A862" s="2" t="str">
        <f>IFERROR(__xludf.DUMMYFUNCTION("""COMPUTED_VALUE"""),"Mihika Patro")</f>
        <v>Mihika Patro</v>
      </c>
      <c r="B862" s="2">
        <f>IFERROR(__xludf.DUMMYFUNCTION("""COMPUTED_VALUE"""),1107.0)</f>
        <v>1107</v>
      </c>
      <c r="C862" s="2"/>
    </row>
    <row r="863">
      <c r="A863" s="2" t="str">
        <f>IFERROR(__xludf.DUMMYFUNCTION("""COMPUTED_VALUE"""),"Gayathri Binu Pillai")</f>
        <v>Gayathri Binu Pillai</v>
      </c>
      <c r="B863" s="2">
        <f>IFERROR(__xludf.DUMMYFUNCTION("""COMPUTED_VALUE"""),1107.0)</f>
        <v>1107</v>
      </c>
      <c r="C863" s="2"/>
    </row>
    <row r="864">
      <c r="A864" s="2" t="str">
        <f>IFERROR(__xludf.DUMMYFUNCTION("""COMPUTED_VALUE"""),"Daniel Raso")</f>
        <v>Daniel Raso</v>
      </c>
      <c r="B864" s="2">
        <f>IFERROR(__xludf.DUMMYFUNCTION("""COMPUTED_VALUE"""),1107.0)</f>
        <v>1107</v>
      </c>
      <c r="C864" s="2"/>
    </row>
    <row r="865">
      <c r="A865" s="2" t="str">
        <f>IFERROR(__xludf.DUMMYFUNCTION("""COMPUTED_VALUE"""),"Declan Roche")</f>
        <v>Declan Roche</v>
      </c>
      <c r="B865" s="2">
        <f>IFERROR(__xludf.DUMMYFUNCTION("""COMPUTED_VALUE"""),1107.0)</f>
        <v>1107</v>
      </c>
      <c r="C865" s="2"/>
    </row>
    <row r="866">
      <c r="A866" s="2" t="str">
        <f>IFERROR(__xludf.DUMMYFUNCTION("""COMPUTED_VALUE"""),"Heidi Ryan-Nicholas")</f>
        <v>Heidi Ryan-Nicholas</v>
      </c>
      <c r="B866" s="2">
        <f>IFERROR(__xludf.DUMMYFUNCTION("""COMPUTED_VALUE"""),1107.0)</f>
        <v>1107</v>
      </c>
      <c r="C866" s="2"/>
    </row>
    <row r="867">
      <c r="A867" s="2" t="str">
        <f>IFERROR(__xludf.DUMMYFUNCTION("""COMPUTED_VALUE"""),"Alexa Sabourin")</f>
        <v>Alexa Sabourin</v>
      </c>
      <c r="B867" s="2">
        <f>IFERROR(__xludf.DUMMYFUNCTION("""COMPUTED_VALUE"""),1107.0)</f>
        <v>1107</v>
      </c>
      <c r="C867" s="2"/>
    </row>
    <row r="868">
      <c r="A868" s="2" t="str">
        <f>IFERROR(__xludf.DUMMYFUNCTION("""COMPUTED_VALUE"""),"Bianca Theriault")</f>
        <v>Bianca Theriault</v>
      </c>
      <c r="B868" s="2">
        <f>IFERROR(__xludf.DUMMYFUNCTION("""COMPUTED_VALUE"""),1107.0)</f>
        <v>1107</v>
      </c>
      <c r="C868" s="2"/>
    </row>
    <row r="869">
      <c r="A869" s="2" t="str">
        <f>IFERROR(__xludf.DUMMYFUNCTION("""COMPUTED_VALUE"""),"Cadence Thomas")</f>
        <v>Cadence Thomas</v>
      </c>
      <c r="B869" s="2">
        <f>IFERROR(__xludf.DUMMYFUNCTION("""COMPUTED_VALUE"""),1107.0)</f>
        <v>1107</v>
      </c>
      <c r="C869" s="2"/>
    </row>
    <row r="870">
      <c r="A870" s="2" t="str">
        <f>IFERROR(__xludf.DUMMYFUNCTION("""COMPUTED_VALUE"""),"John Verton")</f>
        <v>John Verton</v>
      </c>
      <c r="B870" s="2">
        <f>IFERROR(__xludf.DUMMYFUNCTION("""COMPUTED_VALUE"""),1107.0)</f>
        <v>1107</v>
      </c>
      <c r="C870" s="2"/>
    </row>
    <row r="871">
      <c r="A871" s="2" t="str">
        <f>IFERROR(__xludf.DUMMYFUNCTION("""COMPUTED_VALUE"""),"Elijah Walsh")</f>
        <v>Elijah Walsh</v>
      </c>
      <c r="B871" s="2">
        <f>IFERROR(__xludf.DUMMYFUNCTION("""COMPUTED_VALUE"""),1107.0)</f>
        <v>1107</v>
      </c>
      <c r="C871" s="2"/>
    </row>
    <row r="872">
      <c r="A872" s="2" t="str">
        <f>IFERROR(__xludf.DUMMYFUNCTION("""COMPUTED_VALUE"""),"Kaitlin Wotherspoon")</f>
        <v>Kaitlin Wotherspoon</v>
      </c>
      <c r="B872" s="2">
        <f>IFERROR(__xludf.DUMMYFUNCTION("""COMPUTED_VALUE"""),1107.0)</f>
        <v>1107</v>
      </c>
      <c r="C872" s="2"/>
    </row>
    <row r="873">
      <c r="A873" s="2" t="str">
        <f>IFERROR(__xludf.DUMMYFUNCTION("""COMPUTED_VALUE"""),"Holly Wurster")</f>
        <v>Holly Wurster</v>
      </c>
      <c r="B873" s="2">
        <f>IFERROR(__xludf.DUMMYFUNCTION("""COMPUTED_VALUE"""),1107.0)</f>
        <v>1107</v>
      </c>
      <c r="C873" s="2"/>
    </row>
    <row r="874">
      <c r="A874" s="2" t="str">
        <f>IFERROR(__xludf.DUMMYFUNCTION("""COMPUTED_VALUE"""),"Jaden Zhang")</f>
        <v>Jaden Zhang</v>
      </c>
      <c r="B874" s="2">
        <f>IFERROR(__xludf.DUMMYFUNCTION("""COMPUTED_VALUE"""),1107.0)</f>
        <v>1107</v>
      </c>
      <c r="C874" s="2"/>
    </row>
    <row r="875">
      <c r="A875" s="2" t="str">
        <f>IFERROR(__xludf.DUMMYFUNCTION("""COMPUTED_VALUE"""),"Katarina Almeida Beaulieu")</f>
        <v>Katarina Almeida Beaulieu</v>
      </c>
      <c r="B875" s="2">
        <f>IFERROR(__xludf.DUMMYFUNCTION("""COMPUTED_VALUE"""),1108.0)</f>
        <v>1108</v>
      </c>
      <c r="C875" s="2"/>
    </row>
    <row r="876">
      <c r="A876" s="2" t="str">
        <f>IFERROR(__xludf.DUMMYFUNCTION("""COMPUTED_VALUE"""),"Thomas Armour")</f>
        <v>Thomas Armour</v>
      </c>
      <c r="B876" s="2">
        <f>IFERROR(__xludf.DUMMYFUNCTION("""COMPUTED_VALUE"""),1108.0)</f>
        <v>1108</v>
      </c>
      <c r="C876" s="2"/>
    </row>
    <row r="877">
      <c r="A877" s="2" t="str">
        <f>IFERROR(__xludf.DUMMYFUNCTION("""COMPUTED_VALUE"""),"Rocco Barresi")</f>
        <v>Rocco Barresi</v>
      </c>
      <c r="B877" s="2">
        <f>IFERROR(__xludf.DUMMYFUNCTION("""COMPUTED_VALUE"""),1108.0)</f>
        <v>1108</v>
      </c>
      <c r="C877" s="2"/>
    </row>
    <row r="878">
      <c r="A878" s="2" t="str">
        <f>IFERROR(__xludf.DUMMYFUNCTION("""COMPUTED_VALUE"""),"Cooper Brindle")</f>
        <v>Cooper Brindle</v>
      </c>
      <c r="B878" s="2">
        <f>IFERROR(__xludf.DUMMYFUNCTION("""COMPUTED_VALUE"""),1108.0)</f>
        <v>1108</v>
      </c>
      <c r="C878" s="2"/>
    </row>
    <row r="879">
      <c r="A879" s="2" t="str">
        <f>IFERROR(__xludf.DUMMYFUNCTION("""COMPUTED_VALUE"""),"Hannah Clarkson")</f>
        <v>Hannah Clarkson</v>
      </c>
      <c r="B879" s="2">
        <f>IFERROR(__xludf.DUMMYFUNCTION("""COMPUTED_VALUE"""),1108.0)</f>
        <v>1108</v>
      </c>
      <c r="C879" s="2"/>
    </row>
    <row r="880">
      <c r="A880" s="2" t="str">
        <f>IFERROR(__xludf.DUMMYFUNCTION("""COMPUTED_VALUE"""),"Markus Fossberg")</f>
        <v>Markus Fossberg</v>
      </c>
      <c r="B880" s="2">
        <f>IFERROR(__xludf.DUMMYFUNCTION("""COMPUTED_VALUE"""),1108.0)</f>
        <v>1108</v>
      </c>
      <c r="C880" s="2"/>
    </row>
    <row r="881">
      <c r="A881" s="2" t="str">
        <f>IFERROR(__xludf.DUMMYFUNCTION("""COMPUTED_VALUE"""),"Jaskarn Gill")</f>
        <v>Jaskarn Gill</v>
      </c>
      <c r="B881" s="2">
        <f>IFERROR(__xludf.DUMMYFUNCTION("""COMPUTED_VALUE"""),1108.0)</f>
        <v>1108</v>
      </c>
      <c r="C881" s="2"/>
    </row>
    <row r="882">
      <c r="A882" s="2" t="str">
        <f>IFERROR(__xludf.DUMMYFUNCTION("""COMPUTED_VALUE"""),"Jack Grace")</f>
        <v>Jack Grace</v>
      </c>
      <c r="B882" s="2">
        <f>IFERROR(__xludf.DUMMYFUNCTION("""COMPUTED_VALUE"""),1108.0)</f>
        <v>1108</v>
      </c>
      <c r="C882" s="2"/>
    </row>
    <row r="883">
      <c r="A883" s="2" t="str">
        <f>IFERROR(__xludf.DUMMYFUNCTION("""COMPUTED_VALUE"""),"Michael Green")</f>
        <v>Michael Green</v>
      </c>
      <c r="B883" s="2">
        <f>IFERROR(__xludf.DUMMYFUNCTION("""COMPUTED_VALUE"""),1108.0)</f>
        <v>1108</v>
      </c>
      <c r="C883" s="2"/>
    </row>
    <row r="884">
      <c r="A884" s="2" t="str">
        <f>IFERROR(__xludf.DUMMYFUNCTION("""COMPUTED_VALUE"""),"Diego Hennessy Dube")</f>
        <v>Diego Hennessy Dube</v>
      </c>
      <c r="B884" s="2">
        <f>IFERROR(__xludf.DUMMYFUNCTION("""COMPUTED_VALUE"""),1108.0)</f>
        <v>1108</v>
      </c>
      <c r="C884" s="2"/>
    </row>
    <row r="885">
      <c r="A885" s="2" t="str">
        <f>IFERROR(__xludf.DUMMYFUNCTION("""COMPUTED_VALUE"""),"Benjamin Keogh")</f>
        <v>Benjamin Keogh</v>
      </c>
      <c r="B885" s="2">
        <f>IFERROR(__xludf.DUMMYFUNCTION("""COMPUTED_VALUE"""),1108.0)</f>
        <v>1108</v>
      </c>
      <c r="C885" s="2"/>
    </row>
    <row r="886">
      <c r="A886" s="2" t="str">
        <f>IFERROR(__xludf.DUMMYFUNCTION("""COMPUTED_VALUE"""),"Ryan Kit")</f>
        <v>Ryan Kit</v>
      </c>
      <c r="B886" s="2">
        <f>IFERROR(__xludf.DUMMYFUNCTION("""COMPUTED_VALUE"""),1108.0)</f>
        <v>1108</v>
      </c>
      <c r="C886" s="2"/>
    </row>
    <row r="887">
      <c r="A887" s="2" t="str">
        <f>IFERROR(__xludf.DUMMYFUNCTION("""COMPUTED_VALUE"""),"Janice Lazaro")</f>
        <v>Janice Lazaro</v>
      </c>
      <c r="B887" s="2">
        <f>IFERROR(__xludf.DUMMYFUNCTION("""COMPUTED_VALUE"""),1108.0)</f>
        <v>1108</v>
      </c>
      <c r="C887" s="2"/>
    </row>
    <row r="888">
      <c r="A888" s="2" t="str">
        <f>IFERROR(__xludf.DUMMYFUNCTION("""COMPUTED_VALUE"""),"Daniel Legault")</f>
        <v>Daniel Legault</v>
      </c>
      <c r="B888" s="2">
        <f>IFERROR(__xludf.DUMMYFUNCTION("""COMPUTED_VALUE"""),1108.0)</f>
        <v>1108</v>
      </c>
      <c r="C888" s="2"/>
    </row>
    <row r="889">
      <c r="A889" s="2" t="str">
        <f>IFERROR(__xludf.DUMMYFUNCTION("""COMPUTED_VALUE"""),"Kieran O'Donnell")</f>
        <v>Kieran O'Donnell</v>
      </c>
      <c r="B889" s="2">
        <f>IFERROR(__xludf.DUMMYFUNCTION("""COMPUTED_VALUE"""),1108.0)</f>
        <v>1108</v>
      </c>
      <c r="C889" s="2"/>
    </row>
    <row r="890">
      <c r="A890" s="2" t="str">
        <f>IFERROR(__xludf.DUMMYFUNCTION("""COMPUTED_VALUE"""),"Betul Orhan")</f>
        <v>Betul Orhan</v>
      </c>
      <c r="B890" s="2">
        <f>IFERROR(__xludf.DUMMYFUNCTION("""COMPUTED_VALUE"""),1108.0)</f>
        <v>1108</v>
      </c>
      <c r="C890" s="2"/>
    </row>
    <row r="891">
      <c r="A891" s="2" t="str">
        <f>IFERROR(__xludf.DUMMYFUNCTION("""COMPUTED_VALUE"""),"Kailee Palardy")</f>
        <v>Kailee Palardy</v>
      </c>
      <c r="B891" s="2">
        <f>IFERROR(__xludf.DUMMYFUNCTION("""COMPUTED_VALUE"""),1108.0)</f>
        <v>1108</v>
      </c>
      <c r="C891" s="2"/>
    </row>
    <row r="892">
      <c r="A892" s="2" t="str">
        <f>IFERROR(__xludf.DUMMYFUNCTION("""COMPUTED_VALUE"""),"Nicholas Rakobowchuk")</f>
        <v>Nicholas Rakobowchuk</v>
      </c>
      <c r="B892" s="2">
        <f>IFERROR(__xludf.DUMMYFUNCTION("""COMPUTED_VALUE"""),1108.0)</f>
        <v>1108</v>
      </c>
      <c r="C892" s="2"/>
    </row>
    <row r="893">
      <c r="A893" s="2" t="str">
        <f>IFERROR(__xludf.DUMMYFUNCTION("""COMPUTED_VALUE"""),"Hudson Reid")</f>
        <v>Hudson Reid</v>
      </c>
      <c r="B893" s="2">
        <f>IFERROR(__xludf.DUMMYFUNCTION("""COMPUTED_VALUE"""),1108.0)</f>
        <v>1108</v>
      </c>
      <c r="C893" s="2"/>
    </row>
    <row r="894">
      <c r="A894" s="2" t="str">
        <f>IFERROR(__xludf.DUMMYFUNCTION("""COMPUTED_VALUE"""),"Maddox Rennick")</f>
        <v>Maddox Rennick</v>
      </c>
      <c r="B894" s="2">
        <f>IFERROR(__xludf.DUMMYFUNCTION("""COMPUTED_VALUE"""),1108.0)</f>
        <v>1108</v>
      </c>
      <c r="C894" s="2"/>
    </row>
    <row r="895">
      <c r="A895" s="2" t="str">
        <f>IFERROR(__xludf.DUMMYFUNCTION("""COMPUTED_VALUE"""),"Sean Scissons")</f>
        <v>Sean Scissons</v>
      </c>
      <c r="B895" s="2">
        <f>IFERROR(__xludf.DUMMYFUNCTION("""COMPUTED_VALUE"""),1108.0)</f>
        <v>1108</v>
      </c>
      <c r="C895" s="2"/>
    </row>
    <row r="896">
      <c r="A896" s="2" t="str">
        <f>IFERROR(__xludf.DUMMYFUNCTION("""COMPUTED_VALUE"""),"Alexei Smith")</f>
        <v>Alexei Smith</v>
      </c>
      <c r="B896" s="2">
        <f>IFERROR(__xludf.DUMMYFUNCTION("""COMPUTED_VALUE"""),1108.0)</f>
        <v>1108</v>
      </c>
      <c r="C896" s="2"/>
    </row>
    <row r="897">
      <c r="A897" s="2" t="str">
        <f>IFERROR(__xludf.DUMMYFUNCTION("""COMPUTED_VALUE"""),"Remy St. Amand")</f>
        <v>Remy St. Amand</v>
      </c>
      <c r="B897" s="2">
        <f>IFERROR(__xludf.DUMMYFUNCTION("""COMPUTED_VALUE"""),1108.0)</f>
        <v>1108</v>
      </c>
      <c r="C897" s="2"/>
    </row>
    <row r="898">
      <c r="A898" s="2" t="str">
        <f>IFERROR(__xludf.DUMMYFUNCTION("""COMPUTED_VALUE"""),"Hunter Steele")</f>
        <v>Hunter Steele</v>
      </c>
      <c r="B898" s="2">
        <f>IFERROR(__xludf.DUMMYFUNCTION("""COMPUTED_VALUE"""),1108.0)</f>
        <v>1108</v>
      </c>
      <c r="C898" s="2"/>
    </row>
    <row r="899">
      <c r="A899" s="2" t="str">
        <f>IFERROR(__xludf.DUMMYFUNCTION("""COMPUTED_VALUE"""),"Ryan Sullivan")</f>
        <v>Ryan Sullivan</v>
      </c>
      <c r="B899" s="2">
        <f>IFERROR(__xludf.DUMMYFUNCTION("""COMPUTED_VALUE"""),1108.0)</f>
        <v>1108</v>
      </c>
      <c r="C899" s="2"/>
    </row>
    <row r="900">
      <c r="A900" s="2" t="str">
        <f>IFERROR(__xludf.DUMMYFUNCTION("""COMPUTED_VALUE"""),"Matthew Thomson")</f>
        <v>Matthew Thomson</v>
      </c>
      <c r="B900" s="2">
        <f>IFERROR(__xludf.DUMMYFUNCTION("""COMPUTED_VALUE"""),1108.0)</f>
        <v>1108</v>
      </c>
      <c r="C900" s="2"/>
    </row>
    <row r="901">
      <c r="A901" s="2" t="str">
        <f>IFERROR(__xludf.DUMMYFUNCTION("""COMPUTED_VALUE"""),"Ashlyn Truelove")</f>
        <v>Ashlyn Truelove</v>
      </c>
      <c r="B901" s="2">
        <f>IFERROR(__xludf.DUMMYFUNCTION("""COMPUTED_VALUE"""),1108.0)</f>
        <v>1108</v>
      </c>
      <c r="C901" s="2"/>
    </row>
    <row r="902">
      <c r="A902" s="2" t="str">
        <f>IFERROR(__xludf.DUMMYFUNCTION("""COMPUTED_VALUE"""),"Anis Wahbeh")</f>
        <v>Anis Wahbeh</v>
      </c>
      <c r="B902" s="2">
        <f>IFERROR(__xludf.DUMMYFUNCTION("""COMPUTED_VALUE"""),1108.0)</f>
        <v>1108</v>
      </c>
      <c r="C902" s="2"/>
    </row>
    <row r="903">
      <c r="A903" s="2" t="str">
        <f>IFERROR(__xludf.DUMMYFUNCTION("""COMPUTED_VALUE"""),"Amanda Wakelin")</f>
        <v>Amanda Wakelin</v>
      </c>
      <c r="B903" s="2">
        <f>IFERROR(__xludf.DUMMYFUNCTION("""COMPUTED_VALUE"""),1108.0)</f>
        <v>1108</v>
      </c>
      <c r="C903" s="2"/>
    </row>
    <row r="904">
      <c r="A904" s="2" t="str">
        <f>IFERROR(__xludf.DUMMYFUNCTION("""COMPUTED_VALUE"""),"Dawson Wilkinson")</f>
        <v>Dawson Wilkinson</v>
      </c>
      <c r="B904" s="2">
        <f>IFERROR(__xludf.DUMMYFUNCTION("""COMPUTED_VALUE"""),1108.0)</f>
        <v>1108</v>
      </c>
      <c r="C904" s="2"/>
    </row>
    <row r="905">
      <c r="A905" s="2" t="str">
        <f>IFERROR(__xludf.DUMMYFUNCTION("""COMPUTED_VALUE"""),"Jonah Young")</f>
        <v>Jonah Young</v>
      </c>
      <c r="B905" s="2">
        <f>IFERROR(__xludf.DUMMYFUNCTION("""COMPUTED_VALUE"""),1108.0)</f>
        <v>1108</v>
      </c>
      <c r="C905" s="2"/>
    </row>
    <row r="906">
      <c r="A906" s="2" t="str">
        <f>IFERROR(__xludf.DUMMYFUNCTION("""COMPUTED_VALUE"""),"Colton Allen")</f>
        <v>Colton Allen</v>
      </c>
      <c r="B906" s="2">
        <f>IFERROR(__xludf.DUMMYFUNCTION("""COMPUTED_VALUE"""),1109.0)</f>
        <v>1109</v>
      </c>
      <c r="C906" s="2"/>
    </row>
    <row r="907">
      <c r="A907" s="2" t="str">
        <f>IFERROR(__xludf.DUMMYFUNCTION("""COMPUTED_VALUE"""),"Liam Arcouette")</f>
        <v>Liam Arcouette</v>
      </c>
      <c r="B907" s="2">
        <f>IFERROR(__xludf.DUMMYFUNCTION("""COMPUTED_VALUE"""),1109.0)</f>
        <v>1109</v>
      </c>
      <c r="C907" s="2"/>
    </row>
    <row r="908">
      <c r="A908" s="2" t="str">
        <f>IFERROR(__xludf.DUMMYFUNCTION("""COMPUTED_VALUE"""),"Kaden Bedard")</f>
        <v>Kaden Bedard</v>
      </c>
      <c r="B908" s="2">
        <f>IFERROR(__xludf.DUMMYFUNCTION("""COMPUTED_VALUE"""),1109.0)</f>
        <v>1109</v>
      </c>
      <c r="C908" s="2"/>
    </row>
    <row r="909">
      <c r="A909" s="2" t="str">
        <f>IFERROR(__xludf.DUMMYFUNCTION("""COMPUTED_VALUE"""),"Alyssa Bellefeuille")</f>
        <v>Alyssa Bellefeuille</v>
      </c>
      <c r="B909" s="2">
        <f>IFERROR(__xludf.DUMMYFUNCTION("""COMPUTED_VALUE"""),1109.0)</f>
        <v>1109</v>
      </c>
      <c r="C909" s="2"/>
    </row>
    <row r="910">
      <c r="A910" s="2" t="str">
        <f>IFERROR(__xludf.DUMMYFUNCTION("""COMPUTED_VALUE"""),"Evelyn Blanchard")</f>
        <v>Evelyn Blanchard</v>
      </c>
      <c r="B910" s="2">
        <f>IFERROR(__xludf.DUMMYFUNCTION("""COMPUTED_VALUE"""),1109.0)</f>
        <v>1109</v>
      </c>
      <c r="C910" s="2"/>
    </row>
    <row r="911">
      <c r="A911" s="2" t="str">
        <f>IFERROR(__xludf.DUMMYFUNCTION("""COMPUTED_VALUE"""),"Marek Blaszczyk")</f>
        <v>Marek Blaszczyk</v>
      </c>
      <c r="B911" s="2">
        <f>IFERROR(__xludf.DUMMYFUNCTION("""COMPUTED_VALUE"""),1109.0)</f>
        <v>1109</v>
      </c>
      <c r="C911" s="2"/>
    </row>
    <row r="912">
      <c r="A912" s="2" t="str">
        <f>IFERROR(__xludf.DUMMYFUNCTION("""COMPUTED_VALUE"""),"Brayden Brown")</f>
        <v>Brayden Brown</v>
      </c>
      <c r="B912" s="2">
        <f>IFERROR(__xludf.DUMMYFUNCTION("""COMPUTED_VALUE"""),1109.0)</f>
        <v>1109</v>
      </c>
      <c r="C912" s="2"/>
    </row>
    <row r="913">
      <c r="A913" s="2" t="str">
        <f>IFERROR(__xludf.DUMMYFUNCTION("""COMPUTED_VALUE"""),"Rocco-Anthony Crupi")</f>
        <v>Rocco-Anthony Crupi</v>
      </c>
      <c r="B913" s="2">
        <f>IFERROR(__xludf.DUMMYFUNCTION("""COMPUTED_VALUE"""),1109.0)</f>
        <v>1109</v>
      </c>
      <c r="C913" s="2"/>
    </row>
    <row r="914">
      <c r="A914" s="2" t="str">
        <f>IFERROR(__xludf.DUMMYFUNCTION("""COMPUTED_VALUE"""),"Marcus DiPaolo")</f>
        <v>Marcus DiPaolo</v>
      </c>
      <c r="B914" s="2">
        <f>IFERROR(__xludf.DUMMYFUNCTION("""COMPUTED_VALUE"""),1109.0)</f>
        <v>1109</v>
      </c>
      <c r="C914" s="2"/>
    </row>
    <row r="915">
      <c r="A915" s="2" t="str">
        <f>IFERROR(__xludf.DUMMYFUNCTION("""COMPUTED_VALUE"""),"Jacob Elliott-Davis")</f>
        <v>Jacob Elliott-Davis</v>
      </c>
      <c r="B915" s="2">
        <f>IFERROR(__xludf.DUMMYFUNCTION("""COMPUTED_VALUE"""),1109.0)</f>
        <v>1109</v>
      </c>
      <c r="C915" s="2"/>
    </row>
    <row r="916">
      <c r="A916" s="2" t="str">
        <f>IFERROR(__xludf.DUMMYFUNCTION("""COMPUTED_VALUE"""),"Samantha Fazzino")</f>
        <v>Samantha Fazzino</v>
      </c>
      <c r="B916" s="2">
        <f>IFERROR(__xludf.DUMMYFUNCTION("""COMPUTED_VALUE"""),1109.0)</f>
        <v>1109</v>
      </c>
      <c r="C916" s="2"/>
    </row>
    <row r="917">
      <c r="A917" s="2" t="str">
        <f>IFERROR(__xludf.DUMMYFUNCTION("""COMPUTED_VALUE"""),"Lucas Field")</f>
        <v>Lucas Field</v>
      </c>
      <c r="B917" s="2">
        <f>IFERROR(__xludf.DUMMYFUNCTION("""COMPUTED_VALUE"""),1109.0)</f>
        <v>1109</v>
      </c>
      <c r="C917" s="2"/>
    </row>
    <row r="918">
      <c r="A918" s="2" t="str">
        <f>IFERROR(__xludf.DUMMYFUNCTION("""COMPUTED_VALUE"""),"Cameron Goldie")</f>
        <v>Cameron Goldie</v>
      </c>
      <c r="B918" s="2">
        <f>IFERROR(__xludf.DUMMYFUNCTION("""COMPUTED_VALUE"""),1109.0)</f>
        <v>1109</v>
      </c>
      <c r="C918" s="2"/>
    </row>
    <row r="919">
      <c r="A919" s="2" t="str">
        <f>IFERROR(__xludf.DUMMYFUNCTION("""COMPUTED_VALUE"""),"Nyandea Lansana")</f>
        <v>Nyandea Lansana</v>
      </c>
      <c r="B919" s="2">
        <f>IFERROR(__xludf.DUMMYFUNCTION("""COMPUTED_VALUE"""),1109.0)</f>
        <v>1109</v>
      </c>
      <c r="C919" s="2"/>
    </row>
    <row r="920">
      <c r="A920" s="2" t="str">
        <f>IFERROR(__xludf.DUMMYFUNCTION("""COMPUTED_VALUE"""),"Evan Malherbe")</f>
        <v>Evan Malherbe</v>
      </c>
      <c r="B920" s="2">
        <f>IFERROR(__xludf.DUMMYFUNCTION("""COMPUTED_VALUE"""),1109.0)</f>
        <v>1109</v>
      </c>
      <c r="C920" s="2"/>
    </row>
    <row r="921">
      <c r="A921" s="2" t="str">
        <f>IFERROR(__xludf.DUMMYFUNCTION("""COMPUTED_VALUE"""),"Cameron McGarry")</f>
        <v>Cameron McGarry</v>
      </c>
      <c r="B921" s="2">
        <f>IFERROR(__xludf.DUMMYFUNCTION("""COMPUTED_VALUE"""),1109.0)</f>
        <v>1109</v>
      </c>
      <c r="C921" s="2"/>
    </row>
    <row r="922">
      <c r="A922" s="2" t="str">
        <f>IFERROR(__xludf.DUMMYFUNCTION("""COMPUTED_VALUE"""),"Scot Melvin")</f>
        <v>Scot Melvin</v>
      </c>
      <c r="B922" s="2">
        <f>IFERROR(__xludf.DUMMYFUNCTION("""COMPUTED_VALUE"""),1109.0)</f>
        <v>1109</v>
      </c>
      <c r="C922" s="2"/>
    </row>
    <row r="923">
      <c r="A923" s="2" t="str">
        <f>IFERROR(__xludf.DUMMYFUNCTION("""COMPUTED_VALUE"""),"Luka Munjin Gazmuri")</f>
        <v>Luka Munjin Gazmuri</v>
      </c>
      <c r="B923" s="2">
        <f>IFERROR(__xludf.DUMMYFUNCTION("""COMPUTED_VALUE"""),1109.0)</f>
        <v>1109</v>
      </c>
      <c r="C923" s="2"/>
    </row>
    <row r="924">
      <c r="A924" s="2" t="str">
        <f>IFERROR(__xludf.DUMMYFUNCTION("""COMPUTED_VALUE"""),"Kayla Oliver")</f>
        <v>Kayla Oliver</v>
      </c>
      <c r="B924" s="2">
        <f>IFERROR(__xludf.DUMMYFUNCTION("""COMPUTED_VALUE"""),1109.0)</f>
        <v>1109</v>
      </c>
      <c r="C924" s="2"/>
    </row>
    <row r="925">
      <c r="A925" s="2" t="str">
        <f>IFERROR(__xludf.DUMMYFUNCTION("""COMPUTED_VALUE"""),"Shalom Osamhenghian")</f>
        <v>Shalom Osamhenghian</v>
      </c>
      <c r="B925" s="2">
        <f>IFERROR(__xludf.DUMMYFUNCTION("""COMPUTED_VALUE"""),1109.0)</f>
        <v>1109</v>
      </c>
      <c r="C925" s="2"/>
    </row>
    <row r="926">
      <c r="A926" s="2" t="str">
        <f>IFERROR(__xludf.DUMMYFUNCTION("""COMPUTED_VALUE"""),"Anna Otchych")</f>
        <v>Anna Otchych</v>
      </c>
      <c r="B926" s="2">
        <f>IFERROR(__xludf.DUMMYFUNCTION("""COMPUTED_VALUE"""),1109.0)</f>
        <v>1109</v>
      </c>
      <c r="C926" s="2"/>
    </row>
    <row r="927">
      <c r="A927" s="2" t="str">
        <f>IFERROR(__xludf.DUMMYFUNCTION("""COMPUTED_VALUE"""),"Xavier Oteiza")</f>
        <v>Xavier Oteiza</v>
      </c>
      <c r="B927" s="2">
        <f>IFERROR(__xludf.DUMMYFUNCTION("""COMPUTED_VALUE"""),1109.0)</f>
        <v>1109</v>
      </c>
      <c r="C927" s="2"/>
    </row>
    <row r="928">
      <c r="A928" s="2" t="str">
        <f>IFERROR(__xludf.DUMMYFUNCTION("""COMPUTED_VALUE"""),"Joshua Pedley")</f>
        <v>Joshua Pedley</v>
      </c>
      <c r="B928" s="2">
        <f>IFERROR(__xludf.DUMMYFUNCTION("""COMPUTED_VALUE"""),1109.0)</f>
        <v>1109</v>
      </c>
      <c r="C928" s="2"/>
    </row>
    <row r="929">
      <c r="A929" s="2" t="str">
        <f>IFERROR(__xludf.DUMMYFUNCTION("""COMPUTED_VALUE"""),"Ella Schoenhofen")</f>
        <v>Ella Schoenhofen</v>
      </c>
      <c r="B929" s="2">
        <f>IFERROR(__xludf.DUMMYFUNCTION("""COMPUTED_VALUE"""),1109.0)</f>
        <v>1109</v>
      </c>
      <c r="C929" s="2"/>
    </row>
    <row r="930">
      <c r="A930" s="2" t="str">
        <f>IFERROR(__xludf.DUMMYFUNCTION("""COMPUTED_VALUE"""),"Isabelle Swedlove")</f>
        <v>Isabelle Swedlove</v>
      </c>
      <c r="B930" s="2">
        <f>IFERROR(__xludf.DUMMYFUNCTION("""COMPUTED_VALUE"""),1109.0)</f>
        <v>1109</v>
      </c>
      <c r="C930" s="2"/>
    </row>
    <row r="931">
      <c r="A931" s="2" t="str">
        <f>IFERROR(__xludf.DUMMYFUNCTION("""COMPUTED_VALUE"""),"Anderson Thuot")</f>
        <v>Anderson Thuot</v>
      </c>
      <c r="B931" s="2">
        <f>IFERROR(__xludf.DUMMYFUNCTION("""COMPUTED_VALUE"""),1109.0)</f>
        <v>1109</v>
      </c>
      <c r="C931" s="2"/>
    </row>
    <row r="932">
      <c r="A932" s="2" t="str">
        <f>IFERROR(__xludf.DUMMYFUNCTION("""COMPUTED_VALUE"""),"Abby Cameron")</f>
        <v>Abby Cameron</v>
      </c>
      <c r="B932" s="2">
        <f>IFERROR(__xludf.DUMMYFUNCTION("""COMPUTED_VALUE"""),1111.0)</f>
        <v>1111</v>
      </c>
      <c r="C932" s="2"/>
    </row>
    <row r="933">
      <c r="A933" s="2" t="str">
        <f>IFERROR(__xludf.DUMMYFUNCTION("""COMPUTED_VALUE"""),"Noah Cook")</f>
        <v>Noah Cook</v>
      </c>
      <c r="B933" s="2">
        <f>IFERROR(__xludf.DUMMYFUNCTION("""COMPUTED_VALUE"""),1111.0)</f>
        <v>1111</v>
      </c>
      <c r="C933" s="2"/>
    </row>
    <row r="934">
      <c r="A934" s="2" t="str">
        <f>IFERROR(__xludf.DUMMYFUNCTION("""COMPUTED_VALUE"""),"Braden Coulas")</f>
        <v>Braden Coulas</v>
      </c>
      <c r="B934" s="2">
        <f>IFERROR(__xludf.DUMMYFUNCTION("""COMPUTED_VALUE"""),1111.0)</f>
        <v>1111</v>
      </c>
      <c r="C934" s="2"/>
    </row>
    <row r="935">
      <c r="A935" s="2" t="str">
        <f>IFERROR(__xludf.DUMMYFUNCTION("""COMPUTED_VALUE"""),"AJ DiLabio")</f>
        <v>AJ DiLabio</v>
      </c>
      <c r="B935" s="2">
        <f>IFERROR(__xludf.DUMMYFUNCTION("""COMPUTED_VALUE"""),1111.0)</f>
        <v>1111</v>
      </c>
      <c r="C935" s="2"/>
    </row>
    <row r="936">
      <c r="A936" s="2" t="str">
        <f>IFERROR(__xludf.DUMMYFUNCTION("""COMPUTED_VALUE"""),"Simon Edgar")</f>
        <v>Simon Edgar</v>
      </c>
      <c r="B936" s="2">
        <f>IFERROR(__xludf.DUMMYFUNCTION("""COMPUTED_VALUE"""),1111.0)</f>
        <v>1111</v>
      </c>
      <c r="C936" s="2"/>
    </row>
    <row r="937">
      <c r="A937" s="2" t="str">
        <f>IFERROR(__xludf.DUMMYFUNCTION("""COMPUTED_VALUE"""),"Brody Fitzpatrick")</f>
        <v>Brody Fitzpatrick</v>
      </c>
      <c r="B937" s="2">
        <f>IFERROR(__xludf.DUMMYFUNCTION("""COMPUTED_VALUE"""),1111.0)</f>
        <v>1111</v>
      </c>
      <c r="C937" s="2"/>
    </row>
    <row r="938">
      <c r="A938" s="2" t="str">
        <f>IFERROR(__xludf.DUMMYFUNCTION("""COMPUTED_VALUE"""),"Ava Lee Harris")</f>
        <v>Ava Lee Harris</v>
      </c>
      <c r="B938" s="2">
        <f>IFERROR(__xludf.DUMMYFUNCTION("""COMPUTED_VALUE"""),1111.0)</f>
        <v>1111</v>
      </c>
      <c r="C938" s="2"/>
    </row>
    <row r="939">
      <c r="A939" s="2" t="str">
        <f>IFERROR(__xludf.DUMMYFUNCTION("""COMPUTED_VALUE"""),"Mica Jovanovic")</f>
        <v>Mica Jovanovic</v>
      </c>
      <c r="B939" s="2">
        <f>IFERROR(__xludf.DUMMYFUNCTION("""COMPUTED_VALUE"""),1111.0)</f>
        <v>1111</v>
      </c>
      <c r="C939" s="2"/>
    </row>
    <row r="940">
      <c r="A940" s="2" t="str">
        <f>IFERROR(__xludf.DUMMYFUNCTION("""COMPUTED_VALUE"""),"Alyssa Lachance")</f>
        <v>Alyssa Lachance</v>
      </c>
      <c r="B940" s="2">
        <f>IFERROR(__xludf.DUMMYFUNCTION("""COMPUTED_VALUE"""),1111.0)</f>
        <v>1111</v>
      </c>
      <c r="C940" s="2"/>
    </row>
    <row r="941">
      <c r="A941" s="2" t="str">
        <f>IFERROR(__xludf.DUMMYFUNCTION("""COMPUTED_VALUE"""),"Chloe Lawson")</f>
        <v>Chloe Lawson</v>
      </c>
      <c r="B941" s="2">
        <f>IFERROR(__xludf.DUMMYFUNCTION("""COMPUTED_VALUE"""),1111.0)</f>
        <v>1111</v>
      </c>
      <c r="C941" s="2"/>
    </row>
    <row r="942">
      <c r="A942" s="2" t="str">
        <f>IFERROR(__xludf.DUMMYFUNCTION("""COMPUTED_VALUE"""),"Michael Meehan")</f>
        <v>Michael Meehan</v>
      </c>
      <c r="B942" s="2">
        <f>IFERROR(__xludf.DUMMYFUNCTION("""COMPUTED_VALUE"""),1111.0)</f>
        <v>1111</v>
      </c>
      <c r="C942" s="2"/>
    </row>
    <row r="943">
      <c r="A943" s="2" t="str">
        <f>IFERROR(__xludf.DUMMYFUNCTION("""COMPUTED_VALUE"""),"Ronan Odendaal")</f>
        <v>Ronan Odendaal</v>
      </c>
      <c r="B943" s="2">
        <f>IFERROR(__xludf.DUMMYFUNCTION("""COMPUTED_VALUE"""),1111.0)</f>
        <v>1111</v>
      </c>
      <c r="C943" s="2"/>
    </row>
    <row r="944">
      <c r="A944" s="2" t="str">
        <f>IFERROR(__xludf.DUMMYFUNCTION("""COMPUTED_VALUE"""),"Chloe Power")</f>
        <v>Chloe Power</v>
      </c>
      <c r="B944" s="2">
        <f>IFERROR(__xludf.DUMMYFUNCTION("""COMPUTED_VALUE"""),1111.0)</f>
        <v>1111</v>
      </c>
      <c r="C944" s="2"/>
    </row>
    <row r="945">
      <c r="A945" s="2" t="str">
        <f>IFERROR(__xludf.DUMMYFUNCTION("""COMPUTED_VALUE"""),"Marc Racz")</f>
        <v>Marc Racz</v>
      </c>
      <c r="B945" s="2">
        <f>IFERROR(__xludf.DUMMYFUNCTION("""COMPUTED_VALUE"""),1111.0)</f>
        <v>1111</v>
      </c>
      <c r="C945" s="2"/>
    </row>
    <row r="946">
      <c r="A946" s="2" t="str">
        <f>IFERROR(__xludf.DUMMYFUNCTION("""COMPUTED_VALUE"""),"Aarya Ranjithkumar")</f>
        <v>Aarya Ranjithkumar</v>
      </c>
      <c r="B946" s="2">
        <f>IFERROR(__xludf.DUMMYFUNCTION("""COMPUTED_VALUE"""),1111.0)</f>
        <v>1111</v>
      </c>
      <c r="C946" s="2"/>
    </row>
    <row r="947">
      <c r="A947" s="2" t="str">
        <f>IFERROR(__xludf.DUMMYFUNCTION("""COMPUTED_VALUE"""),"Simon Rideout")</f>
        <v>Simon Rideout</v>
      </c>
      <c r="B947" s="2">
        <f>IFERROR(__xludf.DUMMYFUNCTION("""COMPUTED_VALUE"""),1111.0)</f>
        <v>1111</v>
      </c>
      <c r="C947" s="2"/>
    </row>
    <row r="948">
      <c r="A948" s="2" t="str">
        <f>IFERROR(__xludf.DUMMYFUNCTION("""COMPUTED_VALUE"""),"Matthew Benoit Schneider")</f>
        <v>Matthew Benoit Schneider</v>
      </c>
      <c r="B948" s="2">
        <f>IFERROR(__xludf.DUMMYFUNCTION("""COMPUTED_VALUE"""),1111.0)</f>
        <v>1111</v>
      </c>
      <c r="C948" s="2"/>
    </row>
    <row r="949">
      <c r="A949" s="2" t="str">
        <f>IFERROR(__xludf.DUMMYFUNCTION("""COMPUTED_VALUE"""),"Thomas Smyth")</f>
        <v>Thomas Smyth</v>
      </c>
      <c r="B949" s="2">
        <f>IFERROR(__xludf.DUMMYFUNCTION("""COMPUTED_VALUE"""),1111.0)</f>
        <v>1111</v>
      </c>
      <c r="C949" s="2"/>
    </row>
    <row r="950">
      <c r="A950" s="2" t="str">
        <f>IFERROR(__xludf.DUMMYFUNCTION("""COMPUTED_VALUE"""),"Kayden Wildman")</f>
        <v>Kayden Wildman</v>
      </c>
      <c r="B950" s="2">
        <f>IFERROR(__xludf.DUMMYFUNCTION("""COMPUTED_VALUE"""),1111.0)</f>
        <v>1111</v>
      </c>
      <c r="C950" s="2"/>
    </row>
    <row r="951">
      <c r="A951" s="2" t="str">
        <f>IFERROR(__xludf.DUMMYFUNCTION("""COMPUTED_VALUE"""),"Andrius Wischnewski")</f>
        <v>Andrius Wischnewski</v>
      </c>
      <c r="B951" s="2">
        <f>IFERROR(__xludf.DUMMYFUNCTION("""COMPUTED_VALUE"""),1111.0)</f>
        <v>1111</v>
      </c>
      <c r="C951" s="2"/>
    </row>
    <row r="952">
      <c r="A952" s="2" t="str">
        <f>IFERROR(__xludf.DUMMYFUNCTION("""COMPUTED_VALUE"""),"Gavin Yelle")</f>
        <v>Gavin Yelle</v>
      </c>
      <c r="B952" s="2">
        <f>IFERROR(__xludf.DUMMYFUNCTION("""COMPUTED_VALUE"""),1111.0)</f>
        <v>1111</v>
      </c>
      <c r="C952" s="2"/>
    </row>
    <row r="953">
      <c r="A953" s="2" t="str">
        <f>IFERROR(__xludf.DUMMYFUNCTION("""COMPUTED_VALUE"""),"Colton Armour")</f>
        <v>Colton Armour</v>
      </c>
      <c r="B953" s="2">
        <f>IFERROR(__xludf.DUMMYFUNCTION("""COMPUTED_VALUE"""),1201.0)</f>
        <v>1201</v>
      </c>
      <c r="C953" s="2"/>
    </row>
    <row r="954">
      <c r="A954" s="2" t="str">
        <f>IFERROR(__xludf.DUMMYFUNCTION("""COMPUTED_VALUE"""),"Braxton Bennett")</f>
        <v>Braxton Bennett</v>
      </c>
      <c r="B954" s="2">
        <f>IFERROR(__xludf.DUMMYFUNCTION("""COMPUTED_VALUE"""),1201.0)</f>
        <v>1201</v>
      </c>
      <c r="C954" s="2"/>
    </row>
    <row r="955">
      <c r="A955" s="2" t="str">
        <f>IFERROR(__xludf.DUMMYFUNCTION("""COMPUTED_VALUE"""),"Evan Cassidy")</f>
        <v>Evan Cassidy</v>
      </c>
      <c r="B955" s="2">
        <f>IFERROR(__xludf.DUMMYFUNCTION("""COMPUTED_VALUE"""),1201.0)</f>
        <v>1201</v>
      </c>
      <c r="C955" s="2"/>
    </row>
    <row r="956">
      <c r="A956" s="2" t="str">
        <f>IFERROR(__xludf.DUMMYFUNCTION("""COMPUTED_VALUE"""),"Ty Cluff")</f>
        <v>Ty Cluff</v>
      </c>
      <c r="B956" s="2">
        <f>IFERROR(__xludf.DUMMYFUNCTION("""COMPUTED_VALUE"""),1201.0)</f>
        <v>1201</v>
      </c>
      <c r="C956" s="2"/>
    </row>
    <row r="957">
      <c r="A957" s="2" t="str">
        <f>IFERROR(__xludf.DUMMYFUNCTION("""COMPUTED_VALUE"""),"Leonardo Corbella")</f>
        <v>Leonardo Corbella</v>
      </c>
      <c r="B957" s="2">
        <f>IFERROR(__xludf.DUMMYFUNCTION("""COMPUTED_VALUE"""),1201.0)</f>
        <v>1201</v>
      </c>
      <c r="C957" s="2"/>
    </row>
    <row r="958">
      <c r="A958" s="2" t="str">
        <f>IFERROR(__xludf.DUMMYFUNCTION("""COMPUTED_VALUE"""),"Benjamin Elms")</f>
        <v>Benjamin Elms</v>
      </c>
      <c r="B958" s="2">
        <f>IFERROR(__xludf.DUMMYFUNCTION("""COMPUTED_VALUE"""),1201.0)</f>
        <v>1201</v>
      </c>
      <c r="C958" s="2"/>
    </row>
    <row r="959">
      <c r="A959" s="2" t="str">
        <f>IFERROR(__xludf.DUMMYFUNCTION("""COMPUTED_VALUE"""),"Connor Folan")</f>
        <v>Connor Folan</v>
      </c>
      <c r="B959" s="2">
        <f>IFERROR(__xludf.DUMMYFUNCTION("""COMPUTED_VALUE"""),1201.0)</f>
        <v>1201</v>
      </c>
      <c r="C959" s="2"/>
    </row>
    <row r="960">
      <c r="A960" s="2" t="str">
        <f>IFERROR(__xludf.DUMMYFUNCTION("""COMPUTED_VALUE"""),"Benjamin Kemp")</f>
        <v>Benjamin Kemp</v>
      </c>
      <c r="B960" s="2">
        <f>IFERROR(__xludf.DUMMYFUNCTION("""COMPUTED_VALUE"""),1201.0)</f>
        <v>1201</v>
      </c>
      <c r="C960" s="2"/>
    </row>
    <row r="961">
      <c r="A961" s="2" t="str">
        <f>IFERROR(__xludf.DUMMYFUNCTION("""COMPUTED_VALUE"""),"Erik Larsen")</f>
        <v>Erik Larsen</v>
      </c>
      <c r="B961" s="2">
        <f>IFERROR(__xludf.DUMMYFUNCTION("""COMPUTED_VALUE"""),1201.0)</f>
        <v>1201</v>
      </c>
      <c r="C961" s="2"/>
    </row>
    <row r="962">
      <c r="A962" s="2" t="str">
        <f>IFERROR(__xludf.DUMMYFUNCTION("""COMPUTED_VALUE"""),"Nolan Major")</f>
        <v>Nolan Major</v>
      </c>
      <c r="B962" s="2">
        <f>IFERROR(__xludf.DUMMYFUNCTION("""COMPUTED_VALUE"""),1201.0)</f>
        <v>1201</v>
      </c>
      <c r="C962" s="2"/>
    </row>
    <row r="963">
      <c r="A963" s="2" t="str">
        <f>IFERROR(__xludf.DUMMYFUNCTION("""COMPUTED_VALUE"""),"Jack Mombourquette")</f>
        <v>Jack Mombourquette</v>
      </c>
      <c r="B963" s="2">
        <f>IFERROR(__xludf.DUMMYFUNCTION("""COMPUTED_VALUE"""),1201.0)</f>
        <v>1201</v>
      </c>
      <c r="C963" s="2"/>
    </row>
    <row r="964">
      <c r="A964" s="2" t="str">
        <f>IFERROR(__xludf.DUMMYFUNCTION("""COMPUTED_VALUE"""),"Marcus Musgrove")</f>
        <v>Marcus Musgrove</v>
      </c>
      <c r="B964" s="2">
        <f>IFERROR(__xludf.DUMMYFUNCTION("""COMPUTED_VALUE"""),1201.0)</f>
        <v>1201</v>
      </c>
      <c r="C964" s="2"/>
    </row>
    <row r="965">
      <c r="A965" s="2" t="str">
        <f>IFERROR(__xludf.DUMMYFUNCTION("""COMPUTED_VALUE"""),"Carter Ross")</f>
        <v>Carter Ross</v>
      </c>
      <c r="B965" s="2">
        <f>IFERROR(__xludf.DUMMYFUNCTION("""COMPUTED_VALUE"""),1201.0)</f>
        <v>1201</v>
      </c>
      <c r="C965" s="2"/>
    </row>
    <row r="966">
      <c r="A966" s="2" t="str">
        <f>IFERROR(__xludf.DUMMYFUNCTION("""COMPUTED_VALUE"""),"Konrad Ruszczynski")</f>
        <v>Konrad Ruszczynski</v>
      </c>
      <c r="B966" s="2">
        <f>IFERROR(__xludf.DUMMYFUNCTION("""COMPUTED_VALUE"""),1201.0)</f>
        <v>1201</v>
      </c>
      <c r="C966" s="2"/>
    </row>
    <row r="967">
      <c r="A967" s="2" t="str">
        <f>IFERROR(__xludf.DUMMYFUNCTION("""COMPUTED_VALUE"""),"Piotr Ruszczynski")</f>
        <v>Piotr Ruszczynski</v>
      </c>
      <c r="B967" s="2">
        <f>IFERROR(__xludf.DUMMYFUNCTION("""COMPUTED_VALUE"""),1201.0)</f>
        <v>1201</v>
      </c>
      <c r="C967" s="2"/>
    </row>
    <row r="968">
      <c r="A968" s="2" t="str">
        <f>IFERROR(__xludf.DUMMYFUNCTION("""COMPUTED_VALUE"""),"Lior Shifrin")</f>
        <v>Lior Shifrin</v>
      </c>
      <c r="B968" s="2">
        <f>IFERROR(__xludf.DUMMYFUNCTION("""COMPUTED_VALUE"""),1201.0)</f>
        <v>1201</v>
      </c>
      <c r="C968" s="2"/>
    </row>
    <row r="969">
      <c r="A969" s="2" t="str">
        <f>IFERROR(__xludf.DUMMYFUNCTION("""COMPUTED_VALUE"""),"Isaac Spidell")</f>
        <v>Isaac Spidell</v>
      </c>
      <c r="B969" s="2">
        <f>IFERROR(__xludf.DUMMYFUNCTION("""COMPUTED_VALUE"""),1201.0)</f>
        <v>1201</v>
      </c>
      <c r="C969" s="2"/>
    </row>
    <row r="970">
      <c r="A970" s="2" t="str">
        <f>IFERROR(__xludf.DUMMYFUNCTION("""COMPUTED_VALUE"""),"Andrew Stevenson")</f>
        <v>Andrew Stevenson</v>
      </c>
      <c r="B970" s="2">
        <f>IFERROR(__xludf.DUMMYFUNCTION("""COMPUTED_VALUE"""),1201.0)</f>
        <v>1201</v>
      </c>
      <c r="C970" s="2"/>
    </row>
    <row r="971">
      <c r="A971" s="2" t="str">
        <f>IFERROR(__xludf.DUMMYFUNCTION("""COMPUTED_VALUE"""),"Marcus Tilgner")</f>
        <v>Marcus Tilgner</v>
      </c>
      <c r="B971" s="2">
        <f>IFERROR(__xludf.DUMMYFUNCTION("""COMPUTED_VALUE"""),1201.0)</f>
        <v>1201</v>
      </c>
      <c r="C971" s="2"/>
    </row>
    <row r="972">
      <c r="A972" s="2" t="str">
        <f>IFERROR(__xludf.DUMMYFUNCTION("""COMPUTED_VALUE"""),"Joseph Trudeau")</f>
        <v>Joseph Trudeau</v>
      </c>
      <c r="B972" s="2">
        <f>IFERROR(__xludf.DUMMYFUNCTION("""COMPUTED_VALUE"""),1201.0)</f>
        <v>1201</v>
      </c>
      <c r="C972" s="2"/>
    </row>
    <row r="973">
      <c r="A973" s="2" t="str">
        <f>IFERROR(__xludf.DUMMYFUNCTION("""COMPUTED_VALUE"""),"Chris Willman")</f>
        <v>Chris Willman</v>
      </c>
      <c r="B973" s="2">
        <f>IFERROR(__xludf.DUMMYFUNCTION("""COMPUTED_VALUE"""),1201.0)</f>
        <v>1201</v>
      </c>
      <c r="C973" s="2"/>
    </row>
    <row r="974">
      <c r="A974" s="2" t="str">
        <f>IFERROR(__xludf.DUMMYFUNCTION("""COMPUTED_VALUE"""),"Cameron Bignell")</f>
        <v>Cameron Bignell</v>
      </c>
      <c r="B974" s="2">
        <f>IFERROR(__xludf.DUMMYFUNCTION("""COMPUTED_VALUE"""),1202.0)</f>
        <v>1202</v>
      </c>
      <c r="C974" s="2"/>
    </row>
    <row r="975">
      <c r="A975" s="2" t="str">
        <f>IFERROR(__xludf.DUMMYFUNCTION("""COMPUTED_VALUE"""),"Alistair Brown")</f>
        <v>Alistair Brown</v>
      </c>
      <c r="B975" s="2">
        <f>IFERROR(__xludf.DUMMYFUNCTION("""COMPUTED_VALUE"""),1202.0)</f>
        <v>1202</v>
      </c>
      <c r="C975" s="2"/>
    </row>
    <row r="976">
      <c r="A976" s="2" t="str">
        <f>IFERROR(__xludf.DUMMYFUNCTION("""COMPUTED_VALUE"""),"Connor Carbonetto")</f>
        <v>Connor Carbonetto</v>
      </c>
      <c r="B976" s="2">
        <f>IFERROR(__xludf.DUMMYFUNCTION("""COMPUTED_VALUE"""),1202.0)</f>
        <v>1202</v>
      </c>
      <c r="C976" s="2"/>
    </row>
    <row r="977">
      <c r="A977" s="2" t="str">
        <f>IFERROR(__xludf.DUMMYFUNCTION("""COMPUTED_VALUE"""),"Isaac Donnelly")</f>
        <v>Isaac Donnelly</v>
      </c>
      <c r="B977" s="2">
        <f>IFERROR(__xludf.DUMMYFUNCTION("""COMPUTED_VALUE"""),1202.0)</f>
        <v>1202</v>
      </c>
      <c r="C977" s="2"/>
    </row>
    <row r="978">
      <c r="A978" s="2" t="str">
        <f>IFERROR(__xludf.DUMMYFUNCTION("""COMPUTED_VALUE"""),"Shaun Driscoll")</f>
        <v>Shaun Driscoll</v>
      </c>
      <c r="B978" s="2">
        <f>IFERROR(__xludf.DUMMYFUNCTION("""COMPUTED_VALUE"""),1202.0)</f>
        <v>1202</v>
      </c>
      <c r="C978" s="2"/>
    </row>
    <row r="979">
      <c r="A979" s="2" t="str">
        <f>IFERROR(__xludf.DUMMYFUNCTION("""COMPUTED_VALUE"""),"Chloe Erhardt")</f>
        <v>Chloe Erhardt</v>
      </c>
      <c r="B979" s="2">
        <f>IFERROR(__xludf.DUMMYFUNCTION("""COMPUTED_VALUE"""),1202.0)</f>
        <v>1202</v>
      </c>
      <c r="C979" s="2"/>
    </row>
    <row r="980">
      <c r="A980" s="2" t="str">
        <f>IFERROR(__xludf.DUMMYFUNCTION("""COMPUTED_VALUE"""),"Marielle Garcia")</f>
        <v>Marielle Garcia</v>
      </c>
      <c r="B980" s="2">
        <f>IFERROR(__xludf.DUMMYFUNCTION("""COMPUTED_VALUE"""),1202.0)</f>
        <v>1202</v>
      </c>
      <c r="C980" s="2"/>
    </row>
    <row r="981">
      <c r="A981" s="2" t="str">
        <f>IFERROR(__xludf.DUMMYFUNCTION("""COMPUTED_VALUE"""),"Abbey Gilliland")</f>
        <v>Abbey Gilliland</v>
      </c>
      <c r="B981" s="2">
        <f>IFERROR(__xludf.DUMMYFUNCTION("""COMPUTED_VALUE"""),1202.0)</f>
        <v>1202</v>
      </c>
      <c r="C981" s="2"/>
    </row>
    <row r="982">
      <c r="A982" s="2" t="str">
        <f>IFERROR(__xludf.DUMMYFUNCTION("""COMPUTED_VALUE"""),"Tomer Gluzman")</f>
        <v>Tomer Gluzman</v>
      </c>
      <c r="B982" s="2">
        <f>IFERROR(__xludf.DUMMYFUNCTION("""COMPUTED_VALUE"""),1202.0)</f>
        <v>1202</v>
      </c>
      <c r="C982" s="2"/>
    </row>
    <row r="983">
      <c r="A983" s="2" t="str">
        <f>IFERROR(__xludf.DUMMYFUNCTION("""COMPUTED_VALUE"""),"Olivia Goldie")</f>
        <v>Olivia Goldie</v>
      </c>
      <c r="B983" s="2">
        <f>IFERROR(__xludf.DUMMYFUNCTION("""COMPUTED_VALUE"""),1202.0)</f>
        <v>1202</v>
      </c>
      <c r="C983" s="2"/>
    </row>
    <row r="984">
      <c r="A984" s="2" t="str">
        <f>IFERROR(__xludf.DUMMYFUNCTION("""COMPUTED_VALUE"""),"Clare Holton-Hickey")</f>
        <v>Clare Holton-Hickey</v>
      </c>
      <c r="B984" s="2">
        <f>IFERROR(__xludf.DUMMYFUNCTION("""COMPUTED_VALUE"""),1202.0)</f>
        <v>1202</v>
      </c>
      <c r="C984" s="2"/>
    </row>
    <row r="985">
      <c r="A985" s="2" t="str">
        <f>IFERROR(__xludf.DUMMYFUNCTION("""COMPUTED_VALUE"""),"Carter Janman")</f>
        <v>Carter Janman</v>
      </c>
      <c r="B985" s="2">
        <f>IFERROR(__xludf.DUMMYFUNCTION("""COMPUTED_VALUE"""),1202.0)</f>
        <v>1202</v>
      </c>
      <c r="C985" s="2"/>
    </row>
    <row r="986">
      <c r="A986" s="2" t="str">
        <f>IFERROR(__xludf.DUMMYFUNCTION("""COMPUTED_VALUE"""),"Jack Kelly")</f>
        <v>Jack Kelly</v>
      </c>
      <c r="B986" s="2">
        <f>IFERROR(__xludf.DUMMYFUNCTION("""COMPUTED_VALUE"""),1202.0)</f>
        <v>1202</v>
      </c>
      <c r="C986" s="2"/>
    </row>
    <row r="987">
      <c r="A987" s="2" t="str">
        <f>IFERROR(__xludf.DUMMYFUNCTION("""COMPUTED_VALUE"""),"Ashlyn Kingham")</f>
        <v>Ashlyn Kingham</v>
      </c>
      <c r="B987" s="2">
        <f>IFERROR(__xludf.DUMMYFUNCTION("""COMPUTED_VALUE"""),1202.0)</f>
        <v>1202</v>
      </c>
      <c r="C987" s="2"/>
    </row>
    <row r="988">
      <c r="A988" s="2" t="str">
        <f>IFERROR(__xludf.DUMMYFUNCTION("""COMPUTED_VALUE"""),"Kaleb Lange")</f>
        <v>Kaleb Lange</v>
      </c>
      <c r="B988" s="2">
        <f>IFERROR(__xludf.DUMMYFUNCTION("""COMPUTED_VALUE"""),1202.0)</f>
        <v>1202</v>
      </c>
      <c r="C988" s="2"/>
    </row>
    <row r="989">
      <c r="A989" s="2" t="str">
        <f>IFERROR(__xludf.DUMMYFUNCTION("""COMPUTED_VALUE"""),"Emerson Lavictoire")</f>
        <v>Emerson Lavictoire</v>
      </c>
      <c r="B989" s="2">
        <f>IFERROR(__xludf.DUMMYFUNCTION("""COMPUTED_VALUE"""),1202.0)</f>
        <v>1202</v>
      </c>
      <c r="C989" s="2"/>
    </row>
    <row r="990">
      <c r="A990" s="2" t="str">
        <f>IFERROR(__xludf.DUMMYFUNCTION("""COMPUTED_VALUE"""),"Aidan Leroux")</f>
        <v>Aidan Leroux</v>
      </c>
      <c r="B990" s="2">
        <f>IFERROR(__xludf.DUMMYFUNCTION("""COMPUTED_VALUE"""),1202.0)</f>
        <v>1202</v>
      </c>
      <c r="C990" s="2"/>
    </row>
    <row r="991">
      <c r="A991" s="2" t="str">
        <f>IFERROR(__xludf.DUMMYFUNCTION("""COMPUTED_VALUE"""),"Hope Lussier")</f>
        <v>Hope Lussier</v>
      </c>
      <c r="B991" s="2">
        <f>IFERROR(__xludf.DUMMYFUNCTION("""COMPUTED_VALUE"""),1202.0)</f>
        <v>1202</v>
      </c>
      <c r="C991" s="2"/>
    </row>
    <row r="992">
      <c r="A992" s="2" t="str">
        <f>IFERROR(__xludf.DUMMYFUNCTION("""COMPUTED_VALUE"""),"Cohen McDonald")</f>
        <v>Cohen McDonald</v>
      </c>
      <c r="B992" s="2">
        <f>IFERROR(__xludf.DUMMYFUNCTION("""COMPUTED_VALUE"""),1202.0)</f>
        <v>1202</v>
      </c>
      <c r="C992" s="2"/>
    </row>
    <row r="993">
      <c r="A993" s="2" t="str">
        <f>IFERROR(__xludf.DUMMYFUNCTION("""COMPUTED_VALUE"""),"Nicholas Milbury")</f>
        <v>Nicholas Milbury</v>
      </c>
      <c r="B993" s="2">
        <f>IFERROR(__xludf.DUMMYFUNCTION("""COMPUTED_VALUE"""),1202.0)</f>
        <v>1202</v>
      </c>
      <c r="C993" s="2"/>
    </row>
    <row r="994">
      <c r="A994" s="2" t="str">
        <f>IFERROR(__xludf.DUMMYFUNCTION("""COMPUTED_VALUE"""),"Jakob Moore")</f>
        <v>Jakob Moore</v>
      </c>
      <c r="B994" s="2">
        <f>IFERROR(__xludf.DUMMYFUNCTION("""COMPUTED_VALUE"""),1202.0)</f>
        <v>1202</v>
      </c>
      <c r="C994" s="2"/>
    </row>
    <row r="995">
      <c r="A995" s="2" t="str">
        <f>IFERROR(__xludf.DUMMYFUNCTION("""COMPUTED_VALUE"""),"Kwynn Parlour")</f>
        <v>Kwynn Parlour</v>
      </c>
      <c r="B995" s="2">
        <f>IFERROR(__xludf.DUMMYFUNCTION("""COMPUTED_VALUE"""),1202.0)</f>
        <v>1202</v>
      </c>
      <c r="C995" s="2"/>
    </row>
    <row r="996">
      <c r="A996" s="2" t="str">
        <f>IFERROR(__xludf.DUMMYFUNCTION("""COMPUTED_VALUE"""),"Jaryell Sales")</f>
        <v>Jaryell Sales</v>
      </c>
      <c r="B996" s="2">
        <f>IFERROR(__xludf.DUMMYFUNCTION("""COMPUTED_VALUE"""),1202.0)</f>
        <v>1202</v>
      </c>
      <c r="C996" s="2"/>
    </row>
    <row r="997">
      <c r="A997" s="2" t="str">
        <f>IFERROR(__xludf.DUMMYFUNCTION("""COMPUTED_VALUE"""),"Matthew Strotmann")</f>
        <v>Matthew Strotmann</v>
      </c>
      <c r="B997" s="2">
        <f>IFERROR(__xludf.DUMMYFUNCTION("""COMPUTED_VALUE"""),1202.0)</f>
        <v>1202</v>
      </c>
      <c r="C997" s="2"/>
    </row>
    <row r="998">
      <c r="A998" s="2" t="str">
        <f>IFERROR(__xludf.DUMMYFUNCTION("""COMPUTED_VALUE"""),"Ryan Swanson")</f>
        <v>Ryan Swanson</v>
      </c>
      <c r="B998" s="2">
        <f>IFERROR(__xludf.DUMMYFUNCTION("""COMPUTED_VALUE"""),1202.0)</f>
        <v>1202</v>
      </c>
      <c r="C998" s="2"/>
    </row>
    <row r="999">
      <c r="A999" s="2" t="str">
        <f>IFERROR(__xludf.DUMMYFUNCTION("""COMPUTED_VALUE"""),"Saad Ahmed Syed")</f>
        <v>Saad Ahmed Syed</v>
      </c>
      <c r="B999" s="2">
        <f>IFERROR(__xludf.DUMMYFUNCTION("""COMPUTED_VALUE"""),1202.0)</f>
        <v>1202</v>
      </c>
      <c r="C999" s="2"/>
    </row>
    <row r="1000">
      <c r="A1000" s="2" t="str">
        <f>IFERROR(__xludf.DUMMYFUNCTION("""COMPUTED_VALUE"""),"Joshua Teeter")</f>
        <v>Joshua Teeter</v>
      </c>
      <c r="B1000" s="2">
        <f>IFERROR(__xludf.DUMMYFUNCTION("""COMPUTED_VALUE"""),1202.0)</f>
        <v>1202</v>
      </c>
      <c r="C1000" s="2"/>
    </row>
    <row r="1001">
      <c r="A1001" s="2" t="str">
        <f>IFERROR(__xludf.DUMMYFUNCTION("""COMPUTED_VALUE"""),"Conor Diffey")</f>
        <v>Conor Diffey</v>
      </c>
      <c r="B1001" s="2">
        <f>IFERROR(__xludf.DUMMYFUNCTION("""COMPUTED_VALUE"""),1203.0)</f>
        <v>1203</v>
      </c>
      <c r="C1001" s="2"/>
    </row>
    <row r="1002">
      <c r="A1002" s="2" t="str">
        <f>IFERROR(__xludf.DUMMYFUNCTION("""COMPUTED_VALUE"""),"Jennifer Eaton")</f>
        <v>Jennifer Eaton</v>
      </c>
      <c r="B1002" s="2">
        <f>IFERROR(__xludf.DUMMYFUNCTION("""COMPUTED_VALUE"""),1203.0)</f>
        <v>1203</v>
      </c>
      <c r="C1002" s="2"/>
    </row>
    <row r="1003">
      <c r="A1003" s="2" t="str">
        <f>IFERROR(__xludf.DUMMYFUNCTION("""COMPUTED_VALUE"""),"Makayla Embleton-Cabrera")</f>
        <v>Makayla Embleton-Cabrera</v>
      </c>
      <c r="B1003" s="2">
        <f>IFERROR(__xludf.DUMMYFUNCTION("""COMPUTED_VALUE"""),1203.0)</f>
        <v>1203</v>
      </c>
      <c r="C1003" s="2"/>
    </row>
    <row r="1004">
      <c r="A1004" s="2" t="str">
        <f>IFERROR(__xludf.DUMMYFUNCTION("""COMPUTED_VALUE"""),"Abby Glandon")</f>
        <v>Abby Glandon</v>
      </c>
      <c r="B1004" s="2">
        <f>IFERROR(__xludf.DUMMYFUNCTION("""COMPUTED_VALUE"""),1203.0)</f>
        <v>1203</v>
      </c>
      <c r="C1004" s="2"/>
    </row>
    <row r="1005">
      <c r="A1005" s="2" t="str">
        <f>IFERROR(__xludf.DUMMYFUNCTION("""COMPUTED_VALUE"""),"Ben Harvey")</f>
        <v>Ben Harvey</v>
      </c>
      <c r="B1005" s="2">
        <f>IFERROR(__xludf.DUMMYFUNCTION("""COMPUTED_VALUE"""),1203.0)</f>
        <v>1203</v>
      </c>
      <c r="C1005" s="2"/>
    </row>
    <row r="1006">
      <c r="A1006" s="2" t="str">
        <f>IFERROR(__xludf.DUMMYFUNCTION("""COMPUTED_VALUE"""),"Erin Jones")</f>
        <v>Erin Jones</v>
      </c>
      <c r="B1006" s="2">
        <f>IFERROR(__xludf.DUMMYFUNCTION("""COMPUTED_VALUE"""),1203.0)</f>
        <v>1203</v>
      </c>
      <c r="C1006" s="2"/>
    </row>
    <row r="1007">
      <c r="A1007" s="2" t="str">
        <f>IFERROR(__xludf.DUMMYFUNCTION("""COMPUTED_VALUE"""),"Anousa Keo-Nou")</f>
        <v>Anousa Keo-Nou</v>
      </c>
      <c r="B1007" s="2">
        <f>IFERROR(__xludf.DUMMYFUNCTION("""COMPUTED_VALUE"""),1203.0)</f>
        <v>1203</v>
      </c>
      <c r="C1007" s="2"/>
    </row>
    <row r="1008">
      <c r="A1008" s="2" t="str">
        <f>IFERROR(__xludf.DUMMYFUNCTION("""COMPUTED_VALUE"""),"Catharina Lamb")</f>
        <v>Catharina Lamb</v>
      </c>
      <c r="B1008" s="2">
        <f>IFERROR(__xludf.DUMMYFUNCTION("""COMPUTED_VALUE"""),1203.0)</f>
        <v>1203</v>
      </c>
      <c r="C1008" s="2"/>
    </row>
    <row r="1009">
      <c r="A1009" s="2" t="str">
        <f>IFERROR(__xludf.DUMMYFUNCTION("""COMPUTED_VALUE"""),"Tegan Larkin")</f>
        <v>Tegan Larkin</v>
      </c>
      <c r="B1009" s="2">
        <f>IFERROR(__xludf.DUMMYFUNCTION("""COMPUTED_VALUE"""),1203.0)</f>
        <v>1203</v>
      </c>
      <c r="C1009" s="2"/>
    </row>
    <row r="1010">
      <c r="A1010" s="2" t="str">
        <f>IFERROR(__xludf.DUMMYFUNCTION("""COMPUTED_VALUE"""),"Emily Lawson")</f>
        <v>Emily Lawson</v>
      </c>
      <c r="B1010" s="2">
        <f>IFERROR(__xludf.DUMMYFUNCTION("""COMPUTED_VALUE"""),1203.0)</f>
        <v>1203</v>
      </c>
      <c r="C1010" s="2"/>
    </row>
    <row r="1011">
      <c r="A1011" s="2" t="str">
        <f>IFERROR(__xludf.DUMMYFUNCTION("""COMPUTED_VALUE"""),"Daniel Marsden")</f>
        <v>Daniel Marsden</v>
      </c>
      <c r="B1011" s="2">
        <f>IFERROR(__xludf.DUMMYFUNCTION("""COMPUTED_VALUE"""),1203.0)</f>
        <v>1203</v>
      </c>
      <c r="C1011" s="2"/>
    </row>
    <row r="1012">
      <c r="A1012" s="2" t="str">
        <f>IFERROR(__xludf.DUMMYFUNCTION("""COMPUTED_VALUE"""),"Ahmad Masad")</f>
        <v>Ahmad Masad</v>
      </c>
      <c r="B1012" s="2">
        <f>IFERROR(__xludf.DUMMYFUNCTION("""COMPUTED_VALUE"""),1203.0)</f>
        <v>1203</v>
      </c>
      <c r="C1012" s="2"/>
    </row>
    <row r="1013">
      <c r="A1013" s="2" t="str">
        <f>IFERROR(__xludf.DUMMYFUNCTION("""COMPUTED_VALUE"""),"Ashley Mason")</f>
        <v>Ashley Mason</v>
      </c>
      <c r="B1013" s="2">
        <f>IFERROR(__xludf.DUMMYFUNCTION("""COMPUTED_VALUE"""),1203.0)</f>
        <v>1203</v>
      </c>
      <c r="C1013" s="2"/>
    </row>
    <row r="1014">
      <c r="A1014" s="2" t="str">
        <f>IFERROR(__xludf.DUMMYFUNCTION("""COMPUTED_VALUE"""),"Morgan McEwen")</f>
        <v>Morgan McEwen</v>
      </c>
      <c r="B1014" s="2">
        <f>IFERROR(__xludf.DUMMYFUNCTION("""COMPUTED_VALUE"""),1203.0)</f>
        <v>1203</v>
      </c>
      <c r="C1014" s="2"/>
    </row>
    <row r="1015">
      <c r="A1015" s="2" t="str">
        <f>IFERROR(__xludf.DUMMYFUNCTION("""COMPUTED_VALUE"""),"Connor McKellar")</f>
        <v>Connor McKellar</v>
      </c>
      <c r="B1015" s="2">
        <f>IFERROR(__xludf.DUMMYFUNCTION("""COMPUTED_VALUE"""),1203.0)</f>
        <v>1203</v>
      </c>
      <c r="C1015" s="2"/>
    </row>
    <row r="1016">
      <c r="A1016" s="2" t="str">
        <f>IFERROR(__xludf.DUMMYFUNCTION("""COMPUTED_VALUE"""),"Kieran McNamee")</f>
        <v>Kieran McNamee</v>
      </c>
      <c r="B1016" s="2">
        <f>IFERROR(__xludf.DUMMYFUNCTION("""COMPUTED_VALUE"""),1203.0)</f>
        <v>1203</v>
      </c>
      <c r="C1016" s="2"/>
    </row>
    <row r="1017">
      <c r="A1017" s="2" t="str">
        <f>IFERROR(__xludf.DUMMYFUNCTION("""COMPUTED_VALUE"""),"Amy McStravick")</f>
        <v>Amy McStravick</v>
      </c>
      <c r="B1017" s="2">
        <f>IFERROR(__xludf.DUMMYFUNCTION("""COMPUTED_VALUE"""),1203.0)</f>
        <v>1203</v>
      </c>
      <c r="C1017" s="2"/>
    </row>
    <row r="1018">
      <c r="A1018" s="2" t="str">
        <f>IFERROR(__xludf.DUMMYFUNCTION("""COMPUTED_VALUE"""),"Korbyn Meier")</f>
        <v>Korbyn Meier</v>
      </c>
      <c r="B1018" s="2">
        <f>IFERROR(__xludf.DUMMYFUNCTION("""COMPUTED_VALUE"""),1203.0)</f>
        <v>1203</v>
      </c>
      <c r="C1018" s="2"/>
    </row>
    <row r="1019">
      <c r="A1019" s="2" t="str">
        <f>IFERROR(__xludf.DUMMYFUNCTION("""COMPUTED_VALUE"""),"Audrey Mills")</f>
        <v>Audrey Mills</v>
      </c>
      <c r="B1019" s="2">
        <f>IFERROR(__xludf.DUMMYFUNCTION("""COMPUTED_VALUE"""),1203.0)</f>
        <v>1203</v>
      </c>
      <c r="C1019" s="2"/>
    </row>
    <row r="1020">
      <c r="A1020" s="2" t="str">
        <f>IFERROR(__xludf.DUMMYFUNCTION("""COMPUTED_VALUE"""),"Isabella Mockett")</f>
        <v>Isabella Mockett</v>
      </c>
      <c r="B1020" s="2">
        <f>IFERROR(__xludf.DUMMYFUNCTION("""COMPUTED_VALUE"""),1203.0)</f>
        <v>1203</v>
      </c>
      <c r="C1020" s="2"/>
    </row>
    <row r="1021">
      <c r="A1021" s="2" t="str">
        <f>IFERROR(__xludf.DUMMYFUNCTION("""COMPUTED_VALUE"""),"Lauren Mousseau")</f>
        <v>Lauren Mousseau</v>
      </c>
      <c r="B1021" s="2">
        <f>IFERROR(__xludf.DUMMYFUNCTION("""COMPUTED_VALUE"""),1203.0)</f>
        <v>1203</v>
      </c>
      <c r="C1021" s="2"/>
    </row>
    <row r="1022">
      <c r="A1022" s="2" t="str">
        <f>IFERROR(__xludf.DUMMYFUNCTION("""COMPUTED_VALUE"""),"Noah Moxley")</f>
        <v>Noah Moxley</v>
      </c>
      <c r="B1022" s="2">
        <f>IFERROR(__xludf.DUMMYFUNCTION("""COMPUTED_VALUE"""),1203.0)</f>
        <v>1203</v>
      </c>
      <c r="C1022" s="2"/>
    </row>
    <row r="1023">
      <c r="A1023" s="2" t="str">
        <f>IFERROR(__xludf.DUMMYFUNCTION("""COMPUTED_VALUE"""),"Samuel Noseworthy")</f>
        <v>Samuel Noseworthy</v>
      </c>
      <c r="B1023" s="2">
        <f>IFERROR(__xludf.DUMMYFUNCTION("""COMPUTED_VALUE"""),1203.0)</f>
        <v>1203</v>
      </c>
      <c r="C1023" s="2"/>
    </row>
    <row r="1024">
      <c r="A1024" s="2" t="str">
        <f>IFERROR(__xludf.DUMMYFUNCTION("""COMPUTED_VALUE"""),"Jordan O'Neil")</f>
        <v>Jordan O'Neil</v>
      </c>
      <c r="B1024" s="2">
        <f>IFERROR(__xludf.DUMMYFUNCTION("""COMPUTED_VALUE"""),1203.0)</f>
        <v>1203</v>
      </c>
      <c r="C1024" s="2"/>
    </row>
    <row r="1025">
      <c r="A1025" s="2" t="str">
        <f>IFERROR(__xludf.DUMMYFUNCTION("""COMPUTED_VALUE"""),"Andre Pamphile")</f>
        <v>Andre Pamphile</v>
      </c>
      <c r="B1025" s="2">
        <f>IFERROR(__xludf.DUMMYFUNCTION("""COMPUTED_VALUE"""),1203.0)</f>
        <v>1203</v>
      </c>
      <c r="C1025" s="2"/>
    </row>
    <row r="1026">
      <c r="A1026" s="2" t="str">
        <f>IFERROR(__xludf.DUMMYFUNCTION("""COMPUTED_VALUE"""),"Ella Pechkoff")</f>
        <v>Ella Pechkoff</v>
      </c>
      <c r="B1026" s="2">
        <f>IFERROR(__xludf.DUMMYFUNCTION("""COMPUTED_VALUE"""),1203.0)</f>
        <v>1203</v>
      </c>
      <c r="C1026" s="2"/>
    </row>
    <row r="1027">
      <c r="A1027" s="2" t="str">
        <f>IFERROR(__xludf.DUMMYFUNCTION("""COMPUTED_VALUE"""),"Eden Tourigny")</f>
        <v>Eden Tourigny</v>
      </c>
      <c r="B1027" s="2">
        <f>IFERROR(__xludf.DUMMYFUNCTION("""COMPUTED_VALUE"""),1203.0)</f>
        <v>1203</v>
      </c>
      <c r="C1027" s="2"/>
    </row>
    <row r="1028">
      <c r="A1028" s="2" t="str">
        <f>IFERROR(__xludf.DUMMYFUNCTION("""COMPUTED_VALUE"""),"Carley Virtue")</f>
        <v>Carley Virtue</v>
      </c>
      <c r="B1028" s="2">
        <f>IFERROR(__xludf.DUMMYFUNCTION("""COMPUTED_VALUE"""),1203.0)</f>
        <v>1203</v>
      </c>
      <c r="C1028" s="2"/>
    </row>
    <row r="1029">
      <c r="A1029" s="2" t="str">
        <f>IFERROR(__xludf.DUMMYFUNCTION("""COMPUTED_VALUE"""),"Emily Grace Wallace")</f>
        <v>Emily Grace Wallace</v>
      </c>
      <c r="B1029" s="2">
        <f>IFERROR(__xludf.DUMMYFUNCTION("""COMPUTED_VALUE"""),1203.0)</f>
        <v>1203</v>
      </c>
      <c r="C1029" s="2"/>
    </row>
    <row r="1030">
      <c r="A1030" s="2" t="str">
        <f>IFERROR(__xludf.DUMMYFUNCTION("""COMPUTED_VALUE"""),"Jayden Welburn")</f>
        <v>Jayden Welburn</v>
      </c>
      <c r="B1030" s="2">
        <f>IFERROR(__xludf.DUMMYFUNCTION("""COMPUTED_VALUE"""),1203.0)</f>
        <v>1203</v>
      </c>
      <c r="C1030" s="2"/>
    </row>
    <row r="1031">
      <c r="A1031" s="2" t="str">
        <f>IFERROR(__xludf.DUMMYFUNCTION("""COMPUTED_VALUE"""),"Erica Crosbie")</f>
        <v>Erica Crosbie</v>
      </c>
      <c r="B1031" s="2">
        <f>IFERROR(__xludf.DUMMYFUNCTION("""COMPUTED_VALUE"""),1204.0)</f>
        <v>1204</v>
      </c>
      <c r="C1031" s="2"/>
    </row>
    <row r="1032">
      <c r="A1032" s="2" t="str">
        <f>IFERROR(__xludf.DUMMYFUNCTION("""COMPUTED_VALUE"""),"Ella Grecco")</f>
        <v>Ella Grecco</v>
      </c>
      <c r="B1032" s="2">
        <f>IFERROR(__xludf.DUMMYFUNCTION("""COMPUTED_VALUE"""),1204.0)</f>
        <v>1204</v>
      </c>
      <c r="C1032" s="2"/>
    </row>
    <row r="1033">
      <c r="A1033" s="2" t="str">
        <f>IFERROR(__xludf.DUMMYFUNCTION("""COMPUTED_VALUE"""),"Victoria Hernandez")</f>
        <v>Victoria Hernandez</v>
      </c>
      <c r="B1033" s="2">
        <f>IFERROR(__xludf.DUMMYFUNCTION("""COMPUTED_VALUE"""),1204.0)</f>
        <v>1204</v>
      </c>
      <c r="C1033" s="2"/>
    </row>
    <row r="1034">
      <c r="A1034" s="2" t="str">
        <f>IFERROR(__xludf.DUMMYFUNCTION("""COMPUTED_VALUE"""),"Adam Landriault")</f>
        <v>Adam Landriault</v>
      </c>
      <c r="B1034" s="2">
        <f>IFERROR(__xludf.DUMMYFUNCTION("""COMPUTED_VALUE"""),1204.0)</f>
        <v>1204</v>
      </c>
      <c r="C1034" s="2"/>
    </row>
    <row r="1035">
      <c r="A1035" s="2" t="str">
        <f>IFERROR(__xludf.DUMMYFUNCTION("""COMPUTED_VALUE"""),"Sierra Mathew")</f>
        <v>Sierra Mathew</v>
      </c>
      <c r="B1035" s="2">
        <f>IFERROR(__xludf.DUMMYFUNCTION("""COMPUTED_VALUE"""),1204.0)</f>
        <v>1204</v>
      </c>
      <c r="C1035" s="2"/>
    </row>
    <row r="1036">
      <c r="A1036" s="2" t="str">
        <f>IFERROR(__xludf.DUMMYFUNCTION("""COMPUTED_VALUE"""),"Bryce McKenna")</f>
        <v>Bryce McKenna</v>
      </c>
      <c r="B1036" s="2">
        <f>IFERROR(__xludf.DUMMYFUNCTION("""COMPUTED_VALUE"""),1204.0)</f>
        <v>1204</v>
      </c>
      <c r="C1036" s="2"/>
    </row>
    <row r="1037">
      <c r="A1037" s="2" t="str">
        <f>IFERROR(__xludf.DUMMYFUNCTION("""COMPUTED_VALUE"""),"Ana Carolina Moreno Secaira")</f>
        <v>Ana Carolina Moreno Secaira</v>
      </c>
      <c r="B1037" s="2">
        <f>IFERROR(__xludf.DUMMYFUNCTION("""COMPUTED_VALUE"""),1204.0)</f>
        <v>1204</v>
      </c>
      <c r="C1037" s="2"/>
    </row>
    <row r="1038">
      <c r="A1038" s="2" t="str">
        <f>IFERROR(__xludf.DUMMYFUNCTION("""COMPUTED_VALUE"""),"Rocco Scopelliti")</f>
        <v>Rocco Scopelliti</v>
      </c>
      <c r="B1038" s="2">
        <f>IFERROR(__xludf.DUMMYFUNCTION("""COMPUTED_VALUE"""),1204.0)</f>
        <v>1204</v>
      </c>
      <c r="C1038" s="2"/>
    </row>
    <row r="1039">
      <c r="A1039" s="2" t="str">
        <f>IFERROR(__xludf.DUMMYFUNCTION("""COMPUTED_VALUE"""),"Jacob Sherwin")</f>
        <v>Jacob Sherwin</v>
      </c>
      <c r="B1039" s="2">
        <f>IFERROR(__xludf.DUMMYFUNCTION("""COMPUTED_VALUE"""),1204.0)</f>
        <v>1204</v>
      </c>
      <c r="C1039" s="2"/>
    </row>
    <row r="1040">
      <c r="A1040" s="2" t="str">
        <f>IFERROR(__xludf.DUMMYFUNCTION("""COMPUTED_VALUE"""),"Tommy Summers")</f>
        <v>Tommy Summers</v>
      </c>
      <c r="B1040" s="2">
        <f>IFERROR(__xludf.DUMMYFUNCTION("""COMPUTED_VALUE"""),1204.0)</f>
        <v>1204</v>
      </c>
      <c r="C1040" s="2"/>
    </row>
    <row r="1041">
      <c r="A1041" s="2" t="str">
        <f>IFERROR(__xludf.DUMMYFUNCTION("""COMPUTED_VALUE"""),"Tara Whitworth")</f>
        <v>Tara Whitworth</v>
      </c>
      <c r="B1041" s="2">
        <f>IFERROR(__xludf.DUMMYFUNCTION("""COMPUTED_VALUE"""),1204.0)</f>
        <v>1204</v>
      </c>
      <c r="C1041" s="2"/>
    </row>
    <row r="1042">
      <c r="A1042" s="2" t="str">
        <f>IFERROR(__xludf.DUMMYFUNCTION("""COMPUTED_VALUE"""),"Owen Brown")</f>
        <v>Owen Brown</v>
      </c>
      <c r="B1042" s="2">
        <f>IFERROR(__xludf.DUMMYFUNCTION("""COMPUTED_VALUE"""),1205.0)</f>
        <v>1205</v>
      </c>
      <c r="C1042" s="2"/>
    </row>
    <row r="1043">
      <c r="A1043" s="2" t="str">
        <f>IFERROR(__xludf.DUMMYFUNCTION("""COMPUTED_VALUE"""),"Darcy Castellarin")</f>
        <v>Darcy Castellarin</v>
      </c>
      <c r="B1043" s="2">
        <f>IFERROR(__xludf.DUMMYFUNCTION("""COMPUTED_VALUE"""),1205.0)</f>
        <v>1205</v>
      </c>
      <c r="C1043" s="2"/>
    </row>
    <row r="1044">
      <c r="A1044" s="2" t="str">
        <f>IFERROR(__xludf.DUMMYFUNCTION("""COMPUTED_VALUE"""),"Benjamin Cox")</f>
        <v>Benjamin Cox</v>
      </c>
      <c r="B1044" s="2">
        <f>IFERROR(__xludf.DUMMYFUNCTION("""COMPUTED_VALUE"""),1205.0)</f>
        <v>1205</v>
      </c>
      <c r="C1044" s="2"/>
    </row>
    <row r="1045">
      <c r="A1045" s="2" t="str">
        <f>IFERROR(__xludf.DUMMYFUNCTION("""COMPUTED_VALUE"""),"Declan Crew-Gee")</f>
        <v>Declan Crew-Gee</v>
      </c>
      <c r="B1045" s="2">
        <f>IFERROR(__xludf.DUMMYFUNCTION("""COMPUTED_VALUE"""),1205.0)</f>
        <v>1205</v>
      </c>
      <c r="C1045" s="2"/>
    </row>
    <row r="1046">
      <c r="A1046" s="2" t="str">
        <f>IFERROR(__xludf.DUMMYFUNCTION("""COMPUTED_VALUE"""),"Patrick Dawes")</f>
        <v>Patrick Dawes</v>
      </c>
      <c r="B1046" s="2">
        <f>IFERROR(__xludf.DUMMYFUNCTION("""COMPUTED_VALUE"""),1205.0)</f>
        <v>1205</v>
      </c>
      <c r="C1046" s="2"/>
    </row>
    <row r="1047">
      <c r="A1047" s="2" t="str">
        <f>IFERROR(__xludf.DUMMYFUNCTION("""COMPUTED_VALUE"""),"Neil James Duncan")</f>
        <v>Neil James Duncan</v>
      </c>
      <c r="B1047" s="2">
        <f>IFERROR(__xludf.DUMMYFUNCTION("""COMPUTED_VALUE"""),1205.0)</f>
        <v>1205</v>
      </c>
      <c r="C1047" s="2"/>
    </row>
    <row r="1048">
      <c r="A1048" s="2" t="str">
        <f>IFERROR(__xludf.DUMMYFUNCTION("""COMPUTED_VALUE"""),"Tristan Eam")</f>
        <v>Tristan Eam</v>
      </c>
      <c r="B1048" s="2">
        <f>IFERROR(__xludf.DUMMYFUNCTION("""COMPUTED_VALUE"""),1205.0)</f>
        <v>1205</v>
      </c>
      <c r="C1048" s="2"/>
    </row>
    <row r="1049">
      <c r="A1049" s="2" t="str">
        <f>IFERROR(__xludf.DUMMYFUNCTION("""COMPUTED_VALUE"""),"Owen Ehrl")</f>
        <v>Owen Ehrl</v>
      </c>
      <c r="B1049" s="2">
        <f>IFERROR(__xludf.DUMMYFUNCTION("""COMPUTED_VALUE"""),1205.0)</f>
        <v>1205</v>
      </c>
      <c r="C1049" s="2"/>
    </row>
    <row r="1050">
      <c r="A1050" s="2" t="str">
        <f>IFERROR(__xludf.DUMMYFUNCTION("""COMPUTED_VALUE"""),"Hunter Evans")</f>
        <v>Hunter Evans</v>
      </c>
      <c r="B1050" s="2">
        <f>IFERROR(__xludf.DUMMYFUNCTION("""COMPUTED_VALUE"""),1205.0)</f>
        <v>1205</v>
      </c>
      <c r="C1050" s="2"/>
    </row>
    <row r="1051">
      <c r="A1051" s="2" t="str">
        <f>IFERROR(__xludf.DUMMYFUNCTION("""COMPUTED_VALUE"""),"David Franco")</f>
        <v>David Franco</v>
      </c>
      <c r="B1051" s="2">
        <f>IFERROR(__xludf.DUMMYFUNCTION("""COMPUTED_VALUE"""),1205.0)</f>
        <v>1205</v>
      </c>
      <c r="C1051" s="2"/>
    </row>
    <row r="1052">
      <c r="A1052" s="2" t="str">
        <f>IFERROR(__xludf.DUMMYFUNCTION("""COMPUTED_VALUE"""),"Liam Haggerty")</f>
        <v>Liam Haggerty</v>
      </c>
      <c r="B1052" s="2">
        <f>IFERROR(__xludf.DUMMYFUNCTION("""COMPUTED_VALUE"""),1205.0)</f>
        <v>1205</v>
      </c>
      <c r="C1052" s="2"/>
    </row>
    <row r="1053">
      <c r="A1053" s="2" t="str">
        <f>IFERROR(__xludf.DUMMYFUNCTION("""COMPUTED_VALUE"""),"Cole Haughton")</f>
        <v>Cole Haughton</v>
      </c>
      <c r="B1053" s="2">
        <f>IFERROR(__xludf.DUMMYFUNCTION("""COMPUTED_VALUE"""),1205.0)</f>
        <v>1205</v>
      </c>
      <c r="C1053" s="2"/>
    </row>
    <row r="1054">
      <c r="A1054" s="2" t="str">
        <f>IFERROR(__xludf.DUMMYFUNCTION("""COMPUTED_VALUE"""),"Kurtis Hawkes")</f>
        <v>Kurtis Hawkes</v>
      </c>
      <c r="B1054" s="2">
        <f>IFERROR(__xludf.DUMMYFUNCTION("""COMPUTED_VALUE"""),1205.0)</f>
        <v>1205</v>
      </c>
      <c r="C1054" s="2"/>
    </row>
    <row r="1055">
      <c r="A1055" s="2" t="str">
        <f>IFERROR(__xludf.DUMMYFUNCTION("""COMPUTED_VALUE"""),"Ryan Imamu")</f>
        <v>Ryan Imamu</v>
      </c>
      <c r="B1055" s="2">
        <f>IFERROR(__xludf.DUMMYFUNCTION("""COMPUTED_VALUE"""),1205.0)</f>
        <v>1205</v>
      </c>
      <c r="C1055" s="2"/>
    </row>
    <row r="1056">
      <c r="A1056" s="2" t="str">
        <f>IFERROR(__xludf.DUMMYFUNCTION("""COMPUTED_VALUE"""),"Bradley Luxton")</f>
        <v>Bradley Luxton</v>
      </c>
      <c r="B1056" s="2">
        <f>IFERROR(__xludf.DUMMYFUNCTION("""COMPUTED_VALUE"""),1205.0)</f>
        <v>1205</v>
      </c>
      <c r="C1056" s="2"/>
    </row>
    <row r="1057">
      <c r="A1057" s="2" t="str">
        <f>IFERROR(__xludf.DUMMYFUNCTION("""COMPUTED_VALUE"""),"Aidan MacLeod")</f>
        <v>Aidan MacLeod</v>
      </c>
      <c r="B1057" s="2">
        <f>IFERROR(__xludf.DUMMYFUNCTION("""COMPUTED_VALUE"""),1205.0)</f>
        <v>1205</v>
      </c>
      <c r="C1057" s="2"/>
    </row>
    <row r="1058">
      <c r="A1058" s="2" t="str">
        <f>IFERROR(__xludf.DUMMYFUNCTION("""COMPUTED_VALUE"""),"Shane McLean")</f>
        <v>Shane McLean</v>
      </c>
      <c r="B1058" s="2">
        <f>IFERROR(__xludf.DUMMYFUNCTION("""COMPUTED_VALUE"""),1205.0)</f>
        <v>1205</v>
      </c>
      <c r="C1058" s="2"/>
    </row>
    <row r="1059">
      <c r="A1059" s="2" t="str">
        <f>IFERROR(__xludf.DUMMYFUNCTION("""COMPUTED_VALUE"""),"Ethan Michaud")</f>
        <v>Ethan Michaud</v>
      </c>
      <c r="B1059" s="2">
        <f>IFERROR(__xludf.DUMMYFUNCTION("""COMPUTED_VALUE"""),1205.0)</f>
        <v>1205</v>
      </c>
      <c r="C1059" s="2"/>
    </row>
    <row r="1060">
      <c r="A1060" s="2" t="str">
        <f>IFERROR(__xludf.DUMMYFUNCTION("""COMPUTED_VALUE"""),"Joel Mullen")</f>
        <v>Joel Mullen</v>
      </c>
      <c r="B1060" s="2">
        <f>IFERROR(__xludf.DUMMYFUNCTION("""COMPUTED_VALUE"""),1205.0)</f>
        <v>1205</v>
      </c>
      <c r="C1060" s="2"/>
    </row>
    <row r="1061">
      <c r="A1061" s="2" t="str">
        <f>IFERROR(__xludf.DUMMYFUNCTION("""COMPUTED_VALUE"""),"Connor Phelan")</f>
        <v>Connor Phelan</v>
      </c>
      <c r="B1061" s="2">
        <f>IFERROR(__xludf.DUMMYFUNCTION("""COMPUTED_VALUE"""),1205.0)</f>
        <v>1205</v>
      </c>
      <c r="C1061" s="2"/>
    </row>
    <row r="1062">
      <c r="A1062" s="2" t="str">
        <f>IFERROR(__xludf.DUMMYFUNCTION("""COMPUTED_VALUE"""),"Jacob Read")</f>
        <v>Jacob Read</v>
      </c>
      <c r="B1062" s="2">
        <f>IFERROR(__xludf.DUMMYFUNCTION("""COMPUTED_VALUE"""),1205.0)</f>
        <v>1205</v>
      </c>
      <c r="C1062" s="2"/>
    </row>
    <row r="1063">
      <c r="A1063" s="2" t="str">
        <f>IFERROR(__xludf.DUMMYFUNCTION("""COMPUTED_VALUE"""),"Adam Riedel")</f>
        <v>Adam Riedel</v>
      </c>
      <c r="B1063" s="2">
        <f>IFERROR(__xludf.DUMMYFUNCTION("""COMPUTED_VALUE"""),1205.0)</f>
        <v>1205</v>
      </c>
      <c r="C1063" s="2"/>
    </row>
    <row r="1064">
      <c r="A1064" s="2" t="str">
        <f>IFERROR(__xludf.DUMMYFUNCTION("""COMPUTED_VALUE"""),"Eli Schoch")</f>
        <v>Eli Schoch</v>
      </c>
      <c r="B1064" s="2">
        <f>IFERROR(__xludf.DUMMYFUNCTION("""COMPUTED_VALUE"""),1205.0)</f>
        <v>1205</v>
      </c>
      <c r="C1064" s="2"/>
    </row>
    <row r="1065">
      <c r="A1065" s="2" t="str">
        <f>IFERROR(__xludf.DUMMYFUNCTION("""COMPUTED_VALUE"""),"Liam Shannon")</f>
        <v>Liam Shannon</v>
      </c>
      <c r="B1065" s="2">
        <f>IFERROR(__xludf.DUMMYFUNCTION("""COMPUTED_VALUE"""),1205.0)</f>
        <v>1205</v>
      </c>
      <c r="C1065" s="2"/>
    </row>
    <row r="1066">
      <c r="A1066" s="2" t="str">
        <f>IFERROR(__xludf.DUMMYFUNCTION("""COMPUTED_VALUE"""),"Kevin Sinhaseni")</f>
        <v>Kevin Sinhaseni</v>
      </c>
      <c r="B1066" s="2">
        <f>IFERROR(__xludf.DUMMYFUNCTION("""COMPUTED_VALUE"""),1205.0)</f>
        <v>1205</v>
      </c>
      <c r="C1066" s="2"/>
    </row>
    <row r="1067">
      <c r="A1067" s="2" t="str">
        <f>IFERROR(__xludf.DUMMYFUNCTION("""COMPUTED_VALUE"""),"Owen Smetham")</f>
        <v>Owen Smetham</v>
      </c>
      <c r="B1067" s="2">
        <f>IFERROR(__xludf.DUMMYFUNCTION("""COMPUTED_VALUE"""),1205.0)</f>
        <v>1205</v>
      </c>
      <c r="C1067" s="2"/>
    </row>
    <row r="1068">
      <c r="A1068" s="2" t="str">
        <f>IFERROR(__xludf.DUMMYFUNCTION("""COMPUTED_VALUE"""),"Noah Todd")</f>
        <v>Noah Todd</v>
      </c>
      <c r="B1068" s="2">
        <f>IFERROR(__xludf.DUMMYFUNCTION("""COMPUTED_VALUE"""),1205.0)</f>
        <v>1205</v>
      </c>
      <c r="C1068" s="2"/>
    </row>
    <row r="1069">
      <c r="A1069" s="2" t="str">
        <f>IFERROR(__xludf.DUMMYFUNCTION("""COMPUTED_VALUE"""),"Jayden Walcott")</f>
        <v>Jayden Walcott</v>
      </c>
      <c r="B1069" s="2">
        <f>IFERROR(__xludf.DUMMYFUNCTION("""COMPUTED_VALUE"""),1205.0)</f>
        <v>1205</v>
      </c>
      <c r="C1069" s="2"/>
    </row>
    <row r="1070">
      <c r="A1070" s="2" t="str">
        <f>IFERROR(__xludf.DUMMYFUNCTION("""COMPUTED_VALUE"""),"Ian Wightman")</f>
        <v>Ian Wightman</v>
      </c>
      <c r="B1070" s="2">
        <f>IFERROR(__xludf.DUMMYFUNCTION("""COMPUTED_VALUE"""),1205.0)</f>
        <v>1205</v>
      </c>
      <c r="C1070" s="2"/>
    </row>
    <row r="1071">
      <c r="A1071" s="2" t="str">
        <f>IFERROR(__xludf.DUMMYFUNCTION("""COMPUTED_VALUE"""),"Matthew Wright")</f>
        <v>Matthew Wright</v>
      </c>
      <c r="B1071" s="2">
        <f>IFERROR(__xludf.DUMMYFUNCTION("""COMPUTED_VALUE"""),1205.0)</f>
        <v>1205</v>
      </c>
      <c r="C1071" s="2"/>
    </row>
    <row r="1072">
      <c r="A1072" s="2" t="str">
        <f>IFERROR(__xludf.DUMMYFUNCTION("""COMPUTED_VALUE"""),"MacKenzie Allen")</f>
        <v>MacKenzie Allen</v>
      </c>
      <c r="B1072" s="2">
        <f>IFERROR(__xludf.DUMMYFUNCTION("""COMPUTED_VALUE"""),1206.0)</f>
        <v>1206</v>
      </c>
      <c r="C1072" s="2"/>
    </row>
    <row r="1073">
      <c r="A1073" s="2" t="str">
        <f>IFERROR(__xludf.DUMMYFUNCTION("""COMPUTED_VALUE"""),"Iris Anadol")</f>
        <v>Iris Anadol</v>
      </c>
      <c r="B1073" s="2">
        <f>IFERROR(__xludf.DUMMYFUNCTION("""COMPUTED_VALUE"""),1206.0)</f>
        <v>1206</v>
      </c>
      <c r="C1073" s="2"/>
    </row>
    <row r="1074">
      <c r="A1074" s="2" t="str">
        <f>IFERROR(__xludf.DUMMYFUNCTION("""COMPUTED_VALUE"""),"Kate Beaulieu")</f>
        <v>Kate Beaulieu</v>
      </c>
      <c r="B1074" s="2">
        <f>IFERROR(__xludf.DUMMYFUNCTION("""COMPUTED_VALUE"""),1206.0)</f>
        <v>1206</v>
      </c>
      <c r="C1074" s="2"/>
    </row>
    <row r="1075">
      <c r="A1075" s="2" t="str">
        <f>IFERROR(__xludf.DUMMYFUNCTION("""COMPUTED_VALUE"""),"Anika Bhatnagar")</f>
        <v>Anika Bhatnagar</v>
      </c>
      <c r="B1075" s="2">
        <f>IFERROR(__xludf.DUMMYFUNCTION("""COMPUTED_VALUE"""),1206.0)</f>
        <v>1206</v>
      </c>
      <c r="C1075" s="2"/>
    </row>
    <row r="1076">
      <c r="A1076" s="2" t="str">
        <f>IFERROR(__xludf.DUMMYFUNCTION("""COMPUTED_VALUE"""),"Hunter Carvish")</f>
        <v>Hunter Carvish</v>
      </c>
      <c r="B1076" s="2">
        <f>IFERROR(__xludf.DUMMYFUNCTION("""COMPUTED_VALUE"""),1206.0)</f>
        <v>1206</v>
      </c>
      <c r="C1076" s="2"/>
    </row>
    <row r="1077">
      <c r="A1077" s="2" t="str">
        <f>IFERROR(__xludf.DUMMYFUNCTION("""COMPUTED_VALUE"""),"Baylee Christink")</f>
        <v>Baylee Christink</v>
      </c>
      <c r="B1077" s="2">
        <f>IFERROR(__xludf.DUMMYFUNCTION("""COMPUTED_VALUE"""),1206.0)</f>
        <v>1206</v>
      </c>
      <c r="C1077" s="2"/>
    </row>
    <row r="1078">
      <c r="A1078" s="2" t="str">
        <f>IFERROR(__xludf.DUMMYFUNCTION("""COMPUTED_VALUE"""),"Olivia Dawe")</f>
        <v>Olivia Dawe</v>
      </c>
      <c r="B1078" s="2">
        <f>IFERROR(__xludf.DUMMYFUNCTION("""COMPUTED_VALUE"""),1206.0)</f>
        <v>1206</v>
      </c>
      <c r="C1078" s="2"/>
    </row>
    <row r="1079">
      <c r="A1079" s="2" t="str">
        <f>IFERROR(__xludf.DUMMYFUNCTION("""COMPUTED_VALUE"""),"Meaghan Gaudreau")</f>
        <v>Meaghan Gaudreau</v>
      </c>
      <c r="B1079" s="2">
        <f>IFERROR(__xludf.DUMMYFUNCTION("""COMPUTED_VALUE"""),1206.0)</f>
        <v>1206</v>
      </c>
      <c r="C1079" s="2"/>
    </row>
    <row r="1080">
      <c r="A1080" s="2" t="str">
        <f>IFERROR(__xludf.DUMMYFUNCTION("""COMPUTED_VALUE"""),"Sophia Golshaeian")</f>
        <v>Sophia Golshaeian</v>
      </c>
      <c r="B1080" s="2">
        <f>IFERROR(__xludf.DUMMYFUNCTION("""COMPUTED_VALUE"""),1206.0)</f>
        <v>1206</v>
      </c>
      <c r="C1080" s="2"/>
    </row>
    <row r="1081">
      <c r="A1081" s="2" t="str">
        <f>IFERROR(__xludf.DUMMYFUNCTION("""COMPUTED_VALUE"""),"Rowan Hernandez")</f>
        <v>Rowan Hernandez</v>
      </c>
      <c r="B1081" s="2">
        <f>IFERROR(__xludf.DUMMYFUNCTION("""COMPUTED_VALUE"""),1206.0)</f>
        <v>1206</v>
      </c>
      <c r="C1081" s="2"/>
    </row>
    <row r="1082">
      <c r="A1082" s="2" t="str">
        <f>IFERROR(__xludf.DUMMYFUNCTION("""COMPUTED_VALUE"""),"Evie Inman")</f>
        <v>Evie Inman</v>
      </c>
      <c r="B1082" s="2">
        <f>IFERROR(__xludf.DUMMYFUNCTION("""COMPUTED_VALUE"""),1206.0)</f>
        <v>1206</v>
      </c>
      <c r="C1082" s="2"/>
    </row>
    <row r="1083">
      <c r="A1083" s="2" t="str">
        <f>IFERROR(__xludf.DUMMYFUNCTION("""COMPUTED_VALUE"""),"Oceana Jolicoeur")</f>
        <v>Oceana Jolicoeur</v>
      </c>
      <c r="B1083" s="2">
        <f>IFERROR(__xludf.DUMMYFUNCTION("""COMPUTED_VALUE"""),1206.0)</f>
        <v>1206</v>
      </c>
      <c r="C1083" s="2"/>
    </row>
    <row r="1084">
      <c r="A1084" s="2" t="str">
        <f>IFERROR(__xludf.DUMMYFUNCTION("""COMPUTED_VALUE"""),"Ava Lambe")</f>
        <v>Ava Lambe</v>
      </c>
      <c r="B1084" s="2">
        <f>IFERROR(__xludf.DUMMYFUNCTION("""COMPUTED_VALUE"""),1206.0)</f>
        <v>1206</v>
      </c>
      <c r="C1084" s="2"/>
    </row>
    <row r="1085">
      <c r="A1085" s="2" t="str">
        <f>IFERROR(__xludf.DUMMYFUNCTION("""COMPUTED_VALUE"""),"Kaeden Leclerc")</f>
        <v>Kaeden Leclerc</v>
      </c>
      <c r="B1085" s="2">
        <f>IFERROR(__xludf.DUMMYFUNCTION("""COMPUTED_VALUE"""),1206.0)</f>
        <v>1206</v>
      </c>
      <c r="C1085" s="2"/>
    </row>
    <row r="1086">
      <c r="A1086" s="2" t="str">
        <f>IFERROR(__xludf.DUMMYFUNCTION("""COMPUTED_VALUE"""),"Kailey Lewis")</f>
        <v>Kailey Lewis</v>
      </c>
      <c r="B1086" s="2">
        <f>IFERROR(__xludf.DUMMYFUNCTION("""COMPUTED_VALUE"""),1206.0)</f>
        <v>1206</v>
      </c>
      <c r="C1086" s="2"/>
    </row>
    <row r="1087">
      <c r="A1087" s="2" t="str">
        <f>IFERROR(__xludf.DUMMYFUNCTION("""COMPUTED_VALUE"""),"Rebeca Martinez Adalid")</f>
        <v>Rebeca Martinez Adalid</v>
      </c>
      <c r="B1087" s="2">
        <f>IFERROR(__xludf.DUMMYFUNCTION("""COMPUTED_VALUE"""),1206.0)</f>
        <v>1206</v>
      </c>
      <c r="C1087" s="2"/>
    </row>
    <row r="1088">
      <c r="A1088" s="2" t="str">
        <f>IFERROR(__xludf.DUMMYFUNCTION("""COMPUTED_VALUE"""),"Paige McDonald")</f>
        <v>Paige McDonald</v>
      </c>
      <c r="B1088" s="2">
        <f>IFERROR(__xludf.DUMMYFUNCTION("""COMPUTED_VALUE"""),1206.0)</f>
        <v>1206</v>
      </c>
      <c r="C1088" s="2"/>
    </row>
    <row r="1089">
      <c r="A1089" s="2" t="str">
        <f>IFERROR(__xludf.DUMMYFUNCTION("""COMPUTED_VALUE"""),"Callia McIntyre")</f>
        <v>Callia McIntyre</v>
      </c>
      <c r="B1089" s="2">
        <f>IFERROR(__xludf.DUMMYFUNCTION("""COMPUTED_VALUE"""),1206.0)</f>
        <v>1206</v>
      </c>
      <c r="C1089" s="2"/>
    </row>
    <row r="1090">
      <c r="A1090" s="2" t="str">
        <f>IFERROR(__xludf.DUMMYFUNCTION("""COMPUTED_VALUE"""),"Claire Mombourquette")</f>
        <v>Claire Mombourquette</v>
      </c>
      <c r="B1090" s="2">
        <f>IFERROR(__xludf.DUMMYFUNCTION("""COMPUTED_VALUE"""),1206.0)</f>
        <v>1206</v>
      </c>
      <c r="C1090" s="2"/>
    </row>
    <row r="1091">
      <c r="A1091" s="2" t="str">
        <f>IFERROR(__xludf.DUMMYFUNCTION("""COMPUTED_VALUE"""),"Isabella Mudd")</f>
        <v>Isabella Mudd</v>
      </c>
      <c r="B1091" s="2">
        <f>IFERROR(__xludf.DUMMYFUNCTION("""COMPUTED_VALUE"""),1206.0)</f>
        <v>1206</v>
      </c>
      <c r="C1091" s="2"/>
    </row>
    <row r="1092">
      <c r="A1092" s="2" t="str">
        <f>IFERROR(__xludf.DUMMYFUNCTION("""COMPUTED_VALUE"""),"Christina O'Donnell")</f>
        <v>Christina O'Donnell</v>
      </c>
      <c r="B1092" s="2">
        <f>IFERROR(__xludf.DUMMYFUNCTION("""COMPUTED_VALUE"""),1206.0)</f>
        <v>1206</v>
      </c>
      <c r="C1092" s="2"/>
    </row>
    <row r="1093">
      <c r="A1093" s="2" t="str">
        <f>IFERROR(__xludf.DUMMYFUNCTION("""COMPUTED_VALUE"""),"Gracie Purdy")</f>
        <v>Gracie Purdy</v>
      </c>
      <c r="B1093" s="2">
        <f>IFERROR(__xludf.DUMMYFUNCTION("""COMPUTED_VALUE"""),1206.0)</f>
        <v>1206</v>
      </c>
      <c r="C1093" s="2"/>
    </row>
    <row r="1094">
      <c r="A1094" s="2" t="str">
        <f>IFERROR(__xludf.DUMMYFUNCTION("""COMPUTED_VALUE"""),"Sally Ralph")</f>
        <v>Sally Ralph</v>
      </c>
      <c r="B1094" s="2">
        <f>IFERROR(__xludf.DUMMYFUNCTION("""COMPUTED_VALUE"""),1206.0)</f>
        <v>1206</v>
      </c>
      <c r="C1094" s="2"/>
    </row>
    <row r="1095">
      <c r="A1095" s="2" t="str">
        <f>IFERROR(__xludf.DUMMYFUNCTION("""COMPUTED_VALUE"""),"Gabriella Reitano")</f>
        <v>Gabriella Reitano</v>
      </c>
      <c r="B1095" s="2">
        <f>IFERROR(__xludf.DUMMYFUNCTION("""COMPUTED_VALUE"""),1206.0)</f>
        <v>1206</v>
      </c>
      <c r="C1095" s="2"/>
    </row>
    <row r="1096">
      <c r="A1096" s="2" t="str">
        <f>IFERROR(__xludf.DUMMYFUNCTION("""COMPUTED_VALUE"""),"Alyssa Shouldice")</f>
        <v>Alyssa Shouldice</v>
      </c>
      <c r="B1096" s="2">
        <f>IFERROR(__xludf.DUMMYFUNCTION("""COMPUTED_VALUE"""),1206.0)</f>
        <v>1206</v>
      </c>
      <c r="C1096" s="2"/>
    </row>
    <row r="1097">
      <c r="A1097" s="2" t="str">
        <f>IFERROR(__xludf.DUMMYFUNCTION("""COMPUTED_VALUE"""),"Logan Stevenson")</f>
        <v>Logan Stevenson</v>
      </c>
      <c r="B1097" s="2">
        <f>IFERROR(__xludf.DUMMYFUNCTION("""COMPUTED_VALUE"""),1206.0)</f>
        <v>1206</v>
      </c>
      <c r="C1097" s="2"/>
    </row>
    <row r="1098">
      <c r="A1098" s="2" t="str">
        <f>IFERROR(__xludf.DUMMYFUNCTION("""COMPUTED_VALUE"""),"Jaylan Walker")</f>
        <v>Jaylan Walker</v>
      </c>
      <c r="B1098" s="2">
        <f>IFERROR(__xludf.DUMMYFUNCTION("""COMPUTED_VALUE"""),1206.0)</f>
        <v>1206</v>
      </c>
      <c r="C1098" s="2"/>
    </row>
    <row r="1099">
      <c r="A1099" s="2" t="str">
        <f>IFERROR(__xludf.DUMMYFUNCTION("""COMPUTED_VALUE"""),"Kate Ward")</f>
        <v>Kate Ward</v>
      </c>
      <c r="B1099" s="2">
        <f>IFERROR(__xludf.DUMMYFUNCTION("""COMPUTED_VALUE"""),1206.0)</f>
        <v>1206</v>
      </c>
      <c r="C1099" s="2"/>
    </row>
    <row r="1100">
      <c r="A1100" s="2" t="str">
        <f>IFERROR(__xludf.DUMMYFUNCTION("""COMPUTED_VALUE"""),"Leyla Yazdani")</f>
        <v>Leyla Yazdani</v>
      </c>
      <c r="B1100" s="2">
        <f>IFERROR(__xludf.DUMMYFUNCTION("""COMPUTED_VALUE"""),1206.0)</f>
        <v>1206</v>
      </c>
      <c r="C1100" s="2"/>
    </row>
    <row r="1101">
      <c r="A1101" s="2" t="str">
        <f>IFERROR(__xludf.DUMMYFUNCTION("""COMPUTED_VALUE"""),"Holly Yeadon")</f>
        <v>Holly Yeadon</v>
      </c>
      <c r="B1101" s="2">
        <f>IFERROR(__xludf.DUMMYFUNCTION("""COMPUTED_VALUE"""),1206.0)</f>
        <v>1206</v>
      </c>
      <c r="C1101" s="2"/>
    </row>
    <row r="1102">
      <c r="A1102" s="2" t="str">
        <f>IFERROR(__xludf.DUMMYFUNCTION("""COMPUTED_VALUE"""),"Natasha Yeadon")</f>
        <v>Natasha Yeadon</v>
      </c>
      <c r="B1102" s="2">
        <f>IFERROR(__xludf.DUMMYFUNCTION("""COMPUTED_VALUE"""),1206.0)</f>
        <v>1206</v>
      </c>
      <c r="C1102" s="2"/>
    </row>
    <row r="1103">
      <c r="A1103" s="2" t="str">
        <f>IFERROR(__xludf.DUMMYFUNCTION("""COMPUTED_VALUE"""),"Wyatt Belanger")</f>
        <v>Wyatt Belanger</v>
      </c>
      <c r="B1103" s="2">
        <f>IFERROR(__xludf.DUMMYFUNCTION("""COMPUTED_VALUE"""),1207.0)</f>
        <v>1207</v>
      </c>
      <c r="C1103" s="2"/>
    </row>
    <row r="1104">
      <c r="A1104" s="2" t="str">
        <f>IFERROR(__xludf.DUMMYFUNCTION("""COMPUTED_VALUE"""),"Travis Bond")</f>
        <v>Travis Bond</v>
      </c>
      <c r="B1104" s="2">
        <f>IFERROR(__xludf.DUMMYFUNCTION("""COMPUTED_VALUE"""),1207.0)</f>
        <v>1207</v>
      </c>
      <c r="C1104" s="2"/>
    </row>
    <row r="1105">
      <c r="A1105" s="2" t="str">
        <f>IFERROR(__xludf.DUMMYFUNCTION("""COMPUTED_VALUE"""),"Samuel Cardo")</f>
        <v>Samuel Cardo</v>
      </c>
      <c r="B1105" s="2">
        <f>IFERROR(__xludf.DUMMYFUNCTION("""COMPUTED_VALUE"""),1207.0)</f>
        <v>1207</v>
      </c>
      <c r="C1105" s="2"/>
    </row>
    <row r="1106">
      <c r="A1106" s="2" t="str">
        <f>IFERROR(__xludf.DUMMYFUNCTION("""COMPUTED_VALUE"""),"Ivan Carmichael")</f>
        <v>Ivan Carmichael</v>
      </c>
      <c r="B1106" s="2">
        <f>IFERROR(__xludf.DUMMYFUNCTION("""COMPUTED_VALUE"""),1207.0)</f>
        <v>1207</v>
      </c>
      <c r="C1106" s="2"/>
    </row>
    <row r="1107">
      <c r="A1107" s="2" t="str">
        <f>IFERROR(__xludf.DUMMYFUNCTION("""COMPUTED_VALUE"""),"Michael Clarke")</f>
        <v>Michael Clarke</v>
      </c>
      <c r="B1107" s="2">
        <f>IFERROR(__xludf.DUMMYFUNCTION("""COMPUTED_VALUE"""),1207.0)</f>
        <v>1207</v>
      </c>
      <c r="C1107" s="2"/>
    </row>
    <row r="1108">
      <c r="A1108" s="2" t="str">
        <f>IFERROR(__xludf.DUMMYFUNCTION("""COMPUTED_VALUE"""),"Spencer Digney")</f>
        <v>Spencer Digney</v>
      </c>
      <c r="B1108" s="2">
        <f>IFERROR(__xludf.DUMMYFUNCTION("""COMPUTED_VALUE"""),1207.0)</f>
        <v>1207</v>
      </c>
      <c r="C1108" s="2"/>
    </row>
    <row r="1109">
      <c r="A1109" s="2" t="str">
        <f>IFERROR(__xludf.DUMMYFUNCTION("""COMPUTED_VALUE"""),"Lane Dixon")</f>
        <v>Lane Dixon</v>
      </c>
      <c r="B1109" s="2">
        <f>IFERROR(__xludf.DUMMYFUNCTION("""COMPUTED_VALUE"""),1207.0)</f>
        <v>1207</v>
      </c>
      <c r="C1109" s="2"/>
    </row>
    <row r="1110">
      <c r="A1110" s="2" t="str">
        <f>IFERROR(__xludf.DUMMYFUNCTION("""COMPUTED_VALUE"""),"Troy Dudman")</f>
        <v>Troy Dudman</v>
      </c>
      <c r="B1110" s="2">
        <f>IFERROR(__xludf.DUMMYFUNCTION("""COMPUTED_VALUE"""),1207.0)</f>
        <v>1207</v>
      </c>
      <c r="C1110" s="2"/>
    </row>
    <row r="1111">
      <c r="A1111" s="2" t="str">
        <f>IFERROR(__xludf.DUMMYFUNCTION("""COMPUTED_VALUE"""),"Connor Fitzsimmons-Mallette")</f>
        <v>Connor Fitzsimmons-Mallette</v>
      </c>
      <c r="B1111" s="2">
        <f>IFERROR(__xludf.DUMMYFUNCTION("""COMPUTED_VALUE"""),1207.0)</f>
        <v>1207</v>
      </c>
      <c r="C1111" s="2"/>
    </row>
    <row r="1112">
      <c r="A1112" s="2" t="str">
        <f>IFERROR(__xludf.DUMMYFUNCTION("""COMPUTED_VALUE"""),"Ella Guilbault")</f>
        <v>Ella Guilbault</v>
      </c>
      <c r="B1112" s="2">
        <f>IFERROR(__xludf.DUMMYFUNCTION("""COMPUTED_VALUE"""),1207.0)</f>
        <v>1207</v>
      </c>
      <c r="C1112" s="2"/>
    </row>
    <row r="1113">
      <c r="A1113" s="2" t="str">
        <f>IFERROR(__xludf.DUMMYFUNCTION("""COMPUTED_VALUE"""),"Christopher Gunn")</f>
        <v>Christopher Gunn</v>
      </c>
      <c r="B1113" s="2">
        <f>IFERROR(__xludf.DUMMYFUNCTION("""COMPUTED_VALUE"""),1207.0)</f>
        <v>1207</v>
      </c>
      <c r="C1113" s="2"/>
    </row>
    <row r="1114">
      <c r="A1114" s="2" t="str">
        <f>IFERROR(__xludf.DUMMYFUNCTION("""COMPUTED_VALUE"""),"Adam Hartman")</f>
        <v>Adam Hartman</v>
      </c>
      <c r="B1114" s="2">
        <f>IFERROR(__xludf.DUMMYFUNCTION("""COMPUTED_VALUE"""),1207.0)</f>
        <v>1207</v>
      </c>
      <c r="C1114" s="2"/>
    </row>
    <row r="1115">
      <c r="A1115" s="2" t="str">
        <f>IFERROR(__xludf.DUMMYFUNCTION("""COMPUTED_VALUE"""),"James Kirk")</f>
        <v>James Kirk</v>
      </c>
      <c r="B1115" s="2">
        <f>IFERROR(__xludf.DUMMYFUNCTION("""COMPUTED_VALUE"""),1207.0)</f>
        <v>1207</v>
      </c>
      <c r="C1115" s="2"/>
    </row>
    <row r="1116">
      <c r="A1116" s="2" t="str">
        <f>IFERROR(__xludf.DUMMYFUNCTION("""COMPUTED_VALUE"""),"Eva Lesperance")</f>
        <v>Eva Lesperance</v>
      </c>
      <c r="B1116" s="2">
        <f>IFERROR(__xludf.DUMMYFUNCTION("""COMPUTED_VALUE"""),1207.0)</f>
        <v>1207</v>
      </c>
      <c r="C1116" s="2"/>
    </row>
    <row r="1117">
      <c r="A1117" s="2" t="str">
        <f>IFERROR(__xludf.DUMMYFUNCTION("""COMPUTED_VALUE"""),"Lilly Levesque")</f>
        <v>Lilly Levesque</v>
      </c>
      <c r="B1117" s="2">
        <f>IFERROR(__xludf.DUMMYFUNCTION("""COMPUTED_VALUE"""),1207.0)</f>
        <v>1207</v>
      </c>
      <c r="C1117" s="2"/>
    </row>
    <row r="1118">
      <c r="A1118" s="2" t="str">
        <f>IFERROR(__xludf.DUMMYFUNCTION("""COMPUTED_VALUE"""),"Ella MacIntyre")</f>
        <v>Ella MacIntyre</v>
      </c>
      <c r="B1118" s="2">
        <f>IFERROR(__xludf.DUMMYFUNCTION("""COMPUTED_VALUE"""),1207.0)</f>
        <v>1207</v>
      </c>
      <c r="C1118" s="2"/>
    </row>
    <row r="1119">
      <c r="A1119" s="2" t="str">
        <f>IFERROR(__xludf.DUMMYFUNCTION("""COMPUTED_VALUE"""),"Anna-Maria Ottchitch")</f>
        <v>Anna-Maria Ottchitch</v>
      </c>
      <c r="B1119" s="2">
        <f>IFERROR(__xludf.DUMMYFUNCTION("""COMPUTED_VALUE"""),1207.0)</f>
        <v>1207</v>
      </c>
      <c r="C1119" s="2"/>
    </row>
    <row r="1120">
      <c r="A1120" s="2" t="str">
        <f>IFERROR(__xludf.DUMMYFUNCTION("""COMPUTED_VALUE"""),"Keira Seillier")</f>
        <v>Keira Seillier</v>
      </c>
      <c r="B1120" s="2">
        <f>IFERROR(__xludf.DUMMYFUNCTION("""COMPUTED_VALUE"""),1207.0)</f>
        <v>1207</v>
      </c>
      <c r="C1120" s="2"/>
    </row>
    <row r="1121">
      <c r="A1121" s="2" t="str">
        <f>IFERROR(__xludf.DUMMYFUNCTION("""COMPUTED_VALUE"""),"J.J. Whelan")</f>
        <v>J.J. Whelan</v>
      </c>
      <c r="B1121" s="2">
        <f>IFERROR(__xludf.DUMMYFUNCTION("""COMPUTED_VALUE"""),1207.0)</f>
        <v>1207</v>
      </c>
      <c r="C1121" s="2"/>
    </row>
    <row r="1122">
      <c r="A1122" s="2" t="str">
        <f>IFERROR(__xludf.DUMMYFUNCTION("""COMPUTED_VALUE"""),"Alexia Amaral")</f>
        <v>Alexia Amaral</v>
      </c>
      <c r="B1122" s="2">
        <f>IFERROR(__xludf.DUMMYFUNCTION("""COMPUTED_VALUE"""),1208.0)</f>
        <v>1208</v>
      </c>
      <c r="C1122" s="2"/>
    </row>
    <row r="1123">
      <c r="A1123" s="2" t="str">
        <f>IFERROR(__xludf.DUMMYFUNCTION("""COMPUTED_VALUE"""),"Hillary Boehm-Edwards")</f>
        <v>Hillary Boehm-Edwards</v>
      </c>
      <c r="B1123" s="2">
        <f>IFERROR(__xludf.DUMMYFUNCTION("""COMPUTED_VALUE"""),1208.0)</f>
        <v>1208</v>
      </c>
      <c r="C1123" s="2"/>
    </row>
    <row r="1124">
      <c r="A1124" s="2" t="str">
        <f>IFERROR(__xludf.DUMMYFUNCTION("""COMPUTED_VALUE"""),"Matteo Bonetti")</f>
        <v>Matteo Bonetti</v>
      </c>
      <c r="B1124" s="2">
        <f>IFERROR(__xludf.DUMMYFUNCTION("""COMPUTED_VALUE"""),1208.0)</f>
        <v>1208</v>
      </c>
      <c r="C1124" s="2"/>
    </row>
    <row r="1125">
      <c r="A1125" s="2" t="str">
        <f>IFERROR(__xludf.DUMMYFUNCTION("""COMPUTED_VALUE"""),"Owen Carr")</f>
        <v>Owen Carr</v>
      </c>
      <c r="B1125" s="2">
        <f>IFERROR(__xludf.DUMMYFUNCTION("""COMPUTED_VALUE"""),1208.0)</f>
        <v>1208</v>
      </c>
      <c r="C1125" s="2"/>
    </row>
    <row r="1126">
      <c r="A1126" s="2" t="str">
        <f>IFERROR(__xludf.DUMMYFUNCTION("""COMPUTED_VALUE"""),"Willem Clarke")</f>
        <v>Willem Clarke</v>
      </c>
      <c r="B1126" s="2">
        <f>IFERROR(__xludf.DUMMYFUNCTION("""COMPUTED_VALUE"""),1208.0)</f>
        <v>1208</v>
      </c>
      <c r="C1126" s="2"/>
    </row>
    <row r="1127">
      <c r="A1127" s="2" t="str">
        <f>IFERROR(__xludf.DUMMYFUNCTION("""COMPUTED_VALUE"""),"Ezechiel Djadjaglo")</f>
        <v>Ezechiel Djadjaglo</v>
      </c>
      <c r="B1127" s="2">
        <f>IFERROR(__xludf.DUMMYFUNCTION("""COMPUTED_VALUE"""),1208.0)</f>
        <v>1208</v>
      </c>
      <c r="C1127" s="2"/>
    </row>
    <row r="1128">
      <c r="A1128" s="2" t="str">
        <f>IFERROR(__xludf.DUMMYFUNCTION("""COMPUTED_VALUE"""),"Maeve Doherty")</f>
        <v>Maeve Doherty</v>
      </c>
      <c r="B1128" s="2">
        <f>IFERROR(__xludf.DUMMYFUNCTION("""COMPUTED_VALUE"""),1208.0)</f>
        <v>1208</v>
      </c>
      <c r="C1128" s="2"/>
    </row>
    <row r="1129">
      <c r="A1129" s="2" t="str">
        <f>IFERROR(__xludf.DUMMYFUNCTION("""COMPUTED_VALUE"""),"Zalan Fasanga")</f>
        <v>Zalan Fasanga</v>
      </c>
      <c r="B1129" s="2">
        <f>IFERROR(__xludf.DUMMYFUNCTION("""COMPUTED_VALUE"""),1208.0)</f>
        <v>1208</v>
      </c>
      <c r="C1129" s="2"/>
    </row>
    <row r="1130">
      <c r="A1130" s="2" t="str">
        <f>IFERROR(__xludf.DUMMYFUNCTION("""COMPUTED_VALUE"""),"Nathan Frame")</f>
        <v>Nathan Frame</v>
      </c>
      <c r="B1130" s="2">
        <f>IFERROR(__xludf.DUMMYFUNCTION("""COMPUTED_VALUE"""),1208.0)</f>
        <v>1208</v>
      </c>
      <c r="C1130" s="2"/>
    </row>
    <row r="1131">
      <c r="A1131" s="2" t="str">
        <f>IFERROR(__xludf.DUMMYFUNCTION("""COMPUTED_VALUE"""),"Jaiden Francispillai")</f>
        <v>Jaiden Francispillai</v>
      </c>
      <c r="B1131" s="2">
        <f>IFERROR(__xludf.DUMMYFUNCTION("""COMPUTED_VALUE"""),1208.0)</f>
        <v>1208</v>
      </c>
      <c r="C1131" s="2"/>
    </row>
    <row r="1132">
      <c r="A1132" s="2" t="str">
        <f>IFERROR(__xludf.DUMMYFUNCTION("""COMPUTED_VALUE"""),"Kiara Gocan")</f>
        <v>Kiara Gocan</v>
      </c>
      <c r="B1132" s="2">
        <f>IFERROR(__xludf.DUMMYFUNCTION("""COMPUTED_VALUE"""),1208.0)</f>
        <v>1208</v>
      </c>
      <c r="C1132" s="2"/>
    </row>
    <row r="1133">
      <c r="A1133" s="2" t="str">
        <f>IFERROR(__xludf.DUMMYFUNCTION("""COMPUTED_VALUE"""),"Jaden Griffin")</f>
        <v>Jaden Griffin</v>
      </c>
      <c r="B1133" s="2">
        <f>IFERROR(__xludf.DUMMYFUNCTION("""COMPUTED_VALUE"""),1208.0)</f>
        <v>1208</v>
      </c>
      <c r="C1133" s="2"/>
    </row>
    <row r="1134">
      <c r="A1134" s="2" t="str">
        <f>IFERROR(__xludf.DUMMYFUNCTION("""COMPUTED_VALUE"""),"Maria Hal")</f>
        <v>Maria Hal</v>
      </c>
      <c r="B1134" s="2">
        <f>IFERROR(__xludf.DUMMYFUNCTION("""COMPUTED_VALUE"""),1208.0)</f>
        <v>1208</v>
      </c>
      <c r="C1134" s="2"/>
    </row>
    <row r="1135">
      <c r="A1135" s="2" t="str">
        <f>IFERROR(__xludf.DUMMYFUNCTION("""COMPUTED_VALUE"""),"Grace MacRae")</f>
        <v>Grace MacRae</v>
      </c>
      <c r="B1135" s="2">
        <f>IFERROR(__xludf.DUMMYFUNCTION("""COMPUTED_VALUE"""),1208.0)</f>
        <v>1208</v>
      </c>
      <c r="C1135" s="2"/>
    </row>
    <row r="1136">
      <c r="A1136" s="2" t="str">
        <f>IFERROR(__xludf.DUMMYFUNCTION("""COMPUTED_VALUE"""),"Brianna Petruniak")</f>
        <v>Brianna Petruniak</v>
      </c>
      <c r="B1136" s="2">
        <f>IFERROR(__xludf.DUMMYFUNCTION("""COMPUTED_VALUE"""),1208.0)</f>
        <v>1208</v>
      </c>
      <c r="C1136" s="2"/>
    </row>
    <row r="1137">
      <c r="A1137" s="2" t="str">
        <f>IFERROR(__xludf.DUMMYFUNCTION("""COMPUTED_VALUE"""),"Mateo Quintero Rengifo")</f>
        <v>Mateo Quintero Rengifo</v>
      </c>
      <c r="B1137" s="2">
        <f>IFERROR(__xludf.DUMMYFUNCTION("""COMPUTED_VALUE"""),1208.0)</f>
        <v>1208</v>
      </c>
      <c r="C1137" s="2"/>
    </row>
    <row r="1138">
      <c r="A1138" s="2" t="str">
        <f>IFERROR(__xludf.DUMMYFUNCTION("""COMPUTED_VALUE"""),"Ethan Roberts")</f>
        <v>Ethan Roberts</v>
      </c>
      <c r="B1138" s="2">
        <f>IFERROR(__xludf.DUMMYFUNCTION("""COMPUTED_VALUE"""),1208.0)</f>
        <v>1208</v>
      </c>
      <c r="C1138" s="2"/>
    </row>
    <row r="1139">
      <c r="A1139" s="2" t="str">
        <f>IFERROR(__xludf.DUMMYFUNCTION("""COMPUTED_VALUE"""),"Wyatt Robidoux")</f>
        <v>Wyatt Robidoux</v>
      </c>
      <c r="B1139" s="2">
        <f>IFERROR(__xludf.DUMMYFUNCTION("""COMPUTED_VALUE"""),1208.0)</f>
        <v>1208</v>
      </c>
      <c r="C1139" s="2"/>
    </row>
    <row r="1140">
      <c r="A1140" s="2" t="str">
        <f>IFERROR(__xludf.DUMMYFUNCTION("""COMPUTED_VALUE"""),"Jacob Romano")</f>
        <v>Jacob Romano</v>
      </c>
      <c r="B1140" s="2">
        <f>IFERROR(__xludf.DUMMYFUNCTION("""COMPUTED_VALUE"""),1208.0)</f>
        <v>1208</v>
      </c>
      <c r="C1140" s="2"/>
    </row>
    <row r="1141">
      <c r="A1141" s="2" t="str">
        <f>IFERROR(__xludf.DUMMYFUNCTION("""COMPUTED_VALUE"""),"Samirah Rosarion")</f>
        <v>Samirah Rosarion</v>
      </c>
      <c r="B1141" s="2">
        <f>IFERROR(__xludf.DUMMYFUNCTION("""COMPUTED_VALUE"""),1208.0)</f>
        <v>1208</v>
      </c>
      <c r="C1141" s="2"/>
    </row>
    <row r="1142">
      <c r="A1142" s="2" t="str">
        <f>IFERROR(__xludf.DUMMYFUNCTION("""COMPUTED_VALUE"""),"Brady Sidney")</f>
        <v>Brady Sidney</v>
      </c>
      <c r="B1142" s="2">
        <f>IFERROR(__xludf.DUMMYFUNCTION("""COMPUTED_VALUE"""),1208.0)</f>
        <v>1208</v>
      </c>
      <c r="C1142" s="2"/>
    </row>
    <row r="1143">
      <c r="A1143" s="2" t="str">
        <f>IFERROR(__xludf.DUMMYFUNCTION("""COMPUTED_VALUE"""),"Brayden Talbot")</f>
        <v>Brayden Talbot</v>
      </c>
      <c r="B1143" s="2">
        <f>IFERROR(__xludf.DUMMYFUNCTION("""COMPUTED_VALUE"""),1208.0)</f>
        <v>1208</v>
      </c>
      <c r="C1143" s="2"/>
    </row>
    <row r="1144">
      <c r="A1144" s="2" t="str">
        <f>IFERROR(__xludf.DUMMYFUNCTION("""COMPUTED_VALUE"""),"Jonathan Tesfaye")</f>
        <v>Jonathan Tesfaye</v>
      </c>
      <c r="B1144" s="2">
        <f>IFERROR(__xludf.DUMMYFUNCTION("""COMPUTED_VALUE"""),1208.0)</f>
        <v>1208</v>
      </c>
      <c r="C1144" s="2"/>
    </row>
    <row r="1145">
      <c r="A1145" s="2" t="str">
        <f>IFERROR(__xludf.DUMMYFUNCTION("""COMPUTED_VALUE"""),"Jaden Veige")</f>
        <v>Jaden Veige</v>
      </c>
      <c r="B1145" s="2">
        <f>IFERROR(__xludf.DUMMYFUNCTION("""COMPUTED_VALUE"""),1208.0)</f>
        <v>1208</v>
      </c>
      <c r="C1145" s="2"/>
    </row>
    <row r="1146">
      <c r="A1146" s="2" t="str">
        <f>IFERROR(__xludf.DUMMYFUNCTION("""COMPUTED_VALUE"""),"Tyler Wolowich")</f>
        <v>Tyler Wolowich</v>
      </c>
      <c r="B1146" s="2">
        <f>IFERROR(__xludf.DUMMYFUNCTION("""COMPUTED_VALUE"""),1208.0)</f>
        <v>1208</v>
      </c>
      <c r="C1146" s="2"/>
    </row>
    <row r="1147">
      <c r="A1147" s="2" t="str">
        <f>IFERROR(__xludf.DUMMYFUNCTION("""COMPUTED_VALUE"""),"Cullen Wood")</f>
        <v>Cullen Wood</v>
      </c>
      <c r="B1147" s="2">
        <f>IFERROR(__xludf.DUMMYFUNCTION("""COMPUTED_VALUE"""),1208.0)</f>
        <v>1208</v>
      </c>
      <c r="C1147" s="2"/>
    </row>
    <row r="1148">
      <c r="A1148" s="2" t="str">
        <f>IFERROR(__xludf.DUMMYFUNCTION("""COMPUTED_VALUE"""),"Malachi Zobarich")</f>
        <v>Malachi Zobarich</v>
      </c>
      <c r="B1148" s="2">
        <f>IFERROR(__xludf.DUMMYFUNCTION("""COMPUTED_VALUE"""),1208.0)</f>
        <v>1208</v>
      </c>
      <c r="C1148" s="2"/>
    </row>
    <row r="1149">
      <c r="A1149" s="2" t="str">
        <f>IFERROR(__xludf.DUMMYFUNCTION("""COMPUTED_VALUE"""),"Samantha Aboud Martinez")</f>
        <v>Samantha Aboud Martinez</v>
      </c>
      <c r="B1149" s="2">
        <f>IFERROR(__xludf.DUMMYFUNCTION("""COMPUTED_VALUE"""),1209.0)</f>
        <v>1209</v>
      </c>
      <c r="C1149" s="2"/>
    </row>
    <row r="1150">
      <c r="A1150" s="2" t="str">
        <f>IFERROR(__xludf.DUMMYFUNCTION("""COMPUTED_VALUE"""),"Daniel Bauer")</f>
        <v>Daniel Bauer</v>
      </c>
      <c r="B1150" s="2">
        <f>IFERROR(__xludf.DUMMYFUNCTION("""COMPUTED_VALUE"""),1209.0)</f>
        <v>1209</v>
      </c>
      <c r="C1150" s="2"/>
    </row>
    <row r="1151">
      <c r="A1151" s="2" t="str">
        <f>IFERROR(__xludf.DUMMYFUNCTION("""COMPUTED_VALUE"""),"Douglas Cameron")</f>
        <v>Douglas Cameron</v>
      </c>
      <c r="B1151" s="2">
        <f>IFERROR(__xludf.DUMMYFUNCTION("""COMPUTED_VALUE"""),1209.0)</f>
        <v>1209</v>
      </c>
      <c r="C1151" s="2"/>
    </row>
    <row r="1152">
      <c r="A1152" s="2" t="str">
        <f>IFERROR(__xludf.DUMMYFUNCTION("""COMPUTED_VALUE"""),"Emma Dang")</f>
        <v>Emma Dang</v>
      </c>
      <c r="B1152" s="2">
        <f>IFERROR(__xludf.DUMMYFUNCTION("""COMPUTED_VALUE"""),1209.0)</f>
        <v>1209</v>
      </c>
      <c r="C1152" s="2"/>
    </row>
    <row r="1153">
      <c r="A1153" s="2" t="str">
        <f>IFERROR(__xludf.DUMMYFUNCTION("""COMPUTED_VALUE"""),"Erin Dippel")</f>
        <v>Erin Dippel</v>
      </c>
      <c r="B1153" s="2">
        <f>IFERROR(__xludf.DUMMYFUNCTION("""COMPUTED_VALUE"""),1209.0)</f>
        <v>1209</v>
      </c>
      <c r="C1153" s="2"/>
    </row>
    <row r="1154">
      <c r="A1154" s="2" t="str">
        <f>IFERROR(__xludf.DUMMYFUNCTION("""COMPUTED_VALUE"""),"Nicholas Ebner")</f>
        <v>Nicholas Ebner</v>
      </c>
      <c r="B1154" s="2">
        <f>IFERROR(__xludf.DUMMYFUNCTION("""COMPUTED_VALUE"""),1209.0)</f>
        <v>1209</v>
      </c>
      <c r="C1154" s="2"/>
    </row>
    <row r="1155">
      <c r="A1155" s="2" t="str">
        <f>IFERROR(__xludf.DUMMYFUNCTION("""COMPUTED_VALUE"""),"Julian Fino")</f>
        <v>Julian Fino</v>
      </c>
      <c r="B1155" s="2">
        <f>IFERROR(__xludf.DUMMYFUNCTION("""COMPUTED_VALUE"""),1209.0)</f>
        <v>1209</v>
      </c>
      <c r="C1155" s="2"/>
    </row>
    <row r="1156">
      <c r="A1156" s="2" t="str">
        <f>IFERROR(__xludf.DUMMYFUNCTION("""COMPUTED_VALUE"""),"Anna Grabkowska")</f>
        <v>Anna Grabkowska</v>
      </c>
      <c r="B1156" s="2">
        <f>IFERROR(__xludf.DUMMYFUNCTION("""COMPUTED_VALUE"""),1209.0)</f>
        <v>1209</v>
      </c>
      <c r="C1156" s="2"/>
    </row>
    <row r="1157">
      <c r="A1157" s="2" t="str">
        <f>IFERROR(__xludf.DUMMYFUNCTION("""COMPUTED_VALUE"""),"Olivia Hall")</f>
        <v>Olivia Hall</v>
      </c>
      <c r="B1157" s="2">
        <f>IFERROR(__xludf.DUMMYFUNCTION("""COMPUTED_VALUE"""),1209.0)</f>
        <v>1209</v>
      </c>
      <c r="C1157" s="2"/>
    </row>
    <row r="1158">
      <c r="A1158" s="2" t="str">
        <f>IFERROR(__xludf.DUMMYFUNCTION("""COMPUTED_VALUE"""),"Emilea Kavanagh")</f>
        <v>Emilea Kavanagh</v>
      </c>
      <c r="B1158" s="2">
        <f>IFERROR(__xludf.DUMMYFUNCTION("""COMPUTED_VALUE"""),1209.0)</f>
        <v>1209</v>
      </c>
      <c r="C1158" s="2"/>
    </row>
    <row r="1159">
      <c r="A1159" s="2" t="str">
        <f>IFERROR(__xludf.DUMMYFUNCTION("""COMPUTED_VALUE"""),"Dawson Kerr")</f>
        <v>Dawson Kerr</v>
      </c>
      <c r="B1159" s="2">
        <f>IFERROR(__xludf.DUMMYFUNCTION("""COMPUTED_VALUE"""),1209.0)</f>
        <v>1209</v>
      </c>
      <c r="C1159" s="2"/>
    </row>
    <row r="1160">
      <c r="A1160" s="2" t="str">
        <f>IFERROR(__xludf.DUMMYFUNCTION("""COMPUTED_VALUE"""),"Julie Labonte")</f>
        <v>Julie Labonte</v>
      </c>
      <c r="B1160" s="2">
        <f>IFERROR(__xludf.DUMMYFUNCTION("""COMPUTED_VALUE"""),1209.0)</f>
        <v>1209</v>
      </c>
      <c r="C1160" s="2"/>
    </row>
    <row r="1161">
      <c r="A1161" s="2" t="str">
        <f>IFERROR(__xludf.DUMMYFUNCTION("""COMPUTED_VALUE"""),"Jacob Lord")</f>
        <v>Jacob Lord</v>
      </c>
      <c r="B1161" s="2">
        <f>IFERROR(__xludf.DUMMYFUNCTION("""COMPUTED_VALUE"""),1209.0)</f>
        <v>1209</v>
      </c>
      <c r="C1161" s="2"/>
    </row>
    <row r="1162">
      <c r="A1162" s="2" t="str">
        <f>IFERROR(__xludf.DUMMYFUNCTION("""COMPUTED_VALUE"""),"Natthanya Padmasuta")</f>
        <v>Natthanya Padmasuta</v>
      </c>
      <c r="B1162" s="2">
        <f>IFERROR(__xludf.DUMMYFUNCTION("""COMPUTED_VALUE"""),1209.0)</f>
        <v>1209</v>
      </c>
      <c r="C1162" s="2"/>
    </row>
    <row r="1163">
      <c r="A1163" s="2" t="str">
        <f>IFERROR(__xludf.DUMMYFUNCTION("""COMPUTED_VALUE"""),"Lauren Plant")</f>
        <v>Lauren Plant</v>
      </c>
      <c r="B1163" s="2">
        <f>IFERROR(__xludf.DUMMYFUNCTION("""COMPUTED_VALUE"""),1209.0)</f>
        <v>1209</v>
      </c>
      <c r="C1163" s="2"/>
    </row>
    <row r="1164">
      <c r="A1164" s="2" t="str">
        <f>IFERROR(__xludf.DUMMYFUNCTION("""COMPUTED_VALUE"""),"Jakob Rogers")</f>
        <v>Jakob Rogers</v>
      </c>
      <c r="B1164" s="2">
        <f>IFERROR(__xludf.DUMMYFUNCTION("""COMPUTED_VALUE"""),1209.0)</f>
        <v>1209</v>
      </c>
      <c r="C1164" s="2"/>
    </row>
    <row r="1165">
      <c r="A1165" s="2" t="str">
        <f>IFERROR(__xludf.DUMMYFUNCTION("""COMPUTED_VALUE"""),"Evangelia Sarlis")</f>
        <v>Evangelia Sarlis</v>
      </c>
      <c r="B1165" s="2">
        <f>IFERROR(__xludf.DUMMYFUNCTION("""COMPUTED_VALUE"""),1209.0)</f>
        <v>1209</v>
      </c>
      <c r="C1165" s="2"/>
    </row>
    <row r="1166">
      <c r="A1166" s="2" t="str">
        <f>IFERROR(__xludf.DUMMYFUNCTION("""COMPUTED_VALUE"""),"Chloe Yamane")</f>
        <v>Chloe Yamane</v>
      </c>
      <c r="B1166" s="2">
        <f>IFERROR(__xludf.DUMMYFUNCTION("""COMPUTED_VALUE"""),1209.0)</f>
        <v>1209</v>
      </c>
      <c r="C1166" s="2"/>
    </row>
    <row r="1167">
      <c r="A1167" s="2" t="str">
        <f>IFERROR(__xludf.DUMMYFUNCTION("""COMPUTED_VALUE"""),"Cortlin Bolton")</f>
        <v>Cortlin Bolton</v>
      </c>
      <c r="B1167" s="2">
        <f>IFERROR(__xludf.DUMMYFUNCTION("""COMPUTED_VALUE"""),1210.0)</f>
        <v>1210</v>
      </c>
      <c r="C1167" s="2"/>
    </row>
    <row r="1168">
      <c r="A1168" s="2" t="str">
        <f>IFERROR(__xludf.DUMMYFUNCTION("""COMPUTED_VALUE"""),"Callan Dent")</f>
        <v>Callan Dent</v>
      </c>
      <c r="B1168" s="2">
        <f>IFERROR(__xludf.DUMMYFUNCTION("""COMPUTED_VALUE"""),1210.0)</f>
        <v>1210</v>
      </c>
      <c r="C1168" s="2"/>
    </row>
    <row r="1169">
      <c r="A1169" s="2" t="str">
        <f>IFERROR(__xludf.DUMMYFUNCTION("""COMPUTED_VALUE"""),"James Di Cresce")</f>
        <v>James Di Cresce</v>
      </c>
      <c r="B1169" s="2">
        <f>IFERROR(__xludf.DUMMYFUNCTION("""COMPUTED_VALUE"""),1210.0)</f>
        <v>1210</v>
      </c>
      <c r="C1169" s="2"/>
    </row>
    <row r="1170">
      <c r="A1170" s="2" t="str">
        <f>IFERROR(__xludf.DUMMYFUNCTION("""COMPUTED_VALUE"""),"Cole Jansen")</f>
        <v>Cole Jansen</v>
      </c>
      <c r="B1170" s="2">
        <f>IFERROR(__xludf.DUMMYFUNCTION("""COMPUTED_VALUE"""),1210.0)</f>
        <v>1210</v>
      </c>
      <c r="C1170" s="2"/>
    </row>
    <row r="1171">
      <c r="A1171" s="2" t="str">
        <f>IFERROR(__xludf.DUMMYFUNCTION("""COMPUTED_VALUE"""),"Caitlyn Lanctot")</f>
        <v>Caitlyn Lanctot</v>
      </c>
      <c r="B1171" s="2">
        <f>IFERROR(__xludf.DUMMYFUNCTION("""COMPUTED_VALUE"""),1210.0)</f>
        <v>1210</v>
      </c>
      <c r="C1171" s="2"/>
    </row>
    <row r="1172">
      <c r="A1172" s="2" t="str">
        <f>IFERROR(__xludf.DUMMYFUNCTION("""COMPUTED_VALUE"""),"Thomas McChesney")</f>
        <v>Thomas McChesney</v>
      </c>
      <c r="B1172" s="2">
        <f>IFERROR(__xludf.DUMMYFUNCTION("""COMPUTED_VALUE"""),1210.0)</f>
        <v>1210</v>
      </c>
      <c r="C1172" s="2"/>
    </row>
    <row r="1173">
      <c r="A1173" s="2" t="str">
        <f>IFERROR(__xludf.DUMMYFUNCTION("""COMPUTED_VALUE"""),"Cian McKenna")</f>
        <v>Cian McKenna</v>
      </c>
      <c r="B1173" s="2">
        <f>IFERROR(__xludf.DUMMYFUNCTION("""COMPUTED_VALUE"""),1210.0)</f>
        <v>1210</v>
      </c>
      <c r="C1173" s="2"/>
    </row>
    <row r="1174">
      <c r="A1174" s="2" t="str">
        <f>IFERROR(__xludf.DUMMYFUNCTION("""COMPUTED_VALUE"""),"James Smith")</f>
        <v>James Smith</v>
      </c>
      <c r="B1174" s="2">
        <f>IFERROR(__xludf.DUMMYFUNCTION("""COMPUTED_VALUE"""),1210.0)</f>
        <v>1210</v>
      </c>
      <c r="C1174" s="2"/>
    </row>
    <row r="1175">
      <c r="A1175" s="2" t="str">
        <f>IFERROR(__xludf.DUMMYFUNCTION("""COMPUTED_VALUE"""),"Rachel Storring")</f>
        <v>Rachel Storring</v>
      </c>
      <c r="B1175" s="2">
        <f>IFERROR(__xludf.DUMMYFUNCTION("""COMPUTED_VALUE"""),1210.0)</f>
        <v>1210</v>
      </c>
      <c r="C1175" s="2"/>
    </row>
    <row r="1176">
      <c r="A1176" s="2" t="str">
        <f>IFERROR(__xludf.DUMMYFUNCTION("""COMPUTED_VALUE"""),"Chu Xu")</f>
        <v>Chu Xu</v>
      </c>
      <c r="B1176" s="2">
        <f>IFERROR(__xludf.DUMMYFUNCTION("""COMPUTED_VALUE"""),1210.0)</f>
        <v>1210</v>
      </c>
      <c r="C1176" s="2"/>
    </row>
    <row r="1177">
      <c r="A1177" s="2" t="str">
        <f>IFERROR(__xludf.DUMMYFUNCTION("""COMPUTED_VALUE"""),"Nolan Bradley")</f>
        <v>Nolan Bradley</v>
      </c>
      <c r="B1177" s="2">
        <f>IFERROR(__xludf.DUMMYFUNCTION("""COMPUTED_VALUE"""),1213.0)</f>
        <v>1213</v>
      </c>
      <c r="C1177" s="2"/>
    </row>
    <row r="1178">
      <c r="A1178" s="2" t="str">
        <f>IFERROR(__xludf.DUMMYFUNCTION("""COMPUTED_VALUE"""),"Evan Burke")</f>
        <v>Evan Burke</v>
      </c>
      <c r="B1178" s="2">
        <f>IFERROR(__xludf.DUMMYFUNCTION("""COMPUTED_VALUE"""),1213.0)</f>
        <v>1213</v>
      </c>
      <c r="C1178" s="2"/>
    </row>
    <row r="1179">
      <c r="A1179" s="2" t="str">
        <f>IFERROR(__xludf.DUMMYFUNCTION("""COMPUTED_VALUE"""),"Alex Cameron")</f>
        <v>Alex Cameron</v>
      </c>
      <c r="B1179" s="2">
        <f>IFERROR(__xludf.DUMMYFUNCTION("""COMPUTED_VALUE"""),1213.0)</f>
        <v>1213</v>
      </c>
      <c r="C1179" s="2"/>
    </row>
    <row r="1180">
      <c r="A1180" s="2" t="str">
        <f>IFERROR(__xludf.DUMMYFUNCTION("""COMPUTED_VALUE"""),"Felicia Donkor")</f>
        <v>Felicia Donkor</v>
      </c>
      <c r="B1180" s="2">
        <f>IFERROR(__xludf.DUMMYFUNCTION("""COMPUTED_VALUE"""),1213.0)</f>
        <v>1213</v>
      </c>
      <c r="C1180" s="2"/>
    </row>
    <row r="1181">
      <c r="A1181" s="2" t="str">
        <f>IFERROR(__xludf.DUMMYFUNCTION("""COMPUTED_VALUE"""),"Luisa Fernandes Ribeiro")</f>
        <v>Luisa Fernandes Ribeiro</v>
      </c>
      <c r="B1181" s="2">
        <f>IFERROR(__xludf.DUMMYFUNCTION("""COMPUTED_VALUE"""),1213.0)</f>
        <v>1213</v>
      </c>
      <c r="C1181" s="2"/>
    </row>
    <row r="1182">
      <c r="A1182" s="2" t="str">
        <f>IFERROR(__xludf.DUMMYFUNCTION("""COMPUTED_VALUE"""),"Shree Ghosh")</f>
        <v>Shree Ghosh</v>
      </c>
      <c r="B1182" s="2">
        <f>IFERROR(__xludf.DUMMYFUNCTION("""COMPUTED_VALUE"""),1213.0)</f>
        <v>1213</v>
      </c>
      <c r="C1182" s="2"/>
    </row>
    <row r="1183">
      <c r="A1183" s="2" t="str">
        <f>IFERROR(__xludf.DUMMYFUNCTION("""COMPUTED_VALUE"""),"AJ Gibson")</f>
        <v>AJ Gibson</v>
      </c>
      <c r="B1183" s="2">
        <f>IFERROR(__xludf.DUMMYFUNCTION("""COMPUTED_VALUE"""),1213.0)</f>
        <v>1213</v>
      </c>
      <c r="C1183" s="2"/>
    </row>
    <row r="1184">
      <c r="A1184" s="2" t="str">
        <f>IFERROR(__xludf.DUMMYFUNCTION("""COMPUTED_VALUE"""),"Aleksa Hawdur-Johnson")</f>
        <v>Aleksa Hawdur-Johnson</v>
      </c>
      <c r="B1184" s="2">
        <f>IFERROR(__xludf.DUMMYFUNCTION("""COMPUTED_VALUE"""),1213.0)</f>
        <v>1213</v>
      </c>
      <c r="C1184" s="2"/>
    </row>
    <row r="1185">
      <c r="A1185" s="2" t="str">
        <f>IFERROR(__xludf.DUMMYFUNCTION("""COMPUTED_VALUE"""),"Addison Hedden")</f>
        <v>Addison Hedden</v>
      </c>
      <c r="B1185" s="2">
        <f>IFERROR(__xludf.DUMMYFUNCTION("""COMPUTED_VALUE"""),1213.0)</f>
        <v>1213</v>
      </c>
      <c r="C1185" s="2"/>
    </row>
    <row r="1186">
      <c r="A1186" s="2" t="str">
        <f>IFERROR(__xludf.DUMMYFUNCTION("""COMPUTED_VALUE"""),"Rai Herrera")</f>
        <v>Rai Herrera</v>
      </c>
      <c r="B1186" s="2">
        <f>IFERROR(__xludf.DUMMYFUNCTION("""COMPUTED_VALUE"""),1213.0)</f>
        <v>1213</v>
      </c>
      <c r="C1186" s="2"/>
    </row>
    <row r="1187">
      <c r="A1187" s="2" t="str">
        <f>IFERROR(__xludf.DUMMYFUNCTION("""COMPUTED_VALUE"""),"Adri Kavanagh")</f>
        <v>Adri Kavanagh</v>
      </c>
      <c r="B1187" s="2">
        <f>IFERROR(__xludf.DUMMYFUNCTION("""COMPUTED_VALUE"""),1213.0)</f>
        <v>1213</v>
      </c>
      <c r="C1187" s="2"/>
    </row>
    <row r="1188">
      <c r="A1188" s="2" t="str">
        <f>IFERROR(__xludf.DUMMYFUNCTION("""COMPUTED_VALUE"""),"Emma Lawlor")</f>
        <v>Emma Lawlor</v>
      </c>
      <c r="B1188" s="2">
        <f>IFERROR(__xludf.DUMMYFUNCTION("""COMPUTED_VALUE"""),1213.0)</f>
        <v>1213</v>
      </c>
      <c r="C1188" s="2"/>
    </row>
    <row r="1189">
      <c r="A1189" s="2" t="str">
        <f>IFERROR(__xludf.DUMMYFUNCTION("""COMPUTED_VALUE"""),"Alison Low")</f>
        <v>Alison Low</v>
      </c>
      <c r="B1189" s="2">
        <f>IFERROR(__xludf.DUMMYFUNCTION("""COMPUTED_VALUE"""),1213.0)</f>
        <v>1213</v>
      </c>
      <c r="C1189" s="2"/>
    </row>
    <row r="1190">
      <c r="A1190" s="2" t="str">
        <f>IFERROR(__xludf.DUMMYFUNCTION("""COMPUTED_VALUE"""),"Rodrigo Pacheco")</f>
        <v>Rodrigo Pacheco</v>
      </c>
      <c r="B1190" s="2">
        <f>IFERROR(__xludf.DUMMYFUNCTION("""COMPUTED_VALUE"""),1213.0)</f>
        <v>1213</v>
      </c>
      <c r="C1190" s="2"/>
    </row>
    <row r="1191">
      <c r="A1191" s="2" t="str">
        <f>IFERROR(__xludf.DUMMYFUNCTION("""COMPUTED_VALUE"""),"Arwen Pedley")</f>
        <v>Arwen Pedley</v>
      </c>
      <c r="B1191" s="2">
        <f>IFERROR(__xludf.DUMMYFUNCTION("""COMPUTED_VALUE"""),1213.0)</f>
        <v>1213</v>
      </c>
      <c r="C1191" s="2"/>
    </row>
    <row r="1192">
      <c r="A1192" s="2" t="str">
        <f>IFERROR(__xludf.DUMMYFUNCTION("""COMPUTED_VALUE"""),"Lola Perabo")</f>
        <v>Lola Perabo</v>
      </c>
      <c r="B1192" s="2">
        <f>IFERROR(__xludf.DUMMYFUNCTION("""COMPUTED_VALUE"""),1213.0)</f>
        <v>1213</v>
      </c>
      <c r="C1192" s="2"/>
    </row>
    <row r="1193">
      <c r="A1193" s="2" t="str">
        <f>IFERROR(__xludf.DUMMYFUNCTION("""COMPUTED_VALUE"""),"Charlotte Poirier")</f>
        <v>Charlotte Poirier</v>
      </c>
      <c r="B1193" s="2">
        <f>IFERROR(__xludf.DUMMYFUNCTION("""COMPUTED_VALUE"""),1213.0)</f>
        <v>1213</v>
      </c>
      <c r="C1193" s="2"/>
    </row>
    <row r="1194">
      <c r="A1194" s="2" t="str">
        <f>IFERROR(__xludf.DUMMYFUNCTION("""COMPUTED_VALUE"""),"Ray Pritchard")</f>
        <v>Ray Pritchard</v>
      </c>
      <c r="B1194" s="2">
        <f>IFERROR(__xludf.DUMMYFUNCTION("""COMPUTED_VALUE"""),1213.0)</f>
        <v>1213</v>
      </c>
      <c r="C1194" s="2"/>
    </row>
    <row r="1195">
      <c r="A1195" s="2" t="str">
        <f>IFERROR(__xludf.DUMMYFUNCTION("""COMPUTED_VALUE"""),"Rhayne Quiring")</f>
        <v>Rhayne Quiring</v>
      </c>
      <c r="B1195" s="2">
        <f>IFERROR(__xludf.DUMMYFUNCTION("""COMPUTED_VALUE"""),1213.0)</f>
        <v>1213</v>
      </c>
      <c r="C1195" s="2"/>
    </row>
    <row r="1196">
      <c r="A1196" s="2" t="str">
        <f>IFERROR(__xludf.DUMMYFUNCTION("""COMPUTED_VALUE"""),"Danielle Yamane")</f>
        <v>Danielle Yamane</v>
      </c>
      <c r="B1196" s="2">
        <f>IFERROR(__xludf.DUMMYFUNCTION("""COMPUTED_VALUE"""),1213.0)</f>
        <v>1213</v>
      </c>
      <c r="C1196" s="2"/>
    </row>
    <row r="1197">
      <c r="A1197" s="2" t="str">
        <f>IFERROR(__xludf.DUMMYFUNCTION("""COMPUTED_VALUE"""),"Katrina Abel")</f>
        <v>Katrina Abel</v>
      </c>
      <c r="B1197" s="2">
        <f>IFERROR(__xludf.DUMMYFUNCTION("""COMPUTED_VALUE"""),1214.0)</f>
        <v>1214</v>
      </c>
      <c r="C1197" s="2"/>
    </row>
    <row r="1198">
      <c r="A1198" s="2" t="str">
        <f>IFERROR(__xludf.DUMMYFUNCTION("""COMPUTED_VALUE"""),"John Amarante")</f>
        <v>John Amarante</v>
      </c>
      <c r="B1198" s="2">
        <f>IFERROR(__xludf.DUMMYFUNCTION("""COMPUTED_VALUE"""),1214.0)</f>
        <v>1214</v>
      </c>
      <c r="C1198" s="2"/>
    </row>
    <row r="1199">
      <c r="A1199" s="2" t="str">
        <f>IFERROR(__xludf.DUMMYFUNCTION("""COMPUTED_VALUE"""),"Emily Appenzeller")</f>
        <v>Emily Appenzeller</v>
      </c>
      <c r="B1199" s="2">
        <f>IFERROR(__xludf.DUMMYFUNCTION("""COMPUTED_VALUE"""),1214.0)</f>
        <v>1214</v>
      </c>
      <c r="C1199" s="2"/>
    </row>
    <row r="1200">
      <c r="A1200" s="2" t="str">
        <f>IFERROR(__xludf.DUMMYFUNCTION("""COMPUTED_VALUE"""),"Lydia Bastien")</f>
        <v>Lydia Bastien</v>
      </c>
      <c r="B1200" s="2">
        <f>IFERROR(__xludf.DUMMYFUNCTION("""COMPUTED_VALUE"""),1214.0)</f>
        <v>1214</v>
      </c>
      <c r="C1200" s="2"/>
    </row>
    <row r="1201">
      <c r="A1201" s="2" t="str">
        <f>IFERROR(__xludf.DUMMYFUNCTION("""COMPUTED_VALUE"""),"Daniel Campbell")</f>
        <v>Daniel Campbell</v>
      </c>
      <c r="B1201" s="2">
        <f>IFERROR(__xludf.DUMMYFUNCTION("""COMPUTED_VALUE"""),1214.0)</f>
        <v>1214</v>
      </c>
      <c r="C1201" s="2"/>
    </row>
    <row r="1202">
      <c r="A1202" s="2" t="str">
        <f>IFERROR(__xludf.DUMMYFUNCTION("""COMPUTED_VALUE"""),"Alexandra Ciccolini")</f>
        <v>Alexandra Ciccolini</v>
      </c>
      <c r="B1202" s="2">
        <f>IFERROR(__xludf.DUMMYFUNCTION("""COMPUTED_VALUE"""),1214.0)</f>
        <v>1214</v>
      </c>
      <c r="C1202" s="2"/>
    </row>
    <row r="1203">
      <c r="A1203" s="2" t="str">
        <f>IFERROR(__xludf.DUMMYFUNCTION("""COMPUTED_VALUE"""),"Noel Coughlan")</f>
        <v>Noel Coughlan</v>
      </c>
      <c r="B1203" s="2">
        <f>IFERROR(__xludf.DUMMYFUNCTION("""COMPUTED_VALUE"""),1214.0)</f>
        <v>1214</v>
      </c>
      <c r="C1203" s="2"/>
    </row>
    <row r="1204">
      <c r="A1204" s="2" t="str">
        <f>IFERROR(__xludf.DUMMYFUNCTION("""COMPUTED_VALUE"""),"Kenny Dao")</f>
        <v>Kenny Dao</v>
      </c>
      <c r="B1204" s="2">
        <f>IFERROR(__xludf.DUMMYFUNCTION("""COMPUTED_VALUE"""),1214.0)</f>
        <v>1214</v>
      </c>
      <c r="C1204" s="2"/>
    </row>
    <row r="1205">
      <c r="A1205" s="2" t="str">
        <f>IFERROR(__xludf.DUMMYFUNCTION("""COMPUTED_VALUE"""),"Laila Fitzpatrick")</f>
        <v>Laila Fitzpatrick</v>
      </c>
      <c r="B1205" s="2">
        <f>IFERROR(__xludf.DUMMYFUNCTION("""COMPUTED_VALUE"""),1214.0)</f>
        <v>1214</v>
      </c>
      <c r="C1205" s="2"/>
    </row>
    <row r="1206">
      <c r="A1206" s="2" t="str">
        <f>IFERROR(__xludf.DUMMYFUNCTION("""COMPUTED_VALUE"""),"Joey Gravelle")</f>
        <v>Joey Gravelle</v>
      </c>
      <c r="B1206" s="2">
        <f>IFERROR(__xludf.DUMMYFUNCTION("""COMPUTED_VALUE"""),1214.0)</f>
        <v>1214</v>
      </c>
      <c r="C1206" s="2"/>
    </row>
    <row r="1207">
      <c r="A1207" s="2" t="str">
        <f>IFERROR(__xludf.DUMMYFUNCTION("""COMPUTED_VALUE"""),"Chloé Guillemette")</f>
        <v>Chloé Guillemette</v>
      </c>
      <c r="B1207" s="2">
        <f>IFERROR(__xludf.DUMMYFUNCTION("""COMPUTED_VALUE"""),1214.0)</f>
        <v>1214</v>
      </c>
      <c r="C1207" s="2"/>
    </row>
    <row r="1208">
      <c r="A1208" s="2" t="str">
        <f>IFERROR(__xludf.DUMMYFUNCTION("""COMPUTED_VALUE"""),"Terrence Halliday")</f>
        <v>Terrence Halliday</v>
      </c>
      <c r="B1208" s="2">
        <f>IFERROR(__xludf.DUMMYFUNCTION("""COMPUTED_VALUE"""),1214.0)</f>
        <v>1214</v>
      </c>
      <c r="C1208" s="2"/>
    </row>
    <row r="1209">
      <c r="A1209" s="2" t="str">
        <f>IFERROR(__xludf.DUMMYFUNCTION("""COMPUTED_VALUE"""),"Kayla Hannah")</f>
        <v>Kayla Hannah</v>
      </c>
      <c r="B1209" s="2">
        <f>IFERROR(__xludf.DUMMYFUNCTION("""COMPUTED_VALUE"""),1214.0)</f>
        <v>1214</v>
      </c>
      <c r="C1209" s="2"/>
    </row>
    <row r="1210">
      <c r="A1210" s="2" t="str">
        <f>IFERROR(__xludf.DUMMYFUNCTION("""COMPUTED_VALUE"""),"Thomas Harding")</f>
        <v>Thomas Harding</v>
      </c>
      <c r="B1210" s="2">
        <f>IFERROR(__xludf.DUMMYFUNCTION("""COMPUTED_VALUE"""),1214.0)</f>
        <v>1214</v>
      </c>
      <c r="C1210" s="2"/>
    </row>
    <row r="1211">
      <c r="A1211" s="2" t="str">
        <f>IFERROR(__xludf.DUMMYFUNCTION("""COMPUTED_VALUE"""),"William Lachine")</f>
        <v>William Lachine</v>
      </c>
      <c r="B1211" s="2">
        <f>IFERROR(__xludf.DUMMYFUNCTION("""COMPUTED_VALUE"""),1214.0)</f>
        <v>1214</v>
      </c>
      <c r="C1211" s="2"/>
    </row>
    <row r="1212">
      <c r="A1212" s="2" t="str">
        <f>IFERROR(__xludf.DUMMYFUNCTION("""COMPUTED_VALUE"""),"Kaitlyn LeBoutillier")</f>
        <v>Kaitlyn LeBoutillier</v>
      </c>
      <c r="B1212" s="2">
        <f>IFERROR(__xludf.DUMMYFUNCTION("""COMPUTED_VALUE"""),1214.0)</f>
        <v>1214</v>
      </c>
      <c r="C1212" s="2"/>
    </row>
    <row r="1213">
      <c r="A1213" s="2" t="str">
        <f>IFERROR(__xludf.DUMMYFUNCTION("""COMPUTED_VALUE"""),"Hillary McKay")</f>
        <v>Hillary McKay</v>
      </c>
      <c r="B1213" s="2">
        <f>IFERROR(__xludf.DUMMYFUNCTION("""COMPUTED_VALUE"""),1214.0)</f>
        <v>1214</v>
      </c>
      <c r="C1213" s="2"/>
    </row>
    <row r="1214">
      <c r="A1214" s="2" t="str">
        <f>IFERROR(__xludf.DUMMYFUNCTION("""COMPUTED_VALUE"""),"Jacob Olive")</f>
        <v>Jacob Olive</v>
      </c>
      <c r="B1214" s="2">
        <f>IFERROR(__xludf.DUMMYFUNCTION("""COMPUTED_VALUE"""),1214.0)</f>
        <v>1214</v>
      </c>
      <c r="C1214" s="2"/>
    </row>
    <row r="1215">
      <c r="A1215" s="2" t="str">
        <f>IFERROR(__xludf.DUMMYFUNCTION("""COMPUTED_VALUE"""),"Tyler Samuel")</f>
        <v>Tyler Samuel</v>
      </c>
      <c r="B1215" s="2">
        <f>IFERROR(__xludf.DUMMYFUNCTION("""COMPUTED_VALUE"""),1214.0)</f>
        <v>1214</v>
      </c>
      <c r="C1215" s="2"/>
    </row>
    <row r="1216">
      <c r="A1216" s="2" t="str">
        <f>IFERROR(__xludf.DUMMYFUNCTION("""COMPUTED_VALUE"""),"Abbie Schyf")</f>
        <v>Abbie Schyf</v>
      </c>
      <c r="B1216" s="2">
        <f>IFERROR(__xludf.DUMMYFUNCTION("""COMPUTED_VALUE"""),1214.0)</f>
        <v>1214</v>
      </c>
      <c r="C1216" s="2"/>
    </row>
    <row r="1217">
      <c r="A1217" s="2" t="str">
        <f>IFERROR(__xludf.DUMMYFUNCTION("""COMPUTED_VALUE"""),"Abigail Smith")</f>
        <v>Abigail Smith</v>
      </c>
      <c r="B1217" s="2">
        <f>IFERROR(__xludf.DUMMYFUNCTION("""COMPUTED_VALUE"""),1214.0)</f>
        <v>1214</v>
      </c>
      <c r="C1217" s="2"/>
    </row>
    <row r="1218">
      <c r="A1218" s="2" t="str">
        <f>IFERROR(__xludf.DUMMYFUNCTION("""COMPUTED_VALUE"""),"Olivia Verge")</f>
        <v>Olivia Verge</v>
      </c>
      <c r="B1218" s="2">
        <f>IFERROR(__xludf.DUMMYFUNCTION("""COMPUTED_VALUE"""),1214.0)</f>
        <v>1214</v>
      </c>
      <c r="C1218" s="2"/>
    </row>
    <row r="1219">
      <c r="A1219" s="2" t="str">
        <f>IFERROR(__xludf.DUMMYFUNCTION("""COMPUTED_VALUE"""),"Maya Villegas")</f>
        <v>Maya Villegas</v>
      </c>
      <c r="B1219" s="2">
        <f>IFERROR(__xludf.DUMMYFUNCTION("""COMPUTED_VALUE"""),1214.0)</f>
        <v>1214</v>
      </c>
      <c r="C1219" s="2"/>
    </row>
    <row r="1220">
      <c r="A1220" s="2" t="str">
        <f>IFERROR(__xludf.DUMMYFUNCTION("""COMPUTED_VALUE"""),"Kisikaw Wildman")</f>
        <v>Kisikaw Wildman</v>
      </c>
      <c r="B1220" s="2">
        <f>IFERROR(__xludf.DUMMYFUNCTION("""COMPUTED_VALUE"""),1214.0)</f>
        <v>1214</v>
      </c>
      <c r="C1220" s="2"/>
    </row>
    <row r="1221">
      <c r="A1221" s="2" t="str">
        <f>IFERROR(__xludf.DUMMYFUNCTION("""COMPUTED_VALUE"""),"Gavin Young")</f>
        <v>Gavin Young</v>
      </c>
      <c r="B1221" s="2">
        <f>IFERROR(__xludf.DUMMYFUNCTION("""COMPUTED_VALUE"""),1214.0)</f>
        <v>1214</v>
      </c>
      <c r="C1221" s="2"/>
    </row>
    <row r="1222">
      <c r="A1222" s="2" t="str">
        <f>IFERROR(__xludf.DUMMYFUNCTION("""COMPUTED_VALUE"""),"Alexandra Adams")</f>
        <v>Alexandra Adams</v>
      </c>
      <c r="B1222" s="2">
        <f>IFERROR(__xludf.DUMMYFUNCTION("""COMPUTED_VALUE"""),1215.0)</f>
        <v>1215</v>
      </c>
      <c r="C1222" s="2"/>
    </row>
    <row r="1223">
      <c r="A1223" s="2" t="str">
        <f>IFERROR(__xludf.DUMMYFUNCTION("""COMPUTED_VALUE"""),"Laura Burke")</f>
        <v>Laura Burke</v>
      </c>
      <c r="B1223" s="2">
        <f>IFERROR(__xludf.DUMMYFUNCTION("""COMPUTED_VALUE"""),1215.0)</f>
        <v>1215</v>
      </c>
      <c r="C1223" s="2"/>
    </row>
    <row r="1224">
      <c r="A1224" s="2" t="str">
        <f>IFERROR(__xludf.DUMMYFUNCTION("""COMPUTED_VALUE"""),"Caitlin Cox")</f>
        <v>Caitlin Cox</v>
      </c>
      <c r="B1224" s="2">
        <f>IFERROR(__xludf.DUMMYFUNCTION("""COMPUTED_VALUE"""),1215.0)</f>
        <v>1215</v>
      </c>
      <c r="C1224" s="2"/>
    </row>
    <row r="1225">
      <c r="A1225" s="2" t="str">
        <f>IFERROR(__xludf.DUMMYFUNCTION("""COMPUTED_VALUE"""),"Emerson Fagan")</f>
        <v>Emerson Fagan</v>
      </c>
      <c r="B1225" s="2">
        <f>IFERROR(__xludf.DUMMYFUNCTION("""COMPUTED_VALUE"""),1215.0)</f>
        <v>1215</v>
      </c>
      <c r="C1225" s="2"/>
    </row>
    <row r="1226">
      <c r="A1226" s="2" t="str">
        <f>IFERROR(__xludf.DUMMYFUNCTION("""COMPUTED_VALUE"""),"Ella Halkai")</f>
        <v>Ella Halkai</v>
      </c>
      <c r="B1226" s="2">
        <f>IFERROR(__xludf.DUMMYFUNCTION("""COMPUTED_VALUE"""),1215.0)</f>
        <v>1215</v>
      </c>
      <c r="C1226" s="2"/>
    </row>
    <row r="1227">
      <c r="A1227" s="2" t="str">
        <f>IFERROR(__xludf.DUMMYFUNCTION("""COMPUTED_VALUE"""),"Karolina Hamel")</f>
        <v>Karolina Hamel</v>
      </c>
      <c r="B1227" s="2">
        <f>IFERROR(__xludf.DUMMYFUNCTION("""COMPUTED_VALUE"""),1215.0)</f>
        <v>1215</v>
      </c>
      <c r="C1227" s="2"/>
    </row>
    <row r="1228">
      <c r="A1228" s="2" t="str">
        <f>IFERROR(__xludf.DUMMYFUNCTION("""COMPUTED_VALUE"""),"Thamizh Isaac")</f>
        <v>Thamizh Isaac</v>
      </c>
      <c r="B1228" s="2">
        <f>IFERROR(__xludf.DUMMYFUNCTION("""COMPUTED_VALUE"""),1215.0)</f>
        <v>1215</v>
      </c>
      <c r="C1228" s="2"/>
    </row>
    <row r="1229">
      <c r="A1229" s="2" t="str">
        <f>IFERROR(__xludf.DUMMYFUNCTION("""COMPUTED_VALUE"""),"Kailee Leskiw")</f>
        <v>Kailee Leskiw</v>
      </c>
      <c r="B1229" s="2">
        <f>IFERROR(__xludf.DUMMYFUNCTION("""COMPUTED_VALUE"""),1215.0)</f>
        <v>1215</v>
      </c>
      <c r="C1229" s="2"/>
    </row>
    <row r="1230">
      <c r="A1230" s="2" t="str">
        <f>IFERROR(__xludf.DUMMYFUNCTION("""COMPUTED_VALUE"""),"Danika Lindsay")</f>
        <v>Danika Lindsay</v>
      </c>
      <c r="B1230" s="2">
        <f>IFERROR(__xludf.DUMMYFUNCTION("""COMPUTED_VALUE"""),1215.0)</f>
        <v>1215</v>
      </c>
      <c r="C1230" s="2"/>
    </row>
    <row r="1231">
      <c r="A1231" s="2" t="str">
        <f>IFERROR(__xludf.DUMMYFUNCTION("""COMPUTED_VALUE"""),"Maria Munoz")</f>
        <v>Maria Munoz</v>
      </c>
      <c r="B1231" s="2">
        <f>IFERROR(__xludf.DUMMYFUNCTION("""COMPUTED_VALUE"""),1215.0)</f>
        <v>1215</v>
      </c>
      <c r="C1231" s="2"/>
    </row>
    <row r="1232">
      <c r="A1232" s="2" t="str">
        <f>IFERROR(__xludf.DUMMYFUNCTION("""COMPUTED_VALUE"""),"Camilla Neill")</f>
        <v>Camilla Neill</v>
      </c>
      <c r="B1232" s="2">
        <f>IFERROR(__xludf.DUMMYFUNCTION("""COMPUTED_VALUE"""),1215.0)</f>
        <v>1215</v>
      </c>
      <c r="C1232" s="2"/>
    </row>
    <row r="1233">
      <c r="A1233" s="2" t="str">
        <f>IFERROR(__xludf.DUMMYFUNCTION("""COMPUTED_VALUE"""),"Ryan Pucci")</f>
        <v>Ryan Pucci</v>
      </c>
      <c r="B1233" s="2">
        <f>IFERROR(__xludf.DUMMYFUNCTION("""COMPUTED_VALUE"""),1215.0)</f>
        <v>1215</v>
      </c>
      <c r="C1233" s="2"/>
    </row>
    <row r="1234">
      <c r="A1234" s="2" t="str">
        <f>IFERROR(__xludf.DUMMYFUNCTION("""COMPUTED_VALUE"""),"Thais Sitton")</f>
        <v>Thais Sitton</v>
      </c>
      <c r="B1234" s="2">
        <f>IFERROR(__xludf.DUMMYFUNCTION("""COMPUTED_VALUE"""),1215.0)</f>
        <v>1215</v>
      </c>
      <c r="C1234" s="2"/>
    </row>
    <row r="1235">
      <c r="A1235" s="2" t="str">
        <f>IFERROR(__xludf.DUMMYFUNCTION("""COMPUTED_VALUE"""),"Samuel Spooner")</f>
        <v>Samuel Spooner</v>
      </c>
      <c r="B1235" s="2">
        <f>IFERROR(__xludf.DUMMYFUNCTION("""COMPUTED_VALUE"""),1215.0)</f>
        <v>1215</v>
      </c>
      <c r="C1235" s="2"/>
    </row>
    <row r="1236">
      <c r="A1236" s="2" t="str">
        <f>IFERROR(__xludf.DUMMYFUNCTION("""COMPUTED_VALUE"""),"McKayla Wilson")</f>
        <v>McKayla Wilson</v>
      </c>
      <c r="B1236" s="2">
        <f>IFERROR(__xludf.DUMMYFUNCTION("""COMPUTED_VALUE"""),1215.0)</f>
        <v>1215</v>
      </c>
      <c r="C1236" s="2"/>
    </row>
    <row r="1237">
      <c r="A1237" s="2" t="str">
        <f>IFERROR(__xludf.DUMMYFUNCTION("""COMPUTED_VALUE"""),"Zachery Wong")</f>
        <v>Zachery Wong</v>
      </c>
      <c r="B1237" s="2">
        <f>IFERROR(__xludf.DUMMYFUNCTION("""COMPUTED_VALUE"""),1215.0)</f>
        <v>1215</v>
      </c>
      <c r="C1237" s="2"/>
    </row>
    <row r="1238">
      <c r="A1238" s="2" t="str">
        <f>IFERROR(__xludf.DUMMYFUNCTION("""COMPUTED_VALUE"""),"Mateen Zabihi-Seissan")</f>
        <v>Mateen Zabihi-Seissan</v>
      </c>
      <c r="B1238" s="2">
        <f>IFERROR(__xludf.DUMMYFUNCTION("""COMPUTED_VALUE"""),1215.0)</f>
        <v>1215</v>
      </c>
      <c r="C1238" s="2"/>
    </row>
    <row r="1239">
      <c r="A1239" s="2" t="str">
        <f>IFERROR(__xludf.DUMMYFUNCTION("""COMPUTED_VALUE"""),"Charlotte Ackland")</f>
        <v>Charlotte Ackland</v>
      </c>
      <c r="B1239" s="2">
        <f>IFERROR(__xludf.DUMMYFUNCTION("""COMPUTED_VALUE"""),1216.0)</f>
        <v>1216</v>
      </c>
      <c r="C1239" s="2"/>
    </row>
    <row r="1240">
      <c r="A1240" s="2" t="str">
        <f>IFERROR(__xludf.DUMMYFUNCTION("""COMPUTED_VALUE"""),"Ella Ackland")</f>
        <v>Ella Ackland</v>
      </c>
      <c r="B1240" s="2">
        <f>IFERROR(__xludf.DUMMYFUNCTION("""COMPUTED_VALUE"""),1216.0)</f>
        <v>1216</v>
      </c>
      <c r="C1240" s="2"/>
    </row>
    <row r="1241">
      <c r="A1241" s="2" t="str">
        <f>IFERROR(__xludf.DUMMYFUNCTION("""COMPUTED_VALUE"""),"Emmy Blauer")</f>
        <v>Emmy Blauer</v>
      </c>
      <c r="B1241" s="2">
        <f>IFERROR(__xludf.DUMMYFUNCTION("""COMPUTED_VALUE"""),1216.0)</f>
        <v>1216</v>
      </c>
      <c r="C1241" s="2"/>
    </row>
    <row r="1242">
      <c r="A1242" s="2" t="str">
        <f>IFERROR(__xludf.DUMMYFUNCTION("""COMPUTED_VALUE"""),"Vittoria Cicioni")</f>
        <v>Vittoria Cicioni</v>
      </c>
      <c r="B1242" s="2">
        <f>IFERROR(__xludf.DUMMYFUNCTION("""COMPUTED_VALUE"""),1216.0)</f>
        <v>1216</v>
      </c>
      <c r="C1242" s="2"/>
    </row>
    <row r="1243">
      <c r="A1243" s="2" t="str">
        <f>IFERROR(__xludf.DUMMYFUNCTION("""COMPUTED_VALUE"""),"Marco Dattilo")</f>
        <v>Marco Dattilo</v>
      </c>
      <c r="B1243" s="2">
        <f>IFERROR(__xludf.DUMMYFUNCTION("""COMPUTED_VALUE"""),1216.0)</f>
        <v>1216</v>
      </c>
      <c r="C1243" s="2"/>
    </row>
    <row r="1244">
      <c r="A1244" s="2" t="str">
        <f>IFERROR(__xludf.DUMMYFUNCTION("""COMPUTED_VALUE"""),"Jacob Doyle")</f>
        <v>Jacob Doyle</v>
      </c>
      <c r="B1244" s="2">
        <f>IFERROR(__xludf.DUMMYFUNCTION("""COMPUTED_VALUE"""),1216.0)</f>
        <v>1216</v>
      </c>
      <c r="C1244" s="2"/>
    </row>
    <row r="1245">
      <c r="A1245" s="2" t="str">
        <f>IFERROR(__xludf.DUMMYFUNCTION("""COMPUTED_VALUE"""),"Tori Durie")</f>
        <v>Tori Durie</v>
      </c>
      <c r="B1245" s="2">
        <f>IFERROR(__xludf.DUMMYFUNCTION("""COMPUTED_VALUE"""),1216.0)</f>
        <v>1216</v>
      </c>
      <c r="C1245" s="2"/>
    </row>
    <row r="1246">
      <c r="A1246" s="2" t="str">
        <f>IFERROR(__xludf.DUMMYFUNCTION("""COMPUTED_VALUE"""),"Gareth Edwards")</f>
        <v>Gareth Edwards</v>
      </c>
      <c r="B1246" s="2">
        <f>IFERROR(__xludf.DUMMYFUNCTION("""COMPUTED_VALUE"""),1216.0)</f>
        <v>1216</v>
      </c>
      <c r="C1246" s="2"/>
    </row>
    <row r="1247">
      <c r="A1247" s="2" t="str">
        <f>IFERROR(__xludf.DUMMYFUNCTION("""COMPUTED_VALUE"""),"Amelia Ermacora")</f>
        <v>Amelia Ermacora</v>
      </c>
      <c r="B1247" s="2">
        <f>IFERROR(__xludf.DUMMYFUNCTION("""COMPUTED_VALUE"""),1216.0)</f>
        <v>1216</v>
      </c>
      <c r="C1247" s="2"/>
    </row>
    <row r="1248">
      <c r="A1248" s="2" t="str">
        <f>IFERROR(__xludf.DUMMYFUNCTION("""COMPUTED_VALUE"""),"Wesley Gutteridge")</f>
        <v>Wesley Gutteridge</v>
      </c>
      <c r="B1248" s="2">
        <f>IFERROR(__xludf.DUMMYFUNCTION("""COMPUTED_VALUE"""),1216.0)</f>
        <v>1216</v>
      </c>
      <c r="C1248" s="2"/>
    </row>
    <row r="1249">
      <c r="A1249" s="2" t="str">
        <f>IFERROR(__xludf.DUMMYFUNCTION("""COMPUTED_VALUE"""),"Jaeden Inniss")</f>
        <v>Jaeden Inniss</v>
      </c>
      <c r="B1249" s="2">
        <f>IFERROR(__xludf.DUMMYFUNCTION("""COMPUTED_VALUE"""),1216.0)</f>
        <v>1216</v>
      </c>
      <c r="C1249" s="2"/>
    </row>
    <row r="1250">
      <c r="A1250" s="2" t="str">
        <f>IFERROR(__xludf.DUMMYFUNCTION("""COMPUTED_VALUE"""),"Carter Jackson")</f>
        <v>Carter Jackson</v>
      </c>
      <c r="B1250" s="2">
        <f>IFERROR(__xludf.DUMMYFUNCTION("""COMPUTED_VALUE"""),1216.0)</f>
        <v>1216</v>
      </c>
      <c r="C1250" s="2"/>
    </row>
    <row r="1251">
      <c r="A1251" s="2" t="str">
        <f>IFERROR(__xludf.DUMMYFUNCTION("""COMPUTED_VALUE"""),"Proton Limpitigranon")</f>
        <v>Proton Limpitigranon</v>
      </c>
      <c r="B1251" s="2">
        <f>IFERROR(__xludf.DUMMYFUNCTION("""COMPUTED_VALUE"""),1216.0)</f>
        <v>1216</v>
      </c>
      <c r="C1251" s="2"/>
    </row>
    <row r="1252">
      <c r="A1252" s="2" t="str">
        <f>IFERROR(__xludf.DUMMYFUNCTION("""COMPUTED_VALUE"""),"Mason Litkey")</f>
        <v>Mason Litkey</v>
      </c>
      <c r="B1252" s="2">
        <f>IFERROR(__xludf.DUMMYFUNCTION("""COMPUTED_VALUE"""),1216.0)</f>
        <v>1216</v>
      </c>
      <c r="C1252" s="2"/>
    </row>
    <row r="1253">
      <c r="A1253" s="2" t="str">
        <f>IFERROR(__xludf.DUMMYFUNCTION("""COMPUTED_VALUE"""),"Katie Mains")</f>
        <v>Katie Mains</v>
      </c>
      <c r="B1253" s="2">
        <f>IFERROR(__xludf.DUMMYFUNCTION("""COMPUTED_VALUE"""),1216.0)</f>
        <v>1216</v>
      </c>
      <c r="C1253" s="2"/>
    </row>
    <row r="1254">
      <c r="A1254" s="2" t="str">
        <f>IFERROR(__xludf.DUMMYFUNCTION("""COMPUTED_VALUE"""),"Ethan Manninen")</f>
        <v>Ethan Manninen</v>
      </c>
      <c r="B1254" s="2">
        <f>IFERROR(__xludf.DUMMYFUNCTION("""COMPUTED_VALUE"""),1216.0)</f>
        <v>1216</v>
      </c>
      <c r="C1254" s="2"/>
    </row>
    <row r="1255">
      <c r="A1255" s="2" t="str">
        <f>IFERROR(__xludf.DUMMYFUNCTION("""COMPUTED_VALUE"""),"Cameron Nimmo")</f>
        <v>Cameron Nimmo</v>
      </c>
      <c r="B1255" s="2">
        <f>IFERROR(__xludf.DUMMYFUNCTION("""COMPUTED_VALUE"""),1216.0)</f>
        <v>1216</v>
      </c>
      <c r="C1255" s="2"/>
    </row>
    <row r="1256">
      <c r="A1256" s="2" t="str">
        <f>IFERROR(__xludf.DUMMYFUNCTION("""COMPUTED_VALUE"""),"Megan Power")</f>
        <v>Megan Power</v>
      </c>
      <c r="B1256" s="2">
        <f>IFERROR(__xludf.DUMMYFUNCTION("""COMPUTED_VALUE"""),1216.0)</f>
        <v>1216</v>
      </c>
      <c r="C1256" s="2"/>
    </row>
    <row r="1257">
      <c r="A1257" s="2" t="str">
        <f>IFERROR(__xludf.DUMMYFUNCTION("""COMPUTED_VALUE"""),"Jordan Richards")</f>
        <v>Jordan Richards</v>
      </c>
      <c r="B1257" s="2">
        <f>IFERROR(__xludf.DUMMYFUNCTION("""COMPUTED_VALUE"""),1216.0)</f>
        <v>1216</v>
      </c>
      <c r="C1257" s="2"/>
    </row>
    <row r="1258">
      <c r="A1258" s="2" t="str">
        <f>IFERROR(__xludf.DUMMYFUNCTION("""COMPUTED_VALUE"""),"Brooke Ronberg")</f>
        <v>Brooke Ronberg</v>
      </c>
      <c r="B1258" s="2">
        <f>IFERROR(__xludf.DUMMYFUNCTION("""COMPUTED_VALUE"""),1216.0)</f>
        <v>1216</v>
      </c>
      <c r="C1258" s="2"/>
    </row>
    <row r="1259">
      <c r="A1259" s="2" t="str">
        <f>IFERROR(__xludf.DUMMYFUNCTION("""COMPUTED_VALUE"""),"Nolan Runte")</f>
        <v>Nolan Runte</v>
      </c>
      <c r="B1259" s="2">
        <f>IFERROR(__xludf.DUMMYFUNCTION("""COMPUTED_VALUE"""),1216.0)</f>
        <v>1216</v>
      </c>
      <c r="C1259" s="2"/>
    </row>
    <row r="1260">
      <c r="A1260" s="2" t="str">
        <f>IFERROR(__xludf.DUMMYFUNCTION("""COMPUTED_VALUE"""),"Jeremy Schoenborn")</f>
        <v>Jeremy Schoenborn</v>
      </c>
      <c r="B1260" s="2">
        <f>IFERROR(__xludf.DUMMYFUNCTION("""COMPUTED_VALUE"""),1216.0)</f>
        <v>1216</v>
      </c>
      <c r="C1260" s="2"/>
    </row>
    <row r="1261">
      <c r="A1261" s="2" t="str">
        <f>IFERROR(__xludf.DUMMYFUNCTION("""COMPUTED_VALUE"""),"Ryann Smith")</f>
        <v>Ryann Smith</v>
      </c>
      <c r="B1261" s="2">
        <f>IFERROR(__xludf.DUMMYFUNCTION("""COMPUTED_VALUE"""),1216.0)</f>
        <v>1216</v>
      </c>
      <c r="C1261" s="2"/>
    </row>
    <row r="1262">
      <c r="A1262" s="2" t="str">
        <f>IFERROR(__xludf.DUMMYFUNCTION("""COMPUTED_VALUE"""),"Justin Stevenson")</f>
        <v>Justin Stevenson</v>
      </c>
      <c r="B1262" s="2">
        <f>IFERROR(__xludf.DUMMYFUNCTION("""COMPUTED_VALUE"""),1216.0)</f>
        <v>1216</v>
      </c>
      <c r="C1262" s="2"/>
    </row>
    <row r="1263">
      <c r="A1263" s="2" t="str">
        <f>IFERROR(__xludf.DUMMYFUNCTION("""COMPUTED_VALUE"""),"Abby Tate")</f>
        <v>Abby Tate</v>
      </c>
      <c r="B1263" s="2">
        <f>IFERROR(__xludf.DUMMYFUNCTION("""COMPUTED_VALUE"""),1216.0)</f>
        <v>1216</v>
      </c>
      <c r="C1263" s="2"/>
    </row>
    <row r="1264">
      <c r="A1264" s="2" t="str">
        <f>IFERROR(__xludf.DUMMYFUNCTION("""COMPUTED_VALUE"""),"Brysen Vallee")</f>
        <v>Brysen Vallee</v>
      </c>
      <c r="B1264" s="2">
        <f>IFERROR(__xludf.DUMMYFUNCTION("""COMPUTED_VALUE"""),1216.0)</f>
        <v>1216</v>
      </c>
      <c r="C1264" s="2"/>
    </row>
    <row r="1265">
      <c r="A1265" s="2" t="str">
        <f>IFERROR(__xludf.DUMMYFUNCTION("""COMPUTED_VALUE"""),"Brooke Wallace")</f>
        <v>Brooke Wallace</v>
      </c>
      <c r="B1265" s="2">
        <f>IFERROR(__xludf.DUMMYFUNCTION("""COMPUTED_VALUE"""),1216.0)</f>
        <v>1216</v>
      </c>
      <c r="C1265" s="2"/>
    </row>
    <row r="1266">
      <c r="A1266" s="2" t="str">
        <f>IFERROR(__xludf.DUMMYFUNCTION("""COMPUTED_VALUE"""),"Chinonye Ahaotu")</f>
        <v>Chinonye Ahaotu</v>
      </c>
      <c r="B1266" s="2">
        <f>IFERROR(__xludf.DUMMYFUNCTION("""COMPUTED_VALUE"""),1217.0)</f>
        <v>1217</v>
      </c>
      <c r="C1266" s="2"/>
    </row>
    <row r="1267">
      <c r="A1267" s="2" t="str">
        <f>IFERROR(__xludf.DUMMYFUNCTION("""COMPUTED_VALUE"""),"Renee Alteen")</f>
        <v>Renee Alteen</v>
      </c>
      <c r="B1267" s="2">
        <f>IFERROR(__xludf.DUMMYFUNCTION("""COMPUTED_VALUE"""),1217.0)</f>
        <v>1217</v>
      </c>
      <c r="C1267" s="2"/>
    </row>
    <row r="1268">
      <c r="A1268" s="2" t="str">
        <f>IFERROR(__xludf.DUMMYFUNCTION("""COMPUTED_VALUE"""),"Troy Arambulo")</f>
        <v>Troy Arambulo</v>
      </c>
      <c r="B1268" s="2">
        <f>IFERROR(__xludf.DUMMYFUNCTION("""COMPUTED_VALUE"""),1217.0)</f>
        <v>1217</v>
      </c>
      <c r="C1268" s="2"/>
    </row>
    <row r="1269">
      <c r="A1269" s="2" t="str">
        <f>IFERROR(__xludf.DUMMYFUNCTION("""COMPUTED_VALUE"""),"Lola Bello")</f>
        <v>Lola Bello</v>
      </c>
      <c r="B1269" s="2">
        <f>IFERROR(__xludf.DUMMYFUNCTION("""COMPUTED_VALUE"""),1217.0)</f>
        <v>1217</v>
      </c>
      <c r="C1269" s="2"/>
    </row>
    <row r="1270">
      <c r="A1270" s="2" t="str">
        <f>IFERROR(__xludf.DUMMYFUNCTION("""COMPUTED_VALUE"""),"James Clarke")</f>
        <v>James Clarke</v>
      </c>
      <c r="B1270" s="2">
        <f>IFERROR(__xludf.DUMMYFUNCTION("""COMPUTED_VALUE"""),1217.0)</f>
        <v>1217</v>
      </c>
      <c r="C1270" s="2"/>
    </row>
    <row r="1271">
      <c r="A1271" s="2" t="str">
        <f>IFERROR(__xludf.DUMMYFUNCTION("""COMPUTED_VALUE"""),"Sydney Clarke")</f>
        <v>Sydney Clarke</v>
      </c>
      <c r="B1271" s="2">
        <f>IFERROR(__xludf.DUMMYFUNCTION("""COMPUTED_VALUE"""),1217.0)</f>
        <v>1217</v>
      </c>
      <c r="C1271" s="2"/>
    </row>
    <row r="1272">
      <c r="A1272" s="2" t="str">
        <f>IFERROR(__xludf.DUMMYFUNCTION("""COMPUTED_VALUE"""),"Ryan Cornell")</f>
        <v>Ryan Cornell</v>
      </c>
      <c r="B1272" s="2">
        <f>IFERROR(__xludf.DUMMYFUNCTION("""COMPUTED_VALUE"""),1217.0)</f>
        <v>1217</v>
      </c>
      <c r="C1272" s="2"/>
    </row>
    <row r="1273">
      <c r="A1273" s="2" t="str">
        <f>IFERROR(__xludf.DUMMYFUNCTION("""COMPUTED_VALUE"""),"Nicolas Cunderlik")</f>
        <v>Nicolas Cunderlik</v>
      </c>
      <c r="B1273" s="2">
        <f>IFERROR(__xludf.DUMMYFUNCTION("""COMPUTED_VALUE"""),1217.0)</f>
        <v>1217</v>
      </c>
      <c r="C1273" s="2"/>
    </row>
    <row r="1274">
      <c r="A1274" s="2" t="str">
        <f>IFERROR(__xludf.DUMMYFUNCTION("""COMPUTED_VALUE"""),"Emerson Currie")</f>
        <v>Emerson Currie</v>
      </c>
      <c r="B1274" s="2">
        <f>IFERROR(__xludf.DUMMYFUNCTION("""COMPUTED_VALUE"""),1217.0)</f>
        <v>1217</v>
      </c>
      <c r="C1274" s="2"/>
    </row>
    <row r="1275">
      <c r="A1275" s="2" t="str">
        <f>IFERROR(__xludf.DUMMYFUNCTION("""COMPUTED_VALUE"""),"Téa Dolciné")</f>
        <v>Téa Dolciné</v>
      </c>
      <c r="B1275" s="2">
        <f>IFERROR(__xludf.DUMMYFUNCTION("""COMPUTED_VALUE"""),1217.0)</f>
        <v>1217</v>
      </c>
      <c r="C1275" s="2"/>
    </row>
    <row r="1276">
      <c r="A1276" s="2" t="str">
        <f>IFERROR(__xludf.DUMMYFUNCTION("""COMPUTED_VALUE"""),"Morgan Dundon")</f>
        <v>Morgan Dundon</v>
      </c>
      <c r="B1276" s="2">
        <f>IFERROR(__xludf.DUMMYFUNCTION("""COMPUTED_VALUE"""),1217.0)</f>
        <v>1217</v>
      </c>
      <c r="C1276" s="2"/>
    </row>
    <row r="1277">
      <c r="A1277" s="2" t="str">
        <f>IFERROR(__xludf.DUMMYFUNCTION("""COMPUTED_VALUE"""),"Walker Egsgard")</f>
        <v>Walker Egsgard</v>
      </c>
      <c r="B1277" s="2">
        <f>IFERROR(__xludf.DUMMYFUNCTION("""COMPUTED_VALUE"""),1217.0)</f>
        <v>1217</v>
      </c>
      <c r="C1277" s="2"/>
    </row>
    <row r="1278">
      <c r="A1278" s="2" t="str">
        <f>IFERROR(__xludf.DUMMYFUNCTION("""COMPUTED_VALUE"""),"Avalon Ellison")</f>
        <v>Avalon Ellison</v>
      </c>
      <c r="B1278" s="2">
        <f>IFERROR(__xludf.DUMMYFUNCTION("""COMPUTED_VALUE"""),1217.0)</f>
        <v>1217</v>
      </c>
      <c r="C1278" s="2"/>
    </row>
    <row r="1279">
      <c r="A1279" s="2" t="str">
        <f>IFERROR(__xludf.DUMMYFUNCTION("""COMPUTED_VALUE"""),"Marco Flores")</f>
        <v>Marco Flores</v>
      </c>
      <c r="B1279" s="2">
        <f>IFERROR(__xludf.DUMMYFUNCTION("""COMPUTED_VALUE"""),1217.0)</f>
        <v>1217</v>
      </c>
      <c r="C1279" s="2"/>
    </row>
    <row r="1280">
      <c r="A1280" s="2" t="str">
        <f>IFERROR(__xludf.DUMMYFUNCTION("""COMPUTED_VALUE"""),"Ben Harris")</f>
        <v>Ben Harris</v>
      </c>
      <c r="B1280" s="2">
        <f>IFERROR(__xludf.DUMMYFUNCTION("""COMPUTED_VALUE"""),1217.0)</f>
        <v>1217</v>
      </c>
      <c r="C1280" s="2"/>
    </row>
    <row r="1281">
      <c r="A1281" s="2" t="str">
        <f>IFERROR(__xludf.DUMMYFUNCTION("""COMPUTED_VALUE"""),"Kellan Hughes")</f>
        <v>Kellan Hughes</v>
      </c>
      <c r="B1281" s="2">
        <f>IFERROR(__xludf.DUMMYFUNCTION("""COMPUTED_VALUE"""),1217.0)</f>
        <v>1217</v>
      </c>
      <c r="C1281" s="2"/>
    </row>
    <row r="1282">
      <c r="A1282" s="2" t="str">
        <f>IFERROR(__xludf.DUMMYFUNCTION("""COMPUTED_VALUE"""),"Jay-Jay Lesperance")</f>
        <v>Jay-Jay Lesperance</v>
      </c>
      <c r="B1282" s="2">
        <f>IFERROR(__xludf.DUMMYFUNCTION("""COMPUTED_VALUE"""),1217.0)</f>
        <v>1217</v>
      </c>
      <c r="C1282" s="2"/>
    </row>
    <row r="1283">
      <c r="A1283" s="2" t="str">
        <f>IFERROR(__xludf.DUMMYFUNCTION("""COMPUTED_VALUE"""),"Aidan Lieb")</f>
        <v>Aidan Lieb</v>
      </c>
      <c r="B1283" s="2">
        <f>IFERROR(__xludf.DUMMYFUNCTION("""COMPUTED_VALUE"""),1217.0)</f>
        <v>1217</v>
      </c>
      <c r="C1283" s="2"/>
    </row>
    <row r="1284">
      <c r="A1284" s="2" t="str">
        <f>IFERROR(__xludf.DUMMYFUNCTION("""COMPUTED_VALUE"""),"Ardin Lim")</f>
        <v>Ardin Lim</v>
      </c>
      <c r="B1284" s="2">
        <f>IFERROR(__xludf.DUMMYFUNCTION("""COMPUTED_VALUE"""),1217.0)</f>
        <v>1217</v>
      </c>
      <c r="C1284" s="2"/>
    </row>
    <row r="1285">
      <c r="A1285" s="2" t="str">
        <f>IFERROR(__xludf.DUMMYFUNCTION("""COMPUTED_VALUE"""),"Emma Miranda")</f>
        <v>Emma Miranda</v>
      </c>
      <c r="B1285" s="2">
        <f>IFERROR(__xludf.DUMMYFUNCTION("""COMPUTED_VALUE"""),1217.0)</f>
        <v>1217</v>
      </c>
      <c r="C1285" s="2"/>
    </row>
    <row r="1286">
      <c r="A1286" s="2" t="str">
        <f>IFERROR(__xludf.DUMMYFUNCTION("""COMPUTED_VALUE"""),"Kaelen Picco")</f>
        <v>Kaelen Picco</v>
      </c>
      <c r="B1286" s="2">
        <f>IFERROR(__xludf.DUMMYFUNCTION("""COMPUTED_VALUE"""),1217.0)</f>
        <v>1217</v>
      </c>
      <c r="C1286" s="2"/>
    </row>
    <row r="1287">
      <c r="A1287" s="2" t="str">
        <f>IFERROR(__xludf.DUMMYFUNCTION("""COMPUTED_VALUE"""),"Ethan Quan")</f>
        <v>Ethan Quan</v>
      </c>
      <c r="B1287" s="2">
        <f>IFERROR(__xludf.DUMMYFUNCTION("""COMPUTED_VALUE"""),1217.0)</f>
        <v>1217</v>
      </c>
      <c r="C1287" s="2"/>
    </row>
    <row r="1288">
      <c r="A1288" s="2" t="str">
        <f>IFERROR(__xludf.DUMMYFUNCTION("""COMPUTED_VALUE"""),"Neill Syversen")</f>
        <v>Neill Syversen</v>
      </c>
      <c r="B1288" s="2">
        <f>IFERROR(__xludf.DUMMYFUNCTION("""COMPUTED_VALUE"""),1217.0)</f>
        <v>1217</v>
      </c>
      <c r="C1288" s="2"/>
    </row>
    <row r="1289">
      <c r="A1289" s="2" t="str">
        <f>IFERROR(__xludf.DUMMYFUNCTION("""COMPUTED_VALUE"""),"Hannah Wenger")</f>
        <v>Hannah Wenger</v>
      </c>
      <c r="B1289" s="2">
        <f>IFERROR(__xludf.DUMMYFUNCTION("""COMPUTED_VALUE"""),1217.0)</f>
        <v>1217</v>
      </c>
      <c r="C1289" s="2"/>
    </row>
    <row r="1290">
      <c r="A1290" s="2" t="str">
        <f>IFERROR(__xludf.DUMMYFUNCTION("""COMPUTED_VALUE"""),"Amanda Abrams")</f>
        <v>Amanda Abrams</v>
      </c>
      <c r="B1290" s="2">
        <f>IFERROR(__xludf.DUMMYFUNCTION("""COMPUTED_VALUE"""),1218.0)</f>
        <v>1218</v>
      </c>
      <c r="C1290" s="2"/>
    </row>
    <row r="1291">
      <c r="A1291" s="2" t="str">
        <f>IFERROR(__xludf.DUMMYFUNCTION("""COMPUTED_VALUE"""),"Julia Appenzeller")</f>
        <v>Julia Appenzeller</v>
      </c>
      <c r="B1291" s="2">
        <f>IFERROR(__xludf.DUMMYFUNCTION("""COMPUTED_VALUE"""),1218.0)</f>
        <v>1218</v>
      </c>
      <c r="C1291" s="2"/>
    </row>
    <row r="1292">
      <c r="A1292" s="2" t="str">
        <f>IFERROR(__xludf.DUMMYFUNCTION("""COMPUTED_VALUE"""),"Halle Barker")</f>
        <v>Halle Barker</v>
      </c>
      <c r="B1292" s="2">
        <f>IFERROR(__xludf.DUMMYFUNCTION("""COMPUTED_VALUE"""),1218.0)</f>
        <v>1218</v>
      </c>
      <c r="C1292" s="2"/>
    </row>
    <row r="1293">
      <c r="A1293" s="2" t="str">
        <f>IFERROR(__xludf.DUMMYFUNCTION("""COMPUTED_VALUE"""),"Caitlyn Castilla")</f>
        <v>Caitlyn Castilla</v>
      </c>
      <c r="B1293" s="2">
        <f>IFERROR(__xludf.DUMMYFUNCTION("""COMPUTED_VALUE"""),1218.0)</f>
        <v>1218</v>
      </c>
      <c r="C1293" s="2"/>
    </row>
    <row r="1294">
      <c r="A1294" s="2" t="str">
        <f>IFERROR(__xludf.DUMMYFUNCTION("""COMPUTED_VALUE"""),"Lucas Doussept")</f>
        <v>Lucas Doussept</v>
      </c>
      <c r="B1294" s="2">
        <f>IFERROR(__xludf.DUMMYFUNCTION("""COMPUTED_VALUE"""),1218.0)</f>
        <v>1218</v>
      </c>
      <c r="C1294" s="2"/>
    </row>
    <row r="1295">
      <c r="A1295" s="2" t="str">
        <f>IFERROR(__xludf.DUMMYFUNCTION("""COMPUTED_VALUE"""),"Olivia Harnanan")</f>
        <v>Olivia Harnanan</v>
      </c>
      <c r="B1295" s="2">
        <f>IFERROR(__xludf.DUMMYFUNCTION("""COMPUTED_VALUE"""),1218.0)</f>
        <v>1218</v>
      </c>
      <c r="C1295" s="2"/>
    </row>
    <row r="1296">
      <c r="A1296" s="2" t="str">
        <f>IFERROR(__xludf.DUMMYFUNCTION("""COMPUTED_VALUE"""),"Alyssa James")</f>
        <v>Alyssa James</v>
      </c>
      <c r="B1296" s="2">
        <f>IFERROR(__xludf.DUMMYFUNCTION("""COMPUTED_VALUE"""),1218.0)</f>
        <v>1218</v>
      </c>
      <c r="C1296" s="2"/>
    </row>
    <row r="1297">
      <c r="A1297" s="2" t="str">
        <f>IFERROR(__xludf.DUMMYFUNCTION("""COMPUTED_VALUE"""),"Lauren Johnston")</f>
        <v>Lauren Johnston</v>
      </c>
      <c r="B1297" s="2">
        <f>IFERROR(__xludf.DUMMYFUNCTION("""COMPUTED_VALUE"""),1218.0)</f>
        <v>1218</v>
      </c>
      <c r="C1297" s="2"/>
    </row>
    <row r="1298">
      <c r="A1298" s="2" t="str">
        <f>IFERROR(__xludf.DUMMYFUNCTION("""COMPUTED_VALUE"""),"Liel Kiznerman")</f>
        <v>Liel Kiznerman</v>
      </c>
      <c r="B1298" s="2">
        <f>IFERROR(__xludf.DUMMYFUNCTION("""COMPUTED_VALUE"""),1218.0)</f>
        <v>1218</v>
      </c>
      <c r="C1298" s="2"/>
    </row>
    <row r="1299">
      <c r="A1299" s="2" t="str">
        <f>IFERROR(__xludf.DUMMYFUNCTION("""COMPUTED_VALUE"""),"Alyssa Lamoureux")</f>
        <v>Alyssa Lamoureux</v>
      </c>
      <c r="B1299" s="2">
        <f>IFERROR(__xludf.DUMMYFUNCTION("""COMPUTED_VALUE"""),1218.0)</f>
        <v>1218</v>
      </c>
      <c r="C1299" s="2"/>
    </row>
    <row r="1300">
      <c r="A1300" s="2" t="str">
        <f>IFERROR(__xludf.DUMMYFUNCTION("""COMPUTED_VALUE"""),"Owen Lunney")</f>
        <v>Owen Lunney</v>
      </c>
      <c r="B1300" s="2">
        <f>IFERROR(__xludf.DUMMYFUNCTION("""COMPUTED_VALUE"""),1218.0)</f>
        <v>1218</v>
      </c>
      <c r="C1300" s="2"/>
    </row>
    <row r="1301">
      <c r="A1301" s="2" t="str">
        <f>IFERROR(__xludf.DUMMYFUNCTION("""COMPUTED_VALUE"""),"Devin McCabe")</f>
        <v>Devin McCabe</v>
      </c>
      <c r="B1301" s="2">
        <f>IFERROR(__xludf.DUMMYFUNCTION("""COMPUTED_VALUE"""),1218.0)</f>
        <v>1218</v>
      </c>
      <c r="C1301" s="2"/>
    </row>
    <row r="1302">
      <c r="A1302" s="2" t="str">
        <f>IFERROR(__xludf.DUMMYFUNCTION("""COMPUTED_VALUE"""),"Tyler Sparling")</f>
        <v>Tyler Sparling</v>
      </c>
      <c r="B1302" s="2">
        <f>IFERROR(__xludf.DUMMYFUNCTION("""COMPUTED_VALUE"""),1218.0)</f>
        <v>1218</v>
      </c>
      <c r="C1302" s="2"/>
    </row>
    <row r="1303">
      <c r="A1303" s="2" t="str">
        <f>IFERROR(__xludf.DUMMYFUNCTION("""COMPUTED_VALUE"""),"Matias Suxo")</f>
        <v>Matias Suxo</v>
      </c>
      <c r="B1303" s="2">
        <f>IFERROR(__xludf.DUMMYFUNCTION("""COMPUTED_VALUE"""),1218.0)</f>
        <v>1218</v>
      </c>
      <c r="C1303" s="2"/>
    </row>
    <row r="1304">
      <c r="A1304" s="2" t="str">
        <f>IFERROR(__xludf.DUMMYFUNCTION("""COMPUTED_VALUE"""),"Caroline Thomas")</f>
        <v>Caroline Thomas</v>
      </c>
      <c r="B1304" s="2">
        <f>IFERROR(__xludf.DUMMYFUNCTION("""COMPUTED_VALUE"""),1218.0)</f>
        <v>1218</v>
      </c>
      <c r="C1304" s="2"/>
    </row>
    <row r="1305">
      <c r="A1305" s="2" t="str">
        <f>IFERROR(__xludf.DUMMYFUNCTION("""COMPUTED_VALUE"""),"Aryan Torfeh Nejad")</f>
        <v>Aryan Torfeh Nejad</v>
      </c>
      <c r="B1305" s="2">
        <f>IFERROR(__xludf.DUMMYFUNCTION("""COMPUTED_VALUE"""),1218.0)</f>
        <v>1218</v>
      </c>
      <c r="C1305" s="2"/>
    </row>
    <row r="1306">
      <c r="A1306" s="2" t="str">
        <f>IFERROR(__xludf.DUMMYFUNCTION("""COMPUTED_VALUE"""),"Nate Vaudry")</f>
        <v>Nate Vaudry</v>
      </c>
      <c r="B1306" s="2">
        <f>IFERROR(__xludf.DUMMYFUNCTION("""COMPUTED_VALUE"""),1218.0)</f>
        <v>1218</v>
      </c>
      <c r="C1306" s="2"/>
    </row>
    <row r="1307">
      <c r="A1307" s="2" t="str">
        <f>IFERROR(__xludf.DUMMYFUNCTION("""COMPUTED_VALUE"""),"Abigail Yamane")</f>
        <v>Abigail Yamane</v>
      </c>
      <c r="B1307" s="2">
        <f>IFERROR(__xludf.DUMMYFUNCTION("""COMPUTED_VALUE"""),1218.0)</f>
        <v>1218</v>
      </c>
      <c r="C1307" s="2"/>
    </row>
    <row r="1308">
      <c r="A1308" s="2" t="str">
        <f>IFERROR(__xludf.DUMMYFUNCTION("""COMPUTED_VALUE"""),"Maggie Bissonnete")</f>
        <v>Maggie Bissonnete</v>
      </c>
      <c r="B1308" s="2">
        <f>IFERROR(__xludf.DUMMYFUNCTION("""COMPUTED_VALUE"""),1219.0)</f>
        <v>1219</v>
      </c>
      <c r="C1308" s="2"/>
    </row>
    <row r="1309">
      <c r="A1309" s="2" t="str">
        <f>IFERROR(__xludf.DUMMYFUNCTION("""COMPUTED_VALUE"""),"Serina Elfarou")</f>
        <v>Serina Elfarou</v>
      </c>
      <c r="B1309" s="2">
        <f>IFERROR(__xludf.DUMMYFUNCTION("""COMPUTED_VALUE"""),1219.0)</f>
        <v>1219</v>
      </c>
      <c r="C1309" s="2"/>
    </row>
    <row r="1310">
      <c r="A1310" s="2" t="str">
        <f>IFERROR(__xludf.DUMMYFUNCTION("""COMPUTED_VALUE"""),"Ava Elk")</f>
        <v>Ava Elk</v>
      </c>
      <c r="B1310" s="2">
        <f>IFERROR(__xludf.DUMMYFUNCTION("""COMPUTED_VALUE"""),1219.0)</f>
        <v>1219</v>
      </c>
      <c r="C1310" s="2"/>
    </row>
    <row r="1311">
      <c r="A1311" s="2" t="str">
        <f>IFERROR(__xludf.DUMMYFUNCTION("""COMPUTED_VALUE"""),"Taylor Horne")</f>
        <v>Taylor Horne</v>
      </c>
      <c r="B1311" s="2">
        <f>IFERROR(__xludf.DUMMYFUNCTION("""COMPUTED_VALUE"""),1219.0)</f>
        <v>1219</v>
      </c>
      <c r="C1311" s="2"/>
    </row>
    <row r="1312">
      <c r="A1312" s="2" t="str">
        <f>IFERROR(__xludf.DUMMYFUNCTION("""COMPUTED_VALUE"""),"Gabriella Lockridge")</f>
        <v>Gabriella Lockridge</v>
      </c>
      <c r="B1312" s="2">
        <f>IFERROR(__xludf.DUMMYFUNCTION("""COMPUTED_VALUE"""),1219.0)</f>
        <v>1219</v>
      </c>
      <c r="C1312" s="2"/>
    </row>
    <row r="1313">
      <c r="A1313" s="2" t="str">
        <f>IFERROR(__xludf.DUMMYFUNCTION("""COMPUTED_VALUE"""),"Jessie Marczak")</f>
        <v>Jessie Marczak</v>
      </c>
      <c r="B1313" s="2">
        <f>IFERROR(__xludf.DUMMYFUNCTION("""COMPUTED_VALUE"""),1219.0)</f>
        <v>1219</v>
      </c>
      <c r="C1313" s="2"/>
    </row>
    <row r="1314">
      <c r="A1314" s="2" t="str">
        <f>IFERROR(__xludf.DUMMYFUNCTION("""COMPUTED_VALUE"""),"Jeff Marsden")</f>
        <v>Jeff Marsden</v>
      </c>
      <c r="B1314" s="2">
        <f>IFERROR(__xludf.DUMMYFUNCTION("""COMPUTED_VALUE"""),1219.0)</f>
        <v>1219</v>
      </c>
      <c r="C1314" s="2"/>
    </row>
    <row r="1315">
      <c r="A1315" s="2" t="str">
        <f>IFERROR(__xludf.DUMMYFUNCTION("""COMPUTED_VALUE"""),"Felecite McDonald")</f>
        <v>Felecite McDonald</v>
      </c>
      <c r="B1315" s="2">
        <f>IFERROR(__xludf.DUMMYFUNCTION("""COMPUTED_VALUE"""),1219.0)</f>
        <v>1219</v>
      </c>
      <c r="C1315" s="2"/>
    </row>
    <row r="1316">
      <c r="A1316" s="2" t="str">
        <f>IFERROR(__xludf.DUMMYFUNCTION("""COMPUTED_VALUE"""),"Olivia Nystedt")</f>
        <v>Olivia Nystedt</v>
      </c>
      <c r="B1316" s="2">
        <f>IFERROR(__xludf.DUMMYFUNCTION("""COMPUTED_VALUE"""),1219.0)</f>
        <v>1219</v>
      </c>
      <c r="C1316" s="2"/>
    </row>
    <row r="1317">
      <c r="A1317" s="2" t="str">
        <f>IFERROR(__xludf.DUMMYFUNCTION("""COMPUTED_VALUE"""),"Tyler Pike")</f>
        <v>Tyler Pike</v>
      </c>
      <c r="B1317" s="2">
        <f>IFERROR(__xludf.DUMMYFUNCTION("""COMPUTED_VALUE"""),1219.0)</f>
        <v>1219</v>
      </c>
      <c r="C1317" s="2"/>
    </row>
    <row r="1318">
      <c r="A1318" s="2" t="str">
        <f>IFERROR(__xludf.DUMMYFUNCTION("""COMPUTED_VALUE"""),"Jessica Burke")</f>
        <v>Jessica Burke</v>
      </c>
      <c r="B1318" s="2">
        <f>IFERROR(__xludf.DUMMYFUNCTION("""COMPUTED_VALUE"""),5555.0)</f>
        <v>5555</v>
      </c>
      <c r="C1318" s="2"/>
    </row>
    <row r="1319">
      <c r="A1319" s="2" t="str">
        <f>IFERROR(__xludf.DUMMYFUNCTION("""COMPUTED_VALUE"""),"Finlay Durr")</f>
        <v>Finlay Durr</v>
      </c>
      <c r="B1319" s="2">
        <f>IFERROR(__xludf.DUMMYFUNCTION("""COMPUTED_VALUE"""),5555.0)</f>
        <v>5555</v>
      </c>
      <c r="C1319" s="2"/>
    </row>
    <row r="1320">
      <c r="A1320" s="2" t="str">
        <f>IFERROR(__xludf.DUMMYFUNCTION("""COMPUTED_VALUE"""),"Sara Langis")</f>
        <v>Sara Langis</v>
      </c>
      <c r="B1320" s="2">
        <f>IFERROR(__xludf.DUMMYFUNCTION("""COMPUTED_VALUE"""),5555.0)</f>
        <v>5555</v>
      </c>
      <c r="C1320" s="2"/>
    </row>
    <row r="1321">
      <c r="A1321" s="2" t="str">
        <f>IFERROR(__xludf.DUMMYFUNCTION("""COMPUTED_VALUE"""),"Mustafa Mohammed")</f>
        <v>Mustafa Mohammed</v>
      </c>
      <c r="B1321" s="2">
        <f>IFERROR(__xludf.DUMMYFUNCTION("""COMPUTED_VALUE"""),5555.0)</f>
        <v>5555</v>
      </c>
      <c r="C1321" s="2"/>
    </row>
    <row r="1322">
      <c r="A1322" s="2" t="str">
        <f>IFERROR(__xludf.DUMMYFUNCTION("""COMPUTED_VALUE"""),"Marina Peters")</f>
        <v>Marina Peters</v>
      </c>
      <c r="B1322" s="2">
        <f>IFERROR(__xludf.DUMMYFUNCTION("""COMPUTED_VALUE"""),5555.0)</f>
        <v>5555</v>
      </c>
      <c r="C1322" s="2"/>
    </row>
    <row r="1323">
      <c r="A1323" s="2" t="str">
        <f>IFERROR(__xludf.DUMMYFUNCTION("""COMPUTED_VALUE"""),"Olivia Tousignant")</f>
        <v>Olivia Tousignant</v>
      </c>
      <c r="B1323" s="2">
        <f>IFERROR(__xludf.DUMMYFUNCTION("""COMPUTED_VALUE"""),5555.0)</f>
        <v>5555</v>
      </c>
      <c r="C1323" s="2"/>
    </row>
    <row r="1324">
      <c r="A1324" s="2" t="str">
        <f>IFERROR(__xludf.DUMMYFUNCTION("""COMPUTED_VALUE"""),"Johnathon Asquith")</f>
        <v>Johnathon Asquith</v>
      </c>
      <c r="B1324" s="2">
        <f>IFERROR(__xludf.DUMMYFUNCTION("""COMPUTED_VALUE"""),9999.0)</f>
        <v>9999</v>
      </c>
      <c r="C1324" s="2"/>
    </row>
    <row r="1325">
      <c r="A1325" s="2" t="str">
        <f>IFERROR(__xludf.DUMMYFUNCTION("""COMPUTED_VALUE"""),"Kelsey Boudreau")</f>
        <v>Kelsey Boudreau</v>
      </c>
      <c r="B1325" s="2">
        <f>IFERROR(__xludf.DUMMYFUNCTION("""COMPUTED_VALUE"""),9999.0)</f>
        <v>9999</v>
      </c>
      <c r="C1325" s="2"/>
    </row>
    <row r="1326">
      <c r="A1326" s="2" t="str">
        <f>IFERROR(__xludf.DUMMYFUNCTION("""COMPUTED_VALUE"""),"Cameron Brookes")</f>
        <v>Cameron Brookes</v>
      </c>
      <c r="B1326" s="2">
        <f>IFERROR(__xludf.DUMMYFUNCTION("""COMPUTED_VALUE"""),9999.0)</f>
        <v>9999</v>
      </c>
      <c r="C1326" s="2"/>
    </row>
    <row r="1327">
      <c r="A1327" s="2" t="str">
        <f>IFERROR(__xludf.DUMMYFUNCTION("""COMPUTED_VALUE"""),"Sophie Caisse")</f>
        <v>Sophie Caisse</v>
      </c>
      <c r="B1327" s="2">
        <f>IFERROR(__xludf.DUMMYFUNCTION("""COMPUTED_VALUE"""),9999.0)</f>
        <v>9999</v>
      </c>
      <c r="C1327" s="2"/>
    </row>
    <row r="1328">
      <c r="A1328" s="2" t="str">
        <f>IFERROR(__xludf.DUMMYFUNCTION("""COMPUTED_VALUE"""),"Robyn Clark")</f>
        <v>Robyn Clark</v>
      </c>
      <c r="B1328" s="2">
        <f>IFERROR(__xludf.DUMMYFUNCTION("""COMPUTED_VALUE"""),9999.0)</f>
        <v>9999</v>
      </c>
      <c r="C1328" s="2"/>
    </row>
    <row r="1329">
      <c r="A1329" s="2" t="str">
        <f>IFERROR(__xludf.DUMMYFUNCTION("""COMPUTED_VALUE"""),"Marynna Cook")</f>
        <v>Marynna Cook</v>
      </c>
      <c r="B1329" s="2">
        <f>IFERROR(__xludf.DUMMYFUNCTION("""COMPUTED_VALUE"""),9999.0)</f>
        <v>9999</v>
      </c>
      <c r="C1329" s="2"/>
    </row>
    <row r="1330">
      <c r="A1330" s="2" t="str">
        <f>IFERROR(__xludf.DUMMYFUNCTION("""COMPUTED_VALUE"""),"Lauren Cooke")</f>
        <v>Lauren Cooke</v>
      </c>
      <c r="B1330" s="2">
        <f>IFERROR(__xludf.DUMMYFUNCTION("""COMPUTED_VALUE"""),9999.0)</f>
        <v>9999</v>
      </c>
      <c r="C1330" s="2"/>
    </row>
    <row r="1331">
      <c r="A1331" s="2" t="str">
        <f>IFERROR(__xludf.DUMMYFUNCTION("""COMPUTED_VALUE"""),"Katie Danis")</f>
        <v>Katie Danis</v>
      </c>
      <c r="B1331" s="2">
        <f>IFERROR(__xludf.DUMMYFUNCTION("""COMPUTED_VALUE"""),9999.0)</f>
        <v>9999</v>
      </c>
      <c r="C1331" s="2"/>
    </row>
    <row r="1332">
      <c r="A1332" s="2" t="str">
        <f>IFERROR(__xludf.DUMMYFUNCTION("""COMPUTED_VALUE"""),"Omar Darwish")</f>
        <v>Omar Darwish</v>
      </c>
      <c r="B1332" s="2">
        <f>IFERROR(__xludf.DUMMYFUNCTION("""COMPUTED_VALUE"""),9999.0)</f>
        <v>9999</v>
      </c>
      <c r="C1332" s="2"/>
    </row>
    <row r="1333">
      <c r="A1333" s="2" t="str">
        <f>IFERROR(__xludf.DUMMYFUNCTION("""COMPUTED_VALUE"""),"Brooke Ellis")</f>
        <v>Brooke Ellis</v>
      </c>
      <c r="B1333" s="2">
        <f>IFERROR(__xludf.DUMMYFUNCTION("""COMPUTED_VALUE"""),9999.0)</f>
        <v>9999</v>
      </c>
      <c r="C1333" s="2"/>
    </row>
    <row r="1334">
      <c r="A1334" s="2" t="str">
        <f>IFERROR(__xludf.DUMMYFUNCTION("""COMPUTED_VALUE"""),"Olivia Garnett")</f>
        <v>Olivia Garnett</v>
      </c>
      <c r="B1334" s="2">
        <f>IFERROR(__xludf.DUMMYFUNCTION("""COMPUTED_VALUE"""),9999.0)</f>
        <v>9999</v>
      </c>
      <c r="C1334" s="2"/>
    </row>
    <row r="1335">
      <c r="A1335" s="2" t="str">
        <f>IFERROR(__xludf.DUMMYFUNCTION("""COMPUTED_VALUE"""),"Leam Gramling")</f>
        <v>Leam Gramling</v>
      </c>
      <c r="B1335" s="2">
        <f>IFERROR(__xludf.DUMMYFUNCTION("""COMPUTED_VALUE"""),9999.0)</f>
        <v>9999</v>
      </c>
      <c r="C1335" s="2"/>
    </row>
    <row r="1336">
      <c r="A1336" s="2" t="str">
        <f>IFERROR(__xludf.DUMMYFUNCTION("""COMPUTED_VALUE"""),"Sydney Green")</f>
        <v>Sydney Green</v>
      </c>
      <c r="B1336" s="2">
        <f>IFERROR(__xludf.DUMMYFUNCTION("""COMPUTED_VALUE"""),9999.0)</f>
        <v>9999</v>
      </c>
      <c r="C1336" s="2"/>
    </row>
    <row r="1337">
      <c r="A1337" s="2" t="str">
        <f>IFERROR(__xludf.DUMMYFUNCTION("""COMPUTED_VALUE"""),"Adam Haughian")</f>
        <v>Adam Haughian</v>
      </c>
      <c r="B1337" s="2">
        <f>IFERROR(__xludf.DUMMYFUNCTION("""COMPUTED_VALUE"""),9999.0)</f>
        <v>9999</v>
      </c>
      <c r="C1337" s="2"/>
    </row>
    <row r="1338">
      <c r="A1338" s="2" t="str">
        <f>IFERROR(__xludf.DUMMYFUNCTION("""COMPUTED_VALUE"""),"Liam Hunt")</f>
        <v>Liam Hunt</v>
      </c>
      <c r="B1338" s="2">
        <f>IFERROR(__xludf.DUMMYFUNCTION("""COMPUTED_VALUE"""),9999.0)</f>
        <v>9999</v>
      </c>
      <c r="C1338" s="2"/>
    </row>
    <row r="1339">
      <c r="A1339" s="2" t="str">
        <f>IFERROR(__xludf.DUMMYFUNCTION("""COMPUTED_VALUE"""),"Jordin Jewell")</f>
        <v>Jordin Jewell</v>
      </c>
      <c r="B1339" s="2">
        <f>IFERROR(__xludf.DUMMYFUNCTION("""COMPUTED_VALUE"""),9999.0)</f>
        <v>9999</v>
      </c>
      <c r="C1339" s="2"/>
    </row>
    <row r="1340">
      <c r="A1340" s="2" t="str">
        <f>IFERROR(__xludf.DUMMYFUNCTION("""COMPUTED_VALUE"""),"David Kean")</f>
        <v>David Kean</v>
      </c>
      <c r="B1340" s="2">
        <f>IFERROR(__xludf.DUMMYFUNCTION("""COMPUTED_VALUE"""),9999.0)</f>
        <v>9999</v>
      </c>
      <c r="C1340" s="2"/>
    </row>
    <row r="1341">
      <c r="A1341" s="2" t="str">
        <f>IFERROR(__xludf.DUMMYFUNCTION("""COMPUTED_VALUE"""),"Joe Leveque")</f>
        <v>Joe Leveque</v>
      </c>
      <c r="B1341" s="2">
        <f>IFERROR(__xludf.DUMMYFUNCTION("""COMPUTED_VALUE"""),9999.0)</f>
        <v>9999</v>
      </c>
      <c r="C1341" s="2"/>
    </row>
    <row r="1342">
      <c r="A1342" s="2" t="str">
        <f>IFERROR(__xludf.DUMMYFUNCTION("""COMPUTED_VALUE"""),"Jacob Major")</f>
        <v>Jacob Major</v>
      </c>
      <c r="B1342" s="2">
        <f>IFERROR(__xludf.DUMMYFUNCTION("""COMPUTED_VALUE"""),9999.0)</f>
        <v>9999</v>
      </c>
      <c r="C1342" s="2"/>
    </row>
    <row r="1343">
      <c r="A1343" s="2" t="str">
        <f>IFERROR(__xludf.DUMMYFUNCTION("""COMPUTED_VALUE"""),"Jasmin Mercanzini")</f>
        <v>Jasmin Mercanzini</v>
      </c>
      <c r="B1343" s="2">
        <f>IFERROR(__xludf.DUMMYFUNCTION("""COMPUTED_VALUE"""),9999.0)</f>
        <v>9999</v>
      </c>
      <c r="C1343" s="2"/>
    </row>
    <row r="1344">
      <c r="A1344" s="2" t="str">
        <f>IFERROR(__xludf.DUMMYFUNCTION("""COMPUTED_VALUE"""),"Evan Miranda")</f>
        <v>Evan Miranda</v>
      </c>
      <c r="B1344" s="2">
        <f>IFERROR(__xludf.DUMMYFUNCTION("""COMPUTED_VALUE"""),9999.0)</f>
        <v>9999</v>
      </c>
      <c r="C1344" s="2"/>
    </row>
    <row r="1345">
      <c r="A1345" s="2" t="str">
        <f>IFERROR(__xludf.DUMMYFUNCTION("""COMPUTED_VALUE"""),"Liam Morris")</f>
        <v>Liam Morris</v>
      </c>
      <c r="B1345" s="2">
        <f>IFERROR(__xludf.DUMMYFUNCTION("""COMPUTED_VALUE"""),9999.0)</f>
        <v>9999</v>
      </c>
      <c r="C1345" s="2"/>
    </row>
    <row r="1346">
      <c r="A1346" s="2" t="str">
        <f>IFERROR(__xludf.DUMMYFUNCTION("""COMPUTED_VALUE"""),"Quinn Mozes")</f>
        <v>Quinn Mozes</v>
      </c>
      <c r="B1346" s="2">
        <f>IFERROR(__xludf.DUMMYFUNCTION("""COMPUTED_VALUE"""),9999.0)</f>
        <v>9999</v>
      </c>
      <c r="C1346" s="2"/>
    </row>
    <row r="1347">
      <c r="A1347" s="2" t="str">
        <f>IFERROR(__xludf.DUMMYFUNCTION("""COMPUTED_VALUE"""),"Shayla Pearce")</f>
        <v>Shayla Pearce</v>
      </c>
      <c r="B1347" s="2">
        <f>IFERROR(__xludf.DUMMYFUNCTION("""COMPUTED_VALUE"""),9999.0)</f>
        <v>9999</v>
      </c>
      <c r="C1347" s="2"/>
    </row>
    <row r="1348">
      <c r="A1348" s="2" t="str">
        <f>IFERROR(__xludf.DUMMYFUNCTION("""COMPUTED_VALUE"""),"Gabrielle Pendlebury")</f>
        <v>Gabrielle Pendlebury</v>
      </c>
      <c r="B1348" s="2">
        <f>IFERROR(__xludf.DUMMYFUNCTION("""COMPUTED_VALUE"""),9999.0)</f>
        <v>9999</v>
      </c>
      <c r="C1348" s="2"/>
    </row>
    <row r="1349">
      <c r="A1349" s="2" t="str">
        <f>IFERROR(__xludf.DUMMYFUNCTION("""COMPUTED_VALUE"""),"Morgan Pickard")</f>
        <v>Morgan Pickard</v>
      </c>
      <c r="B1349" s="2">
        <f>IFERROR(__xludf.DUMMYFUNCTION("""COMPUTED_VALUE"""),9999.0)</f>
        <v>9999</v>
      </c>
      <c r="C1349" s="2"/>
    </row>
    <row r="1350">
      <c r="A1350" s="2" t="str">
        <f>IFERROR(__xludf.DUMMYFUNCTION("""COMPUTED_VALUE"""),"Adam Rosenblatt")</f>
        <v>Adam Rosenblatt</v>
      </c>
      <c r="B1350" s="2">
        <f>IFERROR(__xludf.DUMMYFUNCTION("""COMPUTED_VALUE"""),9999.0)</f>
        <v>9999</v>
      </c>
      <c r="C1350" s="2"/>
    </row>
    <row r="1351">
      <c r="A1351" s="2" t="str">
        <f>IFERROR(__xludf.DUMMYFUNCTION("""COMPUTED_VALUE"""),"Austin Sykes")</f>
        <v>Austin Sykes</v>
      </c>
      <c r="B1351" s="2">
        <f>IFERROR(__xludf.DUMMYFUNCTION("""COMPUTED_VALUE"""),9999.0)</f>
        <v>9999</v>
      </c>
      <c r="C1351" s="2"/>
    </row>
    <row r="1352">
      <c r="A1352" s="2" t="str">
        <f>IFERROR(__xludf.DUMMYFUNCTION("""COMPUTED_VALUE"""),"Peter Turk")</f>
        <v>Peter Turk</v>
      </c>
      <c r="B1352" s="2">
        <f>IFERROR(__xludf.DUMMYFUNCTION("""COMPUTED_VALUE"""),9999.0)</f>
        <v>9999</v>
      </c>
      <c r="C1352" s="2"/>
    </row>
    <row r="1353">
      <c r="A1353" s="2" t="str">
        <f>IFERROR(__xludf.DUMMYFUNCTION("""COMPUTED_VALUE"""),"Payton Ward")</f>
        <v>Payton Ward</v>
      </c>
      <c r="B1353" s="2">
        <f>IFERROR(__xludf.DUMMYFUNCTION("""COMPUTED_VALUE"""),9999.0)</f>
        <v>9999</v>
      </c>
      <c r="C135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3" t="s">
        <v>3</v>
      </c>
    </row>
    <row r="2">
      <c r="A2" s="2" t="s">
        <v>4</v>
      </c>
      <c r="B2" s="2">
        <v>909.0</v>
      </c>
    </row>
    <row r="3">
      <c r="A3" s="2" t="s">
        <v>5</v>
      </c>
      <c r="B3" s="2">
        <v>913.0</v>
      </c>
    </row>
    <row r="4">
      <c r="A4" s="2" t="s">
        <v>6</v>
      </c>
      <c r="B4" s="2">
        <v>914.0</v>
      </c>
    </row>
    <row r="5">
      <c r="A5" s="2" t="s">
        <v>7</v>
      </c>
      <c r="B5" s="2">
        <v>911.0</v>
      </c>
    </row>
    <row r="6">
      <c r="A6" s="2" t="s">
        <v>8</v>
      </c>
      <c r="B6" s="2">
        <v>911.0</v>
      </c>
    </row>
    <row r="7">
      <c r="A7" s="2" t="s">
        <v>9</v>
      </c>
      <c r="B7" s="2">
        <v>901.0</v>
      </c>
    </row>
    <row r="8">
      <c r="A8" s="2" t="s">
        <v>10</v>
      </c>
      <c r="B8" s="2">
        <v>902.0</v>
      </c>
    </row>
    <row r="9">
      <c r="A9" s="2" t="s">
        <v>11</v>
      </c>
      <c r="B9" s="2">
        <v>909.0</v>
      </c>
    </row>
    <row r="10">
      <c r="A10" s="2" t="s">
        <v>12</v>
      </c>
      <c r="B10" s="2">
        <v>903.0</v>
      </c>
    </row>
    <row r="11">
      <c r="A11" s="2" t="s">
        <v>13</v>
      </c>
      <c r="B11" s="2">
        <v>902.0</v>
      </c>
    </row>
    <row r="12">
      <c r="A12" s="2" t="s">
        <v>14</v>
      </c>
      <c r="B12" s="2">
        <v>904.0</v>
      </c>
    </row>
    <row r="13">
      <c r="A13" s="2" t="s">
        <v>15</v>
      </c>
      <c r="B13" s="2">
        <v>910.0</v>
      </c>
    </row>
    <row r="14">
      <c r="A14" s="2" t="s">
        <v>16</v>
      </c>
      <c r="B14" s="2">
        <v>911.0</v>
      </c>
    </row>
    <row r="15">
      <c r="A15" s="2" t="s">
        <v>17</v>
      </c>
      <c r="B15" s="2">
        <v>911.0</v>
      </c>
    </row>
    <row r="16">
      <c r="A16" s="2" t="s">
        <v>18</v>
      </c>
      <c r="B16" s="2">
        <v>909.0</v>
      </c>
    </row>
    <row r="17">
      <c r="A17" s="2" t="s">
        <v>19</v>
      </c>
      <c r="B17" s="2">
        <v>909.0</v>
      </c>
    </row>
    <row r="18">
      <c r="A18" s="2" t="s">
        <v>20</v>
      </c>
      <c r="B18" s="2">
        <v>905.0</v>
      </c>
    </row>
    <row r="19">
      <c r="A19" s="2" t="s">
        <v>21</v>
      </c>
      <c r="B19" s="2">
        <v>907.0</v>
      </c>
    </row>
    <row r="20">
      <c r="A20" s="2" t="s">
        <v>22</v>
      </c>
      <c r="B20" s="2">
        <v>901.0</v>
      </c>
    </row>
    <row r="21">
      <c r="A21" s="2" t="s">
        <v>23</v>
      </c>
      <c r="B21" s="2">
        <v>914.0</v>
      </c>
    </row>
    <row r="22">
      <c r="A22" s="2" t="s">
        <v>24</v>
      </c>
      <c r="B22" s="2">
        <v>909.0</v>
      </c>
    </row>
    <row r="23">
      <c r="A23" s="2" t="s">
        <v>25</v>
      </c>
      <c r="B23" s="2">
        <v>907.0</v>
      </c>
    </row>
    <row r="24">
      <c r="A24" s="2" t="s">
        <v>26</v>
      </c>
      <c r="B24" s="2">
        <v>912.0</v>
      </c>
    </row>
    <row r="25">
      <c r="A25" s="2" t="s">
        <v>27</v>
      </c>
      <c r="B25" s="2">
        <v>902.0</v>
      </c>
    </row>
    <row r="26">
      <c r="A26" s="2" t="s">
        <v>28</v>
      </c>
      <c r="B26" s="2">
        <v>908.0</v>
      </c>
    </row>
    <row r="27">
      <c r="A27" s="2" t="s">
        <v>29</v>
      </c>
      <c r="B27" s="2">
        <v>905.0</v>
      </c>
    </row>
    <row r="28">
      <c r="A28" s="2" t="s">
        <v>30</v>
      </c>
      <c r="B28" s="2">
        <v>908.0</v>
      </c>
    </row>
    <row r="29">
      <c r="A29" s="2" t="s">
        <v>31</v>
      </c>
      <c r="B29" s="2">
        <v>914.0</v>
      </c>
    </row>
    <row r="30">
      <c r="A30" s="2" t="s">
        <v>32</v>
      </c>
      <c r="B30" s="2">
        <v>913.0</v>
      </c>
    </row>
    <row r="31">
      <c r="A31" s="2" t="s">
        <v>33</v>
      </c>
      <c r="B31" s="2">
        <v>913.0</v>
      </c>
    </row>
    <row r="32">
      <c r="A32" s="2" t="s">
        <v>34</v>
      </c>
      <c r="B32" s="2">
        <v>908.0</v>
      </c>
    </row>
    <row r="33">
      <c r="A33" s="2" t="s">
        <v>35</v>
      </c>
      <c r="B33" s="2">
        <v>902.0</v>
      </c>
    </row>
    <row r="34">
      <c r="A34" s="2" t="s">
        <v>36</v>
      </c>
      <c r="B34" s="2">
        <v>906.0</v>
      </c>
    </row>
    <row r="35">
      <c r="A35" s="2" t="s">
        <v>37</v>
      </c>
      <c r="B35" s="2">
        <v>904.0</v>
      </c>
    </row>
    <row r="36">
      <c r="A36" s="2" t="s">
        <v>38</v>
      </c>
      <c r="B36" s="2">
        <v>903.0</v>
      </c>
    </row>
    <row r="37">
      <c r="A37" s="2" t="s">
        <v>39</v>
      </c>
      <c r="B37" s="2">
        <v>905.0</v>
      </c>
    </row>
    <row r="38">
      <c r="A38" s="2" t="s">
        <v>40</v>
      </c>
      <c r="B38" s="2">
        <v>908.0</v>
      </c>
    </row>
    <row r="39">
      <c r="A39" s="2" t="s">
        <v>41</v>
      </c>
      <c r="B39" s="2">
        <v>901.0</v>
      </c>
    </row>
    <row r="40">
      <c r="A40" s="2" t="s">
        <v>42</v>
      </c>
      <c r="B40" s="2">
        <v>905.0</v>
      </c>
    </row>
    <row r="41">
      <c r="A41" s="2" t="s">
        <v>43</v>
      </c>
      <c r="B41" s="2">
        <v>912.0</v>
      </c>
    </row>
    <row r="42">
      <c r="A42" s="2" t="s">
        <v>44</v>
      </c>
      <c r="B42" s="2">
        <v>904.0</v>
      </c>
    </row>
    <row r="43">
      <c r="A43" s="2" t="s">
        <v>45</v>
      </c>
      <c r="B43" s="2">
        <v>913.0</v>
      </c>
    </row>
    <row r="44">
      <c r="A44" s="2" t="s">
        <v>46</v>
      </c>
      <c r="B44" s="2">
        <v>904.0</v>
      </c>
    </row>
    <row r="45">
      <c r="A45" s="2" t="s">
        <v>47</v>
      </c>
      <c r="B45" s="2">
        <v>911.0</v>
      </c>
    </row>
    <row r="46">
      <c r="A46" s="2" t="s">
        <v>48</v>
      </c>
      <c r="B46" s="2">
        <v>902.0</v>
      </c>
    </row>
    <row r="47">
      <c r="A47" s="2" t="s">
        <v>49</v>
      </c>
      <c r="B47" s="2">
        <v>903.0</v>
      </c>
    </row>
    <row r="48">
      <c r="A48" s="2" t="s">
        <v>50</v>
      </c>
      <c r="B48" s="2">
        <v>904.0</v>
      </c>
    </row>
    <row r="49">
      <c r="A49" s="2" t="s">
        <v>51</v>
      </c>
      <c r="B49" s="2">
        <v>913.0</v>
      </c>
    </row>
    <row r="50">
      <c r="A50" s="2" t="s">
        <v>52</v>
      </c>
      <c r="B50" s="2">
        <v>914.0</v>
      </c>
    </row>
    <row r="51">
      <c r="A51" s="2" t="s">
        <v>53</v>
      </c>
      <c r="B51" s="2">
        <v>905.0</v>
      </c>
    </row>
    <row r="52">
      <c r="A52" s="2" t="s">
        <v>54</v>
      </c>
      <c r="B52" s="2">
        <v>910.0</v>
      </c>
    </row>
    <row r="53">
      <c r="A53" s="2" t="s">
        <v>55</v>
      </c>
      <c r="B53" s="2">
        <v>908.0</v>
      </c>
    </row>
    <row r="54">
      <c r="A54" s="2" t="s">
        <v>56</v>
      </c>
      <c r="B54" s="2">
        <v>901.0</v>
      </c>
    </row>
    <row r="55">
      <c r="A55" s="2" t="s">
        <v>57</v>
      </c>
      <c r="B55" s="2">
        <v>908.0</v>
      </c>
    </row>
    <row r="56">
      <c r="A56" s="2" t="s">
        <v>58</v>
      </c>
      <c r="B56" s="2">
        <v>908.0</v>
      </c>
    </row>
    <row r="57">
      <c r="A57" s="2" t="s">
        <v>59</v>
      </c>
      <c r="B57" s="2">
        <v>905.0</v>
      </c>
    </row>
    <row r="58">
      <c r="A58" s="2" t="s">
        <v>60</v>
      </c>
      <c r="B58" s="2">
        <v>908.0</v>
      </c>
    </row>
    <row r="59">
      <c r="A59" s="2" t="s">
        <v>61</v>
      </c>
      <c r="B59" s="2">
        <v>903.0</v>
      </c>
    </row>
    <row r="60">
      <c r="A60" s="2" t="s">
        <v>62</v>
      </c>
      <c r="B60" s="2">
        <v>911.0</v>
      </c>
    </row>
    <row r="61">
      <c r="A61" s="2" t="s">
        <v>63</v>
      </c>
      <c r="B61" s="2">
        <v>913.0</v>
      </c>
    </row>
    <row r="62">
      <c r="A62" s="2" t="s">
        <v>64</v>
      </c>
      <c r="B62" s="2">
        <v>906.0</v>
      </c>
    </row>
    <row r="63">
      <c r="A63" s="2" t="s">
        <v>65</v>
      </c>
      <c r="B63" s="2">
        <v>907.0</v>
      </c>
    </row>
    <row r="64">
      <c r="A64" s="2" t="s">
        <v>66</v>
      </c>
      <c r="B64" s="2">
        <v>914.0</v>
      </c>
    </row>
    <row r="65">
      <c r="A65" s="2" t="s">
        <v>67</v>
      </c>
      <c r="B65" s="2">
        <v>913.0</v>
      </c>
    </row>
    <row r="66">
      <c r="A66" s="2" t="s">
        <v>68</v>
      </c>
      <c r="B66" s="2">
        <v>908.0</v>
      </c>
    </row>
    <row r="67">
      <c r="A67" s="2" t="s">
        <v>69</v>
      </c>
      <c r="B67" s="2">
        <v>907.0</v>
      </c>
    </row>
    <row r="68">
      <c r="A68" s="2" t="s">
        <v>70</v>
      </c>
      <c r="B68" s="2">
        <v>905.0</v>
      </c>
    </row>
    <row r="69">
      <c r="A69" s="2" t="s">
        <v>71</v>
      </c>
      <c r="B69" s="2">
        <v>914.0</v>
      </c>
    </row>
    <row r="70">
      <c r="A70" s="2" t="s">
        <v>72</v>
      </c>
      <c r="B70" s="2">
        <v>908.0</v>
      </c>
    </row>
    <row r="71">
      <c r="A71" s="2" t="s">
        <v>73</v>
      </c>
      <c r="B71" s="2">
        <v>913.0</v>
      </c>
    </row>
    <row r="72">
      <c r="A72" s="2" t="s">
        <v>74</v>
      </c>
      <c r="B72" s="2">
        <v>908.0</v>
      </c>
    </row>
    <row r="73">
      <c r="A73" s="2" t="s">
        <v>75</v>
      </c>
      <c r="B73" s="2">
        <v>904.0</v>
      </c>
    </row>
    <row r="74">
      <c r="A74" s="2" t="s">
        <v>76</v>
      </c>
      <c r="B74" s="2">
        <v>902.0</v>
      </c>
    </row>
    <row r="75">
      <c r="A75" s="2" t="s">
        <v>77</v>
      </c>
      <c r="B75" s="2">
        <v>906.0</v>
      </c>
    </row>
    <row r="76">
      <c r="A76" s="2" t="s">
        <v>78</v>
      </c>
      <c r="B76" s="2">
        <v>903.0</v>
      </c>
    </row>
    <row r="77">
      <c r="A77" s="2" t="s">
        <v>79</v>
      </c>
      <c r="B77" s="2">
        <v>902.0</v>
      </c>
    </row>
    <row r="78">
      <c r="A78" s="2" t="s">
        <v>80</v>
      </c>
      <c r="B78" s="2">
        <v>909.0</v>
      </c>
    </row>
    <row r="79">
      <c r="A79" s="2" t="s">
        <v>81</v>
      </c>
      <c r="B79" s="2">
        <v>910.0</v>
      </c>
    </row>
    <row r="80">
      <c r="A80" s="2" t="s">
        <v>82</v>
      </c>
      <c r="B80" s="2">
        <v>908.0</v>
      </c>
    </row>
    <row r="81">
      <c r="A81" s="2" t="s">
        <v>83</v>
      </c>
      <c r="B81" s="2">
        <v>910.0</v>
      </c>
    </row>
    <row r="82">
      <c r="A82" s="2" t="s">
        <v>84</v>
      </c>
      <c r="B82" s="2">
        <v>908.0</v>
      </c>
    </row>
    <row r="83">
      <c r="A83" s="2" t="s">
        <v>85</v>
      </c>
      <c r="B83" s="2">
        <v>912.0</v>
      </c>
    </row>
    <row r="84">
      <c r="A84" s="2" t="s">
        <v>86</v>
      </c>
      <c r="B84" s="2">
        <v>905.0</v>
      </c>
    </row>
    <row r="85">
      <c r="A85" s="2" t="s">
        <v>87</v>
      </c>
      <c r="B85" s="2">
        <v>904.0</v>
      </c>
    </row>
    <row r="86">
      <c r="A86" s="2" t="s">
        <v>88</v>
      </c>
      <c r="B86" s="2">
        <v>909.0</v>
      </c>
    </row>
    <row r="87">
      <c r="A87" s="2" t="s">
        <v>89</v>
      </c>
      <c r="B87" s="2">
        <v>912.0</v>
      </c>
    </row>
    <row r="88">
      <c r="A88" s="2" t="s">
        <v>90</v>
      </c>
      <c r="B88" s="2">
        <v>908.0</v>
      </c>
    </row>
    <row r="89">
      <c r="A89" s="2" t="s">
        <v>91</v>
      </c>
      <c r="B89" s="2">
        <v>909.0</v>
      </c>
    </row>
    <row r="90">
      <c r="A90" s="2" t="s">
        <v>92</v>
      </c>
      <c r="B90" s="2">
        <v>904.0</v>
      </c>
    </row>
    <row r="91">
      <c r="A91" s="2" t="s">
        <v>93</v>
      </c>
      <c r="B91" s="2">
        <v>910.0</v>
      </c>
    </row>
    <row r="92">
      <c r="A92" s="2" t="s">
        <v>94</v>
      </c>
      <c r="B92" s="2">
        <v>906.0</v>
      </c>
    </row>
    <row r="93">
      <c r="A93" s="2" t="s">
        <v>95</v>
      </c>
      <c r="B93" s="2">
        <v>902.0</v>
      </c>
    </row>
    <row r="94">
      <c r="A94" s="2" t="s">
        <v>96</v>
      </c>
      <c r="B94" s="2">
        <v>910.0</v>
      </c>
    </row>
    <row r="95">
      <c r="A95" s="2" t="s">
        <v>97</v>
      </c>
      <c r="B95" s="2">
        <v>911.0</v>
      </c>
    </row>
    <row r="96">
      <c r="A96" s="2" t="s">
        <v>98</v>
      </c>
      <c r="B96" s="2">
        <v>909.0</v>
      </c>
    </row>
    <row r="97">
      <c r="A97" s="2" t="s">
        <v>99</v>
      </c>
      <c r="B97" s="2">
        <v>907.0</v>
      </c>
    </row>
    <row r="98">
      <c r="A98" s="2" t="s">
        <v>100</v>
      </c>
      <c r="B98" s="2">
        <v>907.0</v>
      </c>
    </row>
    <row r="99">
      <c r="A99" s="2" t="s">
        <v>101</v>
      </c>
      <c r="B99" s="2">
        <v>911.0</v>
      </c>
    </row>
    <row r="100">
      <c r="A100" s="2" t="s">
        <v>102</v>
      </c>
      <c r="B100" s="2">
        <v>903.0</v>
      </c>
    </row>
    <row r="101">
      <c r="A101" s="2" t="s">
        <v>103</v>
      </c>
      <c r="B101" s="2">
        <v>913.0</v>
      </c>
    </row>
    <row r="102">
      <c r="A102" s="2" t="s">
        <v>104</v>
      </c>
      <c r="B102" s="2">
        <v>902.0</v>
      </c>
    </row>
    <row r="103">
      <c r="A103" s="2" t="s">
        <v>105</v>
      </c>
      <c r="B103" s="2">
        <v>911.0</v>
      </c>
    </row>
    <row r="104">
      <c r="A104" s="2" t="s">
        <v>106</v>
      </c>
      <c r="B104" s="2">
        <v>904.0</v>
      </c>
    </row>
    <row r="105">
      <c r="A105" s="2" t="s">
        <v>107</v>
      </c>
      <c r="B105" s="2">
        <v>910.0</v>
      </c>
    </row>
    <row r="106">
      <c r="A106" s="2" t="s">
        <v>108</v>
      </c>
      <c r="B106" s="2">
        <v>914.0</v>
      </c>
    </row>
    <row r="107">
      <c r="A107" s="2" t="s">
        <v>109</v>
      </c>
      <c r="B107" s="2">
        <v>905.0</v>
      </c>
    </row>
    <row r="108">
      <c r="A108" s="2" t="s">
        <v>110</v>
      </c>
      <c r="B108" s="2">
        <v>906.0</v>
      </c>
    </row>
    <row r="109">
      <c r="A109" s="2" t="s">
        <v>111</v>
      </c>
      <c r="B109" s="2">
        <v>902.0</v>
      </c>
    </row>
    <row r="110">
      <c r="A110" s="2" t="s">
        <v>112</v>
      </c>
      <c r="B110" s="2">
        <v>907.0</v>
      </c>
    </row>
    <row r="111">
      <c r="A111" s="2" t="s">
        <v>113</v>
      </c>
      <c r="B111" s="2">
        <v>912.0</v>
      </c>
    </row>
    <row r="112">
      <c r="A112" s="2" t="s">
        <v>114</v>
      </c>
      <c r="B112" s="2">
        <v>908.0</v>
      </c>
    </row>
    <row r="113">
      <c r="A113" s="2" t="s">
        <v>115</v>
      </c>
      <c r="B113" s="2">
        <v>913.0</v>
      </c>
    </row>
    <row r="114">
      <c r="A114" s="2" t="s">
        <v>116</v>
      </c>
      <c r="B114" s="2">
        <v>907.0</v>
      </c>
    </row>
    <row r="115">
      <c r="A115" s="2" t="s">
        <v>117</v>
      </c>
      <c r="B115" s="2">
        <v>908.0</v>
      </c>
    </row>
    <row r="116">
      <c r="A116" s="2" t="s">
        <v>118</v>
      </c>
      <c r="B116" s="2">
        <v>903.0</v>
      </c>
    </row>
    <row r="117">
      <c r="A117" s="2" t="s">
        <v>119</v>
      </c>
      <c r="B117" s="2">
        <v>908.0</v>
      </c>
    </row>
    <row r="118">
      <c r="A118" s="2" t="s">
        <v>120</v>
      </c>
      <c r="B118" s="2">
        <v>905.0</v>
      </c>
    </row>
    <row r="119">
      <c r="A119" s="2" t="s">
        <v>121</v>
      </c>
      <c r="B119" s="2">
        <v>908.0</v>
      </c>
    </row>
    <row r="120">
      <c r="A120" s="2" t="s">
        <v>122</v>
      </c>
      <c r="B120" s="2">
        <v>914.0</v>
      </c>
    </row>
    <row r="121">
      <c r="A121" s="2" t="s">
        <v>123</v>
      </c>
      <c r="B121" s="2">
        <v>904.0</v>
      </c>
    </row>
    <row r="122">
      <c r="A122" s="2" t="s">
        <v>124</v>
      </c>
      <c r="B122" s="2">
        <v>906.0</v>
      </c>
    </row>
    <row r="123">
      <c r="A123" s="2" t="s">
        <v>125</v>
      </c>
      <c r="B123" s="2">
        <v>914.0</v>
      </c>
    </row>
    <row r="124">
      <c r="A124" s="2" t="s">
        <v>126</v>
      </c>
      <c r="B124" s="2">
        <v>901.0</v>
      </c>
    </row>
    <row r="125">
      <c r="A125" s="2" t="s">
        <v>127</v>
      </c>
      <c r="B125" s="2">
        <v>907.0</v>
      </c>
    </row>
    <row r="126">
      <c r="A126" s="2" t="s">
        <v>128</v>
      </c>
      <c r="B126" s="2">
        <v>905.0</v>
      </c>
    </row>
    <row r="127">
      <c r="A127" s="2" t="s">
        <v>129</v>
      </c>
      <c r="B127" s="2">
        <v>908.0</v>
      </c>
    </row>
    <row r="128">
      <c r="A128" s="2" t="s">
        <v>130</v>
      </c>
      <c r="B128" s="2">
        <v>912.0</v>
      </c>
    </row>
    <row r="129">
      <c r="A129" s="2" t="s">
        <v>131</v>
      </c>
      <c r="B129" s="2">
        <v>901.0</v>
      </c>
    </row>
    <row r="130">
      <c r="A130" s="2" t="s">
        <v>132</v>
      </c>
      <c r="B130" s="2">
        <v>911.0</v>
      </c>
    </row>
    <row r="131">
      <c r="A131" s="2" t="s">
        <v>133</v>
      </c>
      <c r="B131" s="2">
        <v>909.0</v>
      </c>
    </row>
    <row r="132">
      <c r="A132" s="2" t="s">
        <v>134</v>
      </c>
      <c r="B132" s="2">
        <v>910.0</v>
      </c>
    </row>
    <row r="133">
      <c r="A133" s="2" t="s">
        <v>135</v>
      </c>
      <c r="B133" s="2">
        <v>914.0</v>
      </c>
    </row>
    <row r="134">
      <c r="A134" s="2" t="s">
        <v>136</v>
      </c>
      <c r="B134" s="2">
        <v>911.0</v>
      </c>
    </row>
    <row r="135">
      <c r="A135" s="2" t="s">
        <v>137</v>
      </c>
      <c r="B135" s="2">
        <v>909.0</v>
      </c>
    </row>
    <row r="136">
      <c r="A136" s="2" t="s">
        <v>138</v>
      </c>
      <c r="B136" s="2">
        <v>910.0</v>
      </c>
    </row>
    <row r="137">
      <c r="A137" s="2" t="s">
        <v>139</v>
      </c>
      <c r="B137" s="2">
        <v>913.0</v>
      </c>
    </row>
    <row r="138">
      <c r="A138" s="2" t="s">
        <v>140</v>
      </c>
      <c r="B138" s="2">
        <v>903.0</v>
      </c>
    </row>
    <row r="139">
      <c r="A139" s="2" t="s">
        <v>141</v>
      </c>
      <c r="B139" s="2">
        <v>903.0</v>
      </c>
    </row>
    <row r="140">
      <c r="A140" s="2" t="s">
        <v>142</v>
      </c>
      <c r="B140" s="2">
        <v>903.0</v>
      </c>
    </row>
    <row r="141">
      <c r="A141" s="2" t="s">
        <v>143</v>
      </c>
      <c r="B141" s="2">
        <v>911.0</v>
      </c>
    </row>
    <row r="142">
      <c r="A142" s="2" t="s">
        <v>144</v>
      </c>
      <c r="B142" s="2">
        <v>912.0</v>
      </c>
    </row>
    <row r="143">
      <c r="A143" s="2" t="s">
        <v>145</v>
      </c>
      <c r="B143" s="2">
        <v>901.0</v>
      </c>
    </row>
    <row r="144">
      <c r="A144" s="2" t="s">
        <v>146</v>
      </c>
      <c r="B144" s="2">
        <v>914.0</v>
      </c>
    </row>
    <row r="145">
      <c r="A145" s="2" t="s">
        <v>147</v>
      </c>
      <c r="B145" s="2">
        <v>912.0</v>
      </c>
    </row>
    <row r="146">
      <c r="A146" s="2" t="s">
        <v>148</v>
      </c>
      <c r="B146" s="2">
        <v>902.0</v>
      </c>
    </row>
    <row r="147">
      <c r="A147" s="2" t="s">
        <v>149</v>
      </c>
      <c r="B147" s="2">
        <v>908.0</v>
      </c>
    </row>
    <row r="148">
      <c r="A148" s="2" t="s">
        <v>150</v>
      </c>
      <c r="B148" s="2">
        <v>906.0</v>
      </c>
    </row>
    <row r="149">
      <c r="A149" s="2" t="s">
        <v>151</v>
      </c>
      <c r="B149" s="2">
        <v>901.0</v>
      </c>
    </row>
    <row r="150">
      <c r="A150" s="2" t="s">
        <v>152</v>
      </c>
      <c r="B150" s="2">
        <v>907.0</v>
      </c>
    </row>
    <row r="151">
      <c r="A151" s="2" t="s">
        <v>153</v>
      </c>
      <c r="B151" s="2">
        <v>913.0</v>
      </c>
    </row>
    <row r="152">
      <c r="A152" s="2" t="s">
        <v>154</v>
      </c>
      <c r="B152" s="2">
        <v>901.0</v>
      </c>
    </row>
    <row r="153">
      <c r="A153" s="2" t="s">
        <v>155</v>
      </c>
      <c r="B153" s="2">
        <v>911.0</v>
      </c>
    </row>
    <row r="154">
      <c r="A154" s="2" t="s">
        <v>156</v>
      </c>
      <c r="B154" s="2">
        <v>902.0</v>
      </c>
    </row>
    <row r="155">
      <c r="A155" s="2" t="s">
        <v>157</v>
      </c>
      <c r="B155" s="2">
        <v>905.0</v>
      </c>
    </row>
    <row r="156">
      <c r="A156" s="2" t="s">
        <v>158</v>
      </c>
      <c r="B156" s="2">
        <v>906.0</v>
      </c>
    </row>
    <row r="157">
      <c r="A157" s="2" t="s">
        <v>159</v>
      </c>
      <c r="B157" s="2">
        <v>912.0</v>
      </c>
    </row>
    <row r="158">
      <c r="A158" s="2" t="s">
        <v>160</v>
      </c>
      <c r="B158" s="2">
        <v>911.0</v>
      </c>
    </row>
    <row r="159">
      <c r="A159" s="2" t="s">
        <v>161</v>
      </c>
      <c r="B159" s="2">
        <v>911.0</v>
      </c>
    </row>
    <row r="160">
      <c r="A160" s="2" t="s">
        <v>162</v>
      </c>
      <c r="B160" s="2">
        <v>904.0</v>
      </c>
    </row>
    <row r="161">
      <c r="A161" s="2" t="s">
        <v>163</v>
      </c>
      <c r="B161" s="2">
        <v>901.0</v>
      </c>
    </row>
    <row r="162">
      <c r="A162" s="2" t="s">
        <v>164</v>
      </c>
      <c r="B162" s="2">
        <v>913.0</v>
      </c>
    </row>
    <row r="163">
      <c r="A163" s="2" t="s">
        <v>165</v>
      </c>
      <c r="B163" s="2">
        <v>913.0</v>
      </c>
    </row>
    <row r="164">
      <c r="A164" s="2" t="s">
        <v>166</v>
      </c>
      <c r="B164" s="2">
        <v>901.0</v>
      </c>
    </row>
    <row r="165">
      <c r="A165" s="2" t="s">
        <v>167</v>
      </c>
      <c r="B165" s="2">
        <v>908.0</v>
      </c>
    </row>
    <row r="166">
      <c r="A166" s="2" t="s">
        <v>168</v>
      </c>
      <c r="B166" s="2">
        <v>904.0</v>
      </c>
    </row>
    <row r="167">
      <c r="A167" s="2" t="s">
        <v>169</v>
      </c>
      <c r="B167" s="2">
        <v>914.0</v>
      </c>
    </row>
    <row r="168">
      <c r="A168" s="2" t="s">
        <v>170</v>
      </c>
      <c r="B168" s="2">
        <v>909.0</v>
      </c>
    </row>
    <row r="169">
      <c r="A169" s="2" t="s">
        <v>171</v>
      </c>
      <c r="B169" s="2">
        <v>905.0</v>
      </c>
    </row>
    <row r="170">
      <c r="A170" s="2" t="s">
        <v>172</v>
      </c>
      <c r="B170" s="2">
        <v>902.0</v>
      </c>
    </row>
    <row r="171">
      <c r="A171" s="2" t="s">
        <v>173</v>
      </c>
      <c r="B171" s="2">
        <v>907.0</v>
      </c>
    </row>
    <row r="172">
      <c r="A172" s="2" t="s">
        <v>174</v>
      </c>
      <c r="B172" s="2">
        <v>902.0</v>
      </c>
    </row>
    <row r="173">
      <c r="A173" s="2" t="s">
        <v>175</v>
      </c>
      <c r="B173" s="2">
        <v>909.0</v>
      </c>
    </row>
    <row r="174">
      <c r="A174" s="2" t="s">
        <v>176</v>
      </c>
      <c r="B174" s="2">
        <v>901.0</v>
      </c>
    </row>
    <row r="175">
      <c r="A175" s="2" t="s">
        <v>177</v>
      </c>
      <c r="B175" s="2">
        <v>909.0</v>
      </c>
    </row>
    <row r="176">
      <c r="A176" s="2" t="s">
        <v>178</v>
      </c>
      <c r="B176" s="2">
        <v>907.0</v>
      </c>
    </row>
    <row r="177">
      <c r="A177" s="2" t="s">
        <v>179</v>
      </c>
      <c r="B177" s="2">
        <v>913.0</v>
      </c>
    </row>
    <row r="178">
      <c r="A178" s="2" t="s">
        <v>180</v>
      </c>
      <c r="B178" s="2">
        <v>909.0</v>
      </c>
    </row>
    <row r="179">
      <c r="A179" s="2" t="s">
        <v>181</v>
      </c>
      <c r="B179" s="2">
        <v>902.0</v>
      </c>
    </row>
    <row r="180">
      <c r="A180" s="2" t="s">
        <v>182</v>
      </c>
      <c r="B180" s="2">
        <v>911.0</v>
      </c>
    </row>
    <row r="181">
      <c r="A181" s="2" t="s">
        <v>183</v>
      </c>
      <c r="B181" s="2">
        <v>909.0</v>
      </c>
    </row>
    <row r="182">
      <c r="A182" s="2" t="s">
        <v>184</v>
      </c>
      <c r="B182" s="2">
        <v>914.0</v>
      </c>
    </row>
    <row r="183">
      <c r="A183" s="2" t="s">
        <v>185</v>
      </c>
      <c r="B183" s="2">
        <v>903.0</v>
      </c>
    </row>
    <row r="184">
      <c r="A184" s="2" t="s">
        <v>186</v>
      </c>
      <c r="B184" s="2">
        <v>901.0</v>
      </c>
    </row>
    <row r="185">
      <c r="A185" s="2" t="s">
        <v>187</v>
      </c>
      <c r="B185" s="2">
        <v>912.0</v>
      </c>
    </row>
    <row r="186">
      <c r="A186" s="2" t="s">
        <v>188</v>
      </c>
      <c r="B186" s="2">
        <v>913.0</v>
      </c>
    </row>
    <row r="187">
      <c r="A187" s="2" t="s">
        <v>189</v>
      </c>
      <c r="B187" s="2">
        <v>906.0</v>
      </c>
    </row>
    <row r="188">
      <c r="A188" s="2" t="s">
        <v>190</v>
      </c>
      <c r="B188" s="2">
        <v>912.0</v>
      </c>
    </row>
    <row r="189">
      <c r="A189" s="2" t="s">
        <v>191</v>
      </c>
      <c r="B189" s="2">
        <v>904.0</v>
      </c>
    </row>
    <row r="190">
      <c r="A190" s="2" t="s">
        <v>192</v>
      </c>
      <c r="B190" s="2">
        <v>902.0</v>
      </c>
    </row>
    <row r="191">
      <c r="A191" s="2" t="s">
        <v>193</v>
      </c>
      <c r="B191" s="2">
        <v>914.0</v>
      </c>
    </row>
    <row r="192">
      <c r="A192" s="2" t="s">
        <v>194</v>
      </c>
      <c r="B192" s="2">
        <v>907.0</v>
      </c>
    </row>
    <row r="193">
      <c r="A193" s="2" t="s">
        <v>195</v>
      </c>
      <c r="B193" s="2">
        <v>901.0</v>
      </c>
    </row>
    <row r="194">
      <c r="A194" s="2" t="s">
        <v>196</v>
      </c>
      <c r="B194" s="2">
        <v>910.0</v>
      </c>
    </row>
    <row r="195">
      <c r="A195" s="2" t="s">
        <v>197</v>
      </c>
      <c r="B195" s="2">
        <v>902.0</v>
      </c>
    </row>
    <row r="196">
      <c r="A196" s="2" t="s">
        <v>198</v>
      </c>
      <c r="B196" s="2">
        <v>908.0</v>
      </c>
    </row>
    <row r="197">
      <c r="A197" s="2" t="s">
        <v>199</v>
      </c>
      <c r="B197" s="2">
        <v>906.0</v>
      </c>
    </row>
    <row r="198">
      <c r="A198" s="2" t="s">
        <v>200</v>
      </c>
      <c r="B198" s="2">
        <v>907.0</v>
      </c>
    </row>
    <row r="199">
      <c r="A199" s="2" t="s">
        <v>201</v>
      </c>
      <c r="B199" s="2">
        <v>905.0</v>
      </c>
    </row>
    <row r="200">
      <c r="A200" s="2" t="s">
        <v>202</v>
      </c>
      <c r="B200" s="2">
        <v>906.0</v>
      </c>
    </row>
    <row r="201">
      <c r="A201" s="2" t="s">
        <v>203</v>
      </c>
      <c r="B201" s="2">
        <v>903.0</v>
      </c>
    </row>
    <row r="202">
      <c r="A202" s="2" t="s">
        <v>204</v>
      </c>
      <c r="B202" s="2">
        <v>903.0</v>
      </c>
    </row>
    <row r="203">
      <c r="A203" s="2" t="s">
        <v>205</v>
      </c>
      <c r="B203" s="2">
        <v>907.0</v>
      </c>
    </row>
    <row r="204">
      <c r="A204" s="2" t="s">
        <v>206</v>
      </c>
      <c r="B204" s="2">
        <v>905.0</v>
      </c>
    </row>
    <row r="205">
      <c r="A205" s="2" t="s">
        <v>207</v>
      </c>
      <c r="B205" s="2">
        <v>912.0</v>
      </c>
    </row>
    <row r="206">
      <c r="A206" s="2" t="s">
        <v>208</v>
      </c>
      <c r="B206" s="2">
        <v>908.0</v>
      </c>
    </row>
    <row r="207">
      <c r="A207" s="2" t="s">
        <v>209</v>
      </c>
      <c r="B207" s="2">
        <v>910.0</v>
      </c>
    </row>
    <row r="208">
      <c r="A208" s="2" t="s">
        <v>210</v>
      </c>
      <c r="B208" s="2">
        <v>912.0</v>
      </c>
    </row>
    <row r="209">
      <c r="A209" s="2" t="s">
        <v>211</v>
      </c>
      <c r="B209" s="2">
        <v>909.0</v>
      </c>
    </row>
    <row r="210">
      <c r="A210" s="2" t="s">
        <v>212</v>
      </c>
      <c r="B210" s="2">
        <v>904.0</v>
      </c>
    </row>
    <row r="211">
      <c r="A211" s="2" t="s">
        <v>213</v>
      </c>
      <c r="B211" s="2">
        <v>914.0</v>
      </c>
    </row>
    <row r="212">
      <c r="A212" s="2" t="s">
        <v>214</v>
      </c>
      <c r="B212" s="2">
        <v>912.0</v>
      </c>
    </row>
    <row r="213">
      <c r="A213" s="2" t="s">
        <v>215</v>
      </c>
      <c r="B213" s="2">
        <v>907.0</v>
      </c>
    </row>
    <row r="214">
      <c r="A214" s="2" t="s">
        <v>216</v>
      </c>
      <c r="B214" s="2">
        <v>908.0</v>
      </c>
    </row>
    <row r="215">
      <c r="A215" s="2" t="s">
        <v>217</v>
      </c>
      <c r="B215" s="2">
        <v>912.0</v>
      </c>
    </row>
    <row r="216">
      <c r="A216" s="2" t="s">
        <v>218</v>
      </c>
      <c r="B216" s="2">
        <v>914.0</v>
      </c>
    </row>
    <row r="217">
      <c r="A217" s="2" t="s">
        <v>219</v>
      </c>
      <c r="B217" s="2">
        <v>911.0</v>
      </c>
    </row>
    <row r="218">
      <c r="A218" s="2" t="s">
        <v>220</v>
      </c>
      <c r="B218" s="2">
        <v>904.0</v>
      </c>
    </row>
    <row r="219">
      <c r="A219" s="2" t="s">
        <v>221</v>
      </c>
      <c r="B219" s="2">
        <v>913.0</v>
      </c>
    </row>
    <row r="220">
      <c r="A220" s="2" t="s">
        <v>222</v>
      </c>
      <c r="B220" s="2">
        <v>902.0</v>
      </c>
    </row>
    <row r="221">
      <c r="A221" s="2" t="s">
        <v>223</v>
      </c>
      <c r="B221" s="2">
        <v>903.0</v>
      </c>
    </row>
    <row r="222">
      <c r="A222" s="2" t="s">
        <v>224</v>
      </c>
      <c r="B222" s="2">
        <v>905.0</v>
      </c>
    </row>
    <row r="223">
      <c r="A223" s="2" t="s">
        <v>225</v>
      </c>
      <c r="B223" s="2">
        <v>913.0</v>
      </c>
    </row>
    <row r="224">
      <c r="A224" s="2" t="s">
        <v>226</v>
      </c>
      <c r="B224" s="2">
        <v>912.0</v>
      </c>
    </row>
    <row r="225">
      <c r="A225" s="2" t="s">
        <v>227</v>
      </c>
      <c r="B225" s="2">
        <v>903.0</v>
      </c>
    </row>
    <row r="226">
      <c r="A226" s="2" t="s">
        <v>228</v>
      </c>
      <c r="B226" s="2">
        <v>903.0</v>
      </c>
    </row>
    <row r="227">
      <c r="A227" s="2" t="s">
        <v>229</v>
      </c>
      <c r="B227" s="2">
        <v>913.0</v>
      </c>
    </row>
    <row r="228">
      <c r="A228" s="2" t="s">
        <v>230</v>
      </c>
      <c r="B228" s="2">
        <v>907.0</v>
      </c>
    </row>
    <row r="229">
      <c r="A229" s="2" t="s">
        <v>231</v>
      </c>
      <c r="B229" s="2">
        <v>912.0</v>
      </c>
    </row>
    <row r="230">
      <c r="A230" s="2" t="s">
        <v>232</v>
      </c>
      <c r="B230" s="2">
        <v>908.0</v>
      </c>
    </row>
    <row r="231">
      <c r="A231" s="2" t="s">
        <v>233</v>
      </c>
      <c r="B231" s="2">
        <v>914.0</v>
      </c>
    </row>
    <row r="232">
      <c r="A232" s="2" t="s">
        <v>234</v>
      </c>
      <c r="B232" s="2">
        <v>912.0</v>
      </c>
    </row>
    <row r="233">
      <c r="A233" s="2" t="s">
        <v>235</v>
      </c>
      <c r="B233" s="2">
        <v>904.0</v>
      </c>
    </row>
    <row r="234">
      <c r="A234" s="2" t="s">
        <v>236</v>
      </c>
      <c r="B234" s="2">
        <v>910.0</v>
      </c>
    </row>
    <row r="235">
      <c r="A235" s="2" t="s">
        <v>237</v>
      </c>
      <c r="B235" s="2">
        <v>907.0</v>
      </c>
    </row>
    <row r="236">
      <c r="A236" s="2" t="s">
        <v>238</v>
      </c>
      <c r="B236" s="2">
        <v>901.0</v>
      </c>
    </row>
    <row r="237">
      <c r="A237" s="2" t="s">
        <v>239</v>
      </c>
      <c r="B237" s="2">
        <v>913.0</v>
      </c>
    </row>
    <row r="238">
      <c r="A238" s="2" t="s">
        <v>240</v>
      </c>
      <c r="B238" s="2">
        <v>909.0</v>
      </c>
    </row>
    <row r="239">
      <c r="A239" s="2" t="s">
        <v>241</v>
      </c>
      <c r="B239" s="2">
        <v>911.0</v>
      </c>
    </row>
    <row r="240">
      <c r="A240" s="2" t="s">
        <v>242</v>
      </c>
      <c r="B240" s="2">
        <v>909.0</v>
      </c>
    </row>
    <row r="241">
      <c r="A241" s="2" t="s">
        <v>243</v>
      </c>
      <c r="B241" s="2">
        <v>911.0</v>
      </c>
    </row>
    <row r="242">
      <c r="A242" s="2" t="s">
        <v>244</v>
      </c>
      <c r="B242" s="2">
        <v>911.0</v>
      </c>
    </row>
    <row r="243">
      <c r="A243" s="2" t="s">
        <v>245</v>
      </c>
      <c r="B243" s="2">
        <v>905.0</v>
      </c>
    </row>
    <row r="244">
      <c r="A244" s="2" t="s">
        <v>246</v>
      </c>
      <c r="B244" s="2">
        <v>910.0</v>
      </c>
    </row>
    <row r="245">
      <c r="A245" s="2" t="s">
        <v>247</v>
      </c>
      <c r="B245" s="2">
        <v>909.0</v>
      </c>
    </row>
    <row r="246">
      <c r="A246" s="2" t="s">
        <v>248</v>
      </c>
      <c r="B246" s="2">
        <v>910.0</v>
      </c>
    </row>
    <row r="247">
      <c r="A247" s="2" t="s">
        <v>249</v>
      </c>
      <c r="B247" s="2">
        <v>901.0</v>
      </c>
    </row>
    <row r="248">
      <c r="A248" s="2" t="s">
        <v>250</v>
      </c>
      <c r="B248" s="2">
        <v>914.0</v>
      </c>
    </row>
    <row r="249">
      <c r="A249" s="2" t="s">
        <v>251</v>
      </c>
      <c r="B249" s="2">
        <v>913.0</v>
      </c>
    </row>
    <row r="250">
      <c r="A250" s="2" t="s">
        <v>252</v>
      </c>
      <c r="B250" s="2">
        <v>910.0</v>
      </c>
    </row>
    <row r="251">
      <c r="A251" s="2" t="s">
        <v>253</v>
      </c>
      <c r="B251" s="2">
        <v>908.0</v>
      </c>
    </row>
    <row r="252">
      <c r="A252" s="2" t="s">
        <v>254</v>
      </c>
      <c r="B252" s="2">
        <v>909.0</v>
      </c>
    </row>
    <row r="253">
      <c r="A253" s="2" t="s">
        <v>255</v>
      </c>
      <c r="B253" s="2">
        <v>906.0</v>
      </c>
    </row>
    <row r="254">
      <c r="A254" s="2" t="s">
        <v>256</v>
      </c>
      <c r="B254" s="2">
        <v>912.0</v>
      </c>
    </row>
    <row r="255">
      <c r="A255" s="2" t="s">
        <v>257</v>
      </c>
      <c r="B255" s="2">
        <v>901.0</v>
      </c>
    </row>
    <row r="256">
      <c r="A256" s="2" t="s">
        <v>258</v>
      </c>
      <c r="B256" s="2">
        <v>905.0</v>
      </c>
    </row>
    <row r="257">
      <c r="A257" s="2" t="s">
        <v>259</v>
      </c>
      <c r="B257" s="2">
        <v>909.0</v>
      </c>
    </row>
    <row r="258">
      <c r="A258" s="2" t="s">
        <v>260</v>
      </c>
      <c r="B258" s="2">
        <v>908.0</v>
      </c>
    </row>
    <row r="259">
      <c r="A259" s="2" t="s">
        <v>261</v>
      </c>
      <c r="B259" s="2">
        <v>903.0</v>
      </c>
    </row>
    <row r="260">
      <c r="A260" s="2" t="s">
        <v>262</v>
      </c>
      <c r="B260" s="2">
        <v>914.0</v>
      </c>
    </row>
    <row r="261">
      <c r="A261" s="2" t="s">
        <v>263</v>
      </c>
      <c r="B261" s="2">
        <v>906.0</v>
      </c>
    </row>
    <row r="262">
      <c r="A262" s="2" t="s">
        <v>264</v>
      </c>
      <c r="B262" s="2">
        <v>901.0</v>
      </c>
    </row>
    <row r="263">
      <c r="A263" s="2" t="s">
        <v>265</v>
      </c>
      <c r="B263" s="2">
        <v>914.0</v>
      </c>
    </row>
    <row r="264">
      <c r="A264" s="2" t="s">
        <v>266</v>
      </c>
      <c r="B264" s="2">
        <v>913.0</v>
      </c>
    </row>
    <row r="265">
      <c r="A265" s="2" t="s">
        <v>267</v>
      </c>
      <c r="B265" s="2">
        <v>913.0</v>
      </c>
    </row>
    <row r="266">
      <c r="A266" s="2" t="s">
        <v>268</v>
      </c>
      <c r="B266" s="2">
        <v>903.0</v>
      </c>
    </row>
    <row r="267">
      <c r="A267" s="2" t="s">
        <v>269</v>
      </c>
      <c r="B267" s="2">
        <v>903.0</v>
      </c>
    </row>
    <row r="268">
      <c r="A268" s="2" t="s">
        <v>270</v>
      </c>
      <c r="B268" s="2">
        <v>910.0</v>
      </c>
    </row>
    <row r="269">
      <c r="A269" s="2" t="s">
        <v>271</v>
      </c>
      <c r="B269" s="2">
        <v>902.0</v>
      </c>
    </row>
    <row r="270">
      <c r="A270" s="2" t="s">
        <v>272</v>
      </c>
      <c r="B270" s="2">
        <v>902.0</v>
      </c>
    </row>
    <row r="271">
      <c r="A271" s="2" t="s">
        <v>273</v>
      </c>
      <c r="B271" s="2">
        <v>904.0</v>
      </c>
    </row>
    <row r="272">
      <c r="A272" s="2" t="s">
        <v>274</v>
      </c>
      <c r="B272" s="2">
        <v>906.0</v>
      </c>
    </row>
    <row r="273">
      <c r="A273" s="2" t="s">
        <v>275</v>
      </c>
      <c r="B273" s="2">
        <v>901.0</v>
      </c>
    </row>
    <row r="274">
      <c r="A274" s="2" t="s">
        <v>276</v>
      </c>
      <c r="B274" s="2">
        <v>904.0</v>
      </c>
    </row>
    <row r="275">
      <c r="A275" s="2" t="s">
        <v>277</v>
      </c>
      <c r="B275" s="2">
        <v>905.0</v>
      </c>
    </row>
    <row r="276">
      <c r="A276" s="2" t="s">
        <v>278</v>
      </c>
      <c r="B276" s="2">
        <v>904.0</v>
      </c>
    </row>
    <row r="277">
      <c r="A277" s="2" t="s">
        <v>279</v>
      </c>
      <c r="B277" s="2">
        <v>908.0</v>
      </c>
    </row>
    <row r="278">
      <c r="A278" s="2" t="s">
        <v>280</v>
      </c>
      <c r="B278" s="2">
        <v>910.0</v>
      </c>
    </row>
    <row r="279">
      <c r="A279" s="2" t="s">
        <v>281</v>
      </c>
      <c r="B279" s="2">
        <v>904.0</v>
      </c>
    </row>
    <row r="280">
      <c r="A280" s="2" t="s">
        <v>282</v>
      </c>
      <c r="B280" s="2">
        <v>902.0</v>
      </c>
    </row>
    <row r="281">
      <c r="A281" s="2" t="s">
        <v>283</v>
      </c>
      <c r="B281" s="2">
        <v>911.0</v>
      </c>
    </row>
    <row r="282">
      <c r="A282" s="2" t="s">
        <v>284</v>
      </c>
      <c r="B282" s="2">
        <v>911.0</v>
      </c>
    </row>
    <row r="283">
      <c r="A283" s="2" t="s">
        <v>285</v>
      </c>
      <c r="B283" s="2">
        <v>912.0</v>
      </c>
    </row>
    <row r="284">
      <c r="A284" s="2" t="s">
        <v>286</v>
      </c>
      <c r="B284" s="2">
        <v>906.0</v>
      </c>
    </row>
    <row r="285">
      <c r="A285" s="2" t="s">
        <v>287</v>
      </c>
      <c r="B285" s="2">
        <v>910.0</v>
      </c>
    </row>
    <row r="286">
      <c r="A286" s="2" t="s">
        <v>288</v>
      </c>
      <c r="B286" s="2">
        <v>905.0</v>
      </c>
    </row>
    <row r="287">
      <c r="A287" s="2" t="s">
        <v>289</v>
      </c>
      <c r="B287" s="2">
        <v>905.0</v>
      </c>
    </row>
    <row r="288">
      <c r="A288" s="2" t="s">
        <v>290</v>
      </c>
      <c r="B288" s="2">
        <v>910.0</v>
      </c>
    </row>
    <row r="289">
      <c r="A289" s="2" t="s">
        <v>291</v>
      </c>
      <c r="B289" s="2">
        <v>906.0</v>
      </c>
    </row>
    <row r="290">
      <c r="A290" s="2" t="s">
        <v>292</v>
      </c>
      <c r="B290" s="2">
        <v>912.0</v>
      </c>
    </row>
    <row r="291">
      <c r="A291" s="2" t="s">
        <v>293</v>
      </c>
      <c r="B291" s="2">
        <v>904.0</v>
      </c>
    </row>
    <row r="292">
      <c r="A292" s="2" t="s">
        <v>294</v>
      </c>
      <c r="B292" s="2">
        <v>912.0</v>
      </c>
    </row>
    <row r="293">
      <c r="A293" s="2" t="s">
        <v>295</v>
      </c>
      <c r="B293" s="2">
        <v>908.0</v>
      </c>
    </row>
    <row r="294">
      <c r="A294" s="2" t="s">
        <v>296</v>
      </c>
      <c r="B294" s="2">
        <v>905.0</v>
      </c>
    </row>
    <row r="295">
      <c r="A295" s="2" t="s">
        <v>297</v>
      </c>
      <c r="B295" s="2">
        <v>908.0</v>
      </c>
    </row>
    <row r="296">
      <c r="A296" s="2" t="s">
        <v>298</v>
      </c>
      <c r="B296" s="2">
        <v>907.0</v>
      </c>
    </row>
    <row r="297">
      <c r="A297" s="2" t="s">
        <v>299</v>
      </c>
      <c r="B297" s="2">
        <v>901.0</v>
      </c>
    </row>
    <row r="298">
      <c r="A298" s="2" t="s">
        <v>300</v>
      </c>
      <c r="B298" s="2">
        <v>906.0</v>
      </c>
    </row>
    <row r="299">
      <c r="A299" s="2" t="s">
        <v>301</v>
      </c>
      <c r="B299" s="2">
        <v>906.0</v>
      </c>
    </row>
    <row r="300">
      <c r="A300" s="2" t="s">
        <v>302</v>
      </c>
      <c r="B300" s="2">
        <v>912.0</v>
      </c>
    </row>
    <row r="301">
      <c r="A301" s="2" t="s">
        <v>303</v>
      </c>
      <c r="B301" s="2">
        <v>901.0</v>
      </c>
    </row>
    <row r="302">
      <c r="A302" s="2" t="s">
        <v>304</v>
      </c>
      <c r="B302" s="2">
        <v>910.0</v>
      </c>
    </row>
    <row r="303">
      <c r="A303" s="2" t="s">
        <v>305</v>
      </c>
      <c r="B303" s="2">
        <v>902.0</v>
      </c>
    </row>
    <row r="304">
      <c r="A304" s="2" t="s">
        <v>306</v>
      </c>
      <c r="B304" s="2">
        <v>910.0</v>
      </c>
    </row>
    <row r="305">
      <c r="A305" s="2" t="s">
        <v>307</v>
      </c>
      <c r="B305" s="2">
        <v>904.0</v>
      </c>
    </row>
    <row r="306">
      <c r="A306" s="2" t="s">
        <v>308</v>
      </c>
      <c r="B306" s="2">
        <v>909.0</v>
      </c>
    </row>
    <row r="307">
      <c r="A307" s="2" t="s">
        <v>309</v>
      </c>
      <c r="B307" s="2">
        <v>904.0</v>
      </c>
    </row>
    <row r="308">
      <c r="A308" s="2" t="s">
        <v>310</v>
      </c>
      <c r="B308" s="2">
        <v>904.0</v>
      </c>
    </row>
    <row r="309">
      <c r="A309" s="2" t="s">
        <v>311</v>
      </c>
      <c r="B309" s="2">
        <v>906.0</v>
      </c>
    </row>
    <row r="310">
      <c r="A310" s="2" t="s">
        <v>312</v>
      </c>
      <c r="B310" s="2">
        <v>912.0</v>
      </c>
    </row>
    <row r="311">
      <c r="A311" s="2" t="s">
        <v>313</v>
      </c>
      <c r="B311" s="2">
        <v>910.0</v>
      </c>
    </row>
    <row r="312">
      <c r="A312" s="2" t="s">
        <v>314</v>
      </c>
      <c r="B312" s="2">
        <v>902.0</v>
      </c>
    </row>
    <row r="313">
      <c r="A313" s="2" t="s">
        <v>315</v>
      </c>
      <c r="B313" s="2">
        <v>904.0</v>
      </c>
    </row>
    <row r="314">
      <c r="A314" s="2" t="s">
        <v>316</v>
      </c>
      <c r="B314" s="2">
        <v>902.0</v>
      </c>
    </row>
    <row r="315">
      <c r="A315" s="2" t="s">
        <v>317</v>
      </c>
      <c r="B315" s="2">
        <v>912.0</v>
      </c>
    </row>
    <row r="316">
      <c r="A316" s="2" t="s">
        <v>318</v>
      </c>
      <c r="B316" s="2">
        <v>912.0</v>
      </c>
    </row>
    <row r="317">
      <c r="A317" s="2" t="s">
        <v>319</v>
      </c>
      <c r="B317" s="2">
        <v>905.0</v>
      </c>
    </row>
    <row r="318">
      <c r="A318" s="2" t="s">
        <v>320</v>
      </c>
      <c r="B318" s="2">
        <v>911.0</v>
      </c>
    </row>
    <row r="319">
      <c r="A319" s="2" t="s">
        <v>321</v>
      </c>
      <c r="B319" s="2">
        <v>909.0</v>
      </c>
    </row>
    <row r="320">
      <c r="A320" s="2" t="s">
        <v>322</v>
      </c>
      <c r="B320" s="2">
        <v>912.0</v>
      </c>
    </row>
    <row r="321">
      <c r="A321" s="2" t="s">
        <v>323</v>
      </c>
      <c r="B321" s="2">
        <v>902.0</v>
      </c>
    </row>
    <row r="322">
      <c r="A322" s="2" t="s">
        <v>324</v>
      </c>
      <c r="B322" s="2">
        <v>902.0</v>
      </c>
    </row>
    <row r="323">
      <c r="A323" s="2" t="s">
        <v>325</v>
      </c>
      <c r="B323" s="2">
        <v>914.0</v>
      </c>
    </row>
    <row r="324">
      <c r="A324" s="2" t="s">
        <v>326</v>
      </c>
      <c r="B324" s="2">
        <v>906.0</v>
      </c>
    </row>
    <row r="325">
      <c r="A325" s="2" t="s">
        <v>327</v>
      </c>
      <c r="B325" s="2">
        <v>904.0</v>
      </c>
    </row>
    <row r="326">
      <c r="A326" s="2" t="s">
        <v>328</v>
      </c>
      <c r="B326" s="2">
        <v>906.0</v>
      </c>
    </row>
    <row r="327">
      <c r="A327" s="2" t="s">
        <v>329</v>
      </c>
      <c r="B327" s="2">
        <v>911.0</v>
      </c>
    </row>
    <row r="328">
      <c r="A328" s="2" t="s">
        <v>330</v>
      </c>
      <c r="B328" s="2">
        <v>914.0</v>
      </c>
    </row>
    <row r="329">
      <c r="A329" s="2" t="s">
        <v>331</v>
      </c>
      <c r="B329" s="2">
        <v>904.0</v>
      </c>
    </row>
    <row r="330">
      <c r="A330" s="2" t="s">
        <v>332</v>
      </c>
      <c r="B330" s="2">
        <v>911.0</v>
      </c>
    </row>
    <row r="331">
      <c r="A331" s="2" t="s">
        <v>333</v>
      </c>
      <c r="B331" s="2">
        <v>913.0</v>
      </c>
    </row>
    <row r="332">
      <c r="A332" s="2" t="s">
        <v>334</v>
      </c>
      <c r="B332" s="2">
        <v>910.0</v>
      </c>
    </row>
    <row r="333">
      <c r="A333" s="2" t="s">
        <v>335</v>
      </c>
      <c r="B333" s="2">
        <v>914.0</v>
      </c>
    </row>
    <row r="334">
      <c r="A334" s="2" t="s">
        <v>336</v>
      </c>
      <c r="B334" s="2">
        <v>903.0</v>
      </c>
    </row>
    <row r="335">
      <c r="A335" s="2" t="s">
        <v>337</v>
      </c>
      <c r="B335" s="2">
        <v>903.0</v>
      </c>
    </row>
    <row r="336">
      <c r="A336" s="2" t="s">
        <v>338</v>
      </c>
      <c r="B336" s="2">
        <v>908.0</v>
      </c>
    </row>
    <row r="337">
      <c r="A337" s="2" t="s">
        <v>339</v>
      </c>
      <c r="B337" s="2">
        <v>903.0</v>
      </c>
    </row>
    <row r="338">
      <c r="A338" s="2" t="s">
        <v>340</v>
      </c>
      <c r="B338" s="2">
        <v>909.0</v>
      </c>
    </row>
    <row r="339">
      <c r="A339" s="2" t="s">
        <v>341</v>
      </c>
      <c r="B339" s="2">
        <v>914.0</v>
      </c>
    </row>
    <row r="340">
      <c r="A340" s="2" t="s">
        <v>342</v>
      </c>
      <c r="B340" s="2">
        <v>907.0</v>
      </c>
    </row>
    <row r="341">
      <c r="A341" s="2" t="s">
        <v>343</v>
      </c>
      <c r="B341" s="2">
        <v>901.0</v>
      </c>
    </row>
    <row r="342">
      <c r="A342" s="2" t="s">
        <v>344</v>
      </c>
      <c r="B342" s="2">
        <v>903.0</v>
      </c>
    </row>
    <row r="343">
      <c r="A343" s="2" t="s">
        <v>345</v>
      </c>
      <c r="B343" s="2">
        <v>907.0</v>
      </c>
    </row>
    <row r="344">
      <c r="A344" s="2" t="s">
        <v>346</v>
      </c>
      <c r="B344" s="2">
        <v>911.0</v>
      </c>
    </row>
    <row r="345">
      <c r="A345" s="2" t="s">
        <v>347</v>
      </c>
      <c r="B345" s="2">
        <v>907.0</v>
      </c>
    </row>
    <row r="346">
      <c r="A346" s="2" t="s">
        <v>348</v>
      </c>
      <c r="B346" s="2">
        <v>908.0</v>
      </c>
    </row>
    <row r="347">
      <c r="A347" s="2" t="s">
        <v>349</v>
      </c>
      <c r="B347" s="2">
        <v>905.0</v>
      </c>
    </row>
    <row r="348">
      <c r="A348" s="2" t="s">
        <v>350</v>
      </c>
      <c r="B348" s="2">
        <v>905.0</v>
      </c>
    </row>
    <row r="349">
      <c r="A349" s="2" t="s">
        <v>351</v>
      </c>
      <c r="B349" s="2">
        <v>909.0</v>
      </c>
    </row>
    <row r="350">
      <c r="A350" s="2" t="s">
        <v>352</v>
      </c>
      <c r="B350" s="2">
        <v>905.0</v>
      </c>
    </row>
    <row r="351">
      <c r="A351" s="2" t="s">
        <v>353</v>
      </c>
      <c r="B351" s="2">
        <v>901.0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3" t="s">
        <v>3</v>
      </c>
    </row>
    <row r="2">
      <c r="A2" s="2" t="s">
        <v>354</v>
      </c>
      <c r="B2" s="2">
        <v>1004.0</v>
      </c>
    </row>
    <row r="3">
      <c r="A3" s="2" t="s">
        <v>355</v>
      </c>
      <c r="B3" s="2">
        <v>1004.0</v>
      </c>
    </row>
    <row r="4">
      <c r="A4" s="2" t="s">
        <v>356</v>
      </c>
      <c r="B4" s="2">
        <v>1002.0</v>
      </c>
    </row>
    <row r="5">
      <c r="A5" s="2" t="s">
        <v>357</v>
      </c>
      <c r="B5" s="2">
        <v>1006.0</v>
      </c>
    </row>
    <row r="6">
      <c r="A6" s="2" t="s">
        <v>358</v>
      </c>
      <c r="B6" s="2">
        <v>1009.0</v>
      </c>
    </row>
    <row r="7">
      <c r="A7" s="2" t="s">
        <v>359</v>
      </c>
      <c r="B7" s="2">
        <v>1012.0</v>
      </c>
    </row>
    <row r="8">
      <c r="A8" s="2" t="s">
        <v>360</v>
      </c>
      <c r="B8" s="2">
        <v>1001.0</v>
      </c>
    </row>
    <row r="9">
      <c r="A9" s="2" t="s">
        <v>361</v>
      </c>
      <c r="B9" s="2">
        <v>1013.0</v>
      </c>
    </row>
    <row r="10">
      <c r="A10" s="2" t="s">
        <v>362</v>
      </c>
      <c r="B10" s="2">
        <v>1012.0</v>
      </c>
    </row>
    <row r="11">
      <c r="A11" s="2" t="s">
        <v>363</v>
      </c>
      <c r="B11" s="2">
        <v>1010.0</v>
      </c>
    </row>
    <row r="12">
      <c r="A12" s="2" t="s">
        <v>364</v>
      </c>
      <c r="B12" s="2">
        <v>1013.0</v>
      </c>
    </row>
    <row r="13">
      <c r="A13" s="2" t="s">
        <v>365</v>
      </c>
      <c r="B13" s="2">
        <v>1012.0</v>
      </c>
    </row>
    <row r="14">
      <c r="A14" s="2" t="s">
        <v>366</v>
      </c>
      <c r="B14" s="2">
        <v>1005.0</v>
      </c>
    </row>
    <row r="15">
      <c r="A15" s="2" t="s">
        <v>367</v>
      </c>
      <c r="B15" s="2">
        <v>1011.0</v>
      </c>
    </row>
    <row r="16">
      <c r="A16" s="2" t="s">
        <v>368</v>
      </c>
      <c r="B16" s="2">
        <v>1013.0</v>
      </c>
    </row>
    <row r="17">
      <c r="A17" s="2" t="s">
        <v>369</v>
      </c>
      <c r="B17" s="2">
        <v>1013.0</v>
      </c>
    </row>
    <row r="18">
      <c r="A18" s="2" t="s">
        <v>370</v>
      </c>
      <c r="B18" s="2">
        <v>1014.0</v>
      </c>
    </row>
    <row r="19">
      <c r="A19" s="2" t="s">
        <v>371</v>
      </c>
      <c r="B19" s="2">
        <v>1003.0</v>
      </c>
    </row>
    <row r="20">
      <c r="A20" s="2" t="s">
        <v>372</v>
      </c>
      <c r="B20" s="2">
        <v>1006.0</v>
      </c>
    </row>
    <row r="21">
      <c r="A21" s="2" t="s">
        <v>373</v>
      </c>
      <c r="B21" s="2">
        <v>1012.0</v>
      </c>
    </row>
    <row r="22">
      <c r="A22" s="2" t="s">
        <v>374</v>
      </c>
      <c r="B22" s="2">
        <v>1004.0</v>
      </c>
    </row>
    <row r="23">
      <c r="A23" s="2" t="s">
        <v>375</v>
      </c>
      <c r="B23" s="2">
        <v>1013.0</v>
      </c>
    </row>
    <row r="24">
      <c r="A24" s="2" t="s">
        <v>376</v>
      </c>
      <c r="B24" s="2">
        <v>1004.0</v>
      </c>
    </row>
    <row r="25">
      <c r="A25" s="2" t="s">
        <v>377</v>
      </c>
      <c r="B25" s="2">
        <v>1014.0</v>
      </c>
    </row>
    <row r="26">
      <c r="A26" s="2" t="s">
        <v>378</v>
      </c>
      <c r="B26" s="2">
        <v>1010.0</v>
      </c>
    </row>
    <row r="27">
      <c r="A27" s="2" t="s">
        <v>379</v>
      </c>
      <c r="B27" s="2">
        <v>1004.0</v>
      </c>
    </row>
    <row r="28">
      <c r="A28" s="2" t="s">
        <v>380</v>
      </c>
      <c r="B28" s="2">
        <v>1005.0</v>
      </c>
    </row>
    <row r="29">
      <c r="A29" s="2" t="s">
        <v>381</v>
      </c>
      <c r="B29" s="2">
        <v>1012.0</v>
      </c>
    </row>
    <row r="30">
      <c r="A30" s="2" t="s">
        <v>382</v>
      </c>
      <c r="B30" s="2">
        <v>1007.0</v>
      </c>
    </row>
    <row r="31">
      <c r="A31" s="2" t="s">
        <v>383</v>
      </c>
      <c r="B31" s="2">
        <v>1002.0</v>
      </c>
    </row>
    <row r="32">
      <c r="A32" s="2" t="s">
        <v>384</v>
      </c>
      <c r="B32" s="2">
        <v>1009.0</v>
      </c>
    </row>
    <row r="33">
      <c r="A33" s="2" t="s">
        <v>385</v>
      </c>
      <c r="B33" s="2">
        <v>1014.0</v>
      </c>
    </row>
    <row r="34">
      <c r="A34" s="2" t="s">
        <v>386</v>
      </c>
      <c r="B34" s="2">
        <v>1002.0</v>
      </c>
    </row>
    <row r="35">
      <c r="A35" s="2" t="s">
        <v>387</v>
      </c>
      <c r="B35" s="2">
        <v>1004.0</v>
      </c>
    </row>
    <row r="36">
      <c r="A36" s="2" t="s">
        <v>388</v>
      </c>
      <c r="B36" s="2">
        <v>1010.0</v>
      </c>
    </row>
    <row r="37">
      <c r="A37" s="2" t="s">
        <v>389</v>
      </c>
      <c r="B37" s="2">
        <v>1010.0</v>
      </c>
    </row>
    <row r="38">
      <c r="A38" s="2" t="s">
        <v>390</v>
      </c>
      <c r="B38" s="2">
        <v>1002.0</v>
      </c>
    </row>
    <row r="39">
      <c r="A39" s="2" t="s">
        <v>391</v>
      </c>
      <c r="B39" s="2">
        <v>1006.0</v>
      </c>
    </row>
    <row r="40">
      <c r="A40" s="2" t="s">
        <v>392</v>
      </c>
      <c r="B40" s="2">
        <v>1001.0</v>
      </c>
    </row>
    <row r="41">
      <c r="A41" s="2" t="s">
        <v>393</v>
      </c>
      <c r="B41" s="2">
        <v>1005.0</v>
      </c>
    </row>
    <row r="42">
      <c r="A42" s="2" t="s">
        <v>394</v>
      </c>
      <c r="B42" s="2">
        <v>1001.0</v>
      </c>
    </row>
    <row r="43">
      <c r="A43" s="2" t="s">
        <v>395</v>
      </c>
      <c r="B43" s="2">
        <v>1012.0</v>
      </c>
    </row>
    <row r="44">
      <c r="A44" s="2" t="s">
        <v>396</v>
      </c>
      <c r="B44" s="2">
        <v>1014.0</v>
      </c>
    </row>
    <row r="45">
      <c r="A45" s="2" t="s">
        <v>397</v>
      </c>
      <c r="B45" s="2">
        <v>1011.0</v>
      </c>
    </row>
    <row r="46">
      <c r="A46" s="2" t="s">
        <v>398</v>
      </c>
      <c r="B46" s="2">
        <v>1012.0</v>
      </c>
    </row>
    <row r="47">
      <c r="A47" s="2" t="s">
        <v>399</v>
      </c>
      <c r="B47" s="2">
        <v>1008.0</v>
      </c>
    </row>
    <row r="48">
      <c r="A48" s="2" t="s">
        <v>400</v>
      </c>
      <c r="B48" s="2">
        <v>1011.0</v>
      </c>
    </row>
    <row r="49">
      <c r="A49" s="2" t="s">
        <v>401</v>
      </c>
      <c r="B49" s="2">
        <v>1006.0</v>
      </c>
    </row>
    <row r="50">
      <c r="A50" s="2" t="s">
        <v>402</v>
      </c>
      <c r="B50" s="2">
        <v>1005.0</v>
      </c>
    </row>
    <row r="51">
      <c r="A51" s="2" t="s">
        <v>403</v>
      </c>
      <c r="B51" s="2">
        <v>1001.0</v>
      </c>
    </row>
    <row r="52">
      <c r="A52" s="2" t="s">
        <v>404</v>
      </c>
      <c r="B52" s="2">
        <v>1001.0</v>
      </c>
    </row>
    <row r="53">
      <c r="A53" s="2" t="s">
        <v>405</v>
      </c>
      <c r="B53" s="2">
        <v>1001.0</v>
      </c>
    </row>
    <row r="54">
      <c r="A54" s="2" t="s">
        <v>406</v>
      </c>
      <c r="B54" s="2">
        <v>1014.0</v>
      </c>
    </row>
    <row r="55">
      <c r="A55" s="2" t="s">
        <v>407</v>
      </c>
      <c r="B55" s="2">
        <v>1004.0</v>
      </c>
    </row>
    <row r="56">
      <c r="A56" s="2" t="s">
        <v>408</v>
      </c>
      <c r="B56" s="2">
        <v>1005.0</v>
      </c>
    </row>
    <row r="57">
      <c r="A57" s="2" t="s">
        <v>409</v>
      </c>
      <c r="B57" s="2">
        <v>1003.0</v>
      </c>
    </row>
    <row r="58">
      <c r="A58" s="2" t="s">
        <v>410</v>
      </c>
      <c r="B58" s="2">
        <v>1011.0</v>
      </c>
    </row>
    <row r="59">
      <c r="A59" s="2" t="s">
        <v>411</v>
      </c>
      <c r="B59" s="2">
        <v>1008.0</v>
      </c>
    </row>
    <row r="60">
      <c r="A60" s="2" t="s">
        <v>412</v>
      </c>
      <c r="B60" s="2">
        <v>1007.0</v>
      </c>
    </row>
    <row r="61">
      <c r="A61" s="2" t="s">
        <v>413</v>
      </c>
      <c r="B61" s="2">
        <v>1001.0</v>
      </c>
    </row>
    <row r="62">
      <c r="A62" s="2" t="s">
        <v>414</v>
      </c>
      <c r="B62" s="2">
        <v>1012.0</v>
      </c>
    </row>
    <row r="63">
      <c r="A63" s="2" t="s">
        <v>415</v>
      </c>
      <c r="B63" s="2">
        <v>1007.0</v>
      </c>
    </row>
    <row r="64">
      <c r="A64" s="2" t="s">
        <v>416</v>
      </c>
      <c r="B64" s="2">
        <v>1008.0</v>
      </c>
    </row>
    <row r="65">
      <c r="A65" s="2" t="s">
        <v>417</v>
      </c>
      <c r="B65" s="2">
        <v>1001.0</v>
      </c>
    </row>
    <row r="66">
      <c r="A66" s="2" t="s">
        <v>418</v>
      </c>
      <c r="B66" s="2">
        <v>1008.0</v>
      </c>
    </row>
    <row r="67">
      <c r="A67" s="2" t="s">
        <v>419</v>
      </c>
      <c r="B67" s="2">
        <v>1012.0</v>
      </c>
    </row>
    <row r="68">
      <c r="A68" s="2" t="s">
        <v>420</v>
      </c>
      <c r="B68" s="2">
        <v>1003.0</v>
      </c>
    </row>
    <row r="69">
      <c r="A69" s="2" t="s">
        <v>421</v>
      </c>
      <c r="B69" s="2">
        <v>1012.0</v>
      </c>
    </row>
    <row r="70">
      <c r="A70" s="2" t="s">
        <v>422</v>
      </c>
      <c r="B70" s="2">
        <v>1013.0</v>
      </c>
    </row>
    <row r="71">
      <c r="A71" s="2" t="s">
        <v>423</v>
      </c>
      <c r="B71" s="2">
        <v>1010.0</v>
      </c>
    </row>
    <row r="72">
      <c r="A72" s="2" t="s">
        <v>424</v>
      </c>
      <c r="B72" s="2">
        <v>1009.0</v>
      </c>
    </row>
    <row r="73">
      <c r="A73" s="2" t="s">
        <v>425</v>
      </c>
      <c r="B73" s="2">
        <v>1006.0</v>
      </c>
    </row>
    <row r="74">
      <c r="A74" s="2" t="s">
        <v>426</v>
      </c>
      <c r="B74" s="2">
        <v>1003.0</v>
      </c>
    </row>
    <row r="75">
      <c r="A75" s="2" t="s">
        <v>427</v>
      </c>
      <c r="B75" s="2">
        <v>1013.0</v>
      </c>
    </row>
    <row r="76">
      <c r="A76" s="2" t="s">
        <v>428</v>
      </c>
      <c r="B76" s="2">
        <v>1004.0</v>
      </c>
    </row>
    <row r="77">
      <c r="A77" s="2" t="s">
        <v>429</v>
      </c>
      <c r="B77" s="2">
        <v>1010.0</v>
      </c>
    </row>
    <row r="78">
      <c r="A78" s="2" t="s">
        <v>430</v>
      </c>
      <c r="B78" s="2">
        <v>1012.0</v>
      </c>
    </row>
    <row r="79">
      <c r="A79" s="2" t="s">
        <v>431</v>
      </c>
      <c r="B79" s="2">
        <v>1002.0</v>
      </c>
    </row>
    <row r="80">
      <c r="A80" s="2" t="s">
        <v>432</v>
      </c>
      <c r="B80" s="2">
        <v>1008.0</v>
      </c>
    </row>
    <row r="81">
      <c r="A81" s="2" t="s">
        <v>433</v>
      </c>
      <c r="B81" s="2">
        <v>1013.0</v>
      </c>
    </row>
    <row r="82">
      <c r="A82" s="2" t="s">
        <v>434</v>
      </c>
      <c r="B82" s="2">
        <v>1009.0</v>
      </c>
    </row>
    <row r="83">
      <c r="A83" s="2" t="s">
        <v>435</v>
      </c>
      <c r="B83" s="2">
        <v>1008.0</v>
      </c>
    </row>
    <row r="84">
      <c r="A84" s="2" t="s">
        <v>436</v>
      </c>
      <c r="B84" s="2">
        <v>1002.0</v>
      </c>
    </row>
    <row r="85">
      <c r="A85" s="2" t="s">
        <v>437</v>
      </c>
      <c r="B85" s="2">
        <v>1002.0</v>
      </c>
    </row>
    <row r="86">
      <c r="A86" s="2" t="s">
        <v>438</v>
      </c>
      <c r="B86" s="2">
        <v>1006.0</v>
      </c>
    </row>
    <row r="87">
      <c r="A87" s="2" t="s">
        <v>439</v>
      </c>
      <c r="B87" s="2">
        <v>1005.0</v>
      </c>
    </row>
    <row r="88">
      <c r="A88" s="2" t="s">
        <v>440</v>
      </c>
      <c r="B88" s="2">
        <v>1011.0</v>
      </c>
    </row>
    <row r="89">
      <c r="A89" s="2" t="s">
        <v>441</v>
      </c>
      <c r="B89" s="2">
        <v>1001.0</v>
      </c>
    </row>
    <row r="90">
      <c r="A90" s="2" t="s">
        <v>442</v>
      </c>
      <c r="B90" s="2">
        <v>1001.0</v>
      </c>
    </row>
    <row r="91">
      <c r="A91" s="2" t="s">
        <v>443</v>
      </c>
      <c r="B91" s="2">
        <v>1007.0</v>
      </c>
    </row>
    <row r="92">
      <c r="A92" s="2" t="s">
        <v>444</v>
      </c>
      <c r="B92" s="2">
        <v>1002.0</v>
      </c>
    </row>
    <row r="93">
      <c r="A93" s="2" t="s">
        <v>445</v>
      </c>
      <c r="B93" s="2">
        <v>1002.0</v>
      </c>
    </row>
    <row r="94">
      <c r="A94" s="2" t="s">
        <v>446</v>
      </c>
      <c r="B94" s="2">
        <v>1007.0</v>
      </c>
    </row>
    <row r="95">
      <c r="A95" s="2" t="s">
        <v>447</v>
      </c>
      <c r="B95" s="2">
        <v>1001.0</v>
      </c>
    </row>
    <row r="96">
      <c r="A96" s="2" t="s">
        <v>448</v>
      </c>
      <c r="B96" s="2">
        <v>1010.0</v>
      </c>
    </row>
    <row r="97">
      <c r="A97" s="2" t="s">
        <v>449</v>
      </c>
      <c r="B97" s="2">
        <v>1010.0</v>
      </c>
    </row>
    <row r="98">
      <c r="A98" s="2" t="s">
        <v>450</v>
      </c>
      <c r="B98" s="2">
        <v>1008.0</v>
      </c>
    </row>
    <row r="99">
      <c r="A99" s="2" t="s">
        <v>451</v>
      </c>
      <c r="B99" s="2">
        <v>1010.0</v>
      </c>
    </row>
    <row r="100">
      <c r="A100" s="2" t="s">
        <v>452</v>
      </c>
      <c r="B100" s="2">
        <v>1014.0</v>
      </c>
    </row>
    <row r="101">
      <c r="A101" s="2" t="s">
        <v>453</v>
      </c>
      <c r="B101" s="2">
        <v>1012.0</v>
      </c>
    </row>
    <row r="102">
      <c r="A102" s="2" t="s">
        <v>454</v>
      </c>
      <c r="B102" s="2">
        <v>1004.0</v>
      </c>
    </row>
    <row r="103">
      <c r="A103" s="2" t="s">
        <v>455</v>
      </c>
      <c r="B103" s="2">
        <v>1008.0</v>
      </c>
    </row>
    <row r="104">
      <c r="A104" s="2" t="s">
        <v>456</v>
      </c>
      <c r="B104" s="2">
        <v>1003.0</v>
      </c>
    </row>
    <row r="105">
      <c r="A105" s="2" t="s">
        <v>457</v>
      </c>
      <c r="B105" s="2">
        <v>1003.0</v>
      </c>
    </row>
    <row r="106">
      <c r="A106" s="2" t="s">
        <v>458</v>
      </c>
      <c r="B106" s="2">
        <v>1009.0</v>
      </c>
    </row>
    <row r="107">
      <c r="A107" s="2" t="s">
        <v>459</v>
      </c>
      <c r="B107" s="2">
        <v>1004.0</v>
      </c>
    </row>
    <row r="108">
      <c r="A108" s="2" t="s">
        <v>460</v>
      </c>
      <c r="B108" s="2">
        <v>1007.0</v>
      </c>
    </row>
    <row r="109">
      <c r="A109" s="2" t="s">
        <v>461</v>
      </c>
      <c r="B109" s="2">
        <v>1007.0</v>
      </c>
    </row>
    <row r="110">
      <c r="A110" s="2" t="s">
        <v>462</v>
      </c>
      <c r="B110" s="2">
        <v>1006.0</v>
      </c>
    </row>
    <row r="111">
      <c r="A111" s="2" t="s">
        <v>463</v>
      </c>
      <c r="B111" s="2">
        <v>1008.0</v>
      </c>
    </row>
    <row r="112">
      <c r="A112" s="2" t="s">
        <v>464</v>
      </c>
      <c r="B112" s="2">
        <v>1001.0</v>
      </c>
    </row>
    <row r="113">
      <c r="A113" s="2" t="s">
        <v>465</v>
      </c>
      <c r="B113" s="2">
        <v>1004.0</v>
      </c>
    </row>
    <row r="114">
      <c r="A114" s="2" t="s">
        <v>466</v>
      </c>
      <c r="B114" s="2">
        <v>1002.0</v>
      </c>
    </row>
    <row r="115">
      <c r="A115" s="2" t="s">
        <v>467</v>
      </c>
      <c r="B115" s="2">
        <v>1003.0</v>
      </c>
    </row>
    <row r="116">
      <c r="A116" s="2" t="s">
        <v>468</v>
      </c>
      <c r="B116" s="2">
        <v>1012.0</v>
      </c>
    </row>
    <row r="117">
      <c r="A117" s="2" t="s">
        <v>469</v>
      </c>
      <c r="B117" s="2">
        <v>1003.0</v>
      </c>
    </row>
    <row r="118">
      <c r="A118" s="2" t="s">
        <v>470</v>
      </c>
      <c r="B118" s="2">
        <v>1005.0</v>
      </c>
    </row>
    <row r="119">
      <c r="A119" s="2" t="s">
        <v>471</v>
      </c>
      <c r="B119" s="2">
        <v>1008.0</v>
      </c>
    </row>
    <row r="120">
      <c r="A120" s="2" t="s">
        <v>472</v>
      </c>
      <c r="B120" s="2">
        <v>1009.0</v>
      </c>
    </row>
    <row r="121">
      <c r="A121" s="2" t="s">
        <v>473</v>
      </c>
      <c r="B121" s="2">
        <v>1014.0</v>
      </c>
    </row>
    <row r="122">
      <c r="A122" s="2" t="s">
        <v>474</v>
      </c>
      <c r="B122" s="2">
        <v>1003.0</v>
      </c>
    </row>
    <row r="123">
      <c r="A123" s="2" t="s">
        <v>475</v>
      </c>
      <c r="B123" s="2">
        <v>1003.0</v>
      </c>
    </row>
    <row r="124">
      <c r="A124" s="2" t="s">
        <v>476</v>
      </c>
      <c r="B124" s="2">
        <v>1009.0</v>
      </c>
    </row>
    <row r="125">
      <c r="A125" s="2" t="s">
        <v>477</v>
      </c>
      <c r="B125" s="2">
        <v>1003.0</v>
      </c>
    </row>
    <row r="126">
      <c r="A126" s="2" t="s">
        <v>478</v>
      </c>
      <c r="B126" s="2">
        <v>1002.0</v>
      </c>
    </row>
    <row r="127">
      <c r="A127" s="2" t="s">
        <v>479</v>
      </c>
      <c r="B127" s="2">
        <v>1012.0</v>
      </c>
    </row>
    <row r="128">
      <c r="A128" s="2" t="s">
        <v>480</v>
      </c>
      <c r="B128" s="2">
        <v>1008.0</v>
      </c>
    </row>
    <row r="129">
      <c r="A129" s="2" t="s">
        <v>481</v>
      </c>
      <c r="B129" s="2">
        <v>1001.0</v>
      </c>
    </row>
    <row r="130">
      <c r="A130" s="2" t="s">
        <v>482</v>
      </c>
      <c r="B130" s="2">
        <v>1010.0</v>
      </c>
    </row>
    <row r="131">
      <c r="A131" s="2" t="s">
        <v>483</v>
      </c>
      <c r="B131" s="2">
        <v>1004.0</v>
      </c>
    </row>
    <row r="132">
      <c r="A132" s="2" t="s">
        <v>484</v>
      </c>
      <c r="B132" s="2">
        <v>1004.0</v>
      </c>
    </row>
    <row r="133">
      <c r="A133" s="2" t="s">
        <v>485</v>
      </c>
      <c r="B133" s="2">
        <v>1010.0</v>
      </c>
    </row>
    <row r="134">
      <c r="A134" s="2" t="s">
        <v>486</v>
      </c>
      <c r="B134" s="2">
        <v>1006.0</v>
      </c>
    </row>
    <row r="135">
      <c r="A135" s="2" t="s">
        <v>487</v>
      </c>
      <c r="B135" s="2">
        <v>1009.0</v>
      </c>
    </row>
    <row r="136">
      <c r="A136" s="2" t="s">
        <v>488</v>
      </c>
      <c r="B136" s="2">
        <v>1007.0</v>
      </c>
    </row>
    <row r="137">
      <c r="A137" s="2" t="s">
        <v>489</v>
      </c>
      <c r="B137" s="2">
        <v>1005.0</v>
      </c>
    </row>
    <row r="138">
      <c r="A138" s="2" t="s">
        <v>490</v>
      </c>
      <c r="B138" s="2">
        <v>1004.0</v>
      </c>
    </row>
    <row r="139">
      <c r="A139" s="2" t="s">
        <v>491</v>
      </c>
      <c r="B139" s="2">
        <v>1004.0</v>
      </c>
    </row>
    <row r="140">
      <c r="A140" s="2" t="s">
        <v>492</v>
      </c>
      <c r="B140" s="2">
        <v>1007.0</v>
      </c>
    </row>
    <row r="141">
      <c r="A141" s="2" t="s">
        <v>493</v>
      </c>
      <c r="B141" s="2">
        <v>1011.0</v>
      </c>
    </row>
    <row r="142">
      <c r="A142" s="2" t="s">
        <v>494</v>
      </c>
      <c r="B142" s="2">
        <v>1010.0</v>
      </c>
    </row>
    <row r="143">
      <c r="A143" s="2" t="s">
        <v>495</v>
      </c>
      <c r="B143" s="2">
        <v>1001.0</v>
      </c>
    </row>
    <row r="144">
      <c r="A144" s="2" t="s">
        <v>496</v>
      </c>
      <c r="B144" s="2">
        <v>1012.0</v>
      </c>
    </row>
    <row r="145">
      <c r="A145" s="2" t="s">
        <v>497</v>
      </c>
      <c r="B145" s="2">
        <v>1004.0</v>
      </c>
    </row>
    <row r="146">
      <c r="A146" s="2" t="s">
        <v>498</v>
      </c>
      <c r="B146" s="2">
        <v>1014.0</v>
      </c>
    </row>
    <row r="147">
      <c r="A147" s="2" t="s">
        <v>499</v>
      </c>
      <c r="B147" s="2">
        <v>1003.0</v>
      </c>
    </row>
    <row r="148">
      <c r="A148" s="2" t="s">
        <v>500</v>
      </c>
      <c r="B148" s="2">
        <v>1014.0</v>
      </c>
    </row>
    <row r="149">
      <c r="A149" s="2" t="s">
        <v>501</v>
      </c>
      <c r="B149" s="2">
        <v>1014.0</v>
      </c>
    </row>
    <row r="150">
      <c r="A150" s="2" t="s">
        <v>502</v>
      </c>
      <c r="B150" s="2">
        <v>1001.0</v>
      </c>
    </row>
    <row r="151">
      <c r="A151" s="2" t="s">
        <v>503</v>
      </c>
      <c r="B151" s="2">
        <v>1010.0</v>
      </c>
    </row>
    <row r="152">
      <c r="A152" s="2" t="s">
        <v>504</v>
      </c>
      <c r="B152" s="2">
        <v>1011.0</v>
      </c>
    </row>
    <row r="153">
      <c r="A153" s="2" t="s">
        <v>505</v>
      </c>
      <c r="B153" s="2">
        <v>1003.0</v>
      </c>
    </row>
    <row r="154">
      <c r="A154" s="2" t="s">
        <v>506</v>
      </c>
      <c r="B154" s="2">
        <v>1001.0</v>
      </c>
    </row>
    <row r="155">
      <c r="A155" s="2" t="s">
        <v>507</v>
      </c>
      <c r="B155" s="2">
        <v>1008.0</v>
      </c>
    </row>
    <row r="156">
      <c r="A156" s="2" t="s">
        <v>508</v>
      </c>
      <c r="B156" s="2">
        <v>1009.0</v>
      </c>
    </row>
    <row r="157">
      <c r="A157" s="2" t="s">
        <v>509</v>
      </c>
      <c r="B157" s="2">
        <v>1012.0</v>
      </c>
    </row>
    <row r="158">
      <c r="A158" s="2" t="s">
        <v>510</v>
      </c>
      <c r="B158" s="2">
        <v>1007.0</v>
      </c>
    </row>
    <row r="159">
      <c r="A159" s="2" t="s">
        <v>511</v>
      </c>
      <c r="B159" s="2">
        <v>1013.0</v>
      </c>
    </row>
    <row r="160">
      <c r="A160" s="2" t="s">
        <v>512</v>
      </c>
      <c r="B160" s="2">
        <v>1001.0</v>
      </c>
    </row>
    <row r="161">
      <c r="A161" s="2" t="s">
        <v>513</v>
      </c>
      <c r="B161" s="2">
        <v>1013.0</v>
      </c>
    </row>
    <row r="162">
      <c r="A162" s="2" t="s">
        <v>514</v>
      </c>
      <c r="B162" s="2">
        <v>1003.0</v>
      </c>
    </row>
    <row r="163">
      <c r="A163" s="2" t="s">
        <v>515</v>
      </c>
      <c r="B163" s="2">
        <v>1010.0</v>
      </c>
    </row>
    <row r="164">
      <c r="A164" s="2" t="s">
        <v>516</v>
      </c>
      <c r="B164" s="2">
        <v>1008.0</v>
      </c>
    </row>
    <row r="165">
      <c r="A165" s="2" t="s">
        <v>517</v>
      </c>
      <c r="B165" s="2">
        <v>1001.0</v>
      </c>
    </row>
    <row r="166">
      <c r="A166" s="2" t="s">
        <v>518</v>
      </c>
      <c r="B166" s="2">
        <v>1012.0</v>
      </c>
    </row>
    <row r="167">
      <c r="A167" s="2" t="s">
        <v>519</v>
      </c>
      <c r="B167" s="2">
        <v>1006.0</v>
      </c>
    </row>
    <row r="168">
      <c r="A168" s="2" t="s">
        <v>520</v>
      </c>
      <c r="B168" s="2">
        <v>1007.0</v>
      </c>
    </row>
    <row r="169">
      <c r="A169" s="2" t="s">
        <v>521</v>
      </c>
      <c r="B169" s="2">
        <v>1003.0</v>
      </c>
    </row>
    <row r="170">
      <c r="A170" s="2" t="s">
        <v>522</v>
      </c>
      <c r="B170" s="2">
        <v>1006.0</v>
      </c>
    </row>
    <row r="171">
      <c r="A171" s="2" t="s">
        <v>523</v>
      </c>
      <c r="B171" s="2">
        <v>1014.0</v>
      </c>
    </row>
    <row r="172">
      <c r="A172" s="2" t="s">
        <v>524</v>
      </c>
      <c r="B172" s="2">
        <v>1011.0</v>
      </c>
    </row>
    <row r="173">
      <c r="A173" s="2" t="s">
        <v>525</v>
      </c>
      <c r="B173" s="2">
        <v>1008.0</v>
      </c>
    </row>
    <row r="174">
      <c r="A174" s="2" t="s">
        <v>526</v>
      </c>
      <c r="B174" s="2">
        <v>1002.0</v>
      </c>
    </row>
    <row r="175">
      <c r="A175" s="2" t="s">
        <v>527</v>
      </c>
      <c r="B175" s="2">
        <v>1014.0</v>
      </c>
    </row>
    <row r="176">
      <c r="A176" s="2" t="s">
        <v>528</v>
      </c>
      <c r="B176" s="2">
        <v>1006.0</v>
      </c>
    </row>
    <row r="177">
      <c r="A177" s="2" t="s">
        <v>529</v>
      </c>
      <c r="B177" s="2">
        <v>1005.0</v>
      </c>
    </row>
    <row r="178">
      <c r="A178" s="2" t="s">
        <v>530</v>
      </c>
      <c r="B178" s="2">
        <v>1004.0</v>
      </c>
    </row>
    <row r="179">
      <c r="A179" s="2" t="s">
        <v>531</v>
      </c>
      <c r="B179" s="2">
        <v>1006.0</v>
      </c>
    </row>
    <row r="180">
      <c r="A180" s="2" t="s">
        <v>532</v>
      </c>
      <c r="B180" s="2">
        <v>1005.0</v>
      </c>
    </row>
    <row r="181">
      <c r="A181" s="2" t="s">
        <v>533</v>
      </c>
      <c r="B181" s="2">
        <v>1004.0</v>
      </c>
    </row>
    <row r="182">
      <c r="A182" s="2" t="s">
        <v>534</v>
      </c>
      <c r="B182" s="2">
        <v>1010.0</v>
      </c>
    </row>
    <row r="183">
      <c r="A183" s="2" t="s">
        <v>535</v>
      </c>
      <c r="B183" s="2">
        <v>1005.0</v>
      </c>
    </row>
    <row r="184">
      <c r="A184" s="2" t="s">
        <v>536</v>
      </c>
      <c r="B184" s="2">
        <v>1006.0</v>
      </c>
    </row>
    <row r="185">
      <c r="A185" s="2" t="s">
        <v>537</v>
      </c>
      <c r="B185" s="2">
        <v>1006.0</v>
      </c>
    </row>
    <row r="186">
      <c r="A186" s="2" t="s">
        <v>538</v>
      </c>
      <c r="B186" s="2">
        <v>1014.0</v>
      </c>
    </row>
    <row r="187">
      <c r="A187" s="2" t="s">
        <v>539</v>
      </c>
      <c r="B187" s="2">
        <v>1009.0</v>
      </c>
    </row>
    <row r="188">
      <c r="A188" s="2" t="s">
        <v>540</v>
      </c>
      <c r="B188" s="2">
        <v>1005.0</v>
      </c>
    </row>
    <row r="189">
      <c r="A189" s="2" t="s">
        <v>541</v>
      </c>
      <c r="B189" s="2">
        <v>1003.0</v>
      </c>
    </row>
    <row r="190">
      <c r="A190" s="2" t="s">
        <v>542</v>
      </c>
      <c r="B190" s="2">
        <v>1005.0</v>
      </c>
    </row>
    <row r="191">
      <c r="A191" s="2" t="s">
        <v>543</v>
      </c>
      <c r="B191" s="2">
        <v>1003.0</v>
      </c>
    </row>
    <row r="192">
      <c r="A192" s="2" t="s">
        <v>544</v>
      </c>
      <c r="B192" s="2">
        <v>1012.0</v>
      </c>
    </row>
    <row r="193">
      <c r="A193" s="2" t="s">
        <v>545</v>
      </c>
      <c r="B193" s="2">
        <v>1013.0</v>
      </c>
    </row>
    <row r="194">
      <c r="A194" s="2" t="s">
        <v>546</v>
      </c>
      <c r="B194" s="2">
        <v>1007.0</v>
      </c>
    </row>
    <row r="195">
      <c r="A195" s="2" t="s">
        <v>547</v>
      </c>
      <c r="B195" s="2">
        <v>1010.0</v>
      </c>
    </row>
    <row r="196">
      <c r="A196" s="2" t="s">
        <v>548</v>
      </c>
      <c r="B196" s="2">
        <v>1004.0</v>
      </c>
    </row>
    <row r="197">
      <c r="A197" s="2" t="s">
        <v>549</v>
      </c>
      <c r="B197" s="2">
        <v>1002.0</v>
      </c>
    </row>
    <row r="198">
      <c r="A198" s="2" t="s">
        <v>550</v>
      </c>
      <c r="B198" s="2">
        <v>1001.0</v>
      </c>
    </row>
    <row r="199">
      <c r="A199" s="2" t="s">
        <v>551</v>
      </c>
      <c r="B199" s="2">
        <v>1007.0</v>
      </c>
    </row>
    <row r="200">
      <c r="A200" s="2" t="s">
        <v>552</v>
      </c>
      <c r="B200" s="2">
        <v>1008.0</v>
      </c>
    </row>
    <row r="201">
      <c r="A201" s="2" t="s">
        <v>553</v>
      </c>
      <c r="B201" s="2">
        <v>1009.0</v>
      </c>
    </row>
    <row r="202">
      <c r="A202" s="2" t="s">
        <v>554</v>
      </c>
      <c r="B202" s="2">
        <v>1013.0</v>
      </c>
    </row>
    <row r="203">
      <c r="A203" s="2" t="s">
        <v>555</v>
      </c>
      <c r="B203" s="2">
        <v>1006.0</v>
      </c>
    </row>
    <row r="204">
      <c r="A204" s="2" t="s">
        <v>556</v>
      </c>
      <c r="B204" s="2">
        <v>1007.0</v>
      </c>
    </row>
    <row r="205">
      <c r="A205" s="2" t="s">
        <v>557</v>
      </c>
      <c r="B205" s="2">
        <v>1008.0</v>
      </c>
    </row>
    <row r="206">
      <c r="A206" s="2" t="s">
        <v>558</v>
      </c>
      <c r="B206" s="2">
        <v>1002.0</v>
      </c>
    </row>
    <row r="207">
      <c r="A207" s="2" t="s">
        <v>559</v>
      </c>
      <c r="B207" s="2">
        <v>1007.0</v>
      </c>
    </row>
    <row r="208">
      <c r="A208" s="2" t="s">
        <v>560</v>
      </c>
      <c r="B208" s="2">
        <v>1004.0</v>
      </c>
    </row>
    <row r="209">
      <c r="A209" s="2" t="s">
        <v>561</v>
      </c>
      <c r="B209" s="2">
        <v>1014.0</v>
      </c>
    </row>
    <row r="210">
      <c r="A210" s="2" t="s">
        <v>562</v>
      </c>
      <c r="B210" s="2">
        <v>1005.0</v>
      </c>
    </row>
    <row r="211">
      <c r="A211" s="2" t="s">
        <v>563</v>
      </c>
      <c r="B211" s="2">
        <v>1011.0</v>
      </c>
    </row>
    <row r="212">
      <c r="A212" s="2" t="s">
        <v>564</v>
      </c>
      <c r="B212" s="2">
        <v>1005.0</v>
      </c>
    </row>
    <row r="213">
      <c r="A213" s="2" t="s">
        <v>565</v>
      </c>
      <c r="B213" s="2">
        <v>1010.0</v>
      </c>
    </row>
    <row r="214">
      <c r="A214" s="2" t="s">
        <v>566</v>
      </c>
      <c r="B214" s="2">
        <v>1012.0</v>
      </c>
    </row>
    <row r="215">
      <c r="A215" s="2" t="s">
        <v>567</v>
      </c>
      <c r="B215" s="2">
        <v>1009.0</v>
      </c>
    </row>
    <row r="216">
      <c r="A216" s="2" t="s">
        <v>568</v>
      </c>
      <c r="B216" s="2">
        <v>1002.0</v>
      </c>
    </row>
    <row r="217">
      <c r="A217" s="2" t="s">
        <v>569</v>
      </c>
      <c r="B217" s="2">
        <v>1014.0</v>
      </c>
    </row>
    <row r="218">
      <c r="A218" s="2" t="s">
        <v>570</v>
      </c>
      <c r="B218" s="2">
        <v>1005.0</v>
      </c>
    </row>
    <row r="219">
      <c r="A219" s="2" t="s">
        <v>571</v>
      </c>
      <c r="B219" s="2">
        <v>1008.0</v>
      </c>
    </row>
    <row r="220">
      <c r="A220" s="2" t="s">
        <v>572</v>
      </c>
      <c r="B220" s="2">
        <v>1006.0</v>
      </c>
    </row>
    <row r="221">
      <c r="A221" s="2" t="s">
        <v>573</v>
      </c>
      <c r="B221" s="2">
        <v>1003.0</v>
      </c>
    </row>
    <row r="222">
      <c r="A222" s="2" t="s">
        <v>574</v>
      </c>
      <c r="B222" s="2">
        <v>1001.0</v>
      </c>
    </row>
    <row r="223">
      <c r="A223" s="2" t="s">
        <v>575</v>
      </c>
      <c r="B223" s="2">
        <v>1004.0</v>
      </c>
    </row>
    <row r="224">
      <c r="A224" s="2" t="s">
        <v>576</v>
      </c>
      <c r="B224" s="2">
        <v>1008.0</v>
      </c>
    </row>
    <row r="225">
      <c r="A225" s="2" t="s">
        <v>577</v>
      </c>
      <c r="B225" s="2">
        <v>1011.0</v>
      </c>
    </row>
    <row r="226">
      <c r="A226" s="2" t="s">
        <v>578</v>
      </c>
      <c r="B226" s="2">
        <v>1012.0</v>
      </c>
    </row>
    <row r="227">
      <c r="A227" s="2" t="s">
        <v>579</v>
      </c>
      <c r="B227" s="2">
        <v>1011.0</v>
      </c>
    </row>
    <row r="228">
      <c r="A228" s="2" t="s">
        <v>580</v>
      </c>
      <c r="B228" s="2">
        <v>1009.0</v>
      </c>
    </row>
    <row r="229">
      <c r="A229" s="2" t="s">
        <v>581</v>
      </c>
      <c r="B229" s="2">
        <v>1002.0</v>
      </c>
    </row>
    <row r="230">
      <c r="A230" s="2" t="s">
        <v>582</v>
      </c>
      <c r="B230" s="2">
        <v>1005.0</v>
      </c>
    </row>
    <row r="231">
      <c r="A231" s="2" t="s">
        <v>583</v>
      </c>
      <c r="B231" s="2">
        <v>1006.0</v>
      </c>
    </row>
    <row r="232">
      <c r="A232" s="2" t="s">
        <v>584</v>
      </c>
      <c r="B232" s="2">
        <v>1004.0</v>
      </c>
    </row>
    <row r="233">
      <c r="A233" s="2" t="s">
        <v>585</v>
      </c>
      <c r="B233" s="2">
        <v>1007.0</v>
      </c>
    </row>
    <row r="234">
      <c r="A234" s="2" t="s">
        <v>586</v>
      </c>
      <c r="B234" s="2">
        <v>1002.0</v>
      </c>
    </row>
    <row r="235">
      <c r="A235" s="2" t="s">
        <v>587</v>
      </c>
      <c r="B235" s="2">
        <v>1008.0</v>
      </c>
    </row>
    <row r="236">
      <c r="A236" s="2" t="s">
        <v>588</v>
      </c>
      <c r="B236" s="2">
        <v>1002.0</v>
      </c>
    </row>
    <row r="237">
      <c r="A237" s="2" t="s">
        <v>589</v>
      </c>
      <c r="B237" s="2">
        <v>1001.0</v>
      </c>
    </row>
    <row r="238">
      <c r="A238" s="2" t="s">
        <v>590</v>
      </c>
      <c r="B238" s="2">
        <v>1011.0</v>
      </c>
    </row>
    <row r="239">
      <c r="A239" s="2" t="s">
        <v>591</v>
      </c>
      <c r="B239" s="2">
        <v>1006.0</v>
      </c>
    </row>
    <row r="240">
      <c r="A240" s="2" t="s">
        <v>592</v>
      </c>
      <c r="B240" s="2">
        <v>1007.0</v>
      </c>
    </row>
    <row r="241">
      <c r="A241" s="2" t="s">
        <v>593</v>
      </c>
      <c r="B241" s="2">
        <v>1006.0</v>
      </c>
    </row>
    <row r="242">
      <c r="A242" s="2" t="s">
        <v>594</v>
      </c>
      <c r="B242" s="2">
        <v>1014.0</v>
      </c>
    </row>
    <row r="243">
      <c r="A243" s="2" t="s">
        <v>595</v>
      </c>
      <c r="B243" s="2">
        <v>1007.0</v>
      </c>
    </row>
    <row r="244">
      <c r="A244" s="2" t="s">
        <v>596</v>
      </c>
      <c r="B244" s="2">
        <v>1002.0</v>
      </c>
    </row>
    <row r="245">
      <c r="A245" s="2" t="s">
        <v>597</v>
      </c>
      <c r="B245" s="2">
        <v>1012.0</v>
      </c>
    </row>
    <row r="246">
      <c r="A246" s="2" t="s">
        <v>598</v>
      </c>
      <c r="B246" s="2">
        <v>1010.0</v>
      </c>
    </row>
    <row r="247">
      <c r="A247" s="2" t="s">
        <v>599</v>
      </c>
      <c r="B247" s="2">
        <v>1001.0</v>
      </c>
    </row>
    <row r="248">
      <c r="A248" s="2" t="s">
        <v>600</v>
      </c>
      <c r="B248" s="2">
        <v>1006.0</v>
      </c>
    </row>
    <row r="249">
      <c r="A249" s="2" t="s">
        <v>601</v>
      </c>
      <c r="B249" s="2">
        <v>1007.0</v>
      </c>
    </row>
    <row r="250">
      <c r="A250" s="2" t="s">
        <v>602</v>
      </c>
      <c r="B250" s="2">
        <v>1011.0</v>
      </c>
    </row>
    <row r="251">
      <c r="A251" s="2" t="s">
        <v>603</v>
      </c>
      <c r="B251" s="2">
        <v>1008.0</v>
      </c>
    </row>
    <row r="252">
      <c r="A252" s="2" t="s">
        <v>604</v>
      </c>
      <c r="B252" s="2">
        <v>1003.0</v>
      </c>
    </row>
    <row r="253">
      <c r="A253" s="2" t="s">
        <v>605</v>
      </c>
      <c r="B253" s="2">
        <v>1001.0</v>
      </c>
    </row>
    <row r="254">
      <c r="A254" s="2" t="s">
        <v>606</v>
      </c>
      <c r="B254" s="2">
        <v>1007.0</v>
      </c>
    </row>
    <row r="255">
      <c r="A255" s="2" t="s">
        <v>607</v>
      </c>
      <c r="B255" s="2">
        <v>1014.0</v>
      </c>
    </row>
    <row r="256">
      <c r="A256" s="2" t="s">
        <v>608</v>
      </c>
      <c r="B256" s="2">
        <v>1004.0</v>
      </c>
    </row>
    <row r="257">
      <c r="A257" s="2" t="s">
        <v>609</v>
      </c>
      <c r="B257" s="2">
        <v>1012.0</v>
      </c>
    </row>
    <row r="258">
      <c r="A258" s="2" t="s">
        <v>610</v>
      </c>
      <c r="B258" s="2">
        <v>1002.0</v>
      </c>
    </row>
    <row r="259">
      <c r="A259" s="2" t="s">
        <v>611</v>
      </c>
      <c r="B259" s="2">
        <v>1008.0</v>
      </c>
    </row>
    <row r="260">
      <c r="A260" s="2" t="s">
        <v>612</v>
      </c>
      <c r="B260" s="2">
        <v>1014.0</v>
      </c>
    </row>
    <row r="261">
      <c r="A261" s="2" t="s">
        <v>613</v>
      </c>
      <c r="B261" s="2">
        <v>1010.0</v>
      </c>
    </row>
    <row r="262">
      <c r="A262" s="2" t="s">
        <v>614</v>
      </c>
      <c r="B262" s="2">
        <v>1008.0</v>
      </c>
    </row>
    <row r="263">
      <c r="A263" s="2" t="s">
        <v>615</v>
      </c>
      <c r="B263" s="2">
        <v>1005.0</v>
      </c>
    </row>
    <row r="264">
      <c r="A264" s="2" t="s">
        <v>616</v>
      </c>
      <c r="B264" s="2">
        <v>1012.0</v>
      </c>
    </row>
    <row r="265">
      <c r="A265" s="2" t="s">
        <v>617</v>
      </c>
      <c r="B265" s="2">
        <v>1011.0</v>
      </c>
    </row>
    <row r="266">
      <c r="A266" s="2" t="s">
        <v>618</v>
      </c>
      <c r="B266" s="2">
        <v>1010.0</v>
      </c>
    </row>
    <row r="267">
      <c r="A267" s="2" t="s">
        <v>619</v>
      </c>
      <c r="B267" s="2">
        <v>1014.0</v>
      </c>
    </row>
    <row r="268">
      <c r="A268" s="2" t="s">
        <v>620</v>
      </c>
      <c r="B268" s="2">
        <v>1008.0</v>
      </c>
    </row>
    <row r="269">
      <c r="A269" s="2" t="s">
        <v>621</v>
      </c>
      <c r="B269" s="2">
        <v>1012.0</v>
      </c>
    </row>
    <row r="270">
      <c r="A270" s="2" t="s">
        <v>622</v>
      </c>
      <c r="B270" s="2">
        <v>1010.0</v>
      </c>
    </row>
    <row r="271">
      <c r="A271" s="2" t="s">
        <v>623</v>
      </c>
      <c r="B271" s="2">
        <v>1004.0</v>
      </c>
    </row>
    <row r="272">
      <c r="A272" s="2" t="s">
        <v>624</v>
      </c>
      <c r="B272" s="2">
        <v>1003.0</v>
      </c>
    </row>
    <row r="273">
      <c r="A273" s="2" t="s">
        <v>625</v>
      </c>
      <c r="B273" s="2">
        <v>1011.0</v>
      </c>
    </row>
    <row r="274">
      <c r="A274" s="2" t="s">
        <v>626</v>
      </c>
      <c r="B274" s="2">
        <v>1007.0</v>
      </c>
    </row>
    <row r="275">
      <c r="A275" s="2" t="s">
        <v>627</v>
      </c>
      <c r="B275" s="2">
        <v>1011.0</v>
      </c>
    </row>
    <row r="276">
      <c r="A276" s="2" t="s">
        <v>628</v>
      </c>
      <c r="B276" s="2">
        <v>1001.0</v>
      </c>
    </row>
    <row r="277">
      <c r="A277" s="2" t="s">
        <v>629</v>
      </c>
      <c r="B277" s="2">
        <v>1006.0</v>
      </c>
    </row>
    <row r="278">
      <c r="A278" s="2" t="s">
        <v>630</v>
      </c>
      <c r="B278" s="2">
        <v>1009.0</v>
      </c>
    </row>
    <row r="279">
      <c r="A279" s="2" t="s">
        <v>631</v>
      </c>
      <c r="B279" s="2">
        <v>1003.0</v>
      </c>
    </row>
    <row r="280">
      <c r="A280" s="2" t="s">
        <v>632</v>
      </c>
      <c r="B280" s="2">
        <v>1011.0</v>
      </c>
    </row>
    <row r="281">
      <c r="A281" s="2" t="s">
        <v>633</v>
      </c>
      <c r="B281" s="2">
        <v>1014.0</v>
      </c>
    </row>
    <row r="282">
      <c r="A282" s="2" t="s">
        <v>634</v>
      </c>
      <c r="B282" s="2">
        <v>1008.0</v>
      </c>
    </row>
    <row r="283">
      <c r="A283" s="2" t="s">
        <v>635</v>
      </c>
      <c r="B283" s="2">
        <v>1001.0</v>
      </c>
    </row>
    <row r="284">
      <c r="A284" s="2" t="s">
        <v>636</v>
      </c>
      <c r="B284" s="2">
        <v>1003.0</v>
      </c>
    </row>
    <row r="285">
      <c r="A285" s="2" t="s">
        <v>637</v>
      </c>
      <c r="B285" s="2">
        <v>1009.0</v>
      </c>
    </row>
    <row r="286">
      <c r="A286" s="2" t="s">
        <v>638</v>
      </c>
      <c r="B286" s="2">
        <v>1008.0</v>
      </c>
    </row>
    <row r="287">
      <c r="A287" s="2" t="s">
        <v>639</v>
      </c>
      <c r="B287" s="2">
        <v>1011.0</v>
      </c>
    </row>
    <row r="288">
      <c r="A288" s="2" t="s">
        <v>640</v>
      </c>
      <c r="B288" s="2">
        <v>1011.0</v>
      </c>
    </row>
    <row r="289">
      <c r="A289" s="2" t="s">
        <v>641</v>
      </c>
      <c r="B289" s="2">
        <v>1006.0</v>
      </c>
    </row>
    <row r="290">
      <c r="A290" s="2" t="s">
        <v>642</v>
      </c>
      <c r="B290" s="2">
        <v>1002.0</v>
      </c>
    </row>
    <row r="291">
      <c r="A291" s="2" t="s">
        <v>643</v>
      </c>
      <c r="B291" s="2">
        <v>1013.0</v>
      </c>
    </row>
    <row r="292">
      <c r="A292" s="2" t="s">
        <v>644</v>
      </c>
      <c r="B292" s="2">
        <v>1005.0</v>
      </c>
    </row>
    <row r="293">
      <c r="A293" s="2" t="s">
        <v>645</v>
      </c>
      <c r="B293" s="2">
        <v>1010.0</v>
      </c>
    </row>
    <row r="294">
      <c r="A294" s="2" t="s">
        <v>646</v>
      </c>
      <c r="B294" s="2">
        <v>1011.0</v>
      </c>
    </row>
    <row r="295">
      <c r="A295" s="2" t="s">
        <v>647</v>
      </c>
      <c r="B295" s="2">
        <v>1012.0</v>
      </c>
    </row>
    <row r="296">
      <c r="A296" s="2" t="s">
        <v>648</v>
      </c>
      <c r="B296" s="2">
        <v>1008.0</v>
      </c>
    </row>
    <row r="297">
      <c r="A297" s="2" t="s">
        <v>649</v>
      </c>
      <c r="B297" s="2">
        <v>1004.0</v>
      </c>
    </row>
    <row r="298">
      <c r="A298" s="2" t="s">
        <v>650</v>
      </c>
      <c r="B298" s="2">
        <v>1007.0</v>
      </c>
    </row>
    <row r="299">
      <c r="A299" s="2" t="s">
        <v>651</v>
      </c>
      <c r="B299" s="2">
        <v>1010.0</v>
      </c>
    </row>
    <row r="300">
      <c r="A300" s="2" t="s">
        <v>652</v>
      </c>
      <c r="B300" s="2">
        <v>1010.0</v>
      </c>
    </row>
    <row r="301">
      <c r="A301" s="2" t="s">
        <v>653</v>
      </c>
      <c r="B301" s="2">
        <v>1013.0</v>
      </c>
    </row>
    <row r="302">
      <c r="A302" s="2" t="s">
        <v>654</v>
      </c>
      <c r="B302" s="2">
        <v>1010.0</v>
      </c>
    </row>
    <row r="303">
      <c r="A303" s="2" t="s">
        <v>655</v>
      </c>
      <c r="B303" s="2">
        <v>1012.0</v>
      </c>
    </row>
    <row r="304">
      <c r="A304" s="2" t="s">
        <v>656</v>
      </c>
      <c r="B304" s="2">
        <v>1005.0</v>
      </c>
    </row>
    <row r="305">
      <c r="A305" s="2" t="s">
        <v>657</v>
      </c>
      <c r="B305" s="2">
        <v>1002.0</v>
      </c>
    </row>
    <row r="306">
      <c r="A306" s="2" t="s">
        <v>658</v>
      </c>
      <c r="B306" s="2">
        <v>1002.0</v>
      </c>
    </row>
    <row r="307">
      <c r="A307" s="2" t="s">
        <v>659</v>
      </c>
      <c r="B307" s="2">
        <v>1001.0</v>
      </c>
    </row>
    <row r="308">
      <c r="A308" s="2" t="s">
        <v>660</v>
      </c>
      <c r="B308" s="2">
        <v>1005.0</v>
      </c>
    </row>
    <row r="309">
      <c r="A309" s="2" t="s">
        <v>661</v>
      </c>
      <c r="B309" s="2">
        <v>1011.0</v>
      </c>
    </row>
    <row r="310">
      <c r="A310" s="2" t="s">
        <v>662</v>
      </c>
      <c r="B310" s="2">
        <v>1009.0</v>
      </c>
    </row>
    <row r="311">
      <c r="A311" s="2" t="s">
        <v>663</v>
      </c>
      <c r="B311" s="2">
        <v>1009.0</v>
      </c>
    </row>
    <row r="312">
      <c r="A312" s="2" t="s">
        <v>664</v>
      </c>
      <c r="B312" s="2">
        <v>1002.0</v>
      </c>
    </row>
    <row r="313">
      <c r="A313" s="2" t="s">
        <v>665</v>
      </c>
      <c r="B313" s="2">
        <v>1004.0</v>
      </c>
    </row>
    <row r="314">
      <c r="A314" s="2" t="s">
        <v>666</v>
      </c>
      <c r="B314" s="2">
        <v>1012.0</v>
      </c>
    </row>
    <row r="315">
      <c r="A315" s="2" t="s">
        <v>667</v>
      </c>
      <c r="B315" s="2">
        <v>1003.0</v>
      </c>
    </row>
    <row r="316">
      <c r="A316" s="2" t="s">
        <v>668</v>
      </c>
      <c r="B316" s="2">
        <v>1007.0</v>
      </c>
    </row>
    <row r="317">
      <c r="A317" s="2" t="s">
        <v>669</v>
      </c>
      <c r="B317" s="2">
        <v>1006.0</v>
      </c>
    </row>
    <row r="318">
      <c r="A318" s="2" t="s">
        <v>670</v>
      </c>
      <c r="B318" s="2">
        <v>1010.0</v>
      </c>
    </row>
    <row r="319">
      <c r="A319" s="2" t="s">
        <v>671</v>
      </c>
      <c r="B319" s="2">
        <v>1014.0</v>
      </c>
    </row>
    <row r="320">
      <c r="A320" s="2" t="s">
        <v>672</v>
      </c>
      <c r="B320" s="2">
        <v>1007.0</v>
      </c>
    </row>
    <row r="321">
      <c r="A321" s="2" t="s">
        <v>673</v>
      </c>
      <c r="B321" s="2">
        <v>1006.0</v>
      </c>
    </row>
    <row r="322">
      <c r="A322" s="2" t="s">
        <v>674</v>
      </c>
      <c r="B322" s="2">
        <v>1004.0</v>
      </c>
    </row>
    <row r="323">
      <c r="A323" s="2" t="s">
        <v>675</v>
      </c>
      <c r="B323" s="2">
        <v>1009.0</v>
      </c>
    </row>
    <row r="324">
      <c r="A324" s="2" t="s">
        <v>676</v>
      </c>
      <c r="B324" s="2">
        <v>1011.0</v>
      </c>
    </row>
    <row r="325">
      <c r="A325" s="2" t="s">
        <v>677</v>
      </c>
      <c r="B325" s="2">
        <v>1003.0</v>
      </c>
    </row>
    <row r="326">
      <c r="A326" s="2" t="s">
        <v>678</v>
      </c>
      <c r="B326" s="2">
        <v>1002.0</v>
      </c>
    </row>
    <row r="327">
      <c r="A327" s="2" t="s">
        <v>679</v>
      </c>
      <c r="B327" s="2">
        <v>1006.0</v>
      </c>
    </row>
    <row r="328">
      <c r="A328" s="2" t="s">
        <v>680</v>
      </c>
      <c r="B328" s="2">
        <v>1014.0</v>
      </c>
    </row>
    <row r="329">
      <c r="A329" s="2" t="s">
        <v>681</v>
      </c>
      <c r="B329" s="2">
        <v>1006.0</v>
      </c>
    </row>
    <row r="330">
      <c r="A330" s="2" t="s">
        <v>682</v>
      </c>
      <c r="B330" s="2">
        <v>1011.0</v>
      </c>
    </row>
    <row r="331">
      <c r="A331" s="2" t="s">
        <v>683</v>
      </c>
      <c r="B331" s="2">
        <v>1002.0</v>
      </c>
    </row>
    <row r="332">
      <c r="A332" s="2" t="s">
        <v>684</v>
      </c>
      <c r="B332" s="2">
        <v>1010.0</v>
      </c>
    </row>
    <row r="333">
      <c r="A333" s="2" t="s">
        <v>685</v>
      </c>
      <c r="B333" s="2">
        <v>1005.0</v>
      </c>
    </row>
    <row r="334">
      <c r="A334" s="2" t="s">
        <v>686</v>
      </c>
      <c r="B334" s="2">
        <v>1010.0</v>
      </c>
    </row>
    <row r="335">
      <c r="A335" s="2" t="s">
        <v>687</v>
      </c>
      <c r="B335" s="2">
        <v>1005.0</v>
      </c>
    </row>
    <row r="336">
      <c r="A336" s="2" t="s">
        <v>688</v>
      </c>
      <c r="B336" s="2">
        <v>1008.0</v>
      </c>
    </row>
    <row r="337">
      <c r="A337" s="2" t="s">
        <v>689</v>
      </c>
      <c r="B337" s="2">
        <v>1013.0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3" t="s">
        <v>3</v>
      </c>
    </row>
    <row r="2">
      <c r="A2" s="2" t="s">
        <v>690</v>
      </c>
      <c r="B2" s="2">
        <v>1105.0</v>
      </c>
    </row>
    <row r="3">
      <c r="A3" s="2" t="s">
        <v>691</v>
      </c>
      <c r="B3" s="2">
        <v>1107.0</v>
      </c>
    </row>
    <row r="4">
      <c r="A4" s="2" t="s">
        <v>692</v>
      </c>
      <c r="B4" s="2">
        <v>1102.0</v>
      </c>
    </row>
    <row r="5">
      <c r="A5" s="2" t="s">
        <v>693</v>
      </c>
      <c r="B5" s="2">
        <v>1102.0</v>
      </c>
    </row>
    <row r="6">
      <c r="A6" s="2" t="s">
        <v>694</v>
      </c>
      <c r="B6" s="2">
        <v>1107.0</v>
      </c>
    </row>
    <row r="7">
      <c r="A7" s="2" t="s">
        <v>695</v>
      </c>
      <c r="B7" s="2">
        <v>1101.0</v>
      </c>
    </row>
    <row r="8">
      <c r="A8" s="2" t="s">
        <v>696</v>
      </c>
      <c r="B8" s="2">
        <v>1103.0</v>
      </c>
    </row>
    <row r="9">
      <c r="A9" s="2" t="s">
        <v>697</v>
      </c>
      <c r="B9" s="2">
        <v>1101.0</v>
      </c>
    </row>
    <row r="10">
      <c r="A10" s="2" t="s">
        <v>698</v>
      </c>
      <c r="B10" s="2">
        <v>1107.0</v>
      </c>
    </row>
    <row r="11">
      <c r="A11" s="2" t="s">
        <v>699</v>
      </c>
      <c r="B11" s="2">
        <v>1105.0</v>
      </c>
    </row>
    <row r="12">
      <c r="A12" s="2" t="s">
        <v>700</v>
      </c>
      <c r="B12" s="2">
        <v>1108.0</v>
      </c>
    </row>
    <row r="13">
      <c r="A13" s="2" t="s">
        <v>701</v>
      </c>
      <c r="B13" s="2">
        <v>1108.0</v>
      </c>
    </row>
    <row r="14">
      <c r="A14" s="2" t="s">
        <v>702</v>
      </c>
      <c r="B14" s="2">
        <v>1103.0</v>
      </c>
    </row>
    <row r="15">
      <c r="A15" s="2" t="s">
        <v>703</v>
      </c>
      <c r="B15" s="2">
        <v>1106.0</v>
      </c>
    </row>
    <row r="16">
      <c r="A16" s="2" t="s">
        <v>704</v>
      </c>
      <c r="B16" s="2">
        <v>1107.0</v>
      </c>
    </row>
    <row r="17">
      <c r="A17" s="2" t="s">
        <v>705</v>
      </c>
      <c r="B17" s="2">
        <v>1105.0</v>
      </c>
    </row>
    <row r="18">
      <c r="A18" s="2" t="s">
        <v>706</v>
      </c>
      <c r="B18" s="2">
        <v>1111.0</v>
      </c>
    </row>
    <row r="19">
      <c r="A19" s="2" t="s">
        <v>707</v>
      </c>
      <c r="B19" s="2">
        <v>1102.0</v>
      </c>
    </row>
    <row r="20">
      <c r="A20" s="2" t="s">
        <v>708</v>
      </c>
      <c r="B20" s="2">
        <v>1105.0</v>
      </c>
    </row>
    <row r="21">
      <c r="A21" s="2" t="s">
        <v>709</v>
      </c>
      <c r="B21" s="2">
        <v>1105.0</v>
      </c>
    </row>
    <row r="22">
      <c r="A22" s="2" t="s">
        <v>710</v>
      </c>
      <c r="B22" s="2">
        <v>1111.0</v>
      </c>
    </row>
    <row r="23">
      <c r="A23" s="2" t="s">
        <v>711</v>
      </c>
      <c r="B23" s="2">
        <v>1111.0</v>
      </c>
    </row>
    <row r="24">
      <c r="A24" s="2" t="s">
        <v>712</v>
      </c>
      <c r="B24" s="2">
        <v>1105.0</v>
      </c>
    </row>
    <row r="25">
      <c r="A25" s="2" t="s">
        <v>713</v>
      </c>
      <c r="B25" s="2">
        <v>1101.0</v>
      </c>
    </row>
    <row r="26">
      <c r="A26" s="2" t="s">
        <v>714</v>
      </c>
      <c r="B26" s="2">
        <v>1102.0</v>
      </c>
    </row>
    <row r="27">
      <c r="A27" s="2" t="s">
        <v>715</v>
      </c>
      <c r="B27" s="2">
        <v>1105.0</v>
      </c>
    </row>
    <row r="28">
      <c r="A28" s="2" t="s">
        <v>716</v>
      </c>
      <c r="B28" s="2">
        <v>1101.0</v>
      </c>
    </row>
    <row r="29">
      <c r="A29" s="2" t="s">
        <v>717</v>
      </c>
      <c r="B29" s="2">
        <v>1101.0</v>
      </c>
    </row>
    <row r="30">
      <c r="A30" s="2" t="s">
        <v>718</v>
      </c>
      <c r="B30" s="2">
        <v>1107.0</v>
      </c>
    </row>
    <row r="31">
      <c r="A31" s="2" t="s">
        <v>719</v>
      </c>
      <c r="B31" s="2">
        <v>1101.0</v>
      </c>
    </row>
    <row r="32">
      <c r="A32" s="2" t="s">
        <v>720</v>
      </c>
      <c r="B32" s="2">
        <v>1111.0</v>
      </c>
    </row>
    <row r="33">
      <c r="A33" s="2" t="s">
        <v>721</v>
      </c>
      <c r="B33" s="2">
        <v>1111.0</v>
      </c>
    </row>
    <row r="34">
      <c r="A34" s="2" t="s">
        <v>722</v>
      </c>
      <c r="B34" s="2">
        <v>1108.0</v>
      </c>
    </row>
    <row r="35">
      <c r="A35" s="2" t="s">
        <v>723</v>
      </c>
      <c r="B35" s="2">
        <v>1102.0</v>
      </c>
    </row>
    <row r="36">
      <c r="A36" s="2" t="s">
        <v>724</v>
      </c>
      <c r="B36" s="2">
        <v>1101.0</v>
      </c>
    </row>
    <row r="37">
      <c r="A37" s="2" t="s">
        <v>725</v>
      </c>
      <c r="B37" s="2">
        <v>1109.0</v>
      </c>
    </row>
    <row r="38">
      <c r="A38" s="2" t="s">
        <v>726</v>
      </c>
      <c r="B38" s="2">
        <v>1107.0</v>
      </c>
    </row>
    <row r="39">
      <c r="A39" s="2" t="s">
        <v>727</v>
      </c>
      <c r="B39" s="2">
        <v>1103.0</v>
      </c>
    </row>
    <row r="40">
      <c r="A40" s="2" t="s">
        <v>728</v>
      </c>
      <c r="B40" s="2">
        <v>1103.0</v>
      </c>
    </row>
    <row r="41">
      <c r="A41" s="2" t="s">
        <v>729</v>
      </c>
      <c r="B41" s="2">
        <v>1102.0</v>
      </c>
    </row>
    <row r="42">
      <c r="A42" s="2" t="s">
        <v>730</v>
      </c>
      <c r="B42" s="2">
        <v>1108.0</v>
      </c>
    </row>
    <row r="43">
      <c r="A43" s="2" t="s">
        <v>731</v>
      </c>
      <c r="B43" s="2">
        <v>1105.0</v>
      </c>
    </row>
    <row r="44">
      <c r="A44" s="2" t="s">
        <v>732</v>
      </c>
      <c r="B44" s="2">
        <v>1111.0</v>
      </c>
    </row>
    <row r="45">
      <c r="A45" s="2" t="s">
        <v>733</v>
      </c>
      <c r="B45" s="2">
        <v>1104.0</v>
      </c>
    </row>
    <row r="46">
      <c r="A46" s="2" t="s">
        <v>734</v>
      </c>
      <c r="B46" s="2">
        <v>1102.0</v>
      </c>
    </row>
    <row r="47">
      <c r="A47" s="2" t="s">
        <v>735</v>
      </c>
      <c r="B47" s="2">
        <v>1107.0</v>
      </c>
    </row>
    <row r="48">
      <c r="A48" s="2" t="s">
        <v>736</v>
      </c>
      <c r="B48" s="2">
        <v>1109.0</v>
      </c>
    </row>
    <row r="49">
      <c r="A49" s="2" t="s">
        <v>737</v>
      </c>
      <c r="B49" s="2">
        <v>1107.0</v>
      </c>
    </row>
    <row r="50">
      <c r="A50" s="2" t="s">
        <v>738</v>
      </c>
      <c r="B50" s="2">
        <v>1103.0</v>
      </c>
    </row>
    <row r="51">
      <c r="A51" s="2" t="s">
        <v>739</v>
      </c>
      <c r="B51" s="2">
        <v>1109.0</v>
      </c>
    </row>
    <row r="52">
      <c r="A52" s="2" t="s">
        <v>740</v>
      </c>
      <c r="B52" s="2">
        <v>1103.0</v>
      </c>
    </row>
    <row r="53">
      <c r="A53" s="2" t="s">
        <v>741</v>
      </c>
      <c r="B53" s="2">
        <v>1102.0</v>
      </c>
    </row>
    <row r="54">
      <c r="A54" s="2" t="s">
        <v>742</v>
      </c>
      <c r="B54" s="2">
        <v>1101.0</v>
      </c>
    </row>
    <row r="55">
      <c r="A55" s="2" t="s">
        <v>743</v>
      </c>
      <c r="B55" s="2">
        <v>1103.0</v>
      </c>
    </row>
    <row r="56">
      <c r="A56" s="2" t="s">
        <v>744</v>
      </c>
      <c r="B56" s="2">
        <v>1101.0</v>
      </c>
    </row>
    <row r="57">
      <c r="A57" s="2" t="s">
        <v>745</v>
      </c>
      <c r="B57" s="2">
        <v>1108.0</v>
      </c>
    </row>
    <row r="58">
      <c r="A58" s="2" t="s">
        <v>746</v>
      </c>
      <c r="B58" s="2">
        <v>1106.0</v>
      </c>
    </row>
    <row r="59">
      <c r="A59" s="2" t="s">
        <v>747</v>
      </c>
      <c r="B59" s="2">
        <v>1108.0</v>
      </c>
    </row>
    <row r="60">
      <c r="A60" s="2" t="s">
        <v>748</v>
      </c>
      <c r="B60" s="2">
        <v>1106.0</v>
      </c>
    </row>
    <row r="61">
      <c r="A61" s="2" t="s">
        <v>749</v>
      </c>
      <c r="B61" s="2">
        <v>1107.0</v>
      </c>
    </row>
    <row r="62">
      <c r="A62" s="2" t="s">
        <v>750</v>
      </c>
      <c r="B62" s="2">
        <v>1106.0</v>
      </c>
    </row>
    <row r="63">
      <c r="A63" s="2" t="s">
        <v>751</v>
      </c>
      <c r="B63" s="2">
        <v>1111.0</v>
      </c>
    </row>
    <row r="64">
      <c r="A64" s="2" t="s">
        <v>752</v>
      </c>
      <c r="B64" s="2">
        <v>1109.0</v>
      </c>
    </row>
    <row r="65">
      <c r="A65" s="2" t="s">
        <v>753</v>
      </c>
      <c r="B65" s="2">
        <v>1109.0</v>
      </c>
    </row>
    <row r="66">
      <c r="A66" s="2" t="s">
        <v>754</v>
      </c>
      <c r="B66" s="2">
        <v>1108.0</v>
      </c>
    </row>
    <row r="67">
      <c r="A67" s="2" t="s">
        <v>755</v>
      </c>
      <c r="B67" s="2">
        <v>1107.0</v>
      </c>
    </row>
    <row r="68">
      <c r="A68" s="2" t="s">
        <v>756</v>
      </c>
      <c r="B68" s="2">
        <v>1101.0</v>
      </c>
    </row>
    <row r="69">
      <c r="A69" s="2" t="s">
        <v>757</v>
      </c>
      <c r="B69" s="2">
        <v>1107.0</v>
      </c>
    </row>
    <row r="70">
      <c r="A70" s="2" t="s">
        <v>758</v>
      </c>
      <c r="B70" s="2">
        <v>1109.0</v>
      </c>
    </row>
    <row r="71">
      <c r="A71" s="2" t="s">
        <v>759</v>
      </c>
      <c r="B71" s="2">
        <v>1111.0</v>
      </c>
    </row>
    <row r="72">
      <c r="A72" s="2" t="s">
        <v>760</v>
      </c>
      <c r="B72" s="2">
        <v>1106.0</v>
      </c>
    </row>
    <row r="73">
      <c r="A73" s="2" t="s">
        <v>761</v>
      </c>
      <c r="B73" s="2">
        <v>1106.0</v>
      </c>
    </row>
    <row r="74">
      <c r="A74" s="2" t="s">
        <v>762</v>
      </c>
      <c r="B74" s="2">
        <v>1102.0</v>
      </c>
    </row>
    <row r="75">
      <c r="A75" s="2" t="s">
        <v>763</v>
      </c>
      <c r="B75" s="2">
        <v>1103.0</v>
      </c>
    </row>
    <row r="76">
      <c r="A76" s="2" t="s">
        <v>764</v>
      </c>
      <c r="B76" s="2">
        <v>1102.0</v>
      </c>
    </row>
    <row r="77">
      <c r="A77" s="2" t="s">
        <v>765</v>
      </c>
      <c r="B77" s="2">
        <v>1105.0</v>
      </c>
    </row>
    <row r="78">
      <c r="A78" s="2" t="s">
        <v>766</v>
      </c>
      <c r="B78" s="2">
        <v>1104.0</v>
      </c>
    </row>
    <row r="79">
      <c r="A79" s="2" t="s">
        <v>767</v>
      </c>
      <c r="B79" s="2">
        <v>1107.0</v>
      </c>
    </row>
    <row r="80">
      <c r="A80" s="2" t="s">
        <v>768</v>
      </c>
      <c r="B80" s="2">
        <v>1106.0</v>
      </c>
    </row>
    <row r="81">
      <c r="A81" s="2" t="s">
        <v>769</v>
      </c>
      <c r="B81" s="2">
        <v>1111.0</v>
      </c>
    </row>
    <row r="82">
      <c r="A82" s="2" t="s">
        <v>770</v>
      </c>
      <c r="B82" s="2">
        <v>1104.0</v>
      </c>
    </row>
    <row r="83">
      <c r="A83" s="2" t="s">
        <v>771</v>
      </c>
      <c r="B83" s="2">
        <v>1103.0</v>
      </c>
    </row>
    <row r="84">
      <c r="A84" s="2" t="s">
        <v>772</v>
      </c>
      <c r="B84" s="2">
        <v>1107.0</v>
      </c>
    </row>
    <row r="85">
      <c r="A85" s="2" t="s">
        <v>773</v>
      </c>
      <c r="B85" s="2">
        <v>1104.0</v>
      </c>
    </row>
    <row r="86">
      <c r="A86" s="2" t="s">
        <v>774</v>
      </c>
      <c r="B86" s="2">
        <v>1102.0</v>
      </c>
    </row>
    <row r="87">
      <c r="A87" s="2" t="s">
        <v>775</v>
      </c>
      <c r="B87" s="2">
        <v>1108.0</v>
      </c>
    </row>
    <row r="88">
      <c r="A88" s="2" t="s">
        <v>776</v>
      </c>
      <c r="B88" s="2">
        <v>1104.0</v>
      </c>
    </row>
    <row r="89">
      <c r="A89" s="2" t="s">
        <v>777</v>
      </c>
      <c r="B89" s="2">
        <v>1105.0</v>
      </c>
    </row>
    <row r="90">
      <c r="A90" s="2" t="s">
        <v>778</v>
      </c>
      <c r="B90" s="2">
        <v>1102.0</v>
      </c>
    </row>
    <row r="91">
      <c r="A91" s="2" t="s">
        <v>779</v>
      </c>
      <c r="B91" s="2">
        <v>1109.0</v>
      </c>
    </row>
    <row r="92">
      <c r="A92" s="2" t="s">
        <v>780</v>
      </c>
      <c r="B92" s="2">
        <v>1103.0</v>
      </c>
    </row>
    <row r="93">
      <c r="A93" s="2" t="s">
        <v>781</v>
      </c>
      <c r="B93" s="2">
        <v>1109.0</v>
      </c>
    </row>
    <row r="94">
      <c r="A94" s="2" t="s">
        <v>782</v>
      </c>
      <c r="B94" s="2">
        <v>1109.0</v>
      </c>
    </row>
    <row r="95">
      <c r="A95" s="2" t="s">
        <v>783</v>
      </c>
      <c r="B95" s="2">
        <v>1107.0</v>
      </c>
    </row>
    <row r="96">
      <c r="A96" s="2" t="s">
        <v>784</v>
      </c>
      <c r="B96" s="2">
        <v>1103.0</v>
      </c>
    </row>
    <row r="97">
      <c r="A97" s="2" t="s">
        <v>785</v>
      </c>
      <c r="B97" s="2">
        <v>1109.0</v>
      </c>
    </row>
    <row r="98">
      <c r="A98" s="2" t="s">
        <v>786</v>
      </c>
      <c r="B98" s="2">
        <v>1108.0</v>
      </c>
    </row>
    <row r="99">
      <c r="A99" s="2" t="s">
        <v>787</v>
      </c>
      <c r="B99" s="2">
        <v>1106.0</v>
      </c>
    </row>
    <row r="100">
      <c r="A100" s="2" t="s">
        <v>788</v>
      </c>
      <c r="B100" s="2">
        <v>1109.0</v>
      </c>
    </row>
    <row r="101">
      <c r="A101" s="2" t="s">
        <v>789</v>
      </c>
      <c r="B101" s="2">
        <v>1111.0</v>
      </c>
    </row>
    <row r="102">
      <c r="A102" s="2" t="s">
        <v>790</v>
      </c>
      <c r="B102" s="2">
        <v>1109.0</v>
      </c>
    </row>
    <row r="103">
      <c r="A103" s="2" t="s">
        <v>791</v>
      </c>
      <c r="B103" s="2">
        <v>1108.0</v>
      </c>
    </row>
    <row r="104">
      <c r="A104" s="2" t="s">
        <v>792</v>
      </c>
      <c r="B104" s="2">
        <v>1103.0</v>
      </c>
    </row>
    <row r="105">
      <c r="A105" s="2" t="s">
        <v>793</v>
      </c>
      <c r="B105" s="2">
        <v>1102.0</v>
      </c>
    </row>
    <row r="106">
      <c r="A106" s="2" t="s">
        <v>794</v>
      </c>
      <c r="B106" s="2">
        <v>1108.0</v>
      </c>
    </row>
    <row r="107">
      <c r="A107" s="2" t="s">
        <v>795</v>
      </c>
      <c r="B107" s="2">
        <v>1107.0</v>
      </c>
    </row>
    <row r="108">
      <c r="A108" s="2" t="s">
        <v>796</v>
      </c>
      <c r="B108" s="2">
        <v>1101.0</v>
      </c>
    </row>
    <row r="109">
      <c r="A109" s="2" t="s">
        <v>797</v>
      </c>
      <c r="B109" s="2">
        <v>1108.0</v>
      </c>
    </row>
    <row r="110">
      <c r="A110" s="2" t="s">
        <v>798</v>
      </c>
      <c r="B110" s="2">
        <v>1109.0</v>
      </c>
    </row>
    <row r="111">
      <c r="A111" s="2" t="s">
        <v>799</v>
      </c>
      <c r="B111" s="2">
        <v>1106.0</v>
      </c>
    </row>
    <row r="112">
      <c r="A112" s="2" t="s">
        <v>800</v>
      </c>
      <c r="B112" s="2">
        <v>1101.0</v>
      </c>
    </row>
    <row r="113">
      <c r="A113" s="2" t="s">
        <v>801</v>
      </c>
      <c r="B113" s="2">
        <v>1101.0</v>
      </c>
    </row>
    <row r="114">
      <c r="A114" s="2" t="s">
        <v>802</v>
      </c>
      <c r="B114" s="2">
        <v>1107.0</v>
      </c>
    </row>
    <row r="115">
      <c r="A115" s="2" t="s">
        <v>803</v>
      </c>
      <c r="B115" s="2">
        <v>1104.0</v>
      </c>
    </row>
    <row r="116">
      <c r="A116" s="2" t="s">
        <v>804</v>
      </c>
      <c r="B116" s="2">
        <v>1107.0</v>
      </c>
    </row>
    <row r="117">
      <c r="A117" s="2" t="s">
        <v>805</v>
      </c>
      <c r="B117" s="2">
        <v>1102.0</v>
      </c>
    </row>
    <row r="118">
      <c r="A118" s="2" t="s">
        <v>806</v>
      </c>
      <c r="B118" s="2">
        <v>1102.0</v>
      </c>
    </row>
    <row r="119">
      <c r="A119" s="2" t="s">
        <v>807</v>
      </c>
      <c r="B119" s="2">
        <v>1102.0</v>
      </c>
    </row>
    <row r="120">
      <c r="A120" s="2" t="s">
        <v>808</v>
      </c>
      <c r="B120" s="2">
        <v>1111.0</v>
      </c>
    </row>
    <row r="121">
      <c r="A121" s="2" t="s">
        <v>809</v>
      </c>
      <c r="B121" s="2">
        <v>1101.0</v>
      </c>
    </row>
    <row r="122">
      <c r="A122" s="2" t="s">
        <v>810</v>
      </c>
      <c r="B122" s="2">
        <v>1106.0</v>
      </c>
    </row>
    <row r="123">
      <c r="A123" s="2" t="s">
        <v>811</v>
      </c>
      <c r="B123" s="2">
        <v>1105.0</v>
      </c>
    </row>
    <row r="124">
      <c r="A124" s="2" t="s">
        <v>812</v>
      </c>
      <c r="B124" s="2">
        <v>1104.0</v>
      </c>
    </row>
    <row r="125">
      <c r="A125" s="2" t="s">
        <v>813</v>
      </c>
      <c r="B125" s="2">
        <v>1103.0</v>
      </c>
    </row>
    <row r="126">
      <c r="A126" s="2" t="s">
        <v>814</v>
      </c>
      <c r="B126" s="2">
        <v>1101.0</v>
      </c>
    </row>
    <row r="127">
      <c r="A127" s="2" t="s">
        <v>815</v>
      </c>
      <c r="B127" s="2">
        <v>1101.0</v>
      </c>
    </row>
    <row r="128">
      <c r="A128" s="2" t="s">
        <v>816</v>
      </c>
      <c r="B128" s="2">
        <v>1104.0</v>
      </c>
    </row>
    <row r="129">
      <c r="A129" s="2" t="s">
        <v>817</v>
      </c>
      <c r="B129" s="2">
        <v>1103.0</v>
      </c>
    </row>
    <row r="130">
      <c r="A130" s="2" t="s">
        <v>818</v>
      </c>
      <c r="B130" s="2">
        <v>1101.0</v>
      </c>
    </row>
    <row r="131">
      <c r="A131" s="2" t="s">
        <v>819</v>
      </c>
      <c r="B131" s="2">
        <v>1103.0</v>
      </c>
    </row>
    <row r="132">
      <c r="A132" s="2" t="s">
        <v>820</v>
      </c>
      <c r="B132" s="2">
        <v>1101.0</v>
      </c>
    </row>
    <row r="133">
      <c r="A133" s="2" t="s">
        <v>821</v>
      </c>
      <c r="B133" s="2">
        <v>1107.0</v>
      </c>
    </row>
    <row r="134">
      <c r="A134" s="2" t="s">
        <v>822</v>
      </c>
      <c r="B134" s="2">
        <v>1107.0</v>
      </c>
    </row>
    <row r="135">
      <c r="A135" s="2" t="s">
        <v>823</v>
      </c>
      <c r="B135" s="2">
        <v>1108.0</v>
      </c>
    </row>
    <row r="136">
      <c r="A136" s="2" t="s">
        <v>824</v>
      </c>
      <c r="B136" s="2">
        <v>1104.0</v>
      </c>
    </row>
    <row r="137">
      <c r="A137" s="2" t="s">
        <v>825</v>
      </c>
      <c r="B137" s="2">
        <v>1107.0</v>
      </c>
    </row>
    <row r="138">
      <c r="A138" s="2" t="s">
        <v>826</v>
      </c>
      <c r="B138" s="2">
        <v>1107.0</v>
      </c>
    </row>
    <row r="139">
      <c r="A139" s="2" t="s">
        <v>827</v>
      </c>
      <c r="B139" s="2">
        <v>1103.0</v>
      </c>
    </row>
    <row r="140">
      <c r="A140" s="2" t="s">
        <v>828</v>
      </c>
      <c r="B140" s="2">
        <v>1106.0</v>
      </c>
    </row>
    <row r="141">
      <c r="A141" s="2" t="s">
        <v>829</v>
      </c>
      <c r="B141" s="2">
        <v>1108.0</v>
      </c>
    </row>
    <row r="142">
      <c r="A142" s="2" t="s">
        <v>830</v>
      </c>
      <c r="B142" s="2">
        <v>1104.0</v>
      </c>
    </row>
    <row r="143">
      <c r="A143" s="2" t="s">
        <v>831</v>
      </c>
      <c r="B143" s="2">
        <v>1108.0</v>
      </c>
    </row>
    <row r="144">
      <c r="A144" s="2" t="s">
        <v>832</v>
      </c>
      <c r="B144" s="2">
        <v>1102.0</v>
      </c>
    </row>
    <row r="145">
      <c r="A145" s="2" t="s">
        <v>833</v>
      </c>
      <c r="B145" s="2">
        <v>1102.0</v>
      </c>
    </row>
    <row r="146">
      <c r="A146" s="2" t="s">
        <v>834</v>
      </c>
      <c r="B146" s="2">
        <v>1104.0</v>
      </c>
    </row>
    <row r="147">
      <c r="A147" s="2" t="s">
        <v>835</v>
      </c>
      <c r="B147" s="2">
        <v>1107.0</v>
      </c>
    </row>
    <row r="148">
      <c r="A148" s="2" t="s">
        <v>836</v>
      </c>
      <c r="B148" s="2">
        <v>1102.0</v>
      </c>
    </row>
    <row r="149">
      <c r="A149" s="2" t="s">
        <v>837</v>
      </c>
      <c r="B149" s="2">
        <v>1104.0</v>
      </c>
    </row>
    <row r="150">
      <c r="A150" s="2" t="s">
        <v>838</v>
      </c>
      <c r="B150" s="2">
        <v>1103.0</v>
      </c>
    </row>
    <row r="151">
      <c r="A151" s="2" t="s">
        <v>839</v>
      </c>
      <c r="B151" s="2">
        <v>1109.0</v>
      </c>
    </row>
    <row r="152">
      <c r="A152" s="2" t="s">
        <v>840</v>
      </c>
      <c r="B152" s="2">
        <v>1102.0</v>
      </c>
    </row>
    <row r="153">
      <c r="A153" s="2" t="s">
        <v>841</v>
      </c>
      <c r="B153" s="2">
        <v>1104.0</v>
      </c>
    </row>
    <row r="154">
      <c r="A154" s="2" t="s">
        <v>842</v>
      </c>
      <c r="B154" s="2">
        <v>1101.0</v>
      </c>
    </row>
    <row r="155">
      <c r="A155" s="2" t="s">
        <v>843</v>
      </c>
      <c r="B155" s="2">
        <v>1104.0</v>
      </c>
    </row>
    <row r="156">
      <c r="A156" s="2" t="s">
        <v>844</v>
      </c>
      <c r="B156" s="2">
        <v>1107.0</v>
      </c>
    </row>
    <row r="157">
      <c r="A157" s="2" t="s">
        <v>845</v>
      </c>
      <c r="B157" s="2">
        <v>1108.0</v>
      </c>
    </row>
    <row r="158">
      <c r="A158" s="2" t="s">
        <v>846</v>
      </c>
      <c r="B158" s="2">
        <v>1104.0</v>
      </c>
    </row>
    <row r="159">
      <c r="A159" s="2" t="s">
        <v>847</v>
      </c>
      <c r="B159" s="2">
        <v>1104.0</v>
      </c>
    </row>
    <row r="160">
      <c r="A160" s="2" t="s">
        <v>848</v>
      </c>
      <c r="B160" s="2">
        <v>1102.0</v>
      </c>
    </row>
    <row r="161">
      <c r="A161" s="2" t="s">
        <v>849</v>
      </c>
      <c r="B161" s="2">
        <v>1105.0</v>
      </c>
    </row>
    <row r="162">
      <c r="A162" s="2" t="s">
        <v>850</v>
      </c>
      <c r="B162" s="2">
        <v>1103.0</v>
      </c>
    </row>
    <row r="163">
      <c r="A163" s="2" t="s">
        <v>851</v>
      </c>
      <c r="B163" s="2">
        <v>1108.0</v>
      </c>
    </row>
    <row r="164">
      <c r="A164" s="2" t="s">
        <v>852</v>
      </c>
      <c r="B164" s="2">
        <v>1108.0</v>
      </c>
    </row>
    <row r="165">
      <c r="A165" s="2" t="s">
        <v>853</v>
      </c>
      <c r="B165" s="2">
        <v>1107.0</v>
      </c>
    </row>
    <row r="166">
      <c r="A166" s="2" t="s">
        <v>854</v>
      </c>
      <c r="B166" s="2">
        <v>1107.0</v>
      </c>
    </row>
    <row r="167">
      <c r="A167" s="2" t="s">
        <v>855</v>
      </c>
      <c r="B167" s="2">
        <v>1107.0</v>
      </c>
    </row>
    <row r="168">
      <c r="A168" s="2" t="s">
        <v>856</v>
      </c>
      <c r="B168" s="2">
        <v>1103.0</v>
      </c>
    </row>
    <row r="169">
      <c r="A169" s="2" t="s">
        <v>857</v>
      </c>
      <c r="B169" s="2">
        <v>1111.0</v>
      </c>
    </row>
    <row r="170">
      <c r="A170" s="2" t="s">
        <v>858</v>
      </c>
      <c r="B170" s="2">
        <v>1109.0</v>
      </c>
    </row>
    <row r="171">
      <c r="A171" s="2" t="s">
        <v>859</v>
      </c>
      <c r="B171" s="2">
        <v>1109.0</v>
      </c>
    </row>
    <row r="172">
      <c r="A172" s="2" t="s">
        <v>860</v>
      </c>
      <c r="B172" s="2">
        <v>1109.0</v>
      </c>
    </row>
    <row r="173">
      <c r="A173" s="2" t="s">
        <v>861</v>
      </c>
      <c r="B173" s="2">
        <v>1104.0</v>
      </c>
    </row>
    <row r="174">
      <c r="A174" s="2" t="s">
        <v>862</v>
      </c>
      <c r="B174" s="2">
        <v>1101.0</v>
      </c>
    </row>
    <row r="175">
      <c r="A175" s="2" t="s">
        <v>863</v>
      </c>
      <c r="B175" s="2">
        <v>1106.0</v>
      </c>
    </row>
    <row r="176">
      <c r="A176" s="2" t="s">
        <v>864</v>
      </c>
      <c r="B176" s="2">
        <v>1106.0</v>
      </c>
    </row>
    <row r="177">
      <c r="A177" s="2" t="s">
        <v>865</v>
      </c>
      <c r="B177" s="2">
        <v>1106.0</v>
      </c>
    </row>
    <row r="178">
      <c r="A178" s="2" t="s">
        <v>866</v>
      </c>
      <c r="B178" s="2">
        <v>1111.0</v>
      </c>
    </row>
    <row r="179">
      <c r="A179" s="2" t="s">
        <v>867</v>
      </c>
      <c r="B179" s="2">
        <v>1103.0</v>
      </c>
    </row>
    <row r="180">
      <c r="A180" s="2" t="s">
        <v>868</v>
      </c>
      <c r="B180" s="2">
        <v>1111.0</v>
      </c>
    </row>
    <row r="181">
      <c r="A181" s="2" t="s">
        <v>869</v>
      </c>
      <c r="B181" s="2">
        <v>1109.0</v>
      </c>
    </row>
    <row r="182">
      <c r="A182" s="2" t="s">
        <v>870</v>
      </c>
      <c r="B182" s="2">
        <v>1106.0</v>
      </c>
    </row>
    <row r="183">
      <c r="A183" s="2" t="s">
        <v>871</v>
      </c>
      <c r="B183" s="2">
        <v>1111.0</v>
      </c>
    </row>
    <row r="184">
      <c r="A184" s="2" t="s">
        <v>872</v>
      </c>
      <c r="B184" s="2">
        <v>1103.0</v>
      </c>
    </row>
    <row r="185">
      <c r="A185" s="2" t="s">
        <v>873</v>
      </c>
      <c r="B185" s="2">
        <v>1103.0</v>
      </c>
    </row>
    <row r="186">
      <c r="A186" s="2" t="s">
        <v>874</v>
      </c>
      <c r="B186" s="2">
        <v>1105.0</v>
      </c>
    </row>
    <row r="187">
      <c r="A187" s="2" t="s">
        <v>875</v>
      </c>
      <c r="B187" s="2">
        <v>1101.0</v>
      </c>
    </row>
    <row r="188">
      <c r="A188" s="2" t="s">
        <v>876</v>
      </c>
      <c r="B188" s="2">
        <v>1108.0</v>
      </c>
    </row>
    <row r="189">
      <c r="A189" s="2" t="s">
        <v>877</v>
      </c>
      <c r="B189" s="2">
        <v>1106.0</v>
      </c>
    </row>
    <row r="190">
      <c r="A190" s="2" t="s">
        <v>878</v>
      </c>
      <c r="B190" s="2">
        <v>1106.0</v>
      </c>
    </row>
    <row r="191">
      <c r="A191" s="2" t="s">
        <v>879</v>
      </c>
      <c r="B191" s="2">
        <v>1108.0</v>
      </c>
    </row>
    <row r="192">
      <c r="A192" s="2" t="s">
        <v>880</v>
      </c>
      <c r="B192" s="2">
        <v>1111.0</v>
      </c>
    </row>
    <row r="193">
      <c r="A193" s="2" t="s">
        <v>881</v>
      </c>
      <c r="B193" s="2">
        <v>1106.0</v>
      </c>
    </row>
    <row r="194">
      <c r="A194" s="2" t="s">
        <v>882</v>
      </c>
      <c r="B194" s="2">
        <v>1105.0</v>
      </c>
    </row>
    <row r="195">
      <c r="A195" s="2" t="s">
        <v>883</v>
      </c>
      <c r="B195" s="2">
        <v>1105.0</v>
      </c>
    </row>
    <row r="196">
      <c r="A196" s="2" t="s">
        <v>884</v>
      </c>
      <c r="B196" s="2">
        <v>1106.0</v>
      </c>
    </row>
    <row r="197">
      <c r="A197" s="2" t="s">
        <v>885</v>
      </c>
      <c r="B197" s="2">
        <v>1103.0</v>
      </c>
    </row>
    <row r="198">
      <c r="A198" s="2" t="s">
        <v>886</v>
      </c>
      <c r="B198" s="2">
        <v>1111.0</v>
      </c>
    </row>
    <row r="199">
      <c r="A199" s="2" t="s">
        <v>887</v>
      </c>
      <c r="B199" s="2">
        <v>1105.0</v>
      </c>
    </row>
    <row r="200">
      <c r="A200" s="2" t="s">
        <v>888</v>
      </c>
      <c r="B200" s="2">
        <v>1108.0</v>
      </c>
    </row>
    <row r="201">
      <c r="A201" s="2" t="s">
        <v>889</v>
      </c>
      <c r="B201" s="2">
        <v>1109.0</v>
      </c>
    </row>
    <row r="202">
      <c r="A202" s="2" t="s">
        <v>890</v>
      </c>
      <c r="B202" s="2">
        <v>1109.0</v>
      </c>
    </row>
    <row r="203">
      <c r="A203" s="2" t="s">
        <v>891</v>
      </c>
      <c r="B203" s="2">
        <v>1109.0</v>
      </c>
    </row>
    <row r="204">
      <c r="A204" s="2" t="s">
        <v>892</v>
      </c>
      <c r="B204" s="2">
        <v>1106.0</v>
      </c>
    </row>
    <row r="205">
      <c r="A205" s="2" t="s">
        <v>893</v>
      </c>
      <c r="B205" s="2">
        <v>1105.0</v>
      </c>
    </row>
    <row r="206">
      <c r="A206" s="2" t="s">
        <v>894</v>
      </c>
      <c r="B206" s="2">
        <v>1111.0</v>
      </c>
    </row>
    <row r="207">
      <c r="A207" s="2" t="s">
        <v>895</v>
      </c>
      <c r="B207" s="2">
        <v>1102.0</v>
      </c>
    </row>
    <row r="208">
      <c r="A208" s="2" t="s">
        <v>896</v>
      </c>
      <c r="B208" s="2">
        <v>1111.0</v>
      </c>
    </row>
    <row r="209">
      <c r="A209" s="2" t="s">
        <v>897</v>
      </c>
      <c r="B209" s="2">
        <v>1104.0</v>
      </c>
    </row>
    <row r="210">
      <c r="A210" s="2" t="s">
        <v>898</v>
      </c>
      <c r="B210" s="2">
        <v>1103.0</v>
      </c>
    </row>
    <row r="211">
      <c r="A211" s="2" t="s">
        <v>899</v>
      </c>
      <c r="B211" s="2">
        <v>1111.0</v>
      </c>
    </row>
    <row r="212">
      <c r="A212" s="2" t="s">
        <v>900</v>
      </c>
      <c r="B212" s="2">
        <v>1107.0</v>
      </c>
    </row>
    <row r="213">
      <c r="A213" s="2" t="s">
        <v>901</v>
      </c>
      <c r="B213" s="2">
        <v>1102.0</v>
      </c>
    </row>
    <row r="214">
      <c r="A214" s="2" t="s">
        <v>902</v>
      </c>
      <c r="B214" s="2">
        <v>1109.0</v>
      </c>
    </row>
    <row r="215">
      <c r="A215" s="2" t="s">
        <v>903</v>
      </c>
      <c r="B215" s="2">
        <v>1107.0</v>
      </c>
    </row>
    <row r="216">
      <c r="A216" s="2" t="s">
        <v>904</v>
      </c>
      <c r="B216" s="2">
        <v>1106.0</v>
      </c>
    </row>
    <row r="217">
      <c r="A217" s="2" t="s">
        <v>905</v>
      </c>
      <c r="B217" s="2">
        <v>1102.0</v>
      </c>
    </row>
    <row r="218">
      <c r="A218" s="2" t="s">
        <v>906</v>
      </c>
      <c r="B218" s="2">
        <v>1108.0</v>
      </c>
    </row>
    <row r="219">
      <c r="A219" s="2" t="s">
        <v>907</v>
      </c>
      <c r="B219" s="2">
        <v>1109.0</v>
      </c>
    </row>
    <row r="220">
      <c r="A220" s="2" t="s">
        <v>908</v>
      </c>
      <c r="B220" s="2">
        <v>1106.0</v>
      </c>
    </row>
    <row r="221">
      <c r="A221" s="2" t="s">
        <v>909</v>
      </c>
      <c r="B221" s="2">
        <v>1106.0</v>
      </c>
    </row>
    <row r="222">
      <c r="A222" s="2" t="s">
        <v>910</v>
      </c>
      <c r="B222" s="2">
        <v>1101.0</v>
      </c>
    </row>
    <row r="223">
      <c r="A223" s="2" t="s">
        <v>911</v>
      </c>
      <c r="B223" s="2">
        <v>1105.0</v>
      </c>
    </row>
    <row r="224">
      <c r="A224" s="2" t="s">
        <v>912</v>
      </c>
      <c r="B224" s="2">
        <v>1105.0</v>
      </c>
    </row>
    <row r="225">
      <c r="A225" s="2" t="s">
        <v>913</v>
      </c>
      <c r="B225" s="2">
        <v>1107.0</v>
      </c>
    </row>
    <row r="226">
      <c r="A226" s="2" t="s">
        <v>914</v>
      </c>
      <c r="B226" s="2">
        <v>1106.0</v>
      </c>
    </row>
    <row r="227">
      <c r="A227" s="2" t="s">
        <v>915</v>
      </c>
      <c r="B227" s="2">
        <v>1106.0</v>
      </c>
    </row>
    <row r="228">
      <c r="A228" s="2" t="s">
        <v>916</v>
      </c>
      <c r="B228" s="2">
        <v>1108.0</v>
      </c>
    </row>
    <row r="229">
      <c r="A229" s="2" t="s">
        <v>917</v>
      </c>
      <c r="B229" s="2">
        <v>1108.0</v>
      </c>
    </row>
    <row r="230">
      <c r="A230" s="2" t="s">
        <v>918</v>
      </c>
      <c r="B230" s="2">
        <v>1108.0</v>
      </c>
    </row>
    <row r="231">
      <c r="A231" s="2" t="s">
        <v>919</v>
      </c>
      <c r="B231" s="2">
        <v>1101.0</v>
      </c>
    </row>
    <row r="232">
      <c r="A232" s="2" t="s">
        <v>920</v>
      </c>
      <c r="B232" s="2">
        <v>1105.0</v>
      </c>
    </row>
    <row r="233">
      <c r="A233" s="2" t="s">
        <v>921</v>
      </c>
      <c r="B233" s="2">
        <v>1106.0</v>
      </c>
    </row>
    <row r="234">
      <c r="A234" s="2" t="s">
        <v>922</v>
      </c>
      <c r="B234" s="2">
        <v>1104.0</v>
      </c>
    </row>
    <row r="235">
      <c r="A235" s="2" t="s">
        <v>923</v>
      </c>
      <c r="B235" s="2">
        <v>1108.0</v>
      </c>
    </row>
    <row r="236">
      <c r="A236" s="2" t="s">
        <v>924</v>
      </c>
      <c r="B236" s="2">
        <v>1102.0</v>
      </c>
    </row>
    <row r="237">
      <c r="A237" s="2" t="s">
        <v>925</v>
      </c>
      <c r="B237" s="2">
        <v>1108.0</v>
      </c>
    </row>
    <row r="238">
      <c r="A238" s="2" t="s">
        <v>926</v>
      </c>
      <c r="B238" s="2">
        <v>1108.0</v>
      </c>
    </row>
    <row r="239">
      <c r="A239" s="2" t="s">
        <v>927</v>
      </c>
      <c r="B239" s="2">
        <v>1109.0</v>
      </c>
    </row>
    <row r="240">
      <c r="A240" s="2" t="s">
        <v>928</v>
      </c>
      <c r="B240" s="2">
        <v>1108.0</v>
      </c>
    </row>
    <row r="241">
      <c r="A241" s="2" t="s">
        <v>929</v>
      </c>
      <c r="B241" s="2">
        <v>1111.0</v>
      </c>
    </row>
    <row r="242">
      <c r="A242" s="2" t="s">
        <v>930</v>
      </c>
      <c r="B242" s="2">
        <v>1108.0</v>
      </c>
    </row>
    <row r="243">
      <c r="A243" s="2" t="s">
        <v>931</v>
      </c>
      <c r="B243" s="2">
        <v>1106.0</v>
      </c>
    </row>
    <row r="244">
      <c r="A244" s="2" t="s">
        <v>932</v>
      </c>
      <c r="B244" s="2">
        <v>1108.0</v>
      </c>
    </row>
    <row r="245">
      <c r="A245" s="2" t="s">
        <v>933</v>
      </c>
      <c r="B245" s="2">
        <v>1101.0</v>
      </c>
    </row>
    <row r="246">
      <c r="A246" s="2" t="s">
        <v>934</v>
      </c>
      <c r="B246" s="2">
        <v>1105.0</v>
      </c>
    </row>
    <row r="247">
      <c r="A247" s="2" t="s">
        <v>935</v>
      </c>
      <c r="B247" s="2">
        <v>1102.0</v>
      </c>
    </row>
    <row r="248">
      <c r="A248" s="2" t="s">
        <v>936</v>
      </c>
      <c r="B248" s="2">
        <v>1104.0</v>
      </c>
    </row>
    <row r="249">
      <c r="A249" s="2" t="s">
        <v>937</v>
      </c>
      <c r="B249" s="2">
        <v>1102.0</v>
      </c>
    </row>
    <row r="250">
      <c r="A250" s="2" t="s">
        <v>938</v>
      </c>
      <c r="B250" s="2">
        <v>1106.0</v>
      </c>
    </row>
    <row r="251">
      <c r="A251" s="2" t="s">
        <v>939</v>
      </c>
      <c r="B251" s="2">
        <v>1106.0</v>
      </c>
    </row>
    <row r="252">
      <c r="A252" s="2" t="s">
        <v>940</v>
      </c>
      <c r="B252" s="2">
        <v>1109.0</v>
      </c>
    </row>
    <row r="253">
      <c r="A253" s="2" t="s">
        <v>941</v>
      </c>
      <c r="B253" s="2">
        <v>1107.0</v>
      </c>
    </row>
    <row r="254">
      <c r="A254" s="2" t="s">
        <v>942</v>
      </c>
      <c r="B254" s="2">
        <v>1101.0</v>
      </c>
    </row>
    <row r="255">
      <c r="A255" s="2" t="s">
        <v>943</v>
      </c>
      <c r="B255" s="2">
        <v>1103.0</v>
      </c>
    </row>
    <row r="256">
      <c r="A256" s="2" t="s">
        <v>944</v>
      </c>
      <c r="B256" s="2">
        <v>1105.0</v>
      </c>
    </row>
    <row r="257">
      <c r="A257" s="2" t="s">
        <v>945</v>
      </c>
      <c r="B257" s="2">
        <v>1101.0</v>
      </c>
    </row>
    <row r="258">
      <c r="A258" s="2" t="s">
        <v>946</v>
      </c>
      <c r="B258" s="2">
        <v>1104.0</v>
      </c>
    </row>
    <row r="259">
      <c r="A259" s="2" t="s">
        <v>947</v>
      </c>
      <c r="B259" s="2">
        <v>1104.0</v>
      </c>
    </row>
    <row r="260">
      <c r="A260" s="2" t="s">
        <v>948</v>
      </c>
      <c r="B260" s="2">
        <v>1107.0</v>
      </c>
    </row>
    <row r="261">
      <c r="A261" s="2" t="s">
        <v>949</v>
      </c>
      <c r="B261" s="2">
        <v>1103.0</v>
      </c>
    </row>
    <row r="262">
      <c r="A262" s="2" t="s">
        <v>950</v>
      </c>
      <c r="B262" s="2">
        <v>1103.0</v>
      </c>
    </row>
    <row r="263">
      <c r="A263" s="2" t="s">
        <v>951</v>
      </c>
      <c r="B263" s="2">
        <v>1101.0</v>
      </c>
    </row>
    <row r="264">
      <c r="A264" s="2" t="s">
        <v>952</v>
      </c>
      <c r="B264" s="2">
        <v>1101.0</v>
      </c>
    </row>
    <row r="265">
      <c r="A265" s="2" t="s">
        <v>953</v>
      </c>
      <c r="B265" s="2">
        <v>1109.0</v>
      </c>
    </row>
    <row r="266">
      <c r="A266" s="2" t="s">
        <v>954</v>
      </c>
      <c r="B266" s="2">
        <v>1104.0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3" t="s">
        <v>3</v>
      </c>
    </row>
    <row r="2">
      <c r="A2" s="2" t="s">
        <v>955</v>
      </c>
      <c r="B2" s="2">
        <v>1219.0</v>
      </c>
    </row>
    <row r="3">
      <c r="A3" s="2" t="s">
        <v>956</v>
      </c>
      <c r="B3" s="2">
        <v>1209.0</v>
      </c>
    </row>
    <row r="4">
      <c r="A4" s="2" t="s">
        <v>957</v>
      </c>
      <c r="B4" s="2">
        <v>1208.0</v>
      </c>
    </row>
    <row r="5">
      <c r="A5" s="2" t="s">
        <v>958</v>
      </c>
      <c r="B5" s="2">
        <v>9999.0</v>
      </c>
    </row>
    <row r="6">
      <c r="A6" s="2" t="s">
        <v>959</v>
      </c>
      <c r="B6" s="2">
        <v>1205.0</v>
      </c>
    </row>
    <row r="7">
      <c r="A7" s="2" t="s">
        <v>960</v>
      </c>
      <c r="B7" s="2">
        <v>1206.0</v>
      </c>
    </row>
    <row r="8">
      <c r="A8" s="2" t="s">
        <v>961</v>
      </c>
      <c r="B8" s="2">
        <v>1209.0</v>
      </c>
    </row>
    <row r="9">
      <c r="A9" s="2" t="s">
        <v>962</v>
      </c>
      <c r="B9" s="2">
        <v>1209.0</v>
      </c>
    </row>
    <row r="10">
      <c r="A10" s="2" t="s">
        <v>963</v>
      </c>
      <c r="B10" s="2">
        <v>9999.0</v>
      </c>
    </row>
    <row r="11">
      <c r="A11" s="2" t="s">
        <v>964</v>
      </c>
      <c r="B11" s="2">
        <v>1205.0</v>
      </c>
    </row>
    <row r="12">
      <c r="A12" s="2" t="s">
        <v>965</v>
      </c>
      <c r="B12" s="2">
        <v>1218.0</v>
      </c>
    </row>
    <row r="13">
      <c r="A13" s="2" t="s">
        <v>966</v>
      </c>
      <c r="B13" s="2">
        <v>1207.0</v>
      </c>
    </row>
    <row r="14">
      <c r="A14" s="2" t="s">
        <v>967</v>
      </c>
      <c r="B14" s="2">
        <v>1206.0</v>
      </c>
    </row>
    <row r="15">
      <c r="A15" s="2" t="s">
        <v>968</v>
      </c>
      <c r="B15" s="2">
        <v>1213.0</v>
      </c>
    </row>
    <row r="16">
      <c r="A16" s="2" t="s">
        <v>969</v>
      </c>
      <c r="B16" s="2">
        <v>1208.0</v>
      </c>
    </row>
    <row r="17">
      <c r="A17" s="2" t="s">
        <v>970</v>
      </c>
      <c r="B17" s="2">
        <v>9999.0</v>
      </c>
    </row>
    <row r="18">
      <c r="A18" s="2" t="s">
        <v>971</v>
      </c>
      <c r="B18" s="2">
        <v>1206.0</v>
      </c>
    </row>
    <row r="19">
      <c r="A19" s="2" t="s">
        <v>972</v>
      </c>
      <c r="B19" s="2">
        <v>1205.0</v>
      </c>
    </row>
    <row r="20">
      <c r="A20" s="2" t="s">
        <v>973</v>
      </c>
      <c r="B20" s="2">
        <v>1208.0</v>
      </c>
    </row>
    <row r="21">
      <c r="A21" s="2" t="s">
        <v>974</v>
      </c>
      <c r="B21" s="2">
        <v>1203.0</v>
      </c>
    </row>
    <row r="22">
      <c r="A22" s="2" t="s">
        <v>975</v>
      </c>
      <c r="B22" s="2">
        <v>1216.0</v>
      </c>
    </row>
    <row r="23">
      <c r="A23" s="2" t="s">
        <v>976</v>
      </c>
      <c r="B23" s="2">
        <v>1201.0</v>
      </c>
    </row>
    <row r="24">
      <c r="A24" s="2" t="s">
        <v>977</v>
      </c>
      <c r="B24" s="2">
        <v>1204.0</v>
      </c>
    </row>
    <row r="25">
      <c r="A25" s="2" t="s">
        <v>978</v>
      </c>
      <c r="B25" s="2">
        <v>1214.0</v>
      </c>
    </row>
    <row r="26">
      <c r="A26" s="2" t="s">
        <v>979</v>
      </c>
      <c r="B26" s="2">
        <v>1206.0</v>
      </c>
    </row>
    <row r="27">
      <c r="A27" s="2" t="s">
        <v>980</v>
      </c>
      <c r="B27" s="2">
        <v>1205.0</v>
      </c>
    </row>
    <row r="28">
      <c r="A28" s="2" t="s">
        <v>981</v>
      </c>
      <c r="B28" s="2">
        <v>9999.0</v>
      </c>
    </row>
    <row r="29">
      <c r="A29" s="2" t="s">
        <v>982</v>
      </c>
      <c r="B29" s="2">
        <v>9999.0</v>
      </c>
    </row>
    <row r="30">
      <c r="A30" s="2" t="s">
        <v>983</v>
      </c>
      <c r="B30" s="2">
        <v>1201.0</v>
      </c>
    </row>
    <row r="31">
      <c r="A31" s="2" t="s">
        <v>984</v>
      </c>
      <c r="B31" s="2">
        <v>1202.0</v>
      </c>
    </row>
    <row r="32">
      <c r="A32" s="2" t="s">
        <v>985</v>
      </c>
      <c r="B32" s="2">
        <v>1208.0</v>
      </c>
    </row>
    <row r="33">
      <c r="A33" s="2" t="s">
        <v>986</v>
      </c>
      <c r="B33" s="2">
        <v>1201.0</v>
      </c>
    </row>
    <row r="34">
      <c r="A34" s="2" t="s">
        <v>987</v>
      </c>
      <c r="B34" s="2">
        <v>1207.0</v>
      </c>
    </row>
    <row r="35">
      <c r="A35" s="2" t="s">
        <v>988</v>
      </c>
      <c r="B35" s="2">
        <v>1207.0</v>
      </c>
    </row>
    <row r="36">
      <c r="A36" s="2" t="s">
        <v>989</v>
      </c>
      <c r="B36" s="2">
        <v>1202.0</v>
      </c>
    </row>
    <row r="37">
      <c r="A37" s="2" t="s">
        <v>990</v>
      </c>
      <c r="B37" s="2">
        <v>1205.0</v>
      </c>
    </row>
    <row r="38">
      <c r="A38" s="2" t="s">
        <v>991</v>
      </c>
      <c r="B38" s="2">
        <v>1216.0</v>
      </c>
    </row>
    <row r="39">
      <c r="A39" s="2" t="s">
        <v>992</v>
      </c>
      <c r="B39" s="2">
        <v>1209.0</v>
      </c>
    </row>
    <row r="40">
      <c r="A40" s="2" t="s">
        <v>993</v>
      </c>
      <c r="B40" s="2">
        <v>1215.0</v>
      </c>
    </row>
    <row r="41">
      <c r="A41" s="2" t="s">
        <v>994</v>
      </c>
      <c r="B41" s="2">
        <v>1206.0</v>
      </c>
    </row>
    <row r="42">
      <c r="A42" s="2" t="s">
        <v>995</v>
      </c>
      <c r="B42" s="2">
        <v>1216.0</v>
      </c>
    </row>
    <row r="43">
      <c r="A43" s="2" t="s">
        <v>996</v>
      </c>
      <c r="B43" s="2">
        <v>1217.0</v>
      </c>
    </row>
    <row r="44">
      <c r="A44" s="2" t="s">
        <v>997</v>
      </c>
      <c r="B44" s="2">
        <v>1202.0</v>
      </c>
    </row>
    <row r="45">
      <c r="A45" s="2" t="s">
        <v>998</v>
      </c>
      <c r="B45" s="2">
        <v>1214.0</v>
      </c>
    </row>
    <row r="46">
      <c r="A46" s="2" t="s">
        <v>999</v>
      </c>
      <c r="B46" s="2">
        <v>1219.0</v>
      </c>
    </row>
    <row r="47">
      <c r="A47" s="2" t="s">
        <v>1000</v>
      </c>
      <c r="B47" s="2">
        <v>1206.0</v>
      </c>
    </row>
    <row r="48">
      <c r="A48" s="2" t="s">
        <v>1001</v>
      </c>
      <c r="B48" s="2">
        <v>5555.0</v>
      </c>
    </row>
    <row r="49">
      <c r="A49" s="2" t="s">
        <v>1002</v>
      </c>
      <c r="B49" s="2">
        <v>1215.0</v>
      </c>
    </row>
    <row r="50">
      <c r="A50" s="2" t="s">
        <v>1003</v>
      </c>
      <c r="B50" s="2">
        <v>1216.0</v>
      </c>
    </row>
    <row r="51">
      <c r="A51" s="2" t="s">
        <v>1004</v>
      </c>
      <c r="B51" s="2">
        <v>1214.0</v>
      </c>
    </row>
    <row r="52">
      <c r="A52" s="2" t="s">
        <v>1005</v>
      </c>
      <c r="B52" s="2">
        <v>9999.0</v>
      </c>
    </row>
    <row r="53">
      <c r="A53" s="2" t="s">
        <v>1006</v>
      </c>
      <c r="B53" s="2">
        <v>1214.0</v>
      </c>
    </row>
    <row r="54">
      <c r="A54" s="2" t="s">
        <v>1007</v>
      </c>
      <c r="B54" s="2">
        <v>1205.0</v>
      </c>
    </row>
    <row r="55">
      <c r="A55" s="2" t="s">
        <v>1008</v>
      </c>
      <c r="B55" s="2">
        <v>1209.0</v>
      </c>
    </row>
    <row r="56">
      <c r="A56" s="2" t="s">
        <v>1009</v>
      </c>
      <c r="B56" s="2">
        <v>1216.0</v>
      </c>
    </row>
    <row r="57">
      <c r="A57" s="2" t="s">
        <v>1010</v>
      </c>
      <c r="B57" s="2">
        <v>1216.0</v>
      </c>
    </row>
    <row r="58">
      <c r="A58" s="2" t="s">
        <v>1011</v>
      </c>
      <c r="B58" s="2">
        <v>1208.0</v>
      </c>
    </row>
    <row r="59">
      <c r="A59" s="2" t="s">
        <v>1012</v>
      </c>
      <c r="B59" s="2">
        <v>1204.0</v>
      </c>
    </row>
    <row r="60">
      <c r="A60" s="2" t="s">
        <v>1013</v>
      </c>
      <c r="B60" s="2">
        <v>9999.0</v>
      </c>
    </row>
    <row r="61">
      <c r="A61" s="2" t="s">
        <v>1014</v>
      </c>
      <c r="B61" s="2">
        <v>1205.0</v>
      </c>
    </row>
    <row r="62">
      <c r="A62" s="2" t="s">
        <v>1015</v>
      </c>
      <c r="B62" s="2">
        <v>1202.0</v>
      </c>
    </row>
    <row r="63">
      <c r="A63" s="2" t="s">
        <v>1016</v>
      </c>
      <c r="B63" s="2">
        <v>1208.0</v>
      </c>
    </row>
    <row r="64">
      <c r="A64" s="2" t="s">
        <v>1017</v>
      </c>
      <c r="B64" s="2">
        <v>1208.0</v>
      </c>
    </row>
    <row r="65">
      <c r="A65" s="2" t="s">
        <v>1018</v>
      </c>
      <c r="B65" s="2">
        <v>1209.0</v>
      </c>
    </row>
    <row r="66">
      <c r="A66" s="2" t="s">
        <v>1019</v>
      </c>
      <c r="B66" s="2">
        <v>1207.0</v>
      </c>
    </row>
    <row r="67">
      <c r="A67" s="2" t="s">
        <v>1020</v>
      </c>
      <c r="B67" s="2">
        <v>1219.0</v>
      </c>
    </row>
    <row r="68">
      <c r="A68" s="2" t="s">
        <v>1021</v>
      </c>
      <c r="B68" s="2">
        <v>1205.0</v>
      </c>
    </row>
    <row r="69">
      <c r="A69" s="2" t="s">
        <v>1022</v>
      </c>
      <c r="B69" s="2">
        <v>1208.0</v>
      </c>
    </row>
    <row r="70">
      <c r="A70" s="2" t="s">
        <v>1023</v>
      </c>
      <c r="B70" s="2">
        <v>1206.0</v>
      </c>
    </row>
    <row r="71">
      <c r="A71" s="2" t="s">
        <v>1024</v>
      </c>
      <c r="B71" s="2">
        <v>1202.0</v>
      </c>
    </row>
    <row r="72">
      <c r="A72" s="2" t="s">
        <v>1025</v>
      </c>
      <c r="B72" s="2">
        <v>1201.0</v>
      </c>
    </row>
    <row r="73">
      <c r="A73" s="2" t="s">
        <v>1026</v>
      </c>
      <c r="B73" s="2">
        <v>1203.0</v>
      </c>
    </row>
    <row r="74">
      <c r="A74" s="2" t="s">
        <v>1027</v>
      </c>
      <c r="B74" s="2">
        <v>1216.0</v>
      </c>
    </row>
    <row r="75">
      <c r="A75" s="2" t="s">
        <v>1028</v>
      </c>
      <c r="B75" s="2">
        <v>1210.0</v>
      </c>
    </row>
    <row r="76">
      <c r="A76" s="2" t="s">
        <v>1029</v>
      </c>
      <c r="B76" s="2">
        <v>1217.0</v>
      </c>
    </row>
    <row r="77">
      <c r="A77" s="2" t="s">
        <v>1030</v>
      </c>
      <c r="B77" s="2">
        <v>1218.0</v>
      </c>
    </row>
    <row r="78">
      <c r="A78" s="2" t="s">
        <v>1031</v>
      </c>
      <c r="B78" s="2">
        <v>1207.0</v>
      </c>
    </row>
    <row r="79">
      <c r="A79" s="2" t="s">
        <v>1032</v>
      </c>
      <c r="B79" s="2">
        <v>1206.0</v>
      </c>
    </row>
    <row r="80">
      <c r="A80" s="2" t="s">
        <v>1033</v>
      </c>
      <c r="B80" s="2">
        <v>1213.0</v>
      </c>
    </row>
    <row r="81">
      <c r="A81" s="2" t="s">
        <v>1034</v>
      </c>
      <c r="B81" s="2">
        <v>1219.0</v>
      </c>
    </row>
    <row r="82">
      <c r="A82" s="2" t="s">
        <v>1035</v>
      </c>
      <c r="B82" s="2">
        <v>1206.0</v>
      </c>
    </row>
    <row r="83">
      <c r="A83" s="2" t="s">
        <v>1036</v>
      </c>
      <c r="B83" s="2">
        <v>1213.0</v>
      </c>
    </row>
    <row r="84">
      <c r="A84" s="2" t="s">
        <v>1037</v>
      </c>
      <c r="B84" s="2">
        <v>9999.0</v>
      </c>
    </row>
    <row r="85">
      <c r="A85" s="2" t="s">
        <v>1038</v>
      </c>
      <c r="B85" s="2">
        <v>1215.0</v>
      </c>
    </row>
    <row r="86">
      <c r="A86" s="2" t="s">
        <v>1039</v>
      </c>
      <c r="B86" s="2">
        <v>1209.0</v>
      </c>
    </row>
    <row r="87">
      <c r="A87" s="2" t="s">
        <v>1040</v>
      </c>
      <c r="B87" s="2">
        <v>1208.0</v>
      </c>
    </row>
    <row r="88">
      <c r="A88" s="2" t="s">
        <v>1041</v>
      </c>
      <c r="B88" s="2">
        <v>1217.0</v>
      </c>
    </row>
    <row r="89">
      <c r="A89" s="2" t="s">
        <v>1042</v>
      </c>
      <c r="B89" s="2">
        <v>1213.0</v>
      </c>
    </row>
    <row r="90">
      <c r="A90" s="2" t="s">
        <v>1043</v>
      </c>
      <c r="B90" s="2">
        <v>1203.0</v>
      </c>
    </row>
    <row r="91">
      <c r="A91" s="2" t="s">
        <v>1044</v>
      </c>
      <c r="B91" s="2">
        <v>1202.0</v>
      </c>
    </row>
    <row r="92">
      <c r="A92" s="2" t="s">
        <v>1045</v>
      </c>
      <c r="B92" s="2">
        <v>1213.0</v>
      </c>
    </row>
    <row r="93">
      <c r="A93" s="2" t="s">
        <v>1046</v>
      </c>
      <c r="B93" s="2">
        <v>1208.0</v>
      </c>
    </row>
    <row r="94">
      <c r="A94" s="2" t="s">
        <v>1047</v>
      </c>
      <c r="B94" s="2">
        <v>9999.0</v>
      </c>
    </row>
    <row r="95">
      <c r="A95" s="2" t="s">
        <v>1048</v>
      </c>
      <c r="B95" s="2">
        <v>1217.0</v>
      </c>
    </row>
    <row r="96">
      <c r="A96" s="2" t="s">
        <v>1049</v>
      </c>
      <c r="B96" s="2">
        <v>1204.0</v>
      </c>
    </row>
    <row r="97">
      <c r="A97" s="2" t="s">
        <v>1050</v>
      </c>
      <c r="B97" s="2">
        <v>1216.0</v>
      </c>
    </row>
    <row r="98">
      <c r="A98" s="2" t="s">
        <v>1051</v>
      </c>
      <c r="B98" s="2">
        <v>1218.0</v>
      </c>
    </row>
    <row r="99">
      <c r="A99" s="2" t="s">
        <v>1052</v>
      </c>
      <c r="B99" s="2">
        <v>1206.0</v>
      </c>
    </row>
    <row r="100">
      <c r="A100" s="2" t="s">
        <v>1053</v>
      </c>
      <c r="B100" s="2">
        <v>1213.0</v>
      </c>
    </row>
    <row r="101">
      <c r="A101" s="2" t="s">
        <v>1054</v>
      </c>
      <c r="B101" s="2">
        <v>1209.0</v>
      </c>
    </row>
    <row r="102">
      <c r="A102" s="2" t="s">
        <v>1055</v>
      </c>
      <c r="B102" s="2">
        <v>1216.0</v>
      </c>
    </row>
    <row r="103">
      <c r="A103" s="2" t="s">
        <v>1056</v>
      </c>
      <c r="B103" s="2">
        <v>1216.0</v>
      </c>
    </row>
    <row r="104">
      <c r="A104" s="2" t="s">
        <v>1057</v>
      </c>
      <c r="B104" s="2">
        <v>1205.0</v>
      </c>
    </row>
    <row r="105">
      <c r="A105" s="2" t="s">
        <v>1058</v>
      </c>
      <c r="B105" s="2">
        <v>1210.0</v>
      </c>
    </row>
    <row r="106">
      <c r="A106" s="2" t="s">
        <v>1059</v>
      </c>
      <c r="B106" s="2">
        <v>1217.0</v>
      </c>
    </row>
    <row r="107">
      <c r="A107" s="2" t="s">
        <v>1060</v>
      </c>
      <c r="B107" s="2">
        <v>1207.0</v>
      </c>
    </row>
    <row r="108">
      <c r="A108" s="2" t="s">
        <v>1061</v>
      </c>
      <c r="B108" s="2">
        <v>1217.0</v>
      </c>
    </row>
    <row r="109">
      <c r="A109" s="2" t="s">
        <v>1062</v>
      </c>
      <c r="B109" s="2">
        <v>1218.0</v>
      </c>
    </row>
    <row r="110">
      <c r="A110" s="2" t="s">
        <v>1063</v>
      </c>
      <c r="B110" s="2">
        <v>1210.0</v>
      </c>
    </row>
    <row r="111">
      <c r="A111" s="2" t="s">
        <v>1064</v>
      </c>
      <c r="B111" s="2">
        <v>1208.0</v>
      </c>
    </row>
    <row r="112">
      <c r="A112" s="2" t="s">
        <v>1065</v>
      </c>
      <c r="B112" s="2">
        <v>1201.0</v>
      </c>
    </row>
    <row r="113">
      <c r="A113" s="2" t="s">
        <v>1066</v>
      </c>
      <c r="B113" s="2">
        <v>1206.0</v>
      </c>
    </row>
    <row r="114">
      <c r="A114" s="2" t="s">
        <v>1067</v>
      </c>
      <c r="B114" s="2">
        <v>1201.0</v>
      </c>
    </row>
    <row r="115">
      <c r="A115" s="2" t="s">
        <v>1068</v>
      </c>
      <c r="B115" s="2">
        <v>1216.0</v>
      </c>
    </row>
    <row r="116">
      <c r="A116" s="2" t="s">
        <v>1069</v>
      </c>
      <c r="B116" s="2">
        <v>1207.0</v>
      </c>
    </row>
    <row r="117">
      <c r="A117" s="2" t="s">
        <v>1070</v>
      </c>
      <c r="B117" s="2">
        <v>1214.0</v>
      </c>
    </row>
    <row r="118">
      <c r="A118" s="2" t="s">
        <v>1071</v>
      </c>
      <c r="B118" s="2">
        <v>1217.0</v>
      </c>
    </row>
    <row r="119">
      <c r="A119" s="2" t="s">
        <v>1072</v>
      </c>
      <c r="B119" s="2">
        <v>9999.0</v>
      </c>
    </row>
    <row r="120">
      <c r="A120" s="2" t="s">
        <v>1073</v>
      </c>
      <c r="B120" s="2">
        <v>1203.0</v>
      </c>
    </row>
    <row r="121">
      <c r="A121" s="2" t="s">
        <v>1074</v>
      </c>
      <c r="B121" s="2">
        <v>1206.0</v>
      </c>
    </row>
    <row r="122">
      <c r="A122" s="2" t="s">
        <v>1075</v>
      </c>
      <c r="B122" s="2">
        <v>1218.0</v>
      </c>
    </row>
    <row r="123">
      <c r="A123" s="2" t="s">
        <v>1076</v>
      </c>
      <c r="B123" s="2">
        <v>1215.0</v>
      </c>
    </row>
    <row r="124">
      <c r="A124" s="2" t="s">
        <v>1077</v>
      </c>
      <c r="B124" s="2">
        <v>1217.0</v>
      </c>
    </row>
    <row r="125">
      <c r="A125" s="2" t="s">
        <v>1078</v>
      </c>
      <c r="B125" s="2">
        <v>1217.0</v>
      </c>
    </row>
    <row r="126">
      <c r="A126" s="2" t="s">
        <v>1079</v>
      </c>
      <c r="B126" s="2">
        <v>1202.0</v>
      </c>
    </row>
    <row r="127">
      <c r="A127" s="2" t="s">
        <v>1080</v>
      </c>
      <c r="B127" s="2">
        <v>1208.0</v>
      </c>
    </row>
    <row r="128">
      <c r="A128" s="2" t="s">
        <v>1081</v>
      </c>
      <c r="B128" s="2">
        <v>1203.0</v>
      </c>
    </row>
    <row r="129">
      <c r="A129" s="2" t="s">
        <v>1082</v>
      </c>
      <c r="B129" s="2">
        <v>1213.0</v>
      </c>
    </row>
    <row r="130">
      <c r="A130" s="2" t="s">
        <v>1083</v>
      </c>
      <c r="B130" s="2">
        <v>1213.0</v>
      </c>
    </row>
    <row r="131">
      <c r="A131" s="2" t="s">
        <v>1084</v>
      </c>
      <c r="B131" s="2">
        <v>1209.0</v>
      </c>
    </row>
    <row r="132">
      <c r="A132" s="2" t="s">
        <v>1085</v>
      </c>
      <c r="B132" s="2">
        <v>1208.0</v>
      </c>
    </row>
    <row r="133">
      <c r="A133" s="2" t="s">
        <v>1086</v>
      </c>
      <c r="B133" s="2">
        <v>1218.0</v>
      </c>
    </row>
    <row r="134">
      <c r="A134" s="2" t="s">
        <v>1087</v>
      </c>
      <c r="B134" s="2">
        <v>1202.0</v>
      </c>
    </row>
    <row r="135">
      <c r="A135" s="2" t="s">
        <v>1088</v>
      </c>
      <c r="B135" s="2">
        <v>1216.0</v>
      </c>
    </row>
    <row r="136">
      <c r="A136" s="2" t="s">
        <v>1089</v>
      </c>
      <c r="B136" s="2">
        <v>1209.0</v>
      </c>
    </row>
    <row r="137">
      <c r="A137" s="2" t="s">
        <v>1090</v>
      </c>
      <c r="B137" s="2">
        <v>1214.0</v>
      </c>
    </row>
    <row r="138">
      <c r="A138" s="2" t="s">
        <v>1091</v>
      </c>
      <c r="B138" s="2">
        <v>1216.0</v>
      </c>
    </row>
    <row r="139">
      <c r="A139" s="2" t="s">
        <v>1092</v>
      </c>
      <c r="B139" s="2">
        <v>1209.0</v>
      </c>
    </row>
    <row r="140">
      <c r="A140" s="2" t="s">
        <v>1093</v>
      </c>
      <c r="B140" s="2">
        <v>1213.0</v>
      </c>
    </row>
    <row r="141">
      <c r="A141" s="2" t="s">
        <v>1094</v>
      </c>
      <c r="B141" s="2">
        <v>1205.0</v>
      </c>
    </row>
    <row r="142">
      <c r="A142" s="2" t="s">
        <v>1095</v>
      </c>
      <c r="B142" s="2">
        <v>1205.0</v>
      </c>
    </row>
    <row r="143">
      <c r="A143" s="2" t="s">
        <v>1096</v>
      </c>
      <c r="B143" s="2">
        <v>1201.0</v>
      </c>
    </row>
    <row r="144">
      <c r="A144" s="2" t="s">
        <v>1097</v>
      </c>
      <c r="B144" s="2">
        <v>1206.0</v>
      </c>
    </row>
    <row r="145">
      <c r="A145" s="2" t="s">
        <v>1098</v>
      </c>
      <c r="B145" s="2">
        <v>1207.0</v>
      </c>
    </row>
    <row r="146">
      <c r="A146" s="2" t="s">
        <v>1099</v>
      </c>
      <c r="B146" s="2">
        <v>1205.0</v>
      </c>
    </row>
    <row r="147">
      <c r="A147" s="2" t="s">
        <v>1100</v>
      </c>
      <c r="B147" s="2">
        <v>1202.0</v>
      </c>
    </row>
    <row r="148">
      <c r="A148" s="2" t="s">
        <v>1101</v>
      </c>
      <c r="B148" s="2">
        <v>1206.0</v>
      </c>
    </row>
    <row r="149">
      <c r="A149" s="2" t="s">
        <v>1102</v>
      </c>
      <c r="B149" s="2">
        <v>1214.0</v>
      </c>
    </row>
    <row r="150">
      <c r="A150" s="2" t="s">
        <v>1103</v>
      </c>
      <c r="B150" s="2">
        <v>1202.0</v>
      </c>
    </row>
    <row r="151">
      <c r="A151" s="2" t="s">
        <v>1104</v>
      </c>
      <c r="B151" s="2">
        <v>1205.0</v>
      </c>
    </row>
    <row r="152">
      <c r="A152" s="2" t="s">
        <v>1105</v>
      </c>
      <c r="B152" s="2">
        <v>1205.0</v>
      </c>
    </row>
    <row r="153">
      <c r="A153" s="2" t="s">
        <v>1106</v>
      </c>
      <c r="B153" s="2">
        <v>1208.0</v>
      </c>
    </row>
    <row r="154">
      <c r="A154" s="2" t="s">
        <v>1107</v>
      </c>
      <c r="B154" s="2">
        <v>1205.0</v>
      </c>
    </row>
    <row r="155">
      <c r="A155" s="2" t="s">
        <v>1108</v>
      </c>
      <c r="B155" s="2">
        <v>1205.0</v>
      </c>
    </row>
    <row r="156">
      <c r="A156" s="2" t="s">
        <v>1109</v>
      </c>
      <c r="B156" s="2">
        <v>1202.0</v>
      </c>
    </row>
    <row r="157">
      <c r="A157" s="2" t="s">
        <v>1110</v>
      </c>
      <c r="B157" s="2">
        <v>1217.0</v>
      </c>
    </row>
    <row r="158">
      <c r="A158" s="2" t="s">
        <v>1111</v>
      </c>
      <c r="B158" s="2">
        <v>1206.0</v>
      </c>
    </row>
    <row r="159">
      <c r="A159" s="2" t="s">
        <v>1112</v>
      </c>
      <c r="B159" s="2">
        <v>1204.0</v>
      </c>
    </row>
    <row r="160">
      <c r="A160" s="2" t="s">
        <v>1113</v>
      </c>
      <c r="B160" s="2">
        <v>9999.0</v>
      </c>
    </row>
    <row r="161">
      <c r="A161" s="2" t="s">
        <v>1114</v>
      </c>
      <c r="B161" s="2">
        <v>5555.0</v>
      </c>
    </row>
    <row r="162">
      <c r="A162" s="2" t="s">
        <v>1115</v>
      </c>
      <c r="B162" s="2">
        <v>1218.0</v>
      </c>
    </row>
    <row r="163">
      <c r="A163" s="2" t="s">
        <v>1116</v>
      </c>
      <c r="B163" s="2">
        <v>1216.0</v>
      </c>
    </row>
    <row r="164">
      <c r="A164" s="2" t="s">
        <v>1117</v>
      </c>
      <c r="B164" s="2">
        <v>1206.0</v>
      </c>
    </row>
    <row r="165">
      <c r="A165" s="2" t="s">
        <v>1118</v>
      </c>
      <c r="B165" s="2">
        <v>1216.0</v>
      </c>
    </row>
    <row r="166">
      <c r="A166" s="2" t="s">
        <v>1119</v>
      </c>
      <c r="B166" s="2">
        <v>1218.0</v>
      </c>
    </row>
    <row r="167">
      <c r="A167" s="2" t="s">
        <v>1120</v>
      </c>
      <c r="B167" s="2">
        <v>1213.0</v>
      </c>
    </row>
    <row r="168">
      <c r="A168" s="2" t="s">
        <v>1121</v>
      </c>
      <c r="B168" s="2">
        <v>1203.0</v>
      </c>
    </row>
    <row r="169">
      <c r="A169" s="2" t="s">
        <v>1122</v>
      </c>
      <c r="B169" s="2">
        <v>1208.0</v>
      </c>
    </row>
    <row r="170">
      <c r="A170" s="2" t="s">
        <v>1123</v>
      </c>
      <c r="B170" s="2">
        <v>1219.0</v>
      </c>
    </row>
    <row r="171">
      <c r="A171" s="2" t="s">
        <v>1124</v>
      </c>
      <c r="B171" s="2">
        <v>1205.0</v>
      </c>
    </row>
    <row r="172">
      <c r="A172" s="2" t="s">
        <v>1125</v>
      </c>
      <c r="B172" s="2">
        <v>1204.0</v>
      </c>
    </row>
    <row r="173">
      <c r="A173" s="2" t="s">
        <v>1126</v>
      </c>
      <c r="B173" s="2">
        <v>1203.0</v>
      </c>
    </row>
    <row r="174">
      <c r="A174" s="2" t="s">
        <v>1127</v>
      </c>
      <c r="B174" s="2">
        <v>1207.0</v>
      </c>
    </row>
    <row r="175">
      <c r="A175" s="2" t="s">
        <v>1128</v>
      </c>
      <c r="B175" s="2">
        <v>9999.0</v>
      </c>
    </row>
    <row r="176">
      <c r="A176" s="2" t="s">
        <v>1129</v>
      </c>
      <c r="B176" s="2">
        <v>1209.0</v>
      </c>
    </row>
    <row r="177">
      <c r="A177" s="2" t="s">
        <v>1130</v>
      </c>
      <c r="B177" s="2">
        <v>1205.0</v>
      </c>
    </row>
    <row r="178">
      <c r="A178" s="2" t="s">
        <v>1131</v>
      </c>
      <c r="B178" s="2">
        <v>1214.0</v>
      </c>
    </row>
    <row r="179">
      <c r="A179" s="2" t="s">
        <v>1132</v>
      </c>
      <c r="B179" s="2">
        <v>1213.0</v>
      </c>
    </row>
    <row r="180">
      <c r="A180" s="2" t="s">
        <v>1133</v>
      </c>
      <c r="B180" s="2">
        <v>1214.0</v>
      </c>
    </row>
    <row r="181">
      <c r="A181" s="2" t="s">
        <v>1134</v>
      </c>
      <c r="B181" s="2">
        <v>1205.0</v>
      </c>
    </row>
    <row r="182">
      <c r="A182" s="2" t="s">
        <v>1135</v>
      </c>
      <c r="B182" s="2">
        <v>1202.0</v>
      </c>
    </row>
    <row r="183">
      <c r="A183" s="2" t="s">
        <v>1136</v>
      </c>
      <c r="B183" s="2">
        <v>1219.0</v>
      </c>
    </row>
    <row r="184">
      <c r="A184" s="2" t="s">
        <v>1137</v>
      </c>
      <c r="B184" s="2">
        <v>1203.0</v>
      </c>
    </row>
    <row r="185">
      <c r="A185" s="2" t="s">
        <v>1138</v>
      </c>
      <c r="B185" s="2">
        <v>5555.0</v>
      </c>
    </row>
    <row r="186">
      <c r="A186" s="2" t="s">
        <v>1139</v>
      </c>
      <c r="B186" s="2">
        <v>1213.0</v>
      </c>
    </row>
    <row r="187">
      <c r="A187" s="2" t="s">
        <v>1140</v>
      </c>
      <c r="B187" s="2">
        <v>1214.0</v>
      </c>
    </row>
    <row r="188">
      <c r="A188" s="2" t="s">
        <v>1141</v>
      </c>
      <c r="B188" s="2">
        <v>9999.0</v>
      </c>
    </row>
    <row r="189">
      <c r="A189" s="2" t="s">
        <v>1142</v>
      </c>
      <c r="B189" s="2">
        <v>1203.0</v>
      </c>
    </row>
    <row r="190">
      <c r="A190" s="2" t="s">
        <v>1143</v>
      </c>
      <c r="B190" s="2">
        <v>1206.0</v>
      </c>
    </row>
    <row r="191">
      <c r="A191" s="2" t="s">
        <v>1144</v>
      </c>
      <c r="B191" s="2">
        <v>1201.0</v>
      </c>
    </row>
    <row r="192">
      <c r="A192" s="2" t="s">
        <v>1145</v>
      </c>
      <c r="B192" s="2">
        <v>1201.0</v>
      </c>
    </row>
    <row r="193">
      <c r="A193" s="2" t="s">
        <v>1146</v>
      </c>
      <c r="B193" s="2">
        <v>1215.0</v>
      </c>
    </row>
    <row r="194">
      <c r="A194" s="2" t="s">
        <v>1147</v>
      </c>
      <c r="B194" s="2">
        <v>1204.0</v>
      </c>
    </row>
    <row r="195">
      <c r="A195" s="2" t="s">
        <v>1148</v>
      </c>
      <c r="B195" s="2">
        <v>1213.0</v>
      </c>
    </row>
    <row r="196">
      <c r="A196" s="2" t="s">
        <v>1149</v>
      </c>
      <c r="B196" s="2">
        <v>1213.0</v>
      </c>
    </row>
    <row r="197">
      <c r="A197" s="2" t="s">
        <v>1150</v>
      </c>
      <c r="B197" s="2">
        <v>1203.0</v>
      </c>
    </row>
    <row r="198">
      <c r="A198" s="2" t="s">
        <v>1151</v>
      </c>
      <c r="B198" s="2">
        <v>1201.0</v>
      </c>
    </row>
    <row r="199">
      <c r="A199" s="2" t="s">
        <v>1152</v>
      </c>
      <c r="B199" s="2">
        <v>1217.0</v>
      </c>
    </row>
    <row r="200">
      <c r="A200" s="2" t="s">
        <v>1153</v>
      </c>
      <c r="B200" s="2">
        <v>1207.0</v>
      </c>
    </row>
    <row r="201">
      <c r="A201" s="2" t="s">
        <v>1154</v>
      </c>
      <c r="B201" s="2">
        <v>1216.0</v>
      </c>
    </row>
    <row r="202">
      <c r="A202" s="2" t="s">
        <v>1155</v>
      </c>
      <c r="B202" s="2">
        <v>1214.0</v>
      </c>
    </row>
    <row r="203">
      <c r="A203" s="2" t="s">
        <v>1156</v>
      </c>
      <c r="B203" s="2">
        <v>1203.0</v>
      </c>
    </row>
    <row r="204">
      <c r="A204" s="2" t="s">
        <v>1157</v>
      </c>
      <c r="B204" s="2">
        <v>1202.0</v>
      </c>
    </row>
    <row r="205">
      <c r="A205" s="2" t="s">
        <v>1158</v>
      </c>
      <c r="B205" s="2">
        <v>1217.0</v>
      </c>
    </row>
    <row r="206">
      <c r="A206" s="2" t="s">
        <v>1159</v>
      </c>
      <c r="B206" s="2">
        <v>1215.0</v>
      </c>
    </row>
    <row r="207">
      <c r="A207" s="2" t="s">
        <v>1160</v>
      </c>
      <c r="B207" s="2">
        <v>1218.0</v>
      </c>
    </row>
    <row r="208">
      <c r="A208" s="2" t="s">
        <v>1161</v>
      </c>
      <c r="B208" s="2">
        <v>1216.0</v>
      </c>
    </row>
    <row r="209">
      <c r="A209" s="2" t="s">
        <v>1162</v>
      </c>
      <c r="B209" s="2">
        <v>1214.0</v>
      </c>
    </row>
    <row r="210">
      <c r="A210" s="2" t="s">
        <v>1163</v>
      </c>
      <c r="B210" s="2">
        <v>1218.0</v>
      </c>
    </row>
    <row r="211">
      <c r="A211" s="2" t="s">
        <v>1164</v>
      </c>
      <c r="B211" s="2">
        <v>1209.0</v>
      </c>
    </row>
    <row r="212">
      <c r="A212" s="2" t="s">
        <v>1165</v>
      </c>
      <c r="B212" s="2">
        <v>9999.0</v>
      </c>
    </row>
    <row r="213">
      <c r="A213" s="2" t="s">
        <v>1166</v>
      </c>
      <c r="B213" s="2">
        <v>1203.0</v>
      </c>
    </row>
    <row r="214">
      <c r="A214" s="2" t="s">
        <v>1167</v>
      </c>
      <c r="B214" s="2">
        <v>1205.0</v>
      </c>
    </row>
    <row r="215">
      <c r="A215" s="2" t="s">
        <v>1168</v>
      </c>
      <c r="B215" s="2">
        <v>1204.0</v>
      </c>
    </row>
    <row r="216">
      <c r="A216" s="2" t="s">
        <v>1169</v>
      </c>
      <c r="B216" s="2">
        <v>1205.0</v>
      </c>
    </row>
    <row r="217">
      <c r="A217" s="2" t="s">
        <v>1170</v>
      </c>
      <c r="B217" s="2">
        <v>1203.0</v>
      </c>
    </row>
    <row r="218">
      <c r="A218" s="2" t="s">
        <v>1171</v>
      </c>
      <c r="B218" s="2">
        <v>1216.0</v>
      </c>
    </row>
    <row r="219">
      <c r="A219" s="2" t="s">
        <v>1172</v>
      </c>
      <c r="B219" s="2">
        <v>1203.0</v>
      </c>
    </row>
    <row r="220">
      <c r="A220" s="2" t="s">
        <v>1173</v>
      </c>
      <c r="B220" s="2">
        <v>1217.0</v>
      </c>
    </row>
    <row r="221">
      <c r="A221" s="2" t="s">
        <v>1174</v>
      </c>
      <c r="B221" s="2">
        <v>1202.0</v>
      </c>
    </row>
    <row r="222">
      <c r="A222" s="2" t="s">
        <v>1175</v>
      </c>
      <c r="B222" s="2">
        <v>1206.0</v>
      </c>
    </row>
    <row r="223">
      <c r="A223" s="2" t="s">
        <v>1176</v>
      </c>
      <c r="B223" s="2">
        <v>1201.0</v>
      </c>
    </row>
    <row r="224">
      <c r="A224" s="2" t="s">
        <v>1177</v>
      </c>
      <c r="B224" s="2">
        <v>1217.0</v>
      </c>
    </row>
    <row r="225">
      <c r="A225" s="2" t="s">
        <v>1178</v>
      </c>
      <c r="B225" s="2">
        <v>1218.0</v>
      </c>
    </row>
    <row r="226">
      <c r="A226" s="2" t="s">
        <v>1179</v>
      </c>
      <c r="B226" s="2">
        <v>1216.0</v>
      </c>
    </row>
    <row r="227">
      <c r="A227" s="2" t="s">
        <v>1180</v>
      </c>
      <c r="B227" s="2">
        <v>1210.0</v>
      </c>
    </row>
    <row r="228">
      <c r="A228" s="2" t="s">
        <v>1181</v>
      </c>
      <c r="B228" s="2">
        <v>1215.0</v>
      </c>
    </row>
    <row r="229">
      <c r="A229" s="2" t="s">
        <v>1182</v>
      </c>
      <c r="B229" s="2">
        <v>5555.0</v>
      </c>
    </row>
    <row r="230">
      <c r="A230" s="2" t="s">
        <v>1183</v>
      </c>
      <c r="B230" s="2">
        <v>1207.0</v>
      </c>
    </row>
    <row r="231">
      <c r="A231" s="2" t="s">
        <v>1184</v>
      </c>
      <c r="B231" s="2">
        <v>1203.0</v>
      </c>
    </row>
    <row r="232">
      <c r="A232" s="2" t="s">
        <v>1185</v>
      </c>
      <c r="B232" s="2">
        <v>9999.0</v>
      </c>
    </row>
    <row r="233">
      <c r="A233" s="2" t="s">
        <v>1186</v>
      </c>
      <c r="B233" s="2">
        <v>1215.0</v>
      </c>
    </row>
    <row r="234">
      <c r="A234" s="2" t="s">
        <v>1187</v>
      </c>
      <c r="B234" s="2">
        <v>1219.0</v>
      </c>
    </row>
    <row r="235">
      <c r="A235" s="2" t="s">
        <v>1188</v>
      </c>
      <c r="B235" s="2">
        <v>1210.0</v>
      </c>
    </row>
    <row r="236">
      <c r="A236" s="2" t="s">
        <v>1189</v>
      </c>
      <c r="B236" s="2">
        <v>1216.0</v>
      </c>
    </row>
    <row r="237">
      <c r="A237" s="2" t="s">
        <v>1190</v>
      </c>
      <c r="B237" s="2">
        <v>1217.0</v>
      </c>
    </row>
    <row r="238">
      <c r="A238" s="2" t="s">
        <v>1191</v>
      </c>
      <c r="B238" s="2">
        <v>1210.0</v>
      </c>
    </row>
    <row r="239">
      <c r="A239" s="2" t="s">
        <v>1192</v>
      </c>
      <c r="B239" s="2">
        <v>1205.0</v>
      </c>
    </row>
    <row r="240">
      <c r="A240" s="2" t="s">
        <v>1193</v>
      </c>
      <c r="B240" s="2">
        <v>1215.0</v>
      </c>
    </row>
    <row r="241">
      <c r="A241" s="2" t="s">
        <v>1194</v>
      </c>
      <c r="B241" s="2">
        <v>1207.0</v>
      </c>
    </row>
    <row r="242">
      <c r="A242" s="2" t="s">
        <v>1195</v>
      </c>
      <c r="B242" s="2">
        <v>1205.0</v>
      </c>
    </row>
    <row r="243">
      <c r="A243" s="2" t="s">
        <v>1196</v>
      </c>
      <c r="B243" s="2">
        <v>1202.0</v>
      </c>
    </row>
    <row r="244">
      <c r="A244" s="2" t="s">
        <v>1197</v>
      </c>
      <c r="B244" s="2">
        <v>1213.0</v>
      </c>
    </row>
    <row r="245">
      <c r="A245" s="2" t="s">
        <v>1198</v>
      </c>
      <c r="B245" s="2">
        <v>1217.0</v>
      </c>
    </row>
    <row r="246">
      <c r="A246" s="2" t="s">
        <v>1199</v>
      </c>
      <c r="B246" s="2">
        <v>1203.0</v>
      </c>
    </row>
    <row r="247">
      <c r="A247" s="2" t="s">
        <v>1200</v>
      </c>
      <c r="B247" s="2">
        <v>1202.0</v>
      </c>
    </row>
    <row r="248">
      <c r="A248" s="2" t="s">
        <v>1201</v>
      </c>
      <c r="B248" s="2">
        <v>9999.0</v>
      </c>
    </row>
    <row r="249">
      <c r="A249" s="2" t="s">
        <v>1202</v>
      </c>
      <c r="B249" s="2">
        <v>1202.0</v>
      </c>
    </row>
    <row r="250">
      <c r="A250" s="2" t="s">
        <v>1203</v>
      </c>
      <c r="B250" s="2">
        <v>1205.0</v>
      </c>
    </row>
    <row r="251">
      <c r="A251" s="2" t="s">
        <v>1204</v>
      </c>
      <c r="B251" s="2">
        <v>1201.0</v>
      </c>
    </row>
    <row r="252">
      <c r="A252" s="2" t="s">
        <v>1205</v>
      </c>
      <c r="B252" s="2">
        <v>1202.0</v>
      </c>
    </row>
    <row r="253">
      <c r="A253" s="2" t="s">
        <v>1206</v>
      </c>
      <c r="B253" s="2">
        <v>1210.0</v>
      </c>
    </row>
    <row r="254">
      <c r="A254" s="2" t="s">
        <v>1207</v>
      </c>
      <c r="B254" s="2">
        <v>1215.0</v>
      </c>
    </row>
    <row r="255">
      <c r="A255" s="2" t="s">
        <v>1208</v>
      </c>
      <c r="B255" s="2">
        <v>1217.0</v>
      </c>
    </row>
    <row r="256">
      <c r="A256" s="2" t="s">
        <v>1209</v>
      </c>
      <c r="B256" s="2">
        <v>1214.0</v>
      </c>
    </row>
    <row r="257">
      <c r="A257" s="2" t="s">
        <v>1210</v>
      </c>
      <c r="B257" s="2">
        <v>9999.0</v>
      </c>
    </row>
    <row r="258">
      <c r="A258" s="2" t="s">
        <v>1211</v>
      </c>
      <c r="B258" s="2">
        <v>1209.0</v>
      </c>
    </row>
    <row r="259">
      <c r="A259" s="2" t="s">
        <v>1212</v>
      </c>
      <c r="B259" s="2">
        <v>1202.0</v>
      </c>
    </row>
    <row r="260">
      <c r="A260" s="2" t="s">
        <v>1213</v>
      </c>
      <c r="B260" s="2">
        <v>1205.0</v>
      </c>
    </row>
    <row r="261">
      <c r="A261" s="2" t="s">
        <v>1214</v>
      </c>
      <c r="B261" s="2">
        <v>1214.0</v>
      </c>
    </row>
    <row r="262">
      <c r="A262" s="2" t="s">
        <v>1215</v>
      </c>
      <c r="B262" s="2">
        <v>1201.0</v>
      </c>
    </row>
    <row r="263">
      <c r="A263" s="2" t="s">
        <v>1216</v>
      </c>
      <c r="B263" s="2">
        <v>1208.0</v>
      </c>
    </row>
    <row r="264">
      <c r="A264" s="2" t="s">
        <v>1217</v>
      </c>
      <c r="B264" s="2">
        <v>1214.0</v>
      </c>
    </row>
    <row r="265">
      <c r="A265" s="2" t="s">
        <v>1218</v>
      </c>
      <c r="B265" s="2">
        <v>1203.0</v>
      </c>
    </row>
    <row r="266">
      <c r="A266" s="2" t="s">
        <v>1219</v>
      </c>
      <c r="B266" s="2">
        <v>1214.0</v>
      </c>
    </row>
    <row r="267">
      <c r="A267" s="2" t="s">
        <v>1220</v>
      </c>
      <c r="B267" s="2">
        <v>1201.0</v>
      </c>
    </row>
    <row r="268">
      <c r="A268" s="2" t="s">
        <v>1221</v>
      </c>
      <c r="B268" s="2">
        <v>1203.0</v>
      </c>
    </row>
    <row r="269">
      <c r="A269" s="2" t="s">
        <v>1222</v>
      </c>
      <c r="B269" s="2">
        <v>9999.0</v>
      </c>
    </row>
    <row r="270">
      <c r="A270" s="2" t="s">
        <v>1223</v>
      </c>
      <c r="B270" s="2">
        <v>9999.0</v>
      </c>
    </row>
    <row r="271">
      <c r="A271" s="2" t="s">
        <v>1224</v>
      </c>
      <c r="B271" s="2">
        <v>1208.0</v>
      </c>
    </row>
    <row r="272">
      <c r="A272" s="2" t="s">
        <v>1225</v>
      </c>
      <c r="B272" s="2">
        <v>1201.0</v>
      </c>
    </row>
    <row r="273">
      <c r="A273" s="2" t="s">
        <v>1226</v>
      </c>
      <c r="B273" s="2">
        <v>1203.0</v>
      </c>
    </row>
    <row r="274">
      <c r="A274" s="2" t="s">
        <v>1227</v>
      </c>
      <c r="B274" s="2">
        <v>1203.0</v>
      </c>
    </row>
    <row r="275">
      <c r="A275" s="2" t="s">
        <v>1228</v>
      </c>
      <c r="B275" s="2">
        <v>9999.0</v>
      </c>
    </row>
    <row r="276">
      <c r="A276" s="2" t="s">
        <v>1229</v>
      </c>
      <c r="B276" s="2">
        <v>1210.0</v>
      </c>
    </row>
    <row r="277">
      <c r="A277" s="2" t="s">
        <v>1230</v>
      </c>
      <c r="B277" s="2">
        <v>1204.0</v>
      </c>
    </row>
    <row r="278">
      <c r="A278" s="2" t="s">
        <v>1231</v>
      </c>
      <c r="B278" s="2">
        <v>1217.0</v>
      </c>
    </row>
    <row r="279">
      <c r="A279" s="2" t="s">
        <v>1232</v>
      </c>
      <c r="B279" s="2">
        <v>1202.0</v>
      </c>
    </row>
    <row r="280">
      <c r="A280" s="2" t="s">
        <v>1233</v>
      </c>
      <c r="B280" s="2">
        <v>1201.0</v>
      </c>
    </row>
    <row r="281">
      <c r="A281" s="2" t="s">
        <v>1234</v>
      </c>
      <c r="B281" s="2">
        <v>1218.0</v>
      </c>
    </row>
    <row r="282">
      <c r="A282" s="2" t="s">
        <v>1235</v>
      </c>
      <c r="B282" s="2">
        <v>1215.0</v>
      </c>
    </row>
    <row r="283">
      <c r="A283" s="2" t="s">
        <v>1236</v>
      </c>
      <c r="B283" s="2">
        <v>1206.0</v>
      </c>
    </row>
    <row r="284">
      <c r="A284" s="2" t="s">
        <v>1237</v>
      </c>
      <c r="B284" s="2">
        <v>1203.0</v>
      </c>
    </row>
    <row r="285">
      <c r="A285" s="2" t="s">
        <v>1238</v>
      </c>
      <c r="B285" s="2">
        <v>1218.0</v>
      </c>
    </row>
    <row r="286">
      <c r="A286" s="2" t="s">
        <v>1239</v>
      </c>
      <c r="B286" s="2">
        <v>1215.0</v>
      </c>
    </row>
    <row r="287">
      <c r="A287" s="2" t="s">
        <v>1240</v>
      </c>
      <c r="B287" s="2">
        <v>1208.0</v>
      </c>
    </row>
    <row r="288">
      <c r="A288" s="2" t="s">
        <v>1241</v>
      </c>
      <c r="B288" s="2">
        <v>1214.0</v>
      </c>
    </row>
    <row r="289">
      <c r="A289" s="2" t="s">
        <v>1242</v>
      </c>
      <c r="B289" s="2">
        <v>1203.0</v>
      </c>
    </row>
    <row r="290">
      <c r="A290" s="2" t="s">
        <v>1243</v>
      </c>
      <c r="B290" s="2">
        <v>1216.0</v>
      </c>
    </row>
    <row r="291">
      <c r="A291" s="2" t="s">
        <v>1244</v>
      </c>
      <c r="B291" s="2">
        <v>1203.0</v>
      </c>
    </row>
    <row r="292">
      <c r="A292" s="2" t="s">
        <v>1245</v>
      </c>
      <c r="B292" s="2">
        <v>1216.0</v>
      </c>
    </row>
    <row r="293">
      <c r="A293" s="2" t="s">
        <v>1246</v>
      </c>
      <c r="B293" s="2">
        <v>1206.0</v>
      </c>
    </row>
    <row r="294">
      <c r="A294" s="2" t="s">
        <v>1247</v>
      </c>
      <c r="B294" s="2">
        <v>1208.0</v>
      </c>
    </row>
    <row r="295">
      <c r="A295" s="2" t="s">
        <v>1248</v>
      </c>
      <c r="B295" s="2">
        <v>1219.0</v>
      </c>
    </row>
    <row r="296">
      <c r="A296" s="2" t="s">
        <v>1249</v>
      </c>
      <c r="B296" s="2">
        <v>1205.0</v>
      </c>
    </row>
    <row r="297">
      <c r="A297" s="2" t="s">
        <v>1250</v>
      </c>
      <c r="B297" s="2">
        <v>1215.0</v>
      </c>
    </row>
    <row r="298">
      <c r="A298" s="2" t="s">
        <v>1251</v>
      </c>
      <c r="B298" s="2">
        <v>1210.0</v>
      </c>
    </row>
    <row r="299">
      <c r="A299" s="2" t="s">
        <v>1252</v>
      </c>
      <c r="B299" s="2">
        <v>1204.0</v>
      </c>
    </row>
    <row r="300">
      <c r="A300" s="2" t="s">
        <v>1253</v>
      </c>
      <c r="B300" s="2">
        <v>1202.0</v>
      </c>
    </row>
    <row r="301">
      <c r="A301" s="2" t="s">
        <v>1254</v>
      </c>
      <c r="B301" s="2">
        <v>1207.0</v>
      </c>
    </row>
    <row r="302">
      <c r="A302" s="2" t="s">
        <v>1255</v>
      </c>
      <c r="B302" s="2">
        <v>9999.0</v>
      </c>
    </row>
    <row r="303">
      <c r="A303" s="2" t="s">
        <v>1256</v>
      </c>
      <c r="B303" s="2">
        <v>1216.0</v>
      </c>
    </row>
    <row r="304">
      <c r="A304" s="2" t="s">
        <v>1257</v>
      </c>
      <c r="B304" s="2">
        <v>1202.0</v>
      </c>
    </row>
    <row r="305">
      <c r="A305" s="2" t="s">
        <v>1258</v>
      </c>
      <c r="B305" s="2">
        <v>1217.0</v>
      </c>
    </row>
    <row r="306">
      <c r="A306" s="2" t="s">
        <v>1259</v>
      </c>
      <c r="B306" s="2">
        <v>1205.0</v>
      </c>
    </row>
    <row r="307">
      <c r="A307" s="2" t="s">
        <v>1260</v>
      </c>
      <c r="B307" s="2">
        <v>1203.0</v>
      </c>
    </row>
    <row r="308">
      <c r="A308" s="2" t="s">
        <v>1261</v>
      </c>
      <c r="B308" s="2">
        <v>1213.0</v>
      </c>
    </row>
    <row r="309">
      <c r="A309" s="2" t="s">
        <v>1262</v>
      </c>
      <c r="B309" s="2">
        <v>1214.0</v>
      </c>
    </row>
    <row r="310">
      <c r="A310" s="2" t="s">
        <v>1263</v>
      </c>
      <c r="B310" s="2">
        <v>1208.0</v>
      </c>
    </row>
    <row r="311">
      <c r="A311" s="2" t="s">
        <v>1264</v>
      </c>
      <c r="B311" s="2">
        <v>1214.0</v>
      </c>
    </row>
    <row r="312">
      <c r="A312" s="2" t="s">
        <v>1265</v>
      </c>
      <c r="B312" s="2">
        <v>9999.0</v>
      </c>
    </row>
    <row r="313">
      <c r="A313" s="2" t="s">
        <v>1266</v>
      </c>
      <c r="B313" s="2">
        <v>1205.0</v>
      </c>
    </row>
    <row r="314">
      <c r="A314" s="2" t="s">
        <v>1267</v>
      </c>
      <c r="B314" s="2">
        <v>1216.0</v>
      </c>
    </row>
    <row r="315">
      <c r="A315" s="2" t="s">
        <v>1268</v>
      </c>
      <c r="B315" s="2">
        <v>1208.0</v>
      </c>
    </row>
    <row r="316">
      <c r="A316" s="2" t="s">
        <v>1269</v>
      </c>
      <c r="B316" s="2">
        <v>1216.0</v>
      </c>
    </row>
    <row r="317">
      <c r="A317" s="2" t="s">
        <v>1270</v>
      </c>
      <c r="B317" s="2">
        <v>1218.0</v>
      </c>
    </row>
    <row r="318">
      <c r="A318" s="2" t="s">
        <v>1271</v>
      </c>
      <c r="B318" s="2">
        <v>1209.0</v>
      </c>
    </row>
    <row r="319">
      <c r="A319" s="2" t="s">
        <v>1272</v>
      </c>
      <c r="B319" s="2">
        <v>1216.0</v>
      </c>
    </row>
    <row r="320">
      <c r="A320" s="2" t="s">
        <v>1273</v>
      </c>
      <c r="B320" s="2">
        <v>1215.0</v>
      </c>
    </row>
    <row r="321">
      <c r="A321" s="2" t="s">
        <v>1274</v>
      </c>
      <c r="B321" s="2">
        <v>1219.0</v>
      </c>
    </row>
    <row r="322">
      <c r="A322" s="2" t="s">
        <v>1275</v>
      </c>
      <c r="B322" s="2">
        <v>1206.0</v>
      </c>
    </row>
    <row r="323">
      <c r="A323" s="2" t="s">
        <v>1276</v>
      </c>
      <c r="B323" s="2">
        <v>1214.0</v>
      </c>
    </row>
    <row r="324">
      <c r="A324" s="2" t="s">
        <v>1277</v>
      </c>
      <c r="B324" s="2">
        <v>1206.0</v>
      </c>
    </row>
    <row r="325">
      <c r="A325" s="2" t="s">
        <v>1278</v>
      </c>
      <c r="B325" s="2">
        <v>1217.0</v>
      </c>
    </row>
    <row r="326">
      <c r="A326" s="2" t="s">
        <v>1279</v>
      </c>
      <c r="B326" s="2">
        <v>1204.0</v>
      </c>
    </row>
    <row r="327">
      <c r="A327" s="2" t="s">
        <v>1280</v>
      </c>
      <c r="B327" s="2">
        <v>9999.0</v>
      </c>
    </row>
    <row r="328">
      <c r="A328" s="2" t="s">
        <v>1281</v>
      </c>
      <c r="B328" s="2">
        <v>1213.0</v>
      </c>
    </row>
    <row r="329">
      <c r="A329" s="2" t="s">
        <v>1282</v>
      </c>
      <c r="B329" s="2">
        <v>1214.0</v>
      </c>
    </row>
    <row r="330">
      <c r="A330" s="2" t="s">
        <v>1283</v>
      </c>
      <c r="B330" s="2">
        <v>1215.0</v>
      </c>
    </row>
    <row r="331">
      <c r="A331" s="2" t="s">
        <v>1284</v>
      </c>
      <c r="B331" s="2">
        <v>1213.0</v>
      </c>
    </row>
    <row r="332">
      <c r="A332" s="2" t="s">
        <v>1285</v>
      </c>
      <c r="B332" s="2">
        <v>1208.0</v>
      </c>
    </row>
    <row r="333">
      <c r="A333" s="2" t="s">
        <v>1286</v>
      </c>
      <c r="B333" s="2">
        <v>1208.0</v>
      </c>
    </row>
    <row r="334">
      <c r="A334" s="2" t="s">
        <v>1287</v>
      </c>
      <c r="B334" s="2">
        <v>1203.0</v>
      </c>
    </row>
    <row r="335">
      <c r="A335" s="2" t="s">
        <v>1288</v>
      </c>
      <c r="B335" s="2">
        <v>1218.0</v>
      </c>
    </row>
    <row r="336">
      <c r="A336" s="2" t="s">
        <v>1289</v>
      </c>
      <c r="B336" s="2">
        <v>1202.0</v>
      </c>
    </row>
    <row r="337">
      <c r="A337" s="2" t="s">
        <v>1290</v>
      </c>
      <c r="B337" s="2">
        <v>1202.0</v>
      </c>
    </row>
    <row r="338">
      <c r="A338" s="2" t="s">
        <v>1291</v>
      </c>
      <c r="B338" s="2">
        <v>1203.0</v>
      </c>
    </row>
    <row r="339">
      <c r="A339" s="2" t="s">
        <v>1292</v>
      </c>
      <c r="B339" s="2">
        <v>1207.0</v>
      </c>
    </row>
    <row r="340">
      <c r="A340" s="2" t="s">
        <v>1293</v>
      </c>
      <c r="B340" s="2">
        <v>1201.0</v>
      </c>
    </row>
    <row r="341">
      <c r="A341" s="2" t="s">
        <v>1294</v>
      </c>
      <c r="B341" s="2">
        <v>1217.0</v>
      </c>
    </row>
    <row r="342">
      <c r="A342" s="2" t="s">
        <v>1295</v>
      </c>
      <c r="B342" s="2">
        <v>1201.0</v>
      </c>
    </row>
    <row r="343">
      <c r="A343" s="2" t="s">
        <v>1296</v>
      </c>
      <c r="B343" s="2">
        <v>9999.0</v>
      </c>
    </row>
    <row r="344">
      <c r="A344" s="2" t="s">
        <v>1297</v>
      </c>
      <c r="B344" s="2">
        <v>9999.0</v>
      </c>
    </row>
    <row r="345">
      <c r="A345" s="2" t="s">
        <v>1298</v>
      </c>
      <c r="B345" s="2">
        <v>1214.0</v>
      </c>
    </row>
    <row r="346">
      <c r="A346" s="2" t="s">
        <v>1299</v>
      </c>
      <c r="B346" s="2">
        <v>1208.0</v>
      </c>
    </row>
    <row r="347">
      <c r="A347" s="2" t="s">
        <v>1300</v>
      </c>
      <c r="B347" s="2">
        <v>1209.0</v>
      </c>
    </row>
    <row r="348">
      <c r="A348" s="2" t="s">
        <v>1301</v>
      </c>
      <c r="B348" s="2">
        <v>1218.0</v>
      </c>
    </row>
    <row r="349">
      <c r="A349" s="2" t="s">
        <v>1302</v>
      </c>
      <c r="B349" s="2">
        <v>1206.0</v>
      </c>
    </row>
    <row r="350">
      <c r="A350" s="2" t="s">
        <v>1303</v>
      </c>
      <c r="B350" s="2">
        <v>1203.0</v>
      </c>
    </row>
    <row r="351">
      <c r="A351" s="2" t="s">
        <v>1304</v>
      </c>
      <c r="B351" s="2">
        <v>5555.0</v>
      </c>
    </row>
    <row r="352">
      <c r="A352" s="2" t="s">
        <v>1305</v>
      </c>
      <c r="B352" s="2">
        <v>1206.0</v>
      </c>
    </row>
    <row r="353">
      <c r="A353" s="2" t="s">
        <v>1306</v>
      </c>
      <c r="B353" s="2">
        <v>9999.0</v>
      </c>
    </row>
    <row r="354">
      <c r="A354" s="2" t="s">
        <v>1307</v>
      </c>
      <c r="B354" s="2">
        <v>1203.0</v>
      </c>
    </row>
    <row r="355">
      <c r="A355" s="2" t="s">
        <v>1308</v>
      </c>
      <c r="B355" s="2">
        <v>1209.0</v>
      </c>
    </row>
    <row r="356">
      <c r="A356" s="2" t="s">
        <v>1309</v>
      </c>
      <c r="B356" s="2">
        <v>1207.0</v>
      </c>
    </row>
    <row r="357">
      <c r="A357" s="2" t="s">
        <v>1310</v>
      </c>
      <c r="B357" s="2">
        <v>1206.0</v>
      </c>
    </row>
    <row r="358">
      <c r="A358" s="2" t="s">
        <v>1311</v>
      </c>
      <c r="B358" s="2">
        <v>1215.0</v>
      </c>
    </row>
    <row r="359">
      <c r="A359" s="2" t="s">
        <v>1312</v>
      </c>
      <c r="B359" s="2">
        <v>1210.0</v>
      </c>
    </row>
    <row r="360">
      <c r="A360" s="2" t="s">
        <v>1313</v>
      </c>
      <c r="B360" s="2">
        <v>1208.0</v>
      </c>
    </row>
    <row r="361">
      <c r="A361" s="2" t="s">
        <v>1314</v>
      </c>
      <c r="B361" s="2">
        <v>1201.0</v>
      </c>
    </row>
    <row r="362">
      <c r="A362" s="2" t="s">
        <v>1315</v>
      </c>
      <c r="B362" s="2">
        <v>1217.0</v>
      </c>
    </row>
    <row r="363">
      <c r="A363" s="2" t="s">
        <v>1316</v>
      </c>
      <c r="B363" s="2">
        <v>1206.0</v>
      </c>
    </row>
    <row r="364">
      <c r="A364" s="2" t="s">
        <v>1317</v>
      </c>
      <c r="B364" s="2">
        <v>1202.0</v>
      </c>
    </row>
    <row r="365">
      <c r="A365" s="2" t="s">
        <v>1318</v>
      </c>
      <c r="B365" s="2">
        <v>1208.0</v>
      </c>
    </row>
    <row r="366">
      <c r="A366" s="2" t="s">
        <v>1319</v>
      </c>
      <c r="B366" s="2">
        <v>1205.0</v>
      </c>
    </row>
    <row r="367">
      <c r="A367" s="2" t="s">
        <v>1320</v>
      </c>
      <c r="B367" s="2">
        <v>1203.0</v>
      </c>
    </row>
    <row r="368">
      <c r="A368" s="2" t="s">
        <v>1321</v>
      </c>
      <c r="B368" s="2">
        <v>1208.0</v>
      </c>
    </row>
    <row r="369">
      <c r="A369" s="2" t="s">
        <v>1322</v>
      </c>
      <c r="B369" s="2">
        <v>1206.0</v>
      </c>
    </row>
    <row r="370">
      <c r="A370" s="2" t="s">
        <v>1323</v>
      </c>
      <c r="B370" s="2">
        <v>1209.0</v>
      </c>
    </row>
    <row r="371">
      <c r="A371" s="2" t="s">
        <v>1324</v>
      </c>
      <c r="B371" s="2">
        <v>1202.0</v>
      </c>
    </row>
    <row r="372">
      <c r="A372" s="2" t="s">
        <v>1325</v>
      </c>
      <c r="B372" s="2">
        <v>1213.0</v>
      </c>
    </row>
    <row r="373">
      <c r="A373" s="2" t="s">
        <v>1326</v>
      </c>
      <c r="B373" s="2">
        <v>1202.0</v>
      </c>
    </row>
    <row r="374">
      <c r="A374" s="2" t="s">
        <v>1327</v>
      </c>
      <c r="B374" s="2">
        <v>1203.0</v>
      </c>
    </row>
    <row r="375">
      <c r="A375" s="2" t="s">
        <v>1328</v>
      </c>
      <c r="B375" s="2">
        <v>1201.0</v>
      </c>
    </row>
    <row r="376">
      <c r="A376" s="2" t="s">
        <v>1329</v>
      </c>
      <c r="B376" s="2">
        <v>1201.0</v>
      </c>
    </row>
    <row r="377">
      <c r="A377" s="2" t="s">
        <v>1330</v>
      </c>
      <c r="B377" s="2">
        <v>9999.0</v>
      </c>
    </row>
    <row r="378">
      <c r="A378" s="2" t="s">
        <v>1331</v>
      </c>
      <c r="B378" s="2">
        <v>1217.0</v>
      </c>
    </row>
    <row r="379">
      <c r="A379" s="2" t="s">
        <v>1332</v>
      </c>
      <c r="B379" s="2">
        <v>1206.0</v>
      </c>
    </row>
    <row r="380">
      <c r="A380" s="2" t="s">
        <v>1333</v>
      </c>
      <c r="B380" s="2">
        <v>1206.0</v>
      </c>
    </row>
    <row r="381">
      <c r="A381" s="2" t="s">
        <v>1334</v>
      </c>
      <c r="B381" s="2">
        <v>5555.0</v>
      </c>
    </row>
    <row r="382">
      <c r="A382" s="2" t="s">
        <v>1335</v>
      </c>
      <c r="B382" s="2">
        <v>1213.0</v>
      </c>
    </row>
    <row r="383">
      <c r="A383" s="2" t="s">
        <v>1336</v>
      </c>
      <c r="B383" s="2">
        <v>1206.0</v>
      </c>
    </row>
    <row r="384">
      <c r="A384" s="2" t="s">
        <v>1337</v>
      </c>
      <c r="B384" s="2">
        <v>1207.0</v>
      </c>
    </row>
    <row r="385">
      <c r="A385" s="2" t="s">
        <v>1338</v>
      </c>
      <c r="B385" s="2">
        <v>1205.0</v>
      </c>
    </row>
    <row r="386">
      <c r="A386" s="2" t="s">
        <v>1339</v>
      </c>
      <c r="B386" s="2">
        <v>1214.0</v>
      </c>
    </row>
    <row r="387">
      <c r="A387" s="2" t="s">
        <v>1340</v>
      </c>
      <c r="B387" s="2">
        <v>1219.0</v>
      </c>
    </row>
    <row r="388">
      <c r="A388" s="2" t="s">
        <v>1341</v>
      </c>
      <c r="B388" s="2">
        <v>1217.0</v>
      </c>
    </row>
    <row r="389">
      <c r="A389" s="2" t="s">
        <v>1342</v>
      </c>
      <c r="B389" s="2">
        <v>1207.0</v>
      </c>
    </row>
    <row r="390">
      <c r="A390" s="2" t="s">
        <v>1343</v>
      </c>
      <c r="B390" s="2">
        <v>9999.0</v>
      </c>
    </row>
    <row r="391">
      <c r="A391" s="2" t="s">
        <v>1344</v>
      </c>
      <c r="B391" s="2">
        <v>9999.0</v>
      </c>
    </row>
    <row r="392">
      <c r="A392" s="2" t="s">
        <v>1345</v>
      </c>
      <c r="B392" s="2">
        <v>1206.0</v>
      </c>
    </row>
    <row r="393">
      <c r="A393" s="2" t="s">
        <v>1346</v>
      </c>
      <c r="B393" s="2">
        <v>9999.0</v>
      </c>
    </row>
    <row r="394">
      <c r="A394" s="2" t="s">
        <v>1347</v>
      </c>
      <c r="B394" s="2">
        <v>1207.0</v>
      </c>
    </row>
    <row r="395">
      <c r="A395" s="2" t="s">
        <v>1348</v>
      </c>
      <c r="B395" s="2">
        <v>1218.0</v>
      </c>
    </row>
    <row r="396">
      <c r="A396" s="2" t="s">
        <v>1349</v>
      </c>
      <c r="B396" s="2">
        <v>1207.0</v>
      </c>
    </row>
    <row r="397">
      <c r="A397" s="2" t="s">
        <v>1350</v>
      </c>
      <c r="B397" s="2">
        <v>1218.0</v>
      </c>
    </row>
    <row r="398">
      <c r="A398" s="2" t="s">
        <v>1351</v>
      </c>
      <c r="B398" s="2">
        <v>1215.0</v>
      </c>
    </row>
    <row r="399">
      <c r="A399" s="2" t="s">
        <v>1352</v>
      </c>
      <c r="B399" s="2">
        <v>1214.0</v>
      </c>
    </row>
    <row r="400">
      <c r="A400" s="2" t="s">
        <v>1353</v>
      </c>
      <c r="B400" s="2">
        <v>1204.0</v>
      </c>
    </row>
    <row r="401">
      <c r="A401" s="2" t="s">
        <v>1354</v>
      </c>
      <c r="B401" s="2">
        <v>1216.0</v>
      </c>
    </row>
    <row r="402">
      <c r="A402" s="2" t="s">
        <v>1355</v>
      </c>
      <c r="B402" s="2">
        <v>1214.0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4" t="s">
        <v>2</v>
      </c>
      <c r="B1" s="4" t="s">
        <v>3</v>
      </c>
    </row>
    <row r="2">
      <c r="A2" s="5" t="s">
        <v>200</v>
      </c>
      <c r="B2" s="5">
        <v>907.0</v>
      </c>
    </row>
    <row r="3">
      <c r="A3" s="5" t="s">
        <v>125</v>
      </c>
      <c r="B3" s="5">
        <v>914.0</v>
      </c>
    </row>
    <row r="4">
      <c r="A4" s="5" t="s">
        <v>252</v>
      </c>
      <c r="B4" s="5">
        <v>910.0</v>
      </c>
    </row>
    <row r="5">
      <c r="A5" s="5" t="s">
        <v>78</v>
      </c>
      <c r="B5" s="5">
        <v>903.0</v>
      </c>
    </row>
    <row r="6">
      <c r="A6" s="5" t="s">
        <v>56</v>
      </c>
      <c r="B6" s="5">
        <v>901.0</v>
      </c>
    </row>
    <row r="7">
      <c r="A7" s="5" t="s">
        <v>62</v>
      </c>
      <c r="B7" s="5">
        <v>911.0</v>
      </c>
    </row>
    <row r="8">
      <c r="A8" s="5" t="s">
        <v>20</v>
      </c>
      <c r="B8" s="5">
        <v>905.0</v>
      </c>
    </row>
    <row r="9">
      <c r="A9" s="5" t="s">
        <v>59</v>
      </c>
      <c r="B9" s="5">
        <v>905.0</v>
      </c>
    </row>
    <row r="10">
      <c r="A10" s="5" t="s">
        <v>162</v>
      </c>
      <c r="B10" s="5">
        <v>904.0</v>
      </c>
    </row>
    <row r="11">
      <c r="A11" s="5" t="s">
        <v>307</v>
      </c>
      <c r="B11" s="5">
        <v>904.0</v>
      </c>
    </row>
    <row r="12">
      <c r="A12" s="5" t="s">
        <v>90</v>
      </c>
      <c r="B12" s="5">
        <v>908.0</v>
      </c>
    </row>
    <row r="13">
      <c r="A13" s="5" t="s">
        <v>41</v>
      </c>
      <c r="B13" s="5">
        <v>901.0</v>
      </c>
    </row>
    <row r="14">
      <c r="A14" s="5" t="s">
        <v>85</v>
      </c>
      <c r="B14" s="5">
        <v>912.0</v>
      </c>
    </row>
    <row r="15">
      <c r="A15" s="5" t="s">
        <v>288</v>
      </c>
      <c r="B15" s="5">
        <v>905.0</v>
      </c>
    </row>
    <row r="16">
      <c r="A16" s="5" t="s">
        <v>107</v>
      </c>
      <c r="B16" s="5">
        <v>910.0</v>
      </c>
    </row>
    <row r="17">
      <c r="A17" s="5" t="s">
        <v>61</v>
      </c>
      <c r="B17" s="5">
        <v>903.0</v>
      </c>
    </row>
    <row r="18">
      <c r="A18" s="5" t="s">
        <v>21</v>
      </c>
      <c r="B18" s="5">
        <v>907.0</v>
      </c>
    </row>
    <row r="19">
      <c r="A19" s="5" t="s">
        <v>322</v>
      </c>
      <c r="B19" s="5">
        <v>912.0</v>
      </c>
    </row>
    <row r="20">
      <c r="A20" s="5" t="s">
        <v>327</v>
      </c>
      <c r="B20" s="5">
        <v>904.0</v>
      </c>
    </row>
    <row r="21">
      <c r="A21" s="5" t="s">
        <v>220</v>
      </c>
      <c r="B21" s="5">
        <v>904.0</v>
      </c>
    </row>
    <row r="22">
      <c r="A22" s="5" t="s">
        <v>255</v>
      </c>
      <c r="B22" s="5">
        <v>906.0</v>
      </c>
    </row>
    <row r="23">
      <c r="A23" s="5" t="s">
        <v>303</v>
      </c>
      <c r="B23" s="5">
        <v>901.0</v>
      </c>
    </row>
    <row r="24">
      <c r="A24" s="5" t="s">
        <v>74</v>
      </c>
      <c r="B24" s="5">
        <v>908.0</v>
      </c>
    </row>
    <row r="25">
      <c r="A25" s="5" t="s">
        <v>102</v>
      </c>
      <c r="B25" s="5">
        <v>903.0</v>
      </c>
    </row>
    <row r="26">
      <c r="A26" s="5" t="s">
        <v>234</v>
      </c>
      <c r="B26" s="5">
        <v>912.0</v>
      </c>
    </row>
    <row r="27">
      <c r="A27" s="5" t="s">
        <v>108</v>
      </c>
      <c r="B27" s="5">
        <v>914.0</v>
      </c>
    </row>
    <row r="28">
      <c r="A28" s="5" t="s">
        <v>341</v>
      </c>
      <c r="B28" s="5">
        <v>914.0</v>
      </c>
    </row>
    <row r="29">
      <c r="A29" s="5" t="s">
        <v>344</v>
      </c>
      <c r="B29" s="5">
        <v>903.0</v>
      </c>
    </row>
    <row r="30">
      <c r="A30" s="5" t="s">
        <v>282</v>
      </c>
      <c r="B30" s="5">
        <v>902.0</v>
      </c>
    </row>
    <row r="31">
      <c r="A31" s="5" t="s">
        <v>324</v>
      </c>
      <c r="B31" s="5">
        <v>902.0</v>
      </c>
    </row>
    <row r="32">
      <c r="A32" s="5" t="s">
        <v>313</v>
      </c>
      <c r="B32" s="5">
        <v>910.0</v>
      </c>
    </row>
    <row r="33">
      <c r="A33" s="5" t="s">
        <v>299</v>
      </c>
      <c r="B33" s="5">
        <v>901.0</v>
      </c>
    </row>
    <row r="34">
      <c r="A34" s="5" t="s">
        <v>331</v>
      </c>
      <c r="B34" s="5">
        <v>904.0</v>
      </c>
    </row>
    <row r="35">
      <c r="A35" s="5" t="s">
        <v>281</v>
      </c>
      <c r="B35" s="5">
        <v>904.0</v>
      </c>
    </row>
    <row r="36">
      <c r="A36" s="5" t="s">
        <v>52</v>
      </c>
      <c r="B36" s="5">
        <v>914.0</v>
      </c>
    </row>
    <row r="37">
      <c r="A37" s="5" t="s">
        <v>153</v>
      </c>
      <c r="B37" s="5">
        <v>913.0</v>
      </c>
    </row>
    <row r="38">
      <c r="A38" s="5" t="s">
        <v>54</v>
      </c>
      <c r="B38" s="5">
        <v>910.0</v>
      </c>
    </row>
    <row r="39">
      <c r="A39" s="5" t="s">
        <v>105</v>
      </c>
      <c r="B39" s="5">
        <v>911.0</v>
      </c>
    </row>
    <row r="40">
      <c r="A40" s="5" t="s">
        <v>160</v>
      </c>
      <c r="B40" s="5">
        <v>911.0</v>
      </c>
    </row>
    <row r="41">
      <c r="A41" s="5" t="s">
        <v>9</v>
      </c>
      <c r="B41" s="5">
        <v>901.0</v>
      </c>
    </row>
    <row r="42">
      <c r="A42" s="5" t="s">
        <v>228</v>
      </c>
      <c r="B42" s="5">
        <v>903.0</v>
      </c>
    </row>
    <row r="43">
      <c r="A43" s="5" t="s">
        <v>275</v>
      </c>
      <c r="B43" s="5">
        <v>901.0</v>
      </c>
    </row>
    <row r="44">
      <c r="A44" s="5" t="s">
        <v>103</v>
      </c>
      <c r="B44" s="5">
        <v>913.0</v>
      </c>
    </row>
    <row r="45">
      <c r="A45" s="5" t="s">
        <v>176</v>
      </c>
      <c r="B45" s="5">
        <v>901.0</v>
      </c>
    </row>
    <row r="46">
      <c r="A46" s="5" t="s">
        <v>149</v>
      </c>
      <c r="B46" s="5">
        <v>908.0</v>
      </c>
    </row>
    <row r="47">
      <c r="A47" s="5" t="s">
        <v>44</v>
      </c>
      <c r="B47" s="5">
        <v>904.0</v>
      </c>
    </row>
    <row r="48">
      <c r="A48" s="5" t="s">
        <v>300</v>
      </c>
      <c r="B48" s="5">
        <v>906.0</v>
      </c>
    </row>
    <row r="49">
      <c r="A49" s="5" t="s">
        <v>311</v>
      </c>
      <c r="B49" s="5">
        <v>906.0</v>
      </c>
    </row>
    <row r="50">
      <c r="A50" s="5" t="s">
        <v>294</v>
      </c>
      <c r="B50" s="5">
        <v>912.0</v>
      </c>
    </row>
    <row r="51">
      <c r="A51" s="5" t="s">
        <v>80</v>
      </c>
      <c r="B51" s="5">
        <v>909.0</v>
      </c>
    </row>
    <row r="52">
      <c r="A52" s="5" t="s">
        <v>158</v>
      </c>
      <c r="B52" s="5">
        <v>906.0</v>
      </c>
    </row>
    <row r="53">
      <c r="A53" s="5" t="s">
        <v>53</v>
      </c>
      <c r="B53" s="5">
        <v>905.0</v>
      </c>
    </row>
    <row r="54">
      <c r="A54" s="5" t="s">
        <v>184</v>
      </c>
      <c r="B54" s="5">
        <v>914.0</v>
      </c>
    </row>
    <row r="55">
      <c r="A55" s="5" t="s">
        <v>334</v>
      </c>
      <c r="B55" s="5">
        <v>910.0</v>
      </c>
    </row>
    <row r="56">
      <c r="A56" s="5" t="s">
        <v>343</v>
      </c>
      <c r="B56" s="5">
        <v>901.0</v>
      </c>
    </row>
    <row r="57">
      <c r="A57" s="5" t="s">
        <v>57</v>
      </c>
      <c r="B57" s="5">
        <v>908.0</v>
      </c>
    </row>
    <row r="58">
      <c r="A58" s="5" t="s">
        <v>326</v>
      </c>
      <c r="B58" s="5">
        <v>906.0</v>
      </c>
    </row>
    <row r="59">
      <c r="A59" s="5" t="s">
        <v>124</v>
      </c>
      <c r="B59" s="5">
        <v>906.0</v>
      </c>
    </row>
    <row r="60">
      <c r="A60" s="5" t="s">
        <v>140</v>
      </c>
      <c r="B60" s="5">
        <v>903.0</v>
      </c>
    </row>
    <row r="61">
      <c r="A61" s="5" t="s">
        <v>87</v>
      </c>
      <c r="B61" s="5">
        <v>904.0</v>
      </c>
    </row>
    <row r="62">
      <c r="A62" s="5" t="s">
        <v>117</v>
      </c>
      <c r="B62" s="5">
        <v>908.0</v>
      </c>
    </row>
    <row r="63">
      <c r="A63" s="5" t="s">
        <v>301</v>
      </c>
      <c r="B63" s="5">
        <v>906.0</v>
      </c>
    </row>
    <row r="64">
      <c r="A64" s="5" t="s">
        <v>12</v>
      </c>
      <c r="B64" s="5">
        <v>903.0</v>
      </c>
    </row>
    <row r="65">
      <c r="A65" s="5" t="s">
        <v>116</v>
      </c>
      <c r="B65" s="5">
        <v>907.0</v>
      </c>
    </row>
    <row r="66">
      <c r="A66" s="5" t="s">
        <v>129</v>
      </c>
      <c r="B66" s="5">
        <v>908.0</v>
      </c>
    </row>
    <row r="67">
      <c r="A67" s="5" t="s">
        <v>274</v>
      </c>
      <c r="B67" s="5">
        <v>906.0</v>
      </c>
    </row>
    <row r="68">
      <c r="A68" s="5" t="s">
        <v>309</v>
      </c>
      <c r="B68" s="5">
        <v>904.0</v>
      </c>
    </row>
    <row r="69">
      <c r="A69" s="5" t="s">
        <v>246</v>
      </c>
      <c r="B69" s="5">
        <v>910.0</v>
      </c>
    </row>
    <row r="70">
      <c r="A70" s="5" t="s">
        <v>8</v>
      </c>
      <c r="B70" s="5">
        <v>911.0</v>
      </c>
    </row>
    <row r="71">
      <c r="A71" s="5" t="s">
        <v>114</v>
      </c>
      <c r="B71" s="5">
        <v>908.0</v>
      </c>
    </row>
    <row r="72">
      <c r="A72" s="5" t="s">
        <v>348</v>
      </c>
      <c r="B72" s="5">
        <v>908.0</v>
      </c>
    </row>
    <row r="73">
      <c r="A73" s="5" t="s">
        <v>89</v>
      </c>
      <c r="B73" s="5">
        <v>912.0</v>
      </c>
    </row>
    <row r="74">
      <c r="A74" s="5" t="s">
        <v>47</v>
      </c>
      <c r="B74" s="5">
        <v>911.0</v>
      </c>
    </row>
    <row r="75">
      <c r="A75" s="5" t="s">
        <v>215</v>
      </c>
      <c r="B75" s="5">
        <v>907.0</v>
      </c>
    </row>
    <row r="76">
      <c r="A76" s="5" t="s">
        <v>189</v>
      </c>
      <c r="B76" s="5">
        <v>906.0</v>
      </c>
    </row>
    <row r="77">
      <c r="A77" s="5" t="s">
        <v>266</v>
      </c>
      <c r="B77" s="5">
        <v>913.0</v>
      </c>
    </row>
    <row r="78">
      <c r="A78" s="5" t="s">
        <v>308</v>
      </c>
      <c r="B78" s="5">
        <v>909.0</v>
      </c>
    </row>
    <row r="79">
      <c r="A79" s="5" t="s">
        <v>119</v>
      </c>
      <c r="B79" s="5">
        <v>908.0</v>
      </c>
    </row>
    <row r="80">
      <c r="A80" s="5" t="s">
        <v>23</v>
      </c>
      <c r="B80" s="5">
        <v>914.0</v>
      </c>
    </row>
    <row r="81">
      <c r="A81" s="5" t="s">
        <v>58</v>
      </c>
      <c r="B81" s="5">
        <v>908.0</v>
      </c>
    </row>
    <row r="82">
      <c r="A82" s="5" t="s">
        <v>214</v>
      </c>
      <c r="B82" s="5">
        <v>912.0</v>
      </c>
    </row>
    <row r="83">
      <c r="A83" s="5" t="s">
        <v>333</v>
      </c>
      <c r="B83" s="5">
        <v>913.0</v>
      </c>
    </row>
    <row r="84">
      <c r="A84" s="5" t="s">
        <v>63</v>
      </c>
      <c r="B84" s="5">
        <v>913.0</v>
      </c>
    </row>
    <row r="85">
      <c r="A85" s="5" t="s">
        <v>271</v>
      </c>
      <c r="B85" s="5">
        <v>902.0</v>
      </c>
    </row>
    <row r="86">
      <c r="A86" s="5" t="s">
        <v>66</v>
      </c>
      <c r="B86" s="5">
        <v>914.0</v>
      </c>
    </row>
    <row r="87">
      <c r="A87" s="5" t="s">
        <v>48</v>
      </c>
      <c r="B87" s="5">
        <v>902.0</v>
      </c>
    </row>
    <row r="88">
      <c r="A88" s="5" t="s">
        <v>94</v>
      </c>
      <c r="B88" s="5">
        <v>906.0</v>
      </c>
    </row>
    <row r="89">
      <c r="A89" s="5" t="s">
        <v>250</v>
      </c>
      <c r="B89" s="5">
        <v>914.0</v>
      </c>
    </row>
    <row r="90">
      <c r="A90" s="5" t="s">
        <v>185</v>
      </c>
      <c r="B90" s="5">
        <v>903.0</v>
      </c>
    </row>
    <row r="91">
      <c r="A91" s="5" t="s">
        <v>317</v>
      </c>
      <c r="B91" s="5">
        <v>912.0</v>
      </c>
    </row>
    <row r="92">
      <c r="A92" s="5" t="s">
        <v>347</v>
      </c>
      <c r="B92" s="5">
        <v>907.0</v>
      </c>
    </row>
    <row r="93">
      <c r="A93" s="5" t="s">
        <v>221</v>
      </c>
      <c r="B93" s="5">
        <v>913.0</v>
      </c>
    </row>
    <row r="94">
      <c r="A94" s="5" t="s">
        <v>25</v>
      </c>
      <c r="B94" s="5">
        <v>907.0</v>
      </c>
    </row>
    <row r="95">
      <c r="A95" s="5" t="s">
        <v>79</v>
      </c>
      <c r="B95" s="5">
        <v>902.0</v>
      </c>
    </row>
    <row r="96">
      <c r="A96" s="5" t="s">
        <v>248</v>
      </c>
      <c r="B96" s="5">
        <v>910.0</v>
      </c>
    </row>
    <row r="97">
      <c r="A97" s="5" t="s">
        <v>132</v>
      </c>
      <c r="B97" s="5">
        <v>911.0</v>
      </c>
    </row>
    <row r="98">
      <c r="A98" s="5" t="s">
        <v>167</v>
      </c>
      <c r="B98" s="5">
        <v>908.0</v>
      </c>
    </row>
    <row r="99">
      <c r="A99" s="5" t="s">
        <v>258</v>
      </c>
      <c r="B99" s="5">
        <v>905.0</v>
      </c>
    </row>
    <row r="100">
      <c r="A100" s="5" t="s">
        <v>236</v>
      </c>
      <c r="B100" s="5">
        <v>910.0</v>
      </c>
    </row>
    <row r="101">
      <c r="A101" s="5" t="s">
        <v>139</v>
      </c>
      <c r="B101" s="5">
        <v>913.0</v>
      </c>
    </row>
    <row r="102">
      <c r="A102" s="5" t="s">
        <v>233</v>
      </c>
      <c r="B102" s="5">
        <v>914.0</v>
      </c>
    </row>
    <row r="103">
      <c r="A103" s="5" t="s">
        <v>345</v>
      </c>
      <c r="B103" s="5">
        <v>907.0</v>
      </c>
    </row>
    <row r="104">
      <c r="A104" s="5" t="s">
        <v>296</v>
      </c>
      <c r="B104" s="5">
        <v>905.0</v>
      </c>
    </row>
    <row r="105">
      <c r="A105" s="5" t="s">
        <v>118</v>
      </c>
      <c r="B105" s="5">
        <v>903.0</v>
      </c>
    </row>
    <row r="106">
      <c r="A106" s="5" t="s">
        <v>237</v>
      </c>
      <c r="B106" s="5">
        <v>907.0</v>
      </c>
    </row>
    <row r="107">
      <c r="A107" s="5" t="s">
        <v>350</v>
      </c>
      <c r="B107" s="5">
        <v>905.0</v>
      </c>
    </row>
    <row r="108">
      <c r="A108" s="5" t="s">
        <v>126</v>
      </c>
      <c r="B108" s="5">
        <v>901.0</v>
      </c>
    </row>
    <row r="109">
      <c r="A109" s="5" t="s">
        <v>6</v>
      </c>
      <c r="B109" s="5">
        <v>914.0</v>
      </c>
    </row>
    <row r="110">
      <c r="A110" s="5" t="s">
        <v>305</v>
      </c>
      <c r="B110" s="5">
        <v>902.0</v>
      </c>
    </row>
    <row r="111">
      <c r="A111" s="5" t="s">
        <v>95</v>
      </c>
      <c r="B111" s="5">
        <v>902.0</v>
      </c>
    </row>
    <row r="112">
      <c r="A112" s="5" t="s">
        <v>5</v>
      </c>
      <c r="B112" s="5">
        <v>913.0</v>
      </c>
    </row>
    <row r="113">
      <c r="A113" s="5" t="s">
        <v>148</v>
      </c>
      <c r="B113" s="5">
        <v>902.0</v>
      </c>
    </row>
    <row r="114">
      <c r="A114" s="5" t="s">
        <v>163</v>
      </c>
      <c r="B114" s="5">
        <v>901.0</v>
      </c>
    </row>
    <row r="115">
      <c r="A115" s="5" t="s">
        <v>98</v>
      </c>
      <c r="B115" s="5">
        <v>909.0</v>
      </c>
    </row>
    <row r="116">
      <c r="A116" s="5" t="s">
        <v>69</v>
      </c>
      <c r="B116" s="5">
        <v>907.0</v>
      </c>
    </row>
    <row r="117">
      <c r="A117" s="5" t="s">
        <v>51</v>
      </c>
      <c r="B117" s="5">
        <v>913.0</v>
      </c>
    </row>
    <row r="118">
      <c r="A118" s="5" t="s">
        <v>285</v>
      </c>
      <c r="B118" s="5">
        <v>912.0</v>
      </c>
    </row>
    <row r="119">
      <c r="A119" s="5" t="s">
        <v>295</v>
      </c>
      <c r="B119" s="5">
        <v>908.0</v>
      </c>
    </row>
    <row r="120">
      <c r="A120" s="5" t="s">
        <v>325</v>
      </c>
      <c r="B120" s="5">
        <v>914.0</v>
      </c>
    </row>
    <row r="121">
      <c r="A121" s="5" t="s">
        <v>205</v>
      </c>
      <c r="B121" s="5">
        <v>907.0</v>
      </c>
    </row>
    <row r="122">
      <c r="A122" s="5" t="s">
        <v>24</v>
      </c>
      <c r="B122" s="5">
        <v>909.0</v>
      </c>
    </row>
    <row r="123">
      <c r="A123" s="5" t="s">
        <v>290</v>
      </c>
      <c r="B123" s="5">
        <v>910.0</v>
      </c>
    </row>
    <row r="124">
      <c r="A124" s="5" t="s">
        <v>75</v>
      </c>
      <c r="B124" s="5">
        <v>904.0</v>
      </c>
    </row>
    <row r="125">
      <c r="A125" s="5" t="s">
        <v>155</v>
      </c>
      <c r="B125" s="5">
        <v>911.0</v>
      </c>
    </row>
    <row r="126">
      <c r="A126" s="5" t="s">
        <v>128</v>
      </c>
      <c r="B126" s="5">
        <v>905.0</v>
      </c>
    </row>
    <row r="127">
      <c r="A127" s="5" t="s">
        <v>230</v>
      </c>
      <c r="B127" s="5">
        <v>907.0</v>
      </c>
    </row>
    <row r="128">
      <c r="A128" s="5" t="s">
        <v>152</v>
      </c>
      <c r="B128" s="5">
        <v>907.0</v>
      </c>
    </row>
    <row r="129">
      <c r="A129" s="5" t="s">
        <v>225</v>
      </c>
      <c r="B129" s="5">
        <v>913.0</v>
      </c>
    </row>
    <row r="130">
      <c r="A130" s="5" t="s">
        <v>171</v>
      </c>
      <c r="B130" s="5">
        <v>905.0</v>
      </c>
    </row>
    <row r="131">
      <c r="A131" s="5" t="s">
        <v>332</v>
      </c>
      <c r="B131" s="5">
        <v>911.0</v>
      </c>
    </row>
    <row r="132">
      <c r="A132" s="5" t="s">
        <v>180</v>
      </c>
      <c r="B132" s="5">
        <v>909.0</v>
      </c>
    </row>
    <row r="133">
      <c r="A133" s="5" t="s">
        <v>28</v>
      </c>
      <c r="B133" s="5">
        <v>908.0</v>
      </c>
    </row>
    <row r="134">
      <c r="A134" s="5" t="s">
        <v>34</v>
      </c>
      <c r="B134" s="5">
        <v>908.0</v>
      </c>
    </row>
    <row r="135">
      <c r="A135" s="5" t="s">
        <v>217</v>
      </c>
      <c r="B135" s="5">
        <v>912.0</v>
      </c>
    </row>
    <row r="136">
      <c r="A136" s="5" t="s">
        <v>242</v>
      </c>
      <c r="B136" s="5">
        <v>909.0</v>
      </c>
    </row>
    <row r="137">
      <c r="A137" s="5" t="s">
        <v>72</v>
      </c>
      <c r="B137" s="5">
        <v>908.0</v>
      </c>
    </row>
    <row r="138">
      <c r="A138" s="5" t="s">
        <v>194</v>
      </c>
      <c r="B138" s="5">
        <v>907.0</v>
      </c>
    </row>
    <row r="139">
      <c r="A139" s="5" t="s">
        <v>186</v>
      </c>
      <c r="B139" s="5">
        <v>901.0</v>
      </c>
    </row>
    <row r="140">
      <c r="A140" s="5" t="s">
        <v>260</v>
      </c>
      <c r="B140" s="5">
        <v>908.0</v>
      </c>
    </row>
    <row r="141">
      <c r="A141" s="5" t="s">
        <v>202</v>
      </c>
      <c r="B141" s="5">
        <v>906.0</v>
      </c>
    </row>
    <row r="142">
      <c r="A142" s="5" t="s">
        <v>298</v>
      </c>
      <c r="B142" s="5">
        <v>907.0</v>
      </c>
    </row>
    <row r="143">
      <c r="A143" s="5" t="s">
        <v>310</v>
      </c>
      <c r="B143" s="5">
        <v>904.0</v>
      </c>
    </row>
    <row r="144">
      <c r="A144" s="5" t="s">
        <v>263</v>
      </c>
      <c r="B144" s="5">
        <v>906.0</v>
      </c>
    </row>
    <row r="145">
      <c r="A145" s="5" t="s">
        <v>268</v>
      </c>
      <c r="B145" s="5">
        <v>903.0</v>
      </c>
    </row>
    <row r="146">
      <c r="A146" s="5" t="s">
        <v>267</v>
      </c>
      <c r="B146" s="5">
        <v>913.0</v>
      </c>
    </row>
    <row r="147">
      <c r="A147" s="5" t="s">
        <v>286</v>
      </c>
      <c r="B147" s="5">
        <v>906.0</v>
      </c>
    </row>
    <row r="148">
      <c r="A148" s="5" t="s">
        <v>291</v>
      </c>
      <c r="B148" s="5">
        <v>906.0</v>
      </c>
    </row>
    <row r="149">
      <c r="A149" s="5" t="s">
        <v>22</v>
      </c>
      <c r="B149" s="5">
        <v>901.0</v>
      </c>
    </row>
    <row r="150">
      <c r="A150" s="5" t="s">
        <v>323</v>
      </c>
      <c r="B150" s="5">
        <v>902.0</v>
      </c>
    </row>
    <row r="151">
      <c r="A151" s="5" t="s">
        <v>353</v>
      </c>
      <c r="B151" s="5">
        <v>901.0</v>
      </c>
    </row>
    <row r="152">
      <c r="A152" s="5" t="s">
        <v>276</v>
      </c>
      <c r="B152" s="5">
        <v>904.0</v>
      </c>
    </row>
    <row r="153">
      <c r="A153" s="5" t="s">
        <v>133</v>
      </c>
      <c r="B153" s="5">
        <v>909.0</v>
      </c>
    </row>
    <row r="154">
      <c r="A154" s="5" t="s">
        <v>306</v>
      </c>
      <c r="B154" s="5">
        <v>910.0</v>
      </c>
    </row>
    <row r="155">
      <c r="A155" s="5" t="s">
        <v>243</v>
      </c>
      <c r="B155" s="5">
        <v>911.0</v>
      </c>
    </row>
    <row r="156">
      <c r="A156" s="5" t="s">
        <v>16</v>
      </c>
      <c r="B156" s="5">
        <v>911.0</v>
      </c>
    </row>
    <row r="157">
      <c r="A157" s="5" t="s">
        <v>196</v>
      </c>
      <c r="B157" s="5">
        <v>910.0</v>
      </c>
    </row>
    <row r="158">
      <c r="A158" s="5" t="s">
        <v>42</v>
      </c>
      <c r="B158" s="5">
        <v>905.0</v>
      </c>
    </row>
    <row r="159">
      <c r="A159" s="5" t="s">
        <v>84</v>
      </c>
      <c r="B159" s="5">
        <v>908.0</v>
      </c>
    </row>
    <row r="160">
      <c r="A160" s="5" t="s">
        <v>223</v>
      </c>
      <c r="B160" s="5">
        <v>903.0</v>
      </c>
    </row>
    <row r="161">
      <c r="A161" s="5" t="s">
        <v>11</v>
      </c>
      <c r="B161" s="5">
        <v>909.0</v>
      </c>
    </row>
    <row r="162">
      <c r="A162" s="5" t="s">
        <v>346</v>
      </c>
      <c r="B162" s="5">
        <v>911.0</v>
      </c>
    </row>
    <row r="163">
      <c r="A163" s="5" t="s">
        <v>265</v>
      </c>
      <c r="B163" s="5">
        <v>914.0</v>
      </c>
    </row>
    <row r="164">
      <c r="A164" s="5" t="s">
        <v>38</v>
      </c>
      <c r="B164" s="5">
        <v>903.0</v>
      </c>
    </row>
    <row r="165">
      <c r="A165" s="5" t="s">
        <v>321</v>
      </c>
      <c r="B165" s="5">
        <v>909.0</v>
      </c>
    </row>
    <row r="166">
      <c r="A166" s="5" t="s">
        <v>14</v>
      </c>
      <c r="B166" s="5">
        <v>904.0</v>
      </c>
    </row>
    <row r="167">
      <c r="A167" s="5" t="s">
        <v>15</v>
      </c>
      <c r="B167" s="5">
        <v>910.0</v>
      </c>
    </row>
    <row r="168">
      <c r="A168" s="5" t="s">
        <v>81</v>
      </c>
      <c r="B168" s="5">
        <v>910.0</v>
      </c>
    </row>
    <row r="169">
      <c r="A169" s="5" t="s">
        <v>123</v>
      </c>
      <c r="B169" s="5">
        <v>904.0</v>
      </c>
    </row>
    <row r="170">
      <c r="A170" s="5" t="s">
        <v>161</v>
      </c>
      <c r="B170" s="5">
        <v>911.0</v>
      </c>
    </row>
    <row r="171">
      <c r="A171" s="5" t="s">
        <v>287</v>
      </c>
      <c r="B171" s="5">
        <v>910.0</v>
      </c>
    </row>
    <row r="172">
      <c r="A172" s="5" t="s">
        <v>29</v>
      </c>
      <c r="B172" s="5">
        <v>905.0</v>
      </c>
    </row>
    <row r="173">
      <c r="A173" s="5" t="s">
        <v>68</v>
      </c>
      <c r="B173" s="5">
        <v>908.0</v>
      </c>
    </row>
    <row r="174">
      <c r="A174" s="5" t="s">
        <v>188</v>
      </c>
      <c r="B174" s="5">
        <v>913.0</v>
      </c>
    </row>
    <row r="175">
      <c r="A175" s="5" t="s">
        <v>244</v>
      </c>
      <c r="B175" s="5">
        <v>911.0</v>
      </c>
    </row>
    <row r="176">
      <c r="A176" s="5" t="s">
        <v>213</v>
      </c>
      <c r="B176" s="5">
        <v>914.0</v>
      </c>
    </row>
    <row r="177">
      <c r="A177" s="5" t="s">
        <v>193</v>
      </c>
      <c r="B177" s="5">
        <v>914.0</v>
      </c>
    </row>
    <row r="178">
      <c r="A178" s="5" t="s">
        <v>204</v>
      </c>
      <c r="B178" s="5">
        <v>903.0</v>
      </c>
    </row>
    <row r="179">
      <c r="A179" s="5" t="s">
        <v>304</v>
      </c>
      <c r="B179" s="5">
        <v>910.0</v>
      </c>
    </row>
    <row r="180">
      <c r="A180" s="5" t="s">
        <v>33</v>
      </c>
      <c r="B180" s="5">
        <v>913.0</v>
      </c>
    </row>
    <row r="181">
      <c r="A181" s="5" t="s">
        <v>37</v>
      </c>
      <c r="B181" s="5">
        <v>904.0</v>
      </c>
    </row>
    <row r="182">
      <c r="A182" s="5" t="s">
        <v>31</v>
      </c>
      <c r="B182" s="5">
        <v>914.0</v>
      </c>
    </row>
    <row r="183">
      <c r="A183" s="5" t="s">
        <v>226</v>
      </c>
      <c r="B183" s="5">
        <v>912.0</v>
      </c>
    </row>
    <row r="184">
      <c r="A184" s="5" t="s">
        <v>329</v>
      </c>
      <c r="B184" s="5">
        <v>911.0</v>
      </c>
    </row>
    <row r="185">
      <c r="A185" s="5" t="s">
        <v>19</v>
      </c>
      <c r="B185" s="5">
        <v>909.0</v>
      </c>
    </row>
    <row r="186">
      <c r="A186" s="5" t="s">
        <v>106</v>
      </c>
      <c r="B186" s="5">
        <v>904.0</v>
      </c>
    </row>
    <row r="187">
      <c r="A187" s="5" t="s">
        <v>145</v>
      </c>
      <c r="B187" s="5">
        <v>901.0</v>
      </c>
    </row>
    <row r="188">
      <c r="A188" s="5" t="s">
        <v>352</v>
      </c>
      <c r="B188" s="5">
        <v>905.0</v>
      </c>
    </row>
    <row r="189">
      <c r="A189" s="5" t="s">
        <v>70</v>
      </c>
      <c r="B189" s="5">
        <v>905.0</v>
      </c>
    </row>
    <row r="190">
      <c r="A190" s="5" t="s">
        <v>127</v>
      </c>
      <c r="B190" s="5">
        <v>907.0</v>
      </c>
    </row>
    <row r="191">
      <c r="A191" s="5" t="s">
        <v>55</v>
      </c>
      <c r="B191" s="5">
        <v>908.0</v>
      </c>
    </row>
    <row r="192">
      <c r="A192" s="5" t="s">
        <v>86</v>
      </c>
      <c r="B192" s="5">
        <v>905.0</v>
      </c>
    </row>
    <row r="193">
      <c r="A193" s="5" t="s">
        <v>257</v>
      </c>
      <c r="B193" s="5">
        <v>901.0</v>
      </c>
    </row>
    <row r="194">
      <c r="A194" s="5" t="s">
        <v>209</v>
      </c>
      <c r="B194" s="5">
        <v>910.0</v>
      </c>
    </row>
    <row r="195">
      <c r="A195" s="5" t="s">
        <v>49</v>
      </c>
      <c r="B195" s="5">
        <v>903.0</v>
      </c>
    </row>
    <row r="196">
      <c r="A196" s="5" t="s">
        <v>67</v>
      </c>
      <c r="B196" s="5">
        <v>913.0</v>
      </c>
    </row>
    <row r="197">
      <c r="A197" s="5" t="s">
        <v>13</v>
      </c>
      <c r="B197" s="5">
        <v>902.0</v>
      </c>
    </row>
    <row r="198">
      <c r="A198" s="5" t="s">
        <v>256</v>
      </c>
      <c r="B198" s="5">
        <v>912.0</v>
      </c>
    </row>
    <row r="199">
      <c r="A199" s="5" t="s">
        <v>115</v>
      </c>
      <c r="B199" s="5">
        <v>913.0</v>
      </c>
    </row>
    <row r="200">
      <c r="A200" s="5" t="s">
        <v>93</v>
      </c>
      <c r="B200" s="5">
        <v>910.0</v>
      </c>
    </row>
    <row r="201">
      <c r="A201" s="5" t="s">
        <v>229</v>
      </c>
      <c r="B201" s="5">
        <v>913.0</v>
      </c>
    </row>
    <row r="202">
      <c r="A202" s="5" t="s">
        <v>262</v>
      </c>
      <c r="B202" s="5">
        <v>914.0</v>
      </c>
    </row>
    <row r="203">
      <c r="A203" s="5" t="s">
        <v>187</v>
      </c>
      <c r="B203" s="5">
        <v>912.0</v>
      </c>
    </row>
    <row r="204">
      <c r="A204" s="5" t="s">
        <v>177</v>
      </c>
      <c r="B204" s="5">
        <v>909.0</v>
      </c>
    </row>
    <row r="205">
      <c r="A205" s="5" t="s">
        <v>142</v>
      </c>
      <c r="B205" s="5">
        <v>903.0</v>
      </c>
    </row>
    <row r="206">
      <c r="A206" s="5" t="s">
        <v>231</v>
      </c>
      <c r="B206" s="5">
        <v>912.0</v>
      </c>
    </row>
    <row r="207">
      <c r="A207" s="5" t="s">
        <v>207</v>
      </c>
      <c r="B207" s="5">
        <v>912.0</v>
      </c>
    </row>
    <row r="208">
      <c r="A208" s="5" t="s">
        <v>110</v>
      </c>
      <c r="B208" s="5">
        <v>906.0</v>
      </c>
    </row>
    <row r="209">
      <c r="A209" s="5" t="s">
        <v>199</v>
      </c>
      <c r="B209" s="5">
        <v>906.0</v>
      </c>
    </row>
    <row r="210">
      <c r="A210" s="5" t="s">
        <v>211</v>
      </c>
      <c r="B210" s="5">
        <v>909.0</v>
      </c>
    </row>
    <row r="211">
      <c r="A211" s="5" t="s">
        <v>224</v>
      </c>
      <c r="B211" s="5">
        <v>905.0</v>
      </c>
    </row>
    <row r="212">
      <c r="A212" s="5" t="s">
        <v>254</v>
      </c>
      <c r="B212" s="5">
        <v>909.0</v>
      </c>
    </row>
    <row r="213">
      <c r="A213" s="5" t="s">
        <v>27</v>
      </c>
      <c r="B213" s="5">
        <v>902.0</v>
      </c>
    </row>
    <row r="214">
      <c r="A214" s="5" t="s">
        <v>73</v>
      </c>
      <c r="B214" s="5">
        <v>913.0</v>
      </c>
    </row>
    <row r="215">
      <c r="A215" s="5" t="s">
        <v>222</v>
      </c>
      <c r="B215" s="5">
        <v>902.0</v>
      </c>
    </row>
    <row r="216">
      <c r="A216" s="5" t="s">
        <v>100</v>
      </c>
      <c r="B216" s="5">
        <v>907.0</v>
      </c>
    </row>
    <row r="217">
      <c r="A217" s="5" t="s">
        <v>253</v>
      </c>
      <c r="B217" s="5">
        <v>908.0</v>
      </c>
    </row>
    <row r="218">
      <c r="A218" s="5" t="s">
        <v>130</v>
      </c>
      <c r="B218" s="5">
        <v>912.0</v>
      </c>
    </row>
    <row r="219">
      <c r="A219" s="5" t="s">
        <v>264</v>
      </c>
      <c r="B219" s="5">
        <v>901.0</v>
      </c>
    </row>
    <row r="220">
      <c r="A220" s="5" t="s">
        <v>172</v>
      </c>
      <c r="B220" s="5">
        <v>902.0</v>
      </c>
    </row>
    <row r="221">
      <c r="A221" s="5" t="s">
        <v>261</v>
      </c>
      <c r="B221" s="5">
        <v>903.0</v>
      </c>
    </row>
    <row r="222">
      <c r="A222" s="5" t="s">
        <v>170</v>
      </c>
      <c r="B222" s="5">
        <v>909.0</v>
      </c>
    </row>
    <row r="223">
      <c r="A223" s="5" t="s">
        <v>122</v>
      </c>
      <c r="B223" s="5">
        <v>914.0</v>
      </c>
    </row>
    <row r="224">
      <c r="A224" s="5" t="s">
        <v>216</v>
      </c>
      <c r="B224" s="5">
        <v>908.0</v>
      </c>
    </row>
    <row r="225">
      <c r="A225" s="5" t="s">
        <v>191</v>
      </c>
      <c r="B225" s="5">
        <v>904.0</v>
      </c>
    </row>
    <row r="226">
      <c r="A226" s="5" t="s">
        <v>195</v>
      </c>
      <c r="B226" s="5">
        <v>901.0</v>
      </c>
    </row>
    <row r="227">
      <c r="A227" s="5" t="s">
        <v>342</v>
      </c>
      <c r="B227" s="5">
        <v>907.0</v>
      </c>
    </row>
    <row r="228">
      <c r="A228" s="5" t="s">
        <v>182</v>
      </c>
      <c r="B228" s="5">
        <v>911.0</v>
      </c>
    </row>
    <row r="229">
      <c r="A229" s="5" t="s">
        <v>328</v>
      </c>
      <c r="B229" s="5">
        <v>906.0</v>
      </c>
    </row>
    <row r="230">
      <c r="A230" s="5" t="s">
        <v>168</v>
      </c>
      <c r="B230" s="5">
        <v>904.0</v>
      </c>
    </row>
    <row r="231">
      <c r="A231" s="5" t="s">
        <v>45</v>
      </c>
      <c r="B231" s="5">
        <v>913.0</v>
      </c>
    </row>
    <row r="232">
      <c r="A232" s="5" t="s">
        <v>166</v>
      </c>
      <c r="B232" s="5">
        <v>901.0</v>
      </c>
    </row>
    <row r="233">
      <c r="A233" s="5" t="s">
        <v>335</v>
      </c>
      <c r="B233" s="5">
        <v>914.0</v>
      </c>
    </row>
    <row r="234">
      <c r="A234" s="5" t="s">
        <v>283</v>
      </c>
      <c r="B234" s="5">
        <v>911.0</v>
      </c>
    </row>
    <row r="235">
      <c r="A235" s="5" t="s">
        <v>17</v>
      </c>
      <c r="B235" s="5">
        <v>911.0</v>
      </c>
    </row>
    <row r="236">
      <c r="A236" s="5" t="s">
        <v>111</v>
      </c>
      <c r="B236" s="5">
        <v>902.0</v>
      </c>
    </row>
    <row r="237">
      <c r="A237" s="5" t="s">
        <v>339</v>
      </c>
      <c r="B237" s="5">
        <v>903.0</v>
      </c>
    </row>
    <row r="238">
      <c r="A238" s="5" t="s">
        <v>159</v>
      </c>
      <c r="B238" s="5">
        <v>912.0</v>
      </c>
    </row>
    <row r="239">
      <c r="A239" s="5" t="s">
        <v>173</v>
      </c>
      <c r="B239" s="5">
        <v>907.0</v>
      </c>
    </row>
    <row r="240">
      <c r="A240" s="5" t="s">
        <v>175</v>
      </c>
      <c r="B240" s="5">
        <v>909.0</v>
      </c>
    </row>
    <row r="241">
      <c r="A241" s="5" t="s">
        <v>210</v>
      </c>
      <c r="B241" s="5">
        <v>912.0</v>
      </c>
    </row>
    <row r="242">
      <c r="A242" s="5" t="s">
        <v>273</v>
      </c>
      <c r="B242" s="5">
        <v>904.0</v>
      </c>
    </row>
    <row r="243">
      <c r="A243" s="5" t="s">
        <v>241</v>
      </c>
      <c r="B243" s="5">
        <v>911.0</v>
      </c>
    </row>
    <row r="244">
      <c r="A244" s="5" t="s">
        <v>104</v>
      </c>
      <c r="B244" s="5">
        <v>902.0</v>
      </c>
    </row>
    <row r="245">
      <c r="A245" s="5" t="s">
        <v>60</v>
      </c>
      <c r="B245" s="5">
        <v>908.0</v>
      </c>
    </row>
    <row r="246">
      <c r="A246" s="5" t="s">
        <v>18</v>
      </c>
      <c r="B246" s="5">
        <v>909.0</v>
      </c>
    </row>
    <row r="247">
      <c r="A247" s="5" t="s">
        <v>138</v>
      </c>
      <c r="B247" s="5">
        <v>910.0</v>
      </c>
    </row>
    <row r="248">
      <c r="A248" s="5" t="s">
        <v>137</v>
      </c>
      <c r="B248" s="5">
        <v>909.0</v>
      </c>
    </row>
    <row r="249">
      <c r="A249" s="5" t="s">
        <v>43</v>
      </c>
      <c r="B249" s="5">
        <v>912.0</v>
      </c>
    </row>
    <row r="250">
      <c r="A250" s="5" t="s">
        <v>206</v>
      </c>
      <c r="B250" s="5">
        <v>905.0</v>
      </c>
    </row>
    <row r="251">
      <c r="A251" s="5" t="s">
        <v>36</v>
      </c>
      <c r="B251" s="5">
        <v>906.0</v>
      </c>
    </row>
    <row r="252">
      <c r="A252" s="5" t="s">
        <v>277</v>
      </c>
      <c r="B252" s="5">
        <v>905.0</v>
      </c>
    </row>
    <row r="253">
      <c r="A253" s="5" t="s">
        <v>178</v>
      </c>
      <c r="B253" s="5">
        <v>907.0</v>
      </c>
    </row>
    <row r="254">
      <c r="A254" s="5" t="s">
        <v>289</v>
      </c>
      <c r="B254" s="5">
        <v>905.0</v>
      </c>
    </row>
    <row r="255">
      <c r="A255" s="5" t="s">
        <v>349</v>
      </c>
      <c r="B255" s="5">
        <v>905.0</v>
      </c>
    </row>
    <row r="256">
      <c r="A256" s="5" t="s">
        <v>269</v>
      </c>
      <c r="B256" s="5">
        <v>903.0</v>
      </c>
    </row>
    <row r="257">
      <c r="A257" s="5" t="s">
        <v>46</v>
      </c>
      <c r="B257" s="5">
        <v>904.0</v>
      </c>
    </row>
    <row r="258">
      <c r="A258" s="5" t="s">
        <v>121</v>
      </c>
      <c r="B258" s="5">
        <v>908.0</v>
      </c>
    </row>
    <row r="259">
      <c r="A259" s="5" t="s">
        <v>157</v>
      </c>
      <c r="B259" s="5">
        <v>905.0</v>
      </c>
    </row>
    <row r="260">
      <c r="A260" s="5" t="s">
        <v>92</v>
      </c>
      <c r="B260" s="5">
        <v>904.0</v>
      </c>
    </row>
    <row r="261">
      <c r="A261" s="5" t="s">
        <v>7</v>
      </c>
      <c r="B261" s="5">
        <v>911.0</v>
      </c>
    </row>
    <row r="262">
      <c r="A262" s="5" t="s">
        <v>316</v>
      </c>
      <c r="B262" s="5">
        <v>902.0</v>
      </c>
    </row>
    <row r="263">
      <c r="A263" s="5" t="s">
        <v>336</v>
      </c>
      <c r="B263" s="5">
        <v>903.0</v>
      </c>
    </row>
    <row r="264">
      <c r="A264" s="5" t="s">
        <v>77</v>
      </c>
      <c r="B264" s="5">
        <v>906.0</v>
      </c>
    </row>
    <row r="265">
      <c r="A265" s="5" t="s">
        <v>174</v>
      </c>
      <c r="B265" s="5">
        <v>902.0</v>
      </c>
    </row>
    <row r="266">
      <c r="A266" s="5" t="s">
        <v>91</v>
      </c>
      <c r="B266" s="5">
        <v>909.0</v>
      </c>
    </row>
    <row r="267">
      <c r="A267" s="5" t="s">
        <v>278</v>
      </c>
      <c r="B267" s="5">
        <v>904.0</v>
      </c>
    </row>
    <row r="268">
      <c r="A268" s="5" t="s">
        <v>227</v>
      </c>
      <c r="B268" s="5">
        <v>903.0</v>
      </c>
    </row>
    <row r="269">
      <c r="A269" s="5" t="s">
        <v>147</v>
      </c>
      <c r="B269" s="5">
        <v>912.0</v>
      </c>
    </row>
    <row r="270">
      <c r="A270" s="5" t="s">
        <v>212</v>
      </c>
      <c r="B270" s="5">
        <v>904.0</v>
      </c>
    </row>
    <row r="271">
      <c r="A271" s="5" t="s">
        <v>208</v>
      </c>
      <c r="B271" s="5">
        <v>908.0</v>
      </c>
    </row>
    <row r="272">
      <c r="A272" s="5" t="s">
        <v>112</v>
      </c>
      <c r="B272" s="5">
        <v>907.0</v>
      </c>
    </row>
    <row r="273">
      <c r="A273" s="5" t="s">
        <v>330</v>
      </c>
      <c r="B273" s="5">
        <v>914.0</v>
      </c>
    </row>
    <row r="274">
      <c r="A274" s="5" t="s">
        <v>251</v>
      </c>
      <c r="B274" s="5">
        <v>913.0</v>
      </c>
    </row>
    <row r="275">
      <c r="A275" s="5" t="s">
        <v>156</v>
      </c>
      <c r="B275" s="5">
        <v>902.0</v>
      </c>
    </row>
    <row r="276">
      <c r="A276" s="5" t="s">
        <v>183</v>
      </c>
      <c r="B276" s="5">
        <v>909.0</v>
      </c>
    </row>
    <row r="277">
      <c r="A277" s="5" t="s">
        <v>151</v>
      </c>
      <c r="B277" s="5">
        <v>901.0</v>
      </c>
    </row>
    <row r="278">
      <c r="A278" s="5" t="s">
        <v>297</v>
      </c>
      <c r="B278" s="5">
        <v>908.0</v>
      </c>
    </row>
    <row r="279">
      <c r="A279" s="5" t="s">
        <v>181</v>
      </c>
      <c r="B279" s="5">
        <v>902.0</v>
      </c>
    </row>
    <row r="280">
      <c r="A280" s="5" t="s">
        <v>146</v>
      </c>
      <c r="B280" s="5">
        <v>914.0</v>
      </c>
    </row>
    <row r="281">
      <c r="A281" s="5" t="s">
        <v>109</v>
      </c>
      <c r="B281" s="5">
        <v>905.0</v>
      </c>
    </row>
    <row r="282">
      <c r="A282" s="5" t="s">
        <v>71</v>
      </c>
      <c r="B282" s="5">
        <v>914.0</v>
      </c>
    </row>
    <row r="283">
      <c r="A283" s="5" t="s">
        <v>83</v>
      </c>
      <c r="B283" s="5">
        <v>910.0</v>
      </c>
    </row>
    <row r="284">
      <c r="A284" s="5" t="s">
        <v>135</v>
      </c>
      <c r="B284" s="5">
        <v>914.0</v>
      </c>
    </row>
    <row r="285">
      <c r="A285" s="5" t="s">
        <v>292</v>
      </c>
      <c r="B285" s="5">
        <v>912.0</v>
      </c>
    </row>
    <row r="286">
      <c r="A286" s="5" t="s">
        <v>315</v>
      </c>
      <c r="B286" s="5">
        <v>904.0</v>
      </c>
    </row>
    <row r="287">
      <c r="A287" s="5" t="s">
        <v>134</v>
      </c>
      <c r="B287" s="5">
        <v>910.0</v>
      </c>
    </row>
    <row r="288">
      <c r="A288" s="5" t="s">
        <v>249</v>
      </c>
      <c r="B288" s="5">
        <v>901.0</v>
      </c>
    </row>
    <row r="289">
      <c r="A289" s="5" t="s">
        <v>232</v>
      </c>
      <c r="B289" s="5">
        <v>908.0</v>
      </c>
    </row>
    <row r="290">
      <c r="A290" s="5" t="s">
        <v>314</v>
      </c>
      <c r="B290" s="5">
        <v>902.0</v>
      </c>
    </row>
    <row r="291">
      <c r="A291" s="5" t="s">
        <v>165</v>
      </c>
      <c r="B291" s="5">
        <v>913.0</v>
      </c>
    </row>
    <row r="292">
      <c r="A292" s="5" t="s">
        <v>197</v>
      </c>
      <c r="B292" s="5">
        <v>902.0</v>
      </c>
    </row>
    <row r="293">
      <c r="A293" s="5" t="s">
        <v>10</v>
      </c>
      <c r="B293" s="5">
        <v>902.0</v>
      </c>
    </row>
    <row r="294">
      <c r="A294" s="5" t="s">
        <v>64</v>
      </c>
      <c r="B294" s="5">
        <v>906.0</v>
      </c>
    </row>
    <row r="295">
      <c r="A295" s="5" t="s">
        <v>131</v>
      </c>
      <c r="B295" s="5">
        <v>901.0</v>
      </c>
    </row>
    <row r="296">
      <c r="A296" s="5" t="s">
        <v>351</v>
      </c>
      <c r="B296" s="5">
        <v>909.0</v>
      </c>
    </row>
    <row r="297">
      <c r="A297" s="5" t="s">
        <v>238</v>
      </c>
      <c r="B297" s="5">
        <v>901.0</v>
      </c>
    </row>
    <row r="298">
      <c r="A298" s="5" t="s">
        <v>259</v>
      </c>
      <c r="B298" s="5">
        <v>909.0</v>
      </c>
    </row>
    <row r="299">
      <c r="A299" s="5" t="s">
        <v>247</v>
      </c>
      <c r="B299" s="5">
        <v>909.0</v>
      </c>
    </row>
    <row r="300">
      <c r="A300" s="5" t="s">
        <v>82</v>
      </c>
      <c r="B300" s="5">
        <v>908.0</v>
      </c>
    </row>
    <row r="301">
      <c r="A301" s="5" t="s">
        <v>96</v>
      </c>
      <c r="B301" s="5">
        <v>910.0</v>
      </c>
    </row>
    <row r="302">
      <c r="A302" s="5" t="s">
        <v>4</v>
      </c>
      <c r="B302" s="5">
        <v>909.0</v>
      </c>
    </row>
    <row r="303">
      <c r="A303" s="5" t="s">
        <v>293</v>
      </c>
      <c r="B303" s="5">
        <v>904.0</v>
      </c>
    </row>
    <row r="304">
      <c r="A304" s="5" t="s">
        <v>88</v>
      </c>
      <c r="B304" s="5">
        <v>909.0</v>
      </c>
    </row>
    <row r="305">
      <c r="A305" s="5" t="s">
        <v>218</v>
      </c>
      <c r="B305" s="5">
        <v>914.0</v>
      </c>
    </row>
    <row r="306">
      <c r="A306" s="5" t="s">
        <v>284</v>
      </c>
      <c r="B306" s="5">
        <v>911.0</v>
      </c>
    </row>
    <row r="307">
      <c r="A307" s="5" t="s">
        <v>319</v>
      </c>
      <c r="B307" s="5">
        <v>905.0</v>
      </c>
    </row>
    <row r="308">
      <c r="A308" s="5" t="s">
        <v>101</v>
      </c>
      <c r="B308" s="5">
        <v>911.0</v>
      </c>
    </row>
    <row r="309">
      <c r="A309" s="5" t="s">
        <v>279</v>
      </c>
      <c r="B309" s="5">
        <v>908.0</v>
      </c>
    </row>
    <row r="310">
      <c r="A310" s="5" t="s">
        <v>30</v>
      </c>
      <c r="B310" s="5">
        <v>908.0</v>
      </c>
    </row>
    <row r="311">
      <c r="A311" s="5" t="s">
        <v>65</v>
      </c>
      <c r="B311" s="5">
        <v>907.0</v>
      </c>
    </row>
    <row r="312">
      <c r="A312" s="5" t="s">
        <v>154</v>
      </c>
      <c r="B312" s="5">
        <v>901.0</v>
      </c>
    </row>
    <row r="313">
      <c r="A313" s="5" t="s">
        <v>113</v>
      </c>
      <c r="B313" s="5">
        <v>912.0</v>
      </c>
    </row>
    <row r="314">
      <c r="A314" s="5" t="s">
        <v>312</v>
      </c>
      <c r="B314" s="5">
        <v>912.0</v>
      </c>
    </row>
    <row r="315">
      <c r="A315" s="5" t="s">
        <v>50</v>
      </c>
      <c r="B315" s="5">
        <v>904.0</v>
      </c>
    </row>
    <row r="316">
      <c r="A316" s="5" t="s">
        <v>136</v>
      </c>
      <c r="B316" s="5">
        <v>911.0</v>
      </c>
    </row>
    <row r="317">
      <c r="A317" s="5" t="s">
        <v>26</v>
      </c>
      <c r="B317" s="5">
        <v>912.0</v>
      </c>
    </row>
    <row r="318">
      <c r="A318" s="5" t="s">
        <v>201</v>
      </c>
      <c r="B318" s="5">
        <v>905.0</v>
      </c>
    </row>
    <row r="319">
      <c r="A319" s="5" t="s">
        <v>302</v>
      </c>
      <c r="B319" s="5">
        <v>912.0</v>
      </c>
    </row>
    <row r="320">
      <c r="A320" s="5" t="s">
        <v>338</v>
      </c>
      <c r="B320" s="5">
        <v>908.0</v>
      </c>
    </row>
    <row r="321">
      <c r="A321" s="5" t="s">
        <v>240</v>
      </c>
      <c r="B321" s="5">
        <v>909.0</v>
      </c>
    </row>
    <row r="322">
      <c r="A322" s="5" t="s">
        <v>164</v>
      </c>
      <c r="B322" s="5">
        <v>913.0</v>
      </c>
    </row>
    <row r="323">
      <c r="A323" s="5" t="s">
        <v>337</v>
      </c>
      <c r="B323" s="5">
        <v>903.0</v>
      </c>
    </row>
    <row r="324">
      <c r="A324" s="5" t="s">
        <v>280</v>
      </c>
      <c r="B324" s="5">
        <v>910.0</v>
      </c>
    </row>
    <row r="325">
      <c r="A325" s="5" t="s">
        <v>245</v>
      </c>
      <c r="B325" s="5">
        <v>905.0</v>
      </c>
    </row>
    <row r="326">
      <c r="A326" s="5" t="s">
        <v>99</v>
      </c>
      <c r="B326" s="5">
        <v>907.0</v>
      </c>
    </row>
    <row r="327">
      <c r="A327" s="5" t="s">
        <v>35</v>
      </c>
      <c r="B327" s="5">
        <v>902.0</v>
      </c>
    </row>
    <row r="328">
      <c r="A328" s="5" t="s">
        <v>198</v>
      </c>
      <c r="B328" s="5">
        <v>908.0</v>
      </c>
    </row>
    <row r="329">
      <c r="A329" s="5" t="s">
        <v>219</v>
      </c>
      <c r="B329" s="5">
        <v>911.0</v>
      </c>
    </row>
    <row r="330">
      <c r="A330" s="5" t="s">
        <v>318</v>
      </c>
      <c r="B330" s="5">
        <v>912.0</v>
      </c>
    </row>
    <row r="331">
      <c r="A331" s="5" t="s">
        <v>97</v>
      </c>
      <c r="B331" s="5">
        <v>911.0</v>
      </c>
    </row>
    <row r="332">
      <c r="A332" s="5" t="s">
        <v>270</v>
      </c>
      <c r="B332" s="5">
        <v>910.0</v>
      </c>
    </row>
    <row r="333">
      <c r="A333" s="5" t="s">
        <v>179</v>
      </c>
      <c r="B333" s="5">
        <v>913.0</v>
      </c>
    </row>
    <row r="334">
      <c r="A334" s="5" t="s">
        <v>320</v>
      </c>
      <c r="B334" s="5">
        <v>911.0</v>
      </c>
    </row>
    <row r="335">
      <c r="A335" s="5" t="s">
        <v>235</v>
      </c>
      <c r="B335" s="5">
        <v>904.0</v>
      </c>
    </row>
    <row r="336">
      <c r="A336" s="5" t="s">
        <v>192</v>
      </c>
      <c r="B336" s="5">
        <v>902.0</v>
      </c>
    </row>
    <row r="337">
      <c r="A337" s="5" t="s">
        <v>340</v>
      </c>
      <c r="B337" s="5">
        <v>909.0</v>
      </c>
    </row>
    <row r="338">
      <c r="A338" s="5" t="s">
        <v>40</v>
      </c>
      <c r="B338" s="5">
        <v>908.0</v>
      </c>
    </row>
    <row r="339">
      <c r="A339" s="5" t="s">
        <v>143</v>
      </c>
      <c r="B339" s="5">
        <v>911.0</v>
      </c>
    </row>
    <row r="340">
      <c r="A340" s="5" t="s">
        <v>76</v>
      </c>
      <c r="B340" s="5">
        <v>902.0</v>
      </c>
    </row>
    <row r="341">
      <c r="A341" s="5" t="s">
        <v>120</v>
      </c>
      <c r="B341" s="5">
        <v>905.0</v>
      </c>
    </row>
    <row r="342">
      <c r="A342" s="5" t="s">
        <v>39</v>
      </c>
      <c r="B342" s="5">
        <v>905.0</v>
      </c>
    </row>
    <row r="343">
      <c r="A343" s="5" t="s">
        <v>32</v>
      </c>
      <c r="B343" s="5">
        <v>913.0</v>
      </c>
    </row>
    <row r="344">
      <c r="A344" s="5" t="s">
        <v>203</v>
      </c>
      <c r="B344" s="5">
        <v>903.0</v>
      </c>
    </row>
    <row r="345">
      <c r="A345" s="5" t="s">
        <v>272</v>
      </c>
      <c r="B345" s="5">
        <v>902.0</v>
      </c>
    </row>
    <row r="346">
      <c r="A346" s="5" t="s">
        <v>239</v>
      </c>
      <c r="B346" s="5">
        <v>913.0</v>
      </c>
    </row>
    <row r="347">
      <c r="A347" s="5" t="s">
        <v>190</v>
      </c>
      <c r="B347" s="5">
        <v>912.0</v>
      </c>
    </row>
    <row r="348">
      <c r="A348" s="5" t="s">
        <v>150</v>
      </c>
      <c r="B348" s="5">
        <v>906.0</v>
      </c>
    </row>
    <row r="349">
      <c r="A349" s="5" t="s">
        <v>141</v>
      </c>
      <c r="B349" s="5">
        <v>903.0</v>
      </c>
    </row>
    <row r="350">
      <c r="A350" s="5" t="s">
        <v>144</v>
      </c>
      <c r="B350" s="5">
        <v>912.0</v>
      </c>
    </row>
    <row r="351">
      <c r="A351" s="5" t="s">
        <v>169</v>
      </c>
      <c r="B351" s="5">
        <v>914.0</v>
      </c>
    </row>
    <row r="352">
      <c r="A352" s="5" t="s">
        <v>447</v>
      </c>
      <c r="B352" s="5">
        <v>1001.0</v>
      </c>
    </row>
    <row r="353">
      <c r="A353" s="5" t="s">
        <v>558</v>
      </c>
      <c r="B353" s="5">
        <v>1002.0</v>
      </c>
    </row>
    <row r="354">
      <c r="A354" s="5" t="s">
        <v>642</v>
      </c>
      <c r="B354" s="5">
        <v>1002.0</v>
      </c>
    </row>
    <row r="355">
      <c r="A355" s="5" t="s">
        <v>565</v>
      </c>
      <c r="B355" s="5">
        <v>1010.0</v>
      </c>
    </row>
    <row r="356">
      <c r="A356" s="5" t="s">
        <v>508</v>
      </c>
      <c r="B356" s="5">
        <v>1009.0</v>
      </c>
    </row>
    <row r="357">
      <c r="A357" s="5" t="s">
        <v>359</v>
      </c>
      <c r="B357" s="5">
        <v>1012.0</v>
      </c>
    </row>
    <row r="358">
      <c r="A358" s="5" t="s">
        <v>384</v>
      </c>
      <c r="B358" s="5">
        <v>1009.0</v>
      </c>
    </row>
    <row r="359">
      <c r="A359" s="5" t="s">
        <v>433</v>
      </c>
      <c r="B359" s="5">
        <v>1013.0</v>
      </c>
    </row>
    <row r="360">
      <c r="A360" s="5" t="s">
        <v>576</v>
      </c>
      <c r="B360" s="5">
        <v>1008.0</v>
      </c>
    </row>
    <row r="361">
      <c r="A361" s="5" t="s">
        <v>527</v>
      </c>
      <c r="B361" s="5">
        <v>1014.0</v>
      </c>
    </row>
    <row r="362">
      <c r="A362" s="5" t="s">
        <v>459</v>
      </c>
      <c r="B362" s="5">
        <v>1004.0</v>
      </c>
    </row>
    <row r="363">
      <c r="A363" s="5" t="s">
        <v>540</v>
      </c>
      <c r="B363" s="5">
        <v>1005.0</v>
      </c>
    </row>
    <row r="364">
      <c r="A364" s="5" t="s">
        <v>604</v>
      </c>
      <c r="B364" s="5">
        <v>1003.0</v>
      </c>
    </row>
    <row r="365">
      <c r="A365" s="5" t="s">
        <v>601</v>
      </c>
      <c r="B365" s="5">
        <v>1007.0</v>
      </c>
    </row>
    <row r="366">
      <c r="A366" s="5" t="s">
        <v>615</v>
      </c>
      <c r="B366" s="5">
        <v>1005.0</v>
      </c>
    </row>
    <row r="367">
      <c r="A367" s="5" t="s">
        <v>458</v>
      </c>
      <c r="B367" s="5">
        <v>1009.0</v>
      </c>
    </row>
    <row r="368">
      <c r="A368" s="5" t="s">
        <v>434</v>
      </c>
      <c r="B368" s="5">
        <v>1009.0</v>
      </c>
    </row>
    <row r="369">
      <c r="A369" s="5" t="s">
        <v>665</v>
      </c>
      <c r="B369" s="5">
        <v>1004.0</v>
      </c>
    </row>
    <row r="370">
      <c r="A370" s="5" t="s">
        <v>672</v>
      </c>
      <c r="B370" s="5">
        <v>1007.0</v>
      </c>
    </row>
    <row r="371">
      <c r="A371" s="5" t="s">
        <v>462</v>
      </c>
      <c r="B371" s="5">
        <v>1006.0</v>
      </c>
    </row>
    <row r="372">
      <c r="A372" s="5" t="s">
        <v>640</v>
      </c>
      <c r="B372" s="5">
        <v>1011.0</v>
      </c>
    </row>
    <row r="373">
      <c r="A373" s="5" t="s">
        <v>379</v>
      </c>
      <c r="B373" s="5">
        <v>1004.0</v>
      </c>
    </row>
    <row r="374">
      <c r="A374" s="5" t="s">
        <v>519</v>
      </c>
      <c r="B374" s="5">
        <v>1006.0</v>
      </c>
    </row>
    <row r="375">
      <c r="A375" s="5" t="s">
        <v>656</v>
      </c>
      <c r="B375" s="5">
        <v>1005.0</v>
      </c>
    </row>
    <row r="376">
      <c r="A376" s="5" t="s">
        <v>453</v>
      </c>
      <c r="B376" s="5">
        <v>1012.0</v>
      </c>
    </row>
    <row r="377">
      <c r="A377" s="5" t="s">
        <v>430</v>
      </c>
      <c r="B377" s="5">
        <v>1012.0</v>
      </c>
    </row>
    <row r="378">
      <c r="A378" s="5" t="s">
        <v>437</v>
      </c>
      <c r="B378" s="5">
        <v>1002.0</v>
      </c>
    </row>
    <row r="379">
      <c r="A379" s="5" t="s">
        <v>378</v>
      </c>
      <c r="B379" s="5">
        <v>1010.0</v>
      </c>
    </row>
    <row r="380">
      <c r="A380" s="5" t="s">
        <v>475</v>
      </c>
      <c r="B380" s="5">
        <v>1003.0</v>
      </c>
    </row>
    <row r="381">
      <c r="A381" s="5" t="s">
        <v>504</v>
      </c>
      <c r="B381" s="5">
        <v>1011.0</v>
      </c>
    </row>
    <row r="382">
      <c r="A382" s="5" t="s">
        <v>441</v>
      </c>
      <c r="B382" s="5">
        <v>1001.0</v>
      </c>
    </row>
    <row r="383">
      <c r="A383" s="5" t="s">
        <v>501</v>
      </c>
      <c r="B383" s="5">
        <v>1014.0</v>
      </c>
    </row>
    <row r="384">
      <c r="A384" s="5" t="s">
        <v>675</v>
      </c>
      <c r="B384" s="5">
        <v>1009.0</v>
      </c>
    </row>
    <row r="385">
      <c r="A385" s="5" t="s">
        <v>554</v>
      </c>
      <c r="B385" s="5">
        <v>1013.0</v>
      </c>
    </row>
    <row r="386">
      <c r="A386" s="5" t="s">
        <v>449</v>
      </c>
      <c r="B386" s="5">
        <v>1010.0</v>
      </c>
    </row>
    <row r="387">
      <c r="A387" s="5" t="s">
        <v>365</v>
      </c>
      <c r="B387" s="5">
        <v>1012.0</v>
      </c>
    </row>
    <row r="388">
      <c r="A388" s="5" t="s">
        <v>592</v>
      </c>
      <c r="B388" s="5">
        <v>1007.0</v>
      </c>
    </row>
    <row r="389">
      <c r="A389" s="5" t="s">
        <v>502</v>
      </c>
      <c r="B389" s="5">
        <v>1001.0</v>
      </c>
    </row>
    <row r="390">
      <c r="A390" s="5" t="s">
        <v>357</v>
      </c>
      <c r="B390" s="5">
        <v>1006.0</v>
      </c>
    </row>
    <row r="391">
      <c r="A391" s="5" t="s">
        <v>397</v>
      </c>
      <c r="B391" s="5">
        <v>1011.0</v>
      </c>
    </row>
    <row r="392">
      <c r="A392" s="5" t="s">
        <v>418</v>
      </c>
      <c r="B392" s="5">
        <v>1008.0</v>
      </c>
    </row>
    <row r="393">
      <c r="A393" s="5" t="s">
        <v>621</v>
      </c>
      <c r="B393" s="5">
        <v>1012.0</v>
      </c>
    </row>
    <row r="394">
      <c r="A394" s="5" t="s">
        <v>562</v>
      </c>
      <c r="B394" s="5">
        <v>1005.0</v>
      </c>
    </row>
    <row r="395">
      <c r="A395" s="5" t="s">
        <v>648</v>
      </c>
      <c r="B395" s="5">
        <v>1008.0</v>
      </c>
    </row>
    <row r="396">
      <c r="A396" s="5" t="s">
        <v>584</v>
      </c>
      <c r="B396" s="5">
        <v>1004.0</v>
      </c>
    </row>
    <row r="397">
      <c r="A397" s="5" t="s">
        <v>358</v>
      </c>
      <c r="B397" s="5">
        <v>1009.0</v>
      </c>
    </row>
    <row r="398">
      <c r="A398" s="5" t="s">
        <v>507</v>
      </c>
      <c r="B398" s="5">
        <v>1008.0</v>
      </c>
    </row>
    <row r="399">
      <c r="A399" s="5" t="s">
        <v>389</v>
      </c>
      <c r="B399" s="5">
        <v>1010.0</v>
      </c>
    </row>
    <row r="400">
      <c r="A400" s="5" t="s">
        <v>569</v>
      </c>
      <c r="B400" s="5">
        <v>1014.0</v>
      </c>
    </row>
    <row r="401">
      <c r="A401" s="5" t="s">
        <v>417</v>
      </c>
      <c r="B401" s="5">
        <v>1001.0</v>
      </c>
    </row>
    <row r="402">
      <c r="A402" s="5" t="s">
        <v>544</v>
      </c>
      <c r="B402" s="5">
        <v>1012.0</v>
      </c>
    </row>
    <row r="403">
      <c r="A403" s="5" t="s">
        <v>406</v>
      </c>
      <c r="B403" s="5">
        <v>1014.0</v>
      </c>
    </row>
    <row r="404">
      <c r="A404" s="5" t="s">
        <v>451</v>
      </c>
      <c r="B404" s="5">
        <v>1010.0</v>
      </c>
    </row>
    <row r="405">
      <c r="A405" s="5" t="s">
        <v>388</v>
      </c>
      <c r="B405" s="5">
        <v>1010.0</v>
      </c>
    </row>
    <row r="406">
      <c r="A406" s="5" t="s">
        <v>404</v>
      </c>
      <c r="B406" s="5">
        <v>1001.0</v>
      </c>
    </row>
    <row r="407">
      <c r="A407" s="5" t="s">
        <v>664</v>
      </c>
      <c r="B407" s="5">
        <v>1002.0</v>
      </c>
    </row>
    <row r="408">
      <c r="A408" s="5" t="s">
        <v>479</v>
      </c>
      <c r="B408" s="5">
        <v>1012.0</v>
      </c>
    </row>
    <row r="409">
      <c r="A409" s="5" t="s">
        <v>677</v>
      </c>
      <c r="B409" s="5">
        <v>1003.0</v>
      </c>
    </row>
    <row r="410">
      <c r="A410" s="5" t="s">
        <v>425</v>
      </c>
      <c r="B410" s="5">
        <v>1006.0</v>
      </c>
    </row>
    <row r="411">
      <c r="A411" s="5" t="s">
        <v>623</v>
      </c>
      <c r="B411" s="5">
        <v>1004.0</v>
      </c>
    </row>
    <row r="412">
      <c r="A412" s="5" t="s">
        <v>567</v>
      </c>
      <c r="B412" s="5">
        <v>1009.0</v>
      </c>
    </row>
    <row r="413">
      <c r="A413" s="5" t="s">
        <v>516</v>
      </c>
      <c r="B413" s="5">
        <v>1008.0</v>
      </c>
    </row>
    <row r="414">
      <c r="A414" s="5" t="s">
        <v>466</v>
      </c>
      <c r="B414" s="5">
        <v>1002.0</v>
      </c>
    </row>
    <row r="415">
      <c r="A415" s="5" t="s">
        <v>555</v>
      </c>
      <c r="B415" s="5">
        <v>1006.0</v>
      </c>
    </row>
    <row r="416">
      <c r="A416" s="5" t="s">
        <v>514</v>
      </c>
      <c r="B416" s="5">
        <v>1003.0</v>
      </c>
    </row>
    <row r="417">
      <c r="A417" s="5" t="s">
        <v>594</v>
      </c>
      <c r="B417" s="5">
        <v>1014.0</v>
      </c>
    </row>
    <row r="418">
      <c r="A418" s="5" t="s">
        <v>652</v>
      </c>
      <c r="B418" s="5">
        <v>1010.0</v>
      </c>
    </row>
    <row r="419">
      <c r="A419" s="5" t="s">
        <v>500</v>
      </c>
      <c r="B419" s="5">
        <v>1014.0</v>
      </c>
    </row>
    <row r="420">
      <c r="A420" s="5" t="s">
        <v>494</v>
      </c>
      <c r="B420" s="5">
        <v>1010.0</v>
      </c>
    </row>
    <row r="421">
      <c r="A421" s="5" t="s">
        <v>549</v>
      </c>
      <c r="B421" s="5">
        <v>1002.0</v>
      </c>
    </row>
    <row r="422">
      <c r="A422" s="5" t="s">
        <v>363</v>
      </c>
      <c r="B422" s="5">
        <v>1010.0</v>
      </c>
    </row>
    <row r="423">
      <c r="A423" s="5" t="s">
        <v>586</v>
      </c>
      <c r="B423" s="5">
        <v>1002.0</v>
      </c>
    </row>
    <row r="424">
      <c r="A424" s="5" t="s">
        <v>611</v>
      </c>
      <c r="B424" s="5">
        <v>1008.0</v>
      </c>
    </row>
    <row r="425">
      <c r="A425" s="5" t="s">
        <v>411</v>
      </c>
      <c r="B425" s="5">
        <v>1008.0</v>
      </c>
    </row>
    <row r="426">
      <c r="A426" s="5" t="s">
        <v>629</v>
      </c>
      <c r="B426" s="5">
        <v>1006.0</v>
      </c>
    </row>
    <row r="427">
      <c r="A427" s="5" t="s">
        <v>383</v>
      </c>
      <c r="B427" s="5">
        <v>1002.0</v>
      </c>
    </row>
    <row r="428">
      <c r="A428" s="5" t="s">
        <v>600</v>
      </c>
      <c r="B428" s="5">
        <v>1006.0</v>
      </c>
    </row>
    <row r="429">
      <c r="A429" s="5" t="s">
        <v>467</v>
      </c>
      <c r="B429" s="5">
        <v>1003.0</v>
      </c>
    </row>
    <row r="430">
      <c r="A430" s="5" t="s">
        <v>446</v>
      </c>
      <c r="B430" s="5">
        <v>1007.0</v>
      </c>
    </row>
    <row r="431">
      <c r="A431" s="5" t="s">
        <v>678</v>
      </c>
      <c r="B431" s="5">
        <v>1002.0</v>
      </c>
    </row>
    <row r="432">
      <c r="A432" s="5" t="s">
        <v>513</v>
      </c>
      <c r="B432" s="5">
        <v>1013.0</v>
      </c>
    </row>
    <row r="433">
      <c r="A433" s="5" t="s">
        <v>608</v>
      </c>
      <c r="B433" s="5">
        <v>1004.0</v>
      </c>
    </row>
    <row r="434">
      <c r="A434" s="5" t="s">
        <v>427</v>
      </c>
      <c r="B434" s="5">
        <v>1013.0</v>
      </c>
    </row>
    <row r="435">
      <c r="A435" s="5" t="s">
        <v>400</v>
      </c>
      <c r="B435" s="5">
        <v>1011.0</v>
      </c>
    </row>
    <row r="436">
      <c r="A436" s="5" t="s">
        <v>561</v>
      </c>
      <c r="B436" s="5">
        <v>1014.0</v>
      </c>
    </row>
    <row r="437">
      <c r="A437" s="5" t="s">
        <v>521</v>
      </c>
      <c r="B437" s="5">
        <v>1003.0</v>
      </c>
    </row>
    <row r="438">
      <c r="A438" s="5" t="s">
        <v>450</v>
      </c>
      <c r="B438" s="5">
        <v>1008.0</v>
      </c>
    </row>
    <row r="439">
      <c r="A439" s="5" t="s">
        <v>682</v>
      </c>
      <c r="B439" s="5">
        <v>1011.0</v>
      </c>
    </row>
    <row r="440">
      <c r="A440" s="5" t="s">
        <v>468</v>
      </c>
      <c r="B440" s="5">
        <v>1012.0</v>
      </c>
    </row>
    <row r="441">
      <c r="A441" s="5" t="s">
        <v>560</v>
      </c>
      <c r="B441" s="5">
        <v>1004.0</v>
      </c>
    </row>
    <row r="442">
      <c r="A442" s="5" t="s">
        <v>486</v>
      </c>
      <c r="B442" s="5">
        <v>1006.0</v>
      </c>
    </row>
    <row r="443">
      <c r="A443" s="5" t="s">
        <v>482</v>
      </c>
      <c r="B443" s="5">
        <v>1010.0</v>
      </c>
    </row>
    <row r="444">
      <c r="A444" s="5" t="s">
        <v>571</v>
      </c>
      <c r="B444" s="5">
        <v>1008.0</v>
      </c>
    </row>
    <row r="445">
      <c r="A445" s="5" t="s">
        <v>657</v>
      </c>
      <c r="B445" s="5">
        <v>1002.0</v>
      </c>
    </row>
    <row r="446">
      <c r="A446" s="5" t="s">
        <v>432</v>
      </c>
      <c r="B446" s="5">
        <v>1008.0</v>
      </c>
    </row>
    <row r="447">
      <c r="A447" s="5" t="s">
        <v>380</v>
      </c>
      <c r="B447" s="5">
        <v>1005.0</v>
      </c>
    </row>
    <row r="448">
      <c r="A448" s="5" t="s">
        <v>420</v>
      </c>
      <c r="B448" s="5">
        <v>1003.0</v>
      </c>
    </row>
    <row r="449">
      <c r="A449" s="5" t="s">
        <v>460</v>
      </c>
      <c r="B449" s="5">
        <v>1007.0</v>
      </c>
    </row>
    <row r="450">
      <c r="A450" s="5" t="s">
        <v>631</v>
      </c>
      <c r="B450" s="5">
        <v>1003.0</v>
      </c>
    </row>
    <row r="451">
      <c r="A451" s="5" t="s">
        <v>596</v>
      </c>
      <c r="B451" s="5">
        <v>1002.0</v>
      </c>
    </row>
    <row r="452">
      <c r="A452" s="5" t="s">
        <v>564</v>
      </c>
      <c r="B452" s="5">
        <v>1005.0</v>
      </c>
    </row>
    <row r="453">
      <c r="A453" s="5" t="s">
        <v>461</v>
      </c>
      <c r="B453" s="5">
        <v>1007.0</v>
      </c>
    </row>
    <row r="454">
      <c r="A454" s="5" t="s">
        <v>465</v>
      </c>
      <c r="B454" s="5">
        <v>1004.0</v>
      </c>
    </row>
    <row r="455">
      <c r="A455" s="5" t="s">
        <v>408</v>
      </c>
      <c r="B455" s="5">
        <v>1005.0</v>
      </c>
    </row>
    <row r="456">
      <c r="A456" s="5" t="s">
        <v>581</v>
      </c>
      <c r="B456" s="5">
        <v>1002.0</v>
      </c>
    </row>
    <row r="457">
      <c r="A457" s="5" t="s">
        <v>619</v>
      </c>
      <c r="B457" s="5">
        <v>1014.0</v>
      </c>
    </row>
    <row r="458">
      <c r="A458" s="5" t="s">
        <v>628</v>
      </c>
      <c r="B458" s="5">
        <v>1001.0</v>
      </c>
    </row>
    <row r="459">
      <c r="A459" s="5" t="s">
        <v>650</v>
      </c>
      <c r="B459" s="5">
        <v>1007.0</v>
      </c>
    </row>
    <row r="460">
      <c r="A460" s="5" t="s">
        <v>538</v>
      </c>
      <c r="B460" s="5">
        <v>1014.0</v>
      </c>
    </row>
    <row r="461">
      <c r="A461" s="5" t="s">
        <v>435</v>
      </c>
      <c r="B461" s="5">
        <v>1008.0</v>
      </c>
    </row>
    <row r="462">
      <c r="A462" s="5" t="s">
        <v>472</v>
      </c>
      <c r="B462" s="5">
        <v>1009.0</v>
      </c>
    </row>
    <row r="463">
      <c r="A463" s="5" t="s">
        <v>680</v>
      </c>
      <c r="B463" s="5">
        <v>1014.0</v>
      </c>
    </row>
    <row r="464">
      <c r="A464" s="5" t="s">
        <v>673</v>
      </c>
      <c r="B464" s="5">
        <v>1006.0</v>
      </c>
    </row>
    <row r="465">
      <c r="A465" s="5" t="s">
        <v>413</v>
      </c>
      <c r="B465" s="5">
        <v>1001.0</v>
      </c>
    </row>
    <row r="466">
      <c r="A466" s="5" t="s">
        <v>510</v>
      </c>
      <c r="B466" s="5">
        <v>1007.0</v>
      </c>
    </row>
    <row r="467">
      <c r="A467" s="5" t="s">
        <v>370</v>
      </c>
      <c r="B467" s="5">
        <v>1014.0</v>
      </c>
    </row>
    <row r="468">
      <c r="A468" s="5" t="s">
        <v>532</v>
      </c>
      <c r="B468" s="5">
        <v>1005.0</v>
      </c>
    </row>
    <row r="469">
      <c r="A469" s="5" t="s">
        <v>366</v>
      </c>
      <c r="B469" s="5">
        <v>1005.0</v>
      </c>
    </row>
    <row r="470">
      <c r="A470" s="5" t="s">
        <v>671</v>
      </c>
      <c r="B470" s="5">
        <v>1014.0</v>
      </c>
    </row>
    <row r="471">
      <c r="A471" s="5" t="s">
        <v>537</v>
      </c>
      <c r="B471" s="5">
        <v>1006.0</v>
      </c>
    </row>
    <row r="472">
      <c r="A472" s="5" t="s">
        <v>369</v>
      </c>
      <c r="B472" s="5">
        <v>1013.0</v>
      </c>
    </row>
    <row r="473">
      <c r="A473" s="5" t="s">
        <v>602</v>
      </c>
      <c r="B473" s="5">
        <v>1011.0</v>
      </c>
    </row>
    <row r="474">
      <c r="A474" s="5" t="s">
        <v>653</v>
      </c>
      <c r="B474" s="5">
        <v>1013.0</v>
      </c>
    </row>
    <row r="475">
      <c r="A475" s="5" t="s">
        <v>394</v>
      </c>
      <c r="B475" s="5">
        <v>1001.0</v>
      </c>
    </row>
    <row r="476">
      <c r="A476" s="5" t="s">
        <v>679</v>
      </c>
      <c r="B476" s="5">
        <v>1006.0</v>
      </c>
    </row>
    <row r="477">
      <c r="A477" s="5" t="s">
        <v>439</v>
      </c>
      <c r="B477" s="5">
        <v>1005.0</v>
      </c>
    </row>
    <row r="478">
      <c r="A478" s="5" t="s">
        <v>480</v>
      </c>
      <c r="B478" s="5">
        <v>1008.0</v>
      </c>
    </row>
    <row r="479">
      <c r="A479" s="5" t="s">
        <v>492</v>
      </c>
      <c r="B479" s="5">
        <v>1007.0</v>
      </c>
    </row>
    <row r="480">
      <c r="A480" s="5" t="s">
        <v>517</v>
      </c>
      <c r="B480" s="5">
        <v>1001.0</v>
      </c>
    </row>
    <row r="481">
      <c r="A481" s="5" t="s">
        <v>646</v>
      </c>
      <c r="B481" s="5">
        <v>1011.0</v>
      </c>
    </row>
    <row r="482">
      <c r="A482" s="5" t="s">
        <v>391</v>
      </c>
      <c r="B482" s="5">
        <v>1006.0</v>
      </c>
    </row>
    <row r="483">
      <c r="A483" s="5" t="s">
        <v>463</v>
      </c>
      <c r="B483" s="5">
        <v>1008.0</v>
      </c>
    </row>
    <row r="484">
      <c r="A484" s="5" t="s">
        <v>410</v>
      </c>
      <c r="B484" s="5">
        <v>1011.0</v>
      </c>
    </row>
    <row r="485">
      <c r="A485" s="5" t="s">
        <v>423</v>
      </c>
      <c r="B485" s="5">
        <v>1010.0</v>
      </c>
    </row>
    <row r="486">
      <c r="A486" s="5" t="s">
        <v>625</v>
      </c>
      <c r="B486" s="5">
        <v>1011.0</v>
      </c>
    </row>
    <row r="487">
      <c r="A487" s="5" t="s">
        <v>626</v>
      </c>
      <c r="B487" s="5">
        <v>1007.0</v>
      </c>
    </row>
    <row r="488">
      <c r="A488" s="5" t="s">
        <v>609</v>
      </c>
      <c r="B488" s="5">
        <v>1012.0</v>
      </c>
    </row>
    <row r="489">
      <c r="A489" s="5" t="s">
        <v>520</v>
      </c>
      <c r="B489" s="5">
        <v>1007.0</v>
      </c>
    </row>
    <row r="490">
      <c r="A490" s="5" t="s">
        <v>685</v>
      </c>
      <c r="B490" s="5">
        <v>1005.0</v>
      </c>
    </row>
    <row r="491">
      <c r="A491" s="5" t="s">
        <v>563</v>
      </c>
      <c r="B491" s="5">
        <v>1011.0</v>
      </c>
    </row>
    <row r="492">
      <c r="A492" s="5" t="s">
        <v>637</v>
      </c>
      <c r="B492" s="5">
        <v>1009.0</v>
      </c>
    </row>
    <row r="493">
      <c r="A493" s="5" t="s">
        <v>409</v>
      </c>
      <c r="B493" s="5">
        <v>1003.0</v>
      </c>
    </row>
    <row r="494">
      <c r="A494" s="5" t="s">
        <v>454</v>
      </c>
      <c r="B494" s="5">
        <v>1004.0</v>
      </c>
    </row>
    <row r="495">
      <c r="A495" s="5" t="s">
        <v>368</v>
      </c>
      <c r="B495" s="5">
        <v>1013.0</v>
      </c>
    </row>
    <row r="496">
      <c r="A496" s="5" t="s">
        <v>477</v>
      </c>
      <c r="B496" s="5">
        <v>1003.0</v>
      </c>
    </row>
    <row r="497">
      <c r="A497" s="5" t="s">
        <v>649</v>
      </c>
      <c r="B497" s="5">
        <v>1004.0</v>
      </c>
    </row>
    <row r="498">
      <c r="A498" s="5" t="s">
        <v>401</v>
      </c>
      <c r="B498" s="5">
        <v>1006.0</v>
      </c>
    </row>
    <row r="499">
      <c r="A499" s="5" t="s">
        <v>505</v>
      </c>
      <c r="B499" s="5">
        <v>1003.0</v>
      </c>
    </row>
    <row r="500">
      <c r="A500" s="5" t="s">
        <v>398</v>
      </c>
      <c r="B500" s="5">
        <v>1012.0</v>
      </c>
    </row>
    <row r="501">
      <c r="A501" s="5" t="s">
        <v>390</v>
      </c>
      <c r="B501" s="5">
        <v>1002.0</v>
      </c>
    </row>
    <row r="502">
      <c r="A502" s="5" t="s">
        <v>367</v>
      </c>
      <c r="B502" s="5">
        <v>1011.0</v>
      </c>
    </row>
    <row r="503">
      <c r="A503" s="5" t="s">
        <v>589</v>
      </c>
      <c r="B503" s="5">
        <v>1001.0</v>
      </c>
    </row>
    <row r="504">
      <c r="A504" s="5" t="s">
        <v>583</v>
      </c>
      <c r="B504" s="5">
        <v>1006.0</v>
      </c>
    </row>
    <row r="505">
      <c r="A505" s="5" t="s">
        <v>559</v>
      </c>
      <c r="B505" s="5">
        <v>1007.0</v>
      </c>
    </row>
    <row r="506">
      <c r="A506" s="5" t="s">
        <v>518</v>
      </c>
      <c r="B506" s="5">
        <v>1012.0</v>
      </c>
    </row>
    <row r="507">
      <c r="A507" s="5" t="s">
        <v>476</v>
      </c>
      <c r="B507" s="5">
        <v>1009.0</v>
      </c>
    </row>
    <row r="508">
      <c r="A508" s="5" t="s">
        <v>426</v>
      </c>
      <c r="B508" s="5">
        <v>1003.0</v>
      </c>
    </row>
    <row r="509">
      <c r="A509" s="5" t="s">
        <v>591</v>
      </c>
      <c r="B509" s="5">
        <v>1006.0</v>
      </c>
    </row>
    <row r="510">
      <c r="A510" s="5" t="s">
        <v>469</v>
      </c>
      <c r="B510" s="5">
        <v>1003.0</v>
      </c>
    </row>
    <row r="511">
      <c r="A511" s="5" t="s">
        <v>452</v>
      </c>
      <c r="B511" s="5">
        <v>1014.0</v>
      </c>
    </row>
    <row r="512">
      <c r="A512" s="5" t="s">
        <v>386</v>
      </c>
      <c r="B512" s="5">
        <v>1002.0</v>
      </c>
    </row>
    <row r="513">
      <c r="A513" s="5" t="s">
        <v>445</v>
      </c>
      <c r="B513" s="5">
        <v>1002.0</v>
      </c>
    </row>
    <row r="514">
      <c r="A514" s="5" t="s">
        <v>630</v>
      </c>
      <c r="B514" s="5">
        <v>1009.0</v>
      </c>
    </row>
    <row r="515">
      <c r="A515" s="5" t="s">
        <v>402</v>
      </c>
      <c r="B515" s="5">
        <v>1005.0</v>
      </c>
    </row>
    <row r="516">
      <c r="A516" s="5" t="s">
        <v>570</v>
      </c>
      <c r="B516" s="5">
        <v>1005.0</v>
      </c>
    </row>
    <row r="517">
      <c r="A517" s="5" t="s">
        <v>548</v>
      </c>
      <c r="B517" s="5">
        <v>1004.0</v>
      </c>
    </row>
    <row r="518">
      <c r="A518" s="5" t="s">
        <v>414</v>
      </c>
      <c r="B518" s="5">
        <v>1012.0</v>
      </c>
    </row>
    <row r="519">
      <c r="A519" s="5" t="s">
        <v>361</v>
      </c>
      <c r="B519" s="5">
        <v>1013.0</v>
      </c>
    </row>
    <row r="520">
      <c r="A520" s="5" t="s">
        <v>663</v>
      </c>
      <c r="B520" s="5">
        <v>1009.0</v>
      </c>
    </row>
    <row r="521">
      <c r="A521" s="5" t="s">
        <v>582</v>
      </c>
      <c r="B521" s="5">
        <v>1005.0</v>
      </c>
    </row>
    <row r="522">
      <c r="A522" s="5" t="s">
        <v>488</v>
      </c>
      <c r="B522" s="5">
        <v>1007.0</v>
      </c>
    </row>
    <row r="523">
      <c r="A523" s="5" t="s">
        <v>661</v>
      </c>
      <c r="B523" s="5">
        <v>1011.0</v>
      </c>
    </row>
    <row r="524">
      <c r="A524" s="5" t="s">
        <v>473</v>
      </c>
      <c r="B524" s="5">
        <v>1014.0</v>
      </c>
    </row>
    <row r="525">
      <c r="A525" s="5" t="s">
        <v>403</v>
      </c>
      <c r="B525" s="5">
        <v>1001.0</v>
      </c>
    </row>
    <row r="526">
      <c r="A526" s="5" t="s">
        <v>424</v>
      </c>
      <c r="B526" s="5">
        <v>1009.0</v>
      </c>
    </row>
    <row r="527">
      <c r="A527" s="5" t="s">
        <v>636</v>
      </c>
      <c r="B527" s="5">
        <v>1003.0</v>
      </c>
    </row>
    <row r="528">
      <c r="A528" s="5" t="s">
        <v>490</v>
      </c>
      <c r="B528" s="5">
        <v>1004.0</v>
      </c>
    </row>
    <row r="529">
      <c r="A529" s="5" t="s">
        <v>442</v>
      </c>
      <c r="B529" s="5">
        <v>1001.0</v>
      </c>
    </row>
    <row r="530">
      <c r="A530" s="5" t="s">
        <v>506</v>
      </c>
      <c r="B530" s="5">
        <v>1001.0</v>
      </c>
    </row>
    <row r="531">
      <c r="A531" s="5" t="s">
        <v>456</v>
      </c>
      <c r="B531" s="5">
        <v>1003.0</v>
      </c>
    </row>
    <row r="532">
      <c r="A532" s="5" t="s">
        <v>557</v>
      </c>
      <c r="B532" s="5">
        <v>1008.0</v>
      </c>
    </row>
    <row r="533">
      <c r="A533" s="5" t="s">
        <v>464</v>
      </c>
      <c r="B533" s="5">
        <v>1001.0</v>
      </c>
    </row>
    <row r="534">
      <c r="A534" s="5" t="s">
        <v>509</v>
      </c>
      <c r="B534" s="5">
        <v>1012.0</v>
      </c>
    </row>
    <row r="535">
      <c r="A535" s="5" t="s">
        <v>493</v>
      </c>
      <c r="B535" s="5">
        <v>1011.0</v>
      </c>
    </row>
    <row r="536">
      <c r="A536" s="5" t="s">
        <v>645</v>
      </c>
      <c r="B536" s="5">
        <v>1010.0</v>
      </c>
    </row>
    <row r="537">
      <c r="A537" s="5" t="s">
        <v>655</v>
      </c>
      <c r="B537" s="5">
        <v>1012.0</v>
      </c>
    </row>
    <row r="538">
      <c r="A538" s="5" t="s">
        <v>483</v>
      </c>
      <c r="B538" s="5">
        <v>1004.0</v>
      </c>
    </row>
    <row r="539">
      <c r="A539" s="5" t="s">
        <v>543</v>
      </c>
      <c r="B539" s="5">
        <v>1003.0</v>
      </c>
    </row>
    <row r="540">
      <c r="A540" s="5" t="s">
        <v>422</v>
      </c>
      <c r="B540" s="5">
        <v>1013.0</v>
      </c>
    </row>
    <row r="541">
      <c r="A541" s="5" t="s">
        <v>478</v>
      </c>
      <c r="B541" s="5">
        <v>1002.0</v>
      </c>
    </row>
    <row r="542">
      <c r="A542" s="5" t="s">
        <v>415</v>
      </c>
      <c r="B542" s="5">
        <v>1007.0</v>
      </c>
    </row>
    <row r="543">
      <c r="A543" s="5" t="s">
        <v>534</v>
      </c>
      <c r="B543" s="5">
        <v>1010.0</v>
      </c>
    </row>
    <row r="544">
      <c r="A544" s="5" t="s">
        <v>578</v>
      </c>
      <c r="B544" s="5">
        <v>1012.0</v>
      </c>
    </row>
    <row r="545">
      <c r="A545" s="5" t="s">
        <v>617</v>
      </c>
      <c r="B545" s="5">
        <v>1011.0</v>
      </c>
    </row>
    <row r="546">
      <c r="A546" s="5" t="s">
        <v>360</v>
      </c>
      <c r="B546" s="5">
        <v>1001.0</v>
      </c>
    </row>
    <row r="547">
      <c r="A547" s="5" t="s">
        <v>373</v>
      </c>
      <c r="B547" s="5">
        <v>1012.0</v>
      </c>
    </row>
    <row r="548">
      <c r="A548" s="5" t="s">
        <v>644</v>
      </c>
      <c r="B548" s="5">
        <v>1005.0</v>
      </c>
    </row>
    <row r="549">
      <c r="A549" s="5" t="s">
        <v>547</v>
      </c>
      <c r="B549" s="5">
        <v>1010.0</v>
      </c>
    </row>
    <row r="550">
      <c r="A550" s="5" t="s">
        <v>639</v>
      </c>
      <c r="B550" s="5">
        <v>1011.0</v>
      </c>
    </row>
    <row r="551">
      <c r="A551" s="5" t="s">
        <v>444</v>
      </c>
      <c r="B551" s="5">
        <v>1002.0</v>
      </c>
    </row>
    <row r="552">
      <c r="A552" s="5" t="s">
        <v>431</v>
      </c>
      <c r="B552" s="5">
        <v>1002.0</v>
      </c>
    </row>
    <row r="553">
      <c r="A553" s="5" t="s">
        <v>669</v>
      </c>
      <c r="B553" s="5">
        <v>1006.0</v>
      </c>
    </row>
    <row r="554">
      <c r="A554" s="5" t="s">
        <v>364</v>
      </c>
      <c r="B554" s="5">
        <v>1013.0</v>
      </c>
    </row>
    <row r="555">
      <c r="A555" s="5" t="s">
        <v>635</v>
      </c>
      <c r="B555" s="5">
        <v>1001.0</v>
      </c>
    </row>
    <row r="556">
      <c r="A556" s="5" t="s">
        <v>670</v>
      </c>
      <c r="B556" s="5">
        <v>1010.0</v>
      </c>
    </row>
    <row r="557">
      <c r="A557" s="5" t="s">
        <v>634</v>
      </c>
      <c r="B557" s="5">
        <v>1008.0</v>
      </c>
    </row>
    <row r="558">
      <c r="A558" s="5" t="s">
        <v>525</v>
      </c>
      <c r="B558" s="5">
        <v>1008.0</v>
      </c>
    </row>
    <row r="559">
      <c r="A559" s="5" t="s">
        <v>556</v>
      </c>
      <c r="B559" s="5">
        <v>1007.0</v>
      </c>
    </row>
    <row r="560">
      <c r="A560" s="5" t="s">
        <v>377</v>
      </c>
      <c r="B560" s="5">
        <v>1014.0</v>
      </c>
    </row>
    <row r="561">
      <c r="A561" s="5" t="s">
        <v>620</v>
      </c>
      <c r="B561" s="5">
        <v>1008.0</v>
      </c>
    </row>
    <row r="562">
      <c r="A562" s="5" t="s">
        <v>529</v>
      </c>
      <c r="B562" s="5">
        <v>1005.0</v>
      </c>
    </row>
    <row r="563">
      <c r="A563" s="5" t="s">
        <v>658</v>
      </c>
      <c r="B563" s="5">
        <v>1002.0</v>
      </c>
    </row>
    <row r="564">
      <c r="A564" s="5" t="s">
        <v>545</v>
      </c>
      <c r="B564" s="5">
        <v>1013.0</v>
      </c>
    </row>
    <row r="565">
      <c r="A565" s="5" t="s">
        <v>541</v>
      </c>
      <c r="B565" s="5">
        <v>1003.0</v>
      </c>
    </row>
    <row r="566">
      <c r="A566" s="5" t="s">
        <v>421</v>
      </c>
      <c r="B566" s="5">
        <v>1012.0</v>
      </c>
    </row>
    <row r="567">
      <c r="A567" s="5" t="s">
        <v>515</v>
      </c>
      <c r="B567" s="5">
        <v>1010.0</v>
      </c>
    </row>
    <row r="568">
      <c r="A568" s="5" t="s">
        <v>385</v>
      </c>
      <c r="B568" s="5">
        <v>1014.0</v>
      </c>
    </row>
    <row r="569">
      <c r="A569" s="5" t="s">
        <v>687</v>
      </c>
      <c r="B569" s="5">
        <v>1005.0</v>
      </c>
    </row>
    <row r="570">
      <c r="A570" s="5" t="s">
        <v>595</v>
      </c>
      <c r="B570" s="5">
        <v>1007.0</v>
      </c>
    </row>
    <row r="571">
      <c r="A571" s="5" t="s">
        <v>354</v>
      </c>
      <c r="B571" s="5">
        <v>1004.0</v>
      </c>
    </row>
    <row r="572">
      <c r="A572" s="5" t="s">
        <v>614</v>
      </c>
      <c r="B572" s="5">
        <v>1008.0</v>
      </c>
    </row>
    <row r="573">
      <c r="A573" s="5" t="s">
        <v>436</v>
      </c>
      <c r="B573" s="5">
        <v>1002.0</v>
      </c>
    </row>
    <row r="574">
      <c r="A574" s="5" t="s">
        <v>405</v>
      </c>
      <c r="B574" s="5">
        <v>1001.0</v>
      </c>
    </row>
    <row r="575">
      <c r="A575" s="5" t="s">
        <v>638</v>
      </c>
      <c r="B575" s="5">
        <v>1008.0</v>
      </c>
    </row>
    <row r="576">
      <c r="A576" s="5" t="s">
        <v>587</v>
      </c>
      <c r="B576" s="5">
        <v>1008.0</v>
      </c>
    </row>
    <row r="577">
      <c r="A577" s="5" t="s">
        <v>580</v>
      </c>
      <c r="B577" s="5">
        <v>1009.0</v>
      </c>
    </row>
    <row r="578">
      <c r="A578" s="5" t="s">
        <v>375</v>
      </c>
      <c r="B578" s="5">
        <v>1013.0</v>
      </c>
    </row>
    <row r="579">
      <c r="A579" s="5" t="s">
        <v>372</v>
      </c>
      <c r="B579" s="5">
        <v>1006.0</v>
      </c>
    </row>
    <row r="580">
      <c r="A580" s="5" t="s">
        <v>376</v>
      </c>
      <c r="B580" s="5">
        <v>1004.0</v>
      </c>
    </row>
    <row r="581">
      <c r="A581" s="5" t="s">
        <v>526</v>
      </c>
      <c r="B581" s="5">
        <v>1002.0</v>
      </c>
    </row>
    <row r="582">
      <c r="A582" s="5" t="s">
        <v>393</v>
      </c>
      <c r="B582" s="5">
        <v>1005.0</v>
      </c>
    </row>
    <row r="583">
      <c r="A583" s="5" t="s">
        <v>535</v>
      </c>
      <c r="B583" s="5">
        <v>1005.0</v>
      </c>
    </row>
    <row r="584">
      <c r="A584" s="5" t="s">
        <v>593</v>
      </c>
      <c r="B584" s="5">
        <v>1006.0</v>
      </c>
    </row>
    <row r="585">
      <c r="A585" s="5" t="s">
        <v>686</v>
      </c>
      <c r="B585" s="5">
        <v>1010.0</v>
      </c>
    </row>
    <row r="586">
      <c r="A586" s="5" t="s">
        <v>428</v>
      </c>
      <c r="B586" s="5">
        <v>1004.0</v>
      </c>
    </row>
    <row r="587">
      <c r="A587" s="5" t="s">
        <v>407</v>
      </c>
      <c r="B587" s="5">
        <v>1004.0</v>
      </c>
    </row>
    <row r="588">
      <c r="A588" s="5" t="s">
        <v>440</v>
      </c>
      <c r="B588" s="5">
        <v>1011.0</v>
      </c>
    </row>
    <row r="589">
      <c r="A589" s="5" t="s">
        <v>546</v>
      </c>
      <c r="B589" s="5">
        <v>1007.0</v>
      </c>
    </row>
    <row r="590">
      <c r="A590" s="5" t="s">
        <v>539</v>
      </c>
      <c r="B590" s="5">
        <v>1009.0</v>
      </c>
    </row>
    <row r="591">
      <c r="A591" s="5" t="s">
        <v>484</v>
      </c>
      <c r="B591" s="5">
        <v>1004.0</v>
      </c>
    </row>
    <row r="592">
      <c r="A592" s="5" t="s">
        <v>651</v>
      </c>
      <c r="B592" s="5">
        <v>1010.0</v>
      </c>
    </row>
    <row r="593">
      <c r="A593" s="5" t="s">
        <v>666</v>
      </c>
      <c r="B593" s="5">
        <v>1012.0</v>
      </c>
    </row>
    <row r="594">
      <c r="A594" s="5" t="s">
        <v>598</v>
      </c>
      <c r="B594" s="5">
        <v>1010.0</v>
      </c>
    </row>
    <row r="595">
      <c r="A595" s="5" t="s">
        <v>523</v>
      </c>
      <c r="B595" s="5">
        <v>1014.0</v>
      </c>
    </row>
    <row r="596">
      <c r="A596" s="5" t="s">
        <v>622</v>
      </c>
      <c r="B596" s="5">
        <v>1010.0</v>
      </c>
    </row>
    <row r="597">
      <c r="A597" s="5" t="s">
        <v>455</v>
      </c>
      <c r="B597" s="5">
        <v>1008.0</v>
      </c>
    </row>
    <row r="598">
      <c r="A598" s="5" t="s">
        <v>387</v>
      </c>
      <c r="B598" s="5">
        <v>1004.0</v>
      </c>
    </row>
    <row r="599">
      <c r="A599" s="5" t="s">
        <v>474</v>
      </c>
      <c r="B599" s="5">
        <v>1003.0</v>
      </c>
    </row>
    <row r="600">
      <c r="A600" s="5" t="s">
        <v>429</v>
      </c>
      <c r="B600" s="5">
        <v>1010.0</v>
      </c>
    </row>
    <row r="601">
      <c r="A601" s="5" t="s">
        <v>416</v>
      </c>
      <c r="B601" s="5">
        <v>1008.0</v>
      </c>
    </row>
    <row r="602">
      <c r="A602" s="5" t="s">
        <v>618</v>
      </c>
      <c r="B602" s="5">
        <v>1010.0</v>
      </c>
    </row>
    <row r="603">
      <c r="A603" s="5" t="s">
        <v>531</v>
      </c>
      <c r="B603" s="5">
        <v>1006.0</v>
      </c>
    </row>
    <row r="604">
      <c r="A604" s="5" t="s">
        <v>627</v>
      </c>
      <c r="B604" s="5">
        <v>1011.0</v>
      </c>
    </row>
    <row r="605">
      <c r="A605" s="5" t="s">
        <v>566</v>
      </c>
      <c r="B605" s="5">
        <v>1012.0</v>
      </c>
    </row>
    <row r="606">
      <c r="A606" s="5" t="s">
        <v>355</v>
      </c>
      <c r="B606" s="5">
        <v>1004.0</v>
      </c>
    </row>
    <row r="607">
      <c r="A607" s="5" t="s">
        <v>503</v>
      </c>
      <c r="B607" s="5">
        <v>1010.0</v>
      </c>
    </row>
    <row r="608">
      <c r="A608" s="5" t="s">
        <v>522</v>
      </c>
      <c r="B608" s="5">
        <v>1006.0</v>
      </c>
    </row>
    <row r="609">
      <c r="A609" s="5" t="s">
        <v>605</v>
      </c>
      <c r="B609" s="5">
        <v>1001.0</v>
      </c>
    </row>
    <row r="610">
      <c r="A610" s="5" t="s">
        <v>528</v>
      </c>
      <c r="B610" s="5">
        <v>1006.0</v>
      </c>
    </row>
    <row r="611">
      <c r="A611" s="5" t="s">
        <v>536</v>
      </c>
      <c r="B611" s="5">
        <v>1006.0</v>
      </c>
    </row>
    <row r="612">
      <c r="A612" s="5" t="s">
        <v>489</v>
      </c>
      <c r="B612" s="5">
        <v>1005.0</v>
      </c>
    </row>
    <row r="613">
      <c r="A613" s="5" t="s">
        <v>613</v>
      </c>
      <c r="B613" s="5">
        <v>1010.0</v>
      </c>
    </row>
    <row r="614">
      <c r="A614" s="5" t="s">
        <v>643</v>
      </c>
      <c r="B614" s="5">
        <v>1013.0</v>
      </c>
    </row>
    <row r="615">
      <c r="A615" s="5" t="s">
        <v>667</v>
      </c>
      <c r="B615" s="5">
        <v>1003.0</v>
      </c>
    </row>
    <row r="616">
      <c r="A616" s="5" t="s">
        <v>485</v>
      </c>
      <c r="B616" s="5">
        <v>1010.0</v>
      </c>
    </row>
    <row r="617">
      <c r="A617" s="5" t="s">
        <v>660</v>
      </c>
      <c r="B617" s="5">
        <v>1005.0</v>
      </c>
    </row>
    <row r="618">
      <c r="A618" s="5" t="s">
        <v>590</v>
      </c>
      <c r="B618" s="5">
        <v>1011.0</v>
      </c>
    </row>
    <row r="619">
      <c r="A619" s="5" t="s">
        <v>552</v>
      </c>
      <c r="B619" s="5">
        <v>1008.0</v>
      </c>
    </row>
    <row r="620">
      <c r="A620" s="5" t="s">
        <v>382</v>
      </c>
      <c r="B620" s="5">
        <v>1007.0</v>
      </c>
    </row>
    <row r="621">
      <c r="A621" s="5" t="s">
        <v>495</v>
      </c>
      <c r="B621" s="5">
        <v>1001.0</v>
      </c>
    </row>
    <row r="622">
      <c r="A622" s="5" t="s">
        <v>577</v>
      </c>
      <c r="B622" s="5">
        <v>1011.0</v>
      </c>
    </row>
    <row r="623">
      <c r="A623" s="5" t="s">
        <v>499</v>
      </c>
      <c r="B623" s="5">
        <v>1003.0</v>
      </c>
    </row>
    <row r="624">
      <c r="A624" s="5" t="s">
        <v>641</v>
      </c>
      <c r="B624" s="5">
        <v>1006.0</v>
      </c>
    </row>
    <row r="625">
      <c r="A625" s="5" t="s">
        <v>616</v>
      </c>
      <c r="B625" s="5">
        <v>1012.0</v>
      </c>
    </row>
    <row r="626">
      <c r="A626" s="5" t="s">
        <v>496</v>
      </c>
      <c r="B626" s="5">
        <v>1012.0</v>
      </c>
    </row>
    <row r="627">
      <c r="A627" s="5" t="s">
        <v>681</v>
      </c>
      <c r="B627" s="5">
        <v>1006.0</v>
      </c>
    </row>
    <row r="628">
      <c r="A628" s="5" t="s">
        <v>597</v>
      </c>
      <c r="B628" s="5">
        <v>1012.0</v>
      </c>
    </row>
    <row r="629">
      <c r="A629" s="5" t="s">
        <v>603</v>
      </c>
      <c r="B629" s="5">
        <v>1008.0</v>
      </c>
    </row>
    <row r="630">
      <c r="A630" s="5" t="s">
        <v>374</v>
      </c>
      <c r="B630" s="5">
        <v>1004.0</v>
      </c>
    </row>
    <row r="631">
      <c r="A631" s="5" t="s">
        <v>470</v>
      </c>
      <c r="B631" s="5">
        <v>1005.0</v>
      </c>
    </row>
    <row r="632">
      <c r="A632" s="5" t="s">
        <v>585</v>
      </c>
      <c r="B632" s="5">
        <v>1007.0</v>
      </c>
    </row>
    <row r="633">
      <c r="A633" s="5" t="s">
        <v>684</v>
      </c>
      <c r="B633" s="5">
        <v>1010.0</v>
      </c>
    </row>
    <row r="634">
      <c r="A634" s="5" t="s">
        <v>524</v>
      </c>
      <c r="B634" s="5">
        <v>1011.0</v>
      </c>
    </row>
    <row r="635">
      <c r="A635" s="5" t="s">
        <v>689</v>
      </c>
      <c r="B635" s="5">
        <v>1013.0</v>
      </c>
    </row>
    <row r="636">
      <c r="A636" s="5" t="s">
        <v>356</v>
      </c>
      <c r="B636" s="5">
        <v>1002.0</v>
      </c>
    </row>
    <row r="637">
      <c r="A637" s="5" t="s">
        <v>588</v>
      </c>
      <c r="B637" s="5">
        <v>1002.0</v>
      </c>
    </row>
    <row r="638">
      <c r="A638" s="5" t="s">
        <v>575</v>
      </c>
      <c r="B638" s="5">
        <v>1004.0</v>
      </c>
    </row>
    <row r="639">
      <c r="A639" s="5" t="s">
        <v>551</v>
      </c>
      <c r="B639" s="5">
        <v>1007.0</v>
      </c>
    </row>
    <row r="640">
      <c r="A640" s="5" t="s">
        <v>412</v>
      </c>
      <c r="B640" s="5">
        <v>1007.0</v>
      </c>
    </row>
    <row r="641">
      <c r="A641" s="5" t="s">
        <v>443</v>
      </c>
      <c r="B641" s="5">
        <v>1007.0</v>
      </c>
    </row>
    <row r="642">
      <c r="A642" s="5" t="s">
        <v>688</v>
      </c>
      <c r="B642" s="5">
        <v>1008.0</v>
      </c>
    </row>
    <row r="643">
      <c r="A643" s="5" t="s">
        <v>381</v>
      </c>
      <c r="B643" s="5">
        <v>1012.0</v>
      </c>
    </row>
    <row r="644">
      <c r="A644" s="5" t="s">
        <v>659</v>
      </c>
      <c r="B644" s="5">
        <v>1001.0</v>
      </c>
    </row>
    <row r="645">
      <c r="A645" s="5" t="s">
        <v>392</v>
      </c>
      <c r="B645" s="5">
        <v>1001.0</v>
      </c>
    </row>
    <row r="646">
      <c r="A646" s="5" t="s">
        <v>471</v>
      </c>
      <c r="B646" s="5">
        <v>1008.0</v>
      </c>
    </row>
    <row r="647">
      <c r="A647" s="5" t="s">
        <v>674</v>
      </c>
      <c r="B647" s="5">
        <v>1004.0</v>
      </c>
    </row>
    <row r="648">
      <c r="A648" s="5" t="s">
        <v>599</v>
      </c>
      <c r="B648" s="5">
        <v>1001.0</v>
      </c>
    </row>
    <row r="649">
      <c r="A649" s="5" t="s">
        <v>606</v>
      </c>
      <c r="B649" s="5">
        <v>1007.0</v>
      </c>
    </row>
    <row r="650">
      <c r="A650" s="5" t="s">
        <v>438</v>
      </c>
      <c r="B650" s="5">
        <v>1006.0</v>
      </c>
    </row>
    <row r="651">
      <c r="A651" s="5" t="s">
        <v>654</v>
      </c>
      <c r="B651" s="5">
        <v>1010.0</v>
      </c>
    </row>
    <row r="652">
      <c r="A652" s="5" t="s">
        <v>624</v>
      </c>
      <c r="B652" s="5">
        <v>1003.0</v>
      </c>
    </row>
    <row r="653">
      <c r="A653" s="5" t="s">
        <v>511</v>
      </c>
      <c r="B653" s="5">
        <v>1013.0</v>
      </c>
    </row>
    <row r="654">
      <c r="A654" s="5" t="s">
        <v>568</v>
      </c>
      <c r="B654" s="5">
        <v>1002.0</v>
      </c>
    </row>
    <row r="655">
      <c r="A655" s="5" t="s">
        <v>362</v>
      </c>
      <c r="B655" s="5">
        <v>1012.0</v>
      </c>
    </row>
    <row r="656">
      <c r="A656" s="5" t="s">
        <v>574</v>
      </c>
      <c r="B656" s="5">
        <v>1001.0</v>
      </c>
    </row>
    <row r="657">
      <c r="A657" s="5" t="s">
        <v>448</v>
      </c>
      <c r="B657" s="5">
        <v>1010.0</v>
      </c>
    </row>
    <row r="658">
      <c r="A658" s="5" t="s">
        <v>610</v>
      </c>
      <c r="B658" s="5">
        <v>1002.0</v>
      </c>
    </row>
    <row r="659">
      <c r="A659" s="5" t="s">
        <v>553</v>
      </c>
      <c r="B659" s="5">
        <v>1009.0</v>
      </c>
    </row>
    <row r="660">
      <c r="A660" s="5" t="s">
        <v>498</v>
      </c>
      <c r="B660" s="5">
        <v>1014.0</v>
      </c>
    </row>
    <row r="661">
      <c r="A661" s="5" t="s">
        <v>550</v>
      </c>
      <c r="B661" s="5">
        <v>1001.0</v>
      </c>
    </row>
    <row r="662">
      <c r="A662" s="5" t="s">
        <v>632</v>
      </c>
      <c r="B662" s="5">
        <v>1011.0</v>
      </c>
    </row>
    <row r="663">
      <c r="A663" s="5" t="s">
        <v>612</v>
      </c>
      <c r="B663" s="5">
        <v>1014.0</v>
      </c>
    </row>
    <row r="664">
      <c r="A664" s="5" t="s">
        <v>542</v>
      </c>
      <c r="B664" s="5">
        <v>1005.0</v>
      </c>
    </row>
    <row r="665">
      <c r="A665" s="5" t="s">
        <v>579</v>
      </c>
      <c r="B665" s="5">
        <v>1011.0</v>
      </c>
    </row>
    <row r="666">
      <c r="A666" s="5" t="s">
        <v>647</v>
      </c>
      <c r="B666" s="5">
        <v>1012.0</v>
      </c>
    </row>
    <row r="667">
      <c r="A667" s="5" t="s">
        <v>457</v>
      </c>
      <c r="B667" s="5">
        <v>1003.0</v>
      </c>
    </row>
    <row r="668">
      <c r="A668" s="5" t="s">
        <v>533</v>
      </c>
      <c r="B668" s="5">
        <v>1004.0</v>
      </c>
    </row>
    <row r="669">
      <c r="A669" s="5" t="s">
        <v>668</v>
      </c>
      <c r="B669" s="5">
        <v>1007.0</v>
      </c>
    </row>
    <row r="670">
      <c r="A670" s="5" t="s">
        <v>497</v>
      </c>
      <c r="B670" s="5">
        <v>1004.0</v>
      </c>
    </row>
    <row r="671">
      <c r="A671" s="5" t="s">
        <v>371</v>
      </c>
      <c r="B671" s="5">
        <v>1003.0</v>
      </c>
    </row>
    <row r="672">
      <c r="A672" s="5" t="s">
        <v>633</v>
      </c>
      <c r="B672" s="5">
        <v>1014.0</v>
      </c>
    </row>
    <row r="673">
      <c r="A673" s="5" t="s">
        <v>512</v>
      </c>
      <c r="B673" s="5">
        <v>1001.0</v>
      </c>
    </row>
    <row r="674">
      <c r="A674" s="5" t="s">
        <v>419</v>
      </c>
      <c r="B674" s="5">
        <v>1012.0</v>
      </c>
    </row>
    <row r="675">
      <c r="A675" s="5" t="s">
        <v>491</v>
      </c>
      <c r="B675" s="5">
        <v>1004.0</v>
      </c>
    </row>
    <row r="676">
      <c r="A676" s="5" t="s">
        <v>573</v>
      </c>
      <c r="B676" s="5">
        <v>1003.0</v>
      </c>
    </row>
    <row r="677">
      <c r="A677" s="5" t="s">
        <v>530</v>
      </c>
      <c r="B677" s="5">
        <v>1004.0</v>
      </c>
    </row>
    <row r="678">
      <c r="A678" s="5" t="s">
        <v>396</v>
      </c>
      <c r="B678" s="5">
        <v>1014.0</v>
      </c>
    </row>
    <row r="679">
      <c r="A679" s="5" t="s">
        <v>683</v>
      </c>
      <c r="B679" s="5">
        <v>1002.0</v>
      </c>
    </row>
    <row r="680">
      <c r="A680" s="5" t="s">
        <v>481</v>
      </c>
      <c r="B680" s="5">
        <v>1001.0</v>
      </c>
    </row>
    <row r="681">
      <c r="A681" s="5" t="s">
        <v>572</v>
      </c>
      <c r="B681" s="5">
        <v>1006.0</v>
      </c>
    </row>
    <row r="682">
      <c r="A682" s="5" t="s">
        <v>607</v>
      </c>
      <c r="B682" s="5">
        <v>1014.0</v>
      </c>
    </row>
    <row r="683">
      <c r="A683" s="5" t="s">
        <v>487</v>
      </c>
      <c r="B683" s="5">
        <v>1009.0</v>
      </c>
    </row>
    <row r="684">
      <c r="A684" s="5" t="s">
        <v>395</v>
      </c>
      <c r="B684" s="5">
        <v>1012.0</v>
      </c>
    </row>
    <row r="685">
      <c r="A685" s="5" t="s">
        <v>662</v>
      </c>
      <c r="B685" s="5">
        <v>1009.0</v>
      </c>
    </row>
    <row r="686">
      <c r="A686" s="5" t="s">
        <v>399</v>
      </c>
      <c r="B686" s="5">
        <v>1008.0</v>
      </c>
    </row>
    <row r="687">
      <c r="A687" s="5" t="s">
        <v>676</v>
      </c>
      <c r="B687" s="5">
        <v>1011.0</v>
      </c>
    </row>
    <row r="688">
      <c r="A688" s="5" t="s">
        <v>926</v>
      </c>
      <c r="B688" s="5">
        <v>1108.0</v>
      </c>
    </row>
    <row r="689">
      <c r="A689" s="5" t="s">
        <v>845</v>
      </c>
      <c r="B689" s="5">
        <v>1108.0</v>
      </c>
    </row>
    <row r="690">
      <c r="A690" s="5" t="s">
        <v>913</v>
      </c>
      <c r="B690" s="5">
        <v>1107.0</v>
      </c>
    </row>
    <row r="691">
      <c r="A691" s="5" t="s">
        <v>757</v>
      </c>
      <c r="B691" s="5">
        <v>1107.0</v>
      </c>
    </row>
    <row r="692">
      <c r="A692" s="5" t="s">
        <v>820</v>
      </c>
      <c r="B692" s="5">
        <v>1101.0</v>
      </c>
    </row>
    <row r="693">
      <c r="A693" s="5" t="s">
        <v>896</v>
      </c>
      <c r="B693" s="5">
        <v>1111.0</v>
      </c>
    </row>
    <row r="694">
      <c r="A694" s="5" t="s">
        <v>886</v>
      </c>
      <c r="B694" s="5">
        <v>1111.0</v>
      </c>
    </row>
    <row r="695">
      <c r="A695" s="5" t="s">
        <v>884</v>
      </c>
      <c r="B695" s="5">
        <v>1106.0</v>
      </c>
    </row>
    <row r="696">
      <c r="A696" s="5" t="s">
        <v>933</v>
      </c>
      <c r="B696" s="5">
        <v>1101.0</v>
      </c>
    </row>
    <row r="697">
      <c r="A697" s="5" t="s">
        <v>878</v>
      </c>
      <c r="B697" s="5">
        <v>1106.0</v>
      </c>
    </row>
    <row r="698">
      <c r="A698" s="5" t="s">
        <v>743</v>
      </c>
      <c r="B698" s="5">
        <v>1103.0</v>
      </c>
    </row>
    <row r="699">
      <c r="A699" s="5" t="s">
        <v>935</v>
      </c>
      <c r="B699" s="5">
        <v>1102.0</v>
      </c>
    </row>
    <row r="700">
      <c r="A700" s="5" t="s">
        <v>841</v>
      </c>
      <c r="B700" s="5">
        <v>1104.0</v>
      </c>
    </row>
    <row r="701">
      <c r="A701" s="5" t="s">
        <v>742</v>
      </c>
      <c r="B701" s="5">
        <v>1101.0</v>
      </c>
    </row>
    <row r="702">
      <c r="A702" s="5" t="s">
        <v>938</v>
      </c>
      <c r="B702" s="5">
        <v>1106.0</v>
      </c>
    </row>
    <row r="703">
      <c r="A703" s="5" t="s">
        <v>747</v>
      </c>
      <c r="B703" s="5">
        <v>1108.0</v>
      </c>
    </row>
    <row r="704">
      <c r="A704" s="5" t="s">
        <v>777</v>
      </c>
      <c r="B704" s="5">
        <v>1105.0</v>
      </c>
    </row>
    <row r="705">
      <c r="A705" s="5" t="s">
        <v>706</v>
      </c>
      <c r="B705" s="5">
        <v>1111.0</v>
      </c>
    </row>
    <row r="706">
      <c r="A706" s="5" t="s">
        <v>737</v>
      </c>
      <c r="B706" s="5">
        <v>1107.0</v>
      </c>
    </row>
    <row r="707">
      <c r="A707" s="5" t="s">
        <v>947</v>
      </c>
      <c r="B707" s="5">
        <v>1104.0</v>
      </c>
    </row>
    <row r="708">
      <c r="A708" s="5" t="s">
        <v>888</v>
      </c>
      <c r="B708" s="5">
        <v>1108.0</v>
      </c>
    </row>
    <row r="709">
      <c r="A709" s="5" t="s">
        <v>726</v>
      </c>
      <c r="B709" s="5">
        <v>1107.0</v>
      </c>
    </row>
    <row r="710">
      <c r="A710" s="5" t="s">
        <v>860</v>
      </c>
      <c r="B710" s="5">
        <v>1109.0</v>
      </c>
    </row>
    <row r="711">
      <c r="A711" s="5" t="s">
        <v>700</v>
      </c>
      <c r="B711" s="5">
        <v>1108.0</v>
      </c>
    </row>
    <row r="712">
      <c r="A712" s="5" t="s">
        <v>952</v>
      </c>
      <c r="B712" s="5">
        <v>1101.0</v>
      </c>
    </row>
    <row r="713">
      <c r="A713" s="5" t="s">
        <v>882</v>
      </c>
      <c r="B713" s="5">
        <v>1105.0</v>
      </c>
    </row>
    <row r="714">
      <c r="A714" s="5" t="s">
        <v>885</v>
      </c>
      <c r="B714" s="5">
        <v>1103.0</v>
      </c>
    </row>
    <row r="715">
      <c r="A715" s="5" t="s">
        <v>809</v>
      </c>
      <c r="B715" s="5">
        <v>1101.0</v>
      </c>
    </row>
    <row r="716">
      <c r="A716" s="5" t="s">
        <v>767</v>
      </c>
      <c r="B716" s="5">
        <v>1107.0</v>
      </c>
    </row>
    <row r="717">
      <c r="A717" s="5" t="s">
        <v>722</v>
      </c>
      <c r="B717" s="5">
        <v>1108.0</v>
      </c>
    </row>
    <row r="718">
      <c r="A718" s="5" t="s">
        <v>919</v>
      </c>
      <c r="B718" s="5">
        <v>1101.0</v>
      </c>
    </row>
    <row r="719">
      <c r="A719" s="5" t="s">
        <v>939</v>
      </c>
      <c r="B719" s="5">
        <v>1106.0</v>
      </c>
    </row>
    <row r="720">
      <c r="A720" s="5" t="s">
        <v>900</v>
      </c>
      <c r="B720" s="5">
        <v>1107.0</v>
      </c>
    </row>
    <row r="721">
      <c r="A721" s="5" t="s">
        <v>853</v>
      </c>
      <c r="B721" s="5">
        <v>1107.0</v>
      </c>
    </row>
    <row r="722">
      <c r="A722" s="5" t="s">
        <v>800</v>
      </c>
      <c r="B722" s="5">
        <v>1101.0</v>
      </c>
    </row>
    <row r="723">
      <c r="A723" s="5" t="s">
        <v>875</v>
      </c>
      <c r="B723" s="5">
        <v>1101.0</v>
      </c>
    </row>
    <row r="724">
      <c r="A724" s="5" t="s">
        <v>714</v>
      </c>
      <c r="B724" s="5">
        <v>1102.0</v>
      </c>
    </row>
    <row r="725">
      <c r="A725" s="5" t="s">
        <v>716</v>
      </c>
      <c r="B725" s="5">
        <v>1101.0</v>
      </c>
    </row>
    <row r="726">
      <c r="A726" s="5" t="s">
        <v>891</v>
      </c>
      <c r="B726" s="5">
        <v>1109.0</v>
      </c>
    </row>
    <row r="727">
      <c r="A727" s="5" t="s">
        <v>710</v>
      </c>
      <c r="B727" s="5">
        <v>1111.0</v>
      </c>
    </row>
    <row r="728">
      <c r="A728" s="5" t="s">
        <v>799</v>
      </c>
      <c r="B728" s="5">
        <v>1106.0</v>
      </c>
    </row>
    <row r="729">
      <c r="A729" s="5" t="s">
        <v>868</v>
      </c>
      <c r="B729" s="5">
        <v>1111.0</v>
      </c>
    </row>
    <row r="730">
      <c r="A730" s="5" t="s">
        <v>905</v>
      </c>
      <c r="B730" s="5">
        <v>1102.0</v>
      </c>
    </row>
    <row r="731">
      <c r="A731" s="5" t="s">
        <v>705</v>
      </c>
      <c r="B731" s="5">
        <v>1105.0</v>
      </c>
    </row>
    <row r="732">
      <c r="A732" s="5" t="s">
        <v>754</v>
      </c>
      <c r="B732" s="5">
        <v>1108.0</v>
      </c>
    </row>
    <row r="733">
      <c r="A733" s="5" t="s">
        <v>766</v>
      </c>
      <c r="B733" s="5">
        <v>1104.0</v>
      </c>
    </row>
    <row r="734">
      <c r="A734" s="5" t="s">
        <v>779</v>
      </c>
      <c r="B734" s="5">
        <v>1109.0</v>
      </c>
    </row>
    <row r="735">
      <c r="A735" s="5" t="s">
        <v>874</v>
      </c>
      <c r="B735" s="5">
        <v>1105.0</v>
      </c>
    </row>
    <row r="736">
      <c r="A736" s="5" t="s">
        <v>797</v>
      </c>
      <c r="B736" s="5">
        <v>1108.0</v>
      </c>
    </row>
    <row r="737">
      <c r="A737" s="5" t="s">
        <v>824</v>
      </c>
      <c r="B737" s="5">
        <v>1104.0</v>
      </c>
    </row>
    <row r="738">
      <c r="A738" s="5" t="s">
        <v>796</v>
      </c>
      <c r="B738" s="5">
        <v>1101.0</v>
      </c>
    </row>
    <row r="739">
      <c r="A739" s="5" t="s">
        <v>948</v>
      </c>
      <c r="B739" s="5">
        <v>1107.0</v>
      </c>
    </row>
    <row r="740">
      <c r="A740" s="5" t="s">
        <v>745</v>
      </c>
      <c r="B740" s="5">
        <v>1108.0</v>
      </c>
    </row>
    <row r="741">
      <c r="A741" s="5" t="s">
        <v>932</v>
      </c>
      <c r="B741" s="5">
        <v>1108.0</v>
      </c>
    </row>
    <row r="742">
      <c r="A742" s="5" t="s">
        <v>940</v>
      </c>
      <c r="B742" s="5">
        <v>1109.0</v>
      </c>
    </row>
    <row r="743">
      <c r="A743" s="5" t="s">
        <v>769</v>
      </c>
      <c r="B743" s="5">
        <v>1111.0</v>
      </c>
    </row>
    <row r="744">
      <c r="A744" s="5" t="s">
        <v>709</v>
      </c>
      <c r="B744" s="5">
        <v>1105.0</v>
      </c>
    </row>
    <row r="745">
      <c r="A745" s="5" t="s">
        <v>894</v>
      </c>
      <c r="B745" s="5">
        <v>1111.0</v>
      </c>
    </row>
    <row r="746">
      <c r="A746" s="5" t="s">
        <v>924</v>
      </c>
      <c r="B746" s="5">
        <v>1102.0</v>
      </c>
    </row>
    <row r="747">
      <c r="A747" s="5" t="s">
        <v>928</v>
      </c>
      <c r="B747" s="5">
        <v>1108.0</v>
      </c>
    </row>
    <row r="748">
      <c r="A748" s="5" t="s">
        <v>858</v>
      </c>
      <c r="B748" s="5">
        <v>1109.0</v>
      </c>
    </row>
    <row r="749">
      <c r="A749" s="5" t="s">
        <v>920</v>
      </c>
      <c r="B749" s="5">
        <v>1105.0</v>
      </c>
    </row>
    <row r="750">
      <c r="A750" s="5" t="s">
        <v>708</v>
      </c>
      <c r="B750" s="5">
        <v>1105.0</v>
      </c>
    </row>
    <row r="751">
      <c r="A751" s="5" t="s">
        <v>723</v>
      </c>
      <c r="B751" s="5">
        <v>1102.0</v>
      </c>
    </row>
    <row r="752">
      <c r="A752" s="5" t="s">
        <v>790</v>
      </c>
      <c r="B752" s="5">
        <v>1109.0</v>
      </c>
    </row>
    <row r="753">
      <c r="A753" s="5" t="s">
        <v>867</v>
      </c>
      <c r="B753" s="5">
        <v>1103.0</v>
      </c>
    </row>
    <row r="754">
      <c r="A754" s="5" t="s">
        <v>703</v>
      </c>
      <c r="B754" s="5">
        <v>1106.0</v>
      </c>
    </row>
    <row r="755">
      <c r="A755" s="5" t="s">
        <v>806</v>
      </c>
      <c r="B755" s="5">
        <v>1102.0</v>
      </c>
    </row>
    <row r="756">
      <c r="A756" s="5" t="s">
        <v>773</v>
      </c>
      <c r="B756" s="5">
        <v>1104.0</v>
      </c>
    </row>
    <row r="757">
      <c r="A757" s="5" t="s">
        <v>909</v>
      </c>
      <c r="B757" s="5">
        <v>1106.0</v>
      </c>
    </row>
    <row r="758">
      <c r="A758" s="5" t="s">
        <v>775</v>
      </c>
      <c r="B758" s="5">
        <v>1108.0</v>
      </c>
    </row>
    <row r="759">
      <c r="A759" s="5" t="s">
        <v>713</v>
      </c>
      <c r="B759" s="5">
        <v>1101.0</v>
      </c>
    </row>
    <row r="760">
      <c r="A760" s="5" t="s">
        <v>727</v>
      </c>
      <c r="B760" s="5">
        <v>1103.0</v>
      </c>
    </row>
    <row r="761">
      <c r="A761" s="5" t="s">
        <v>821</v>
      </c>
      <c r="B761" s="5">
        <v>1107.0</v>
      </c>
    </row>
    <row r="762">
      <c r="A762" s="5" t="s">
        <v>724</v>
      </c>
      <c r="B762" s="5">
        <v>1101.0</v>
      </c>
    </row>
    <row r="763">
      <c r="A763" s="5" t="s">
        <v>804</v>
      </c>
      <c r="B763" s="5">
        <v>1107.0</v>
      </c>
    </row>
    <row r="764">
      <c r="A764" s="5" t="s">
        <v>764</v>
      </c>
      <c r="B764" s="5">
        <v>1102.0</v>
      </c>
    </row>
    <row r="765">
      <c r="A765" s="5" t="s">
        <v>765</v>
      </c>
      <c r="B765" s="5">
        <v>1105.0</v>
      </c>
    </row>
    <row r="766">
      <c r="A766" s="5" t="s">
        <v>715</v>
      </c>
      <c r="B766" s="5">
        <v>1105.0</v>
      </c>
    </row>
    <row r="767">
      <c r="A767" s="5" t="s">
        <v>815</v>
      </c>
      <c r="B767" s="5">
        <v>1101.0</v>
      </c>
    </row>
    <row r="768">
      <c r="A768" s="5" t="s">
        <v>911</v>
      </c>
      <c r="B768" s="5">
        <v>1105.0</v>
      </c>
    </row>
    <row r="769">
      <c r="A769" s="5" t="s">
        <v>892</v>
      </c>
      <c r="B769" s="5">
        <v>1106.0</v>
      </c>
    </row>
    <row r="770">
      <c r="A770" s="5" t="s">
        <v>787</v>
      </c>
      <c r="B770" s="5">
        <v>1106.0</v>
      </c>
    </row>
    <row r="771">
      <c r="A771" s="5" t="s">
        <v>912</v>
      </c>
      <c r="B771" s="5">
        <v>1105.0</v>
      </c>
    </row>
    <row r="772">
      <c r="A772" s="5" t="s">
        <v>732</v>
      </c>
      <c r="B772" s="5">
        <v>1111.0</v>
      </c>
    </row>
    <row r="773">
      <c r="A773" s="5" t="s">
        <v>929</v>
      </c>
      <c r="B773" s="5">
        <v>1111.0</v>
      </c>
    </row>
    <row r="774">
      <c r="A774" s="5" t="s">
        <v>943</v>
      </c>
      <c r="B774" s="5">
        <v>1103.0</v>
      </c>
    </row>
    <row r="775">
      <c r="A775" s="5" t="s">
        <v>944</v>
      </c>
      <c r="B775" s="5">
        <v>1105.0</v>
      </c>
    </row>
    <row r="776">
      <c r="A776" s="5" t="s">
        <v>855</v>
      </c>
      <c r="B776" s="5">
        <v>1107.0</v>
      </c>
    </row>
    <row r="777">
      <c r="A777" s="5" t="s">
        <v>789</v>
      </c>
      <c r="B777" s="5">
        <v>1111.0</v>
      </c>
    </row>
    <row r="778">
      <c r="A778" s="5" t="s">
        <v>814</v>
      </c>
      <c r="B778" s="5">
        <v>1101.0</v>
      </c>
    </row>
    <row r="779">
      <c r="A779" s="5" t="s">
        <v>826</v>
      </c>
      <c r="B779" s="5">
        <v>1107.0</v>
      </c>
    </row>
    <row r="780">
      <c r="A780" s="5" t="s">
        <v>881</v>
      </c>
      <c r="B780" s="5">
        <v>1106.0</v>
      </c>
    </row>
    <row r="781">
      <c r="A781" s="5" t="s">
        <v>930</v>
      </c>
      <c r="B781" s="5">
        <v>1108.0</v>
      </c>
    </row>
    <row r="782">
      <c r="A782" s="5" t="s">
        <v>906</v>
      </c>
      <c r="B782" s="5">
        <v>1108.0</v>
      </c>
    </row>
    <row r="783">
      <c r="A783" s="5" t="s">
        <v>898</v>
      </c>
      <c r="B783" s="5">
        <v>1103.0</v>
      </c>
    </row>
    <row r="784">
      <c r="A784" s="5" t="s">
        <v>897</v>
      </c>
      <c r="B784" s="5">
        <v>1104.0</v>
      </c>
    </row>
    <row r="785">
      <c r="A785" s="5" t="s">
        <v>741</v>
      </c>
      <c r="B785" s="5">
        <v>1102.0</v>
      </c>
    </row>
    <row r="786">
      <c r="A786" s="5" t="s">
        <v>794</v>
      </c>
      <c r="B786" s="5">
        <v>1108.0</v>
      </c>
    </row>
    <row r="787">
      <c r="A787" s="5" t="s">
        <v>771</v>
      </c>
      <c r="B787" s="5">
        <v>1103.0</v>
      </c>
    </row>
    <row r="788">
      <c r="A788" s="5" t="s">
        <v>915</v>
      </c>
      <c r="B788" s="5">
        <v>1106.0</v>
      </c>
    </row>
    <row r="789">
      <c r="A789" s="5" t="s">
        <v>735</v>
      </c>
      <c r="B789" s="5">
        <v>1107.0</v>
      </c>
    </row>
    <row r="790">
      <c r="A790" s="5" t="s">
        <v>946</v>
      </c>
      <c r="B790" s="5">
        <v>1104.0</v>
      </c>
    </row>
    <row r="791">
      <c r="A791" s="5" t="s">
        <v>945</v>
      </c>
      <c r="B791" s="5">
        <v>1101.0</v>
      </c>
    </row>
    <row r="792">
      <c r="A792" s="5" t="s">
        <v>763</v>
      </c>
      <c r="B792" s="5">
        <v>1103.0</v>
      </c>
    </row>
    <row r="793">
      <c r="A793" s="5" t="s">
        <v>842</v>
      </c>
      <c r="B793" s="5">
        <v>1101.0</v>
      </c>
    </row>
    <row r="794">
      <c r="A794" s="5" t="s">
        <v>744</v>
      </c>
      <c r="B794" s="5">
        <v>1101.0</v>
      </c>
    </row>
    <row r="795">
      <c r="A795" s="5" t="s">
        <v>828</v>
      </c>
      <c r="B795" s="5">
        <v>1106.0</v>
      </c>
    </row>
    <row r="796">
      <c r="A796" s="5" t="s">
        <v>837</v>
      </c>
      <c r="B796" s="5">
        <v>1104.0</v>
      </c>
    </row>
    <row r="797">
      <c r="A797" s="5" t="s">
        <v>728</v>
      </c>
      <c r="B797" s="5">
        <v>1103.0</v>
      </c>
    </row>
    <row r="798">
      <c r="A798" s="5" t="s">
        <v>813</v>
      </c>
      <c r="B798" s="5">
        <v>1103.0</v>
      </c>
    </row>
    <row r="799">
      <c r="A799" s="5" t="s">
        <v>834</v>
      </c>
      <c r="B799" s="5">
        <v>1104.0</v>
      </c>
    </row>
    <row r="800">
      <c r="A800" s="5" t="s">
        <v>782</v>
      </c>
      <c r="B800" s="5">
        <v>1109.0</v>
      </c>
    </row>
    <row r="801">
      <c r="A801" s="5" t="s">
        <v>942</v>
      </c>
      <c r="B801" s="5">
        <v>1101.0</v>
      </c>
    </row>
    <row r="802">
      <c r="A802" s="5" t="s">
        <v>731</v>
      </c>
      <c r="B802" s="5">
        <v>1105.0</v>
      </c>
    </row>
    <row r="803">
      <c r="A803" s="5" t="s">
        <v>849</v>
      </c>
      <c r="B803" s="5">
        <v>1105.0</v>
      </c>
    </row>
    <row r="804">
      <c r="A804" s="5" t="s">
        <v>695</v>
      </c>
      <c r="B804" s="5">
        <v>1101.0</v>
      </c>
    </row>
    <row r="805">
      <c r="A805" s="5" t="s">
        <v>879</v>
      </c>
      <c r="B805" s="5">
        <v>1108.0</v>
      </c>
    </row>
    <row r="806">
      <c r="A806" s="5" t="s">
        <v>864</v>
      </c>
      <c r="B806" s="5">
        <v>1106.0</v>
      </c>
    </row>
    <row r="807">
      <c r="A807" s="5" t="s">
        <v>873</v>
      </c>
      <c r="B807" s="5">
        <v>1103.0</v>
      </c>
    </row>
    <row r="808">
      <c r="A808" s="5" t="s">
        <v>954</v>
      </c>
      <c r="B808" s="5">
        <v>1104.0</v>
      </c>
    </row>
    <row r="809">
      <c r="A809" s="5" t="s">
        <v>707</v>
      </c>
      <c r="B809" s="5">
        <v>1102.0</v>
      </c>
    </row>
    <row r="810">
      <c r="A810" s="5" t="s">
        <v>918</v>
      </c>
      <c r="B810" s="5">
        <v>1108.0</v>
      </c>
    </row>
    <row r="811">
      <c r="A811" s="5" t="s">
        <v>852</v>
      </c>
      <c r="B811" s="5">
        <v>1108.0</v>
      </c>
    </row>
    <row r="812">
      <c r="A812" s="5" t="s">
        <v>691</v>
      </c>
      <c r="B812" s="5">
        <v>1107.0</v>
      </c>
    </row>
    <row r="813">
      <c r="A813" s="5" t="s">
        <v>850</v>
      </c>
      <c r="B813" s="5">
        <v>1103.0</v>
      </c>
    </row>
    <row r="814">
      <c r="A814" s="5" t="s">
        <v>902</v>
      </c>
      <c r="B814" s="5">
        <v>1109.0</v>
      </c>
    </row>
    <row r="815">
      <c r="A815" s="5" t="s">
        <v>832</v>
      </c>
      <c r="B815" s="5">
        <v>1102.0</v>
      </c>
    </row>
    <row r="816">
      <c r="A816" s="5" t="s">
        <v>861</v>
      </c>
      <c r="B816" s="5">
        <v>1104.0</v>
      </c>
    </row>
    <row r="817">
      <c r="A817" s="5" t="s">
        <v>880</v>
      </c>
      <c r="B817" s="5">
        <v>1111.0</v>
      </c>
    </row>
    <row r="818">
      <c r="A818" s="5" t="s">
        <v>923</v>
      </c>
      <c r="B818" s="5">
        <v>1108.0</v>
      </c>
    </row>
    <row r="819">
      <c r="A819" s="5" t="s">
        <v>702</v>
      </c>
      <c r="B819" s="5">
        <v>1103.0</v>
      </c>
    </row>
    <row r="820">
      <c r="A820" s="5" t="s">
        <v>950</v>
      </c>
      <c r="B820" s="5">
        <v>1103.0</v>
      </c>
    </row>
    <row r="821">
      <c r="A821" s="5" t="s">
        <v>937</v>
      </c>
      <c r="B821" s="5">
        <v>1102.0</v>
      </c>
    </row>
    <row r="822">
      <c r="A822" s="5" t="s">
        <v>872</v>
      </c>
      <c r="B822" s="5">
        <v>1103.0</v>
      </c>
    </row>
    <row r="823">
      <c r="A823" s="5" t="s">
        <v>740</v>
      </c>
      <c r="B823" s="5">
        <v>1103.0</v>
      </c>
    </row>
    <row r="824">
      <c r="A824" s="5" t="s">
        <v>907</v>
      </c>
      <c r="B824" s="5">
        <v>1109.0</v>
      </c>
    </row>
    <row r="825">
      <c r="A825" s="5" t="s">
        <v>865</v>
      </c>
      <c r="B825" s="5">
        <v>1106.0</v>
      </c>
    </row>
    <row r="826">
      <c r="A826" s="5" t="s">
        <v>811</v>
      </c>
      <c r="B826" s="5">
        <v>1105.0</v>
      </c>
    </row>
    <row r="827">
      <c r="A827" s="5" t="s">
        <v>793</v>
      </c>
      <c r="B827" s="5">
        <v>1102.0</v>
      </c>
    </row>
    <row r="828">
      <c r="A828" s="5" t="s">
        <v>830</v>
      </c>
      <c r="B828" s="5">
        <v>1104.0</v>
      </c>
    </row>
    <row r="829">
      <c r="A829" s="5" t="s">
        <v>749</v>
      </c>
      <c r="B829" s="5">
        <v>1107.0</v>
      </c>
    </row>
    <row r="830">
      <c r="A830" s="5" t="s">
        <v>922</v>
      </c>
      <c r="B830" s="5">
        <v>1104.0</v>
      </c>
    </row>
    <row r="831">
      <c r="A831" s="5" t="s">
        <v>877</v>
      </c>
      <c r="B831" s="5">
        <v>1106.0</v>
      </c>
    </row>
    <row r="832">
      <c r="A832" s="5" t="s">
        <v>699</v>
      </c>
      <c r="B832" s="5">
        <v>1105.0</v>
      </c>
    </row>
    <row r="833">
      <c r="A833" s="5" t="s">
        <v>704</v>
      </c>
      <c r="B833" s="5">
        <v>1107.0</v>
      </c>
    </row>
    <row r="834">
      <c r="A834" s="5" t="s">
        <v>869</v>
      </c>
      <c r="B834" s="5">
        <v>1109.0</v>
      </c>
    </row>
    <row r="835">
      <c r="A835" s="5" t="s">
        <v>802</v>
      </c>
      <c r="B835" s="5">
        <v>1107.0</v>
      </c>
    </row>
    <row r="836">
      <c r="A836" s="5" t="s">
        <v>752</v>
      </c>
      <c r="B836" s="5">
        <v>1109.0</v>
      </c>
    </row>
    <row r="837">
      <c r="A837" s="5" t="s">
        <v>785</v>
      </c>
      <c r="B837" s="5">
        <v>1109.0</v>
      </c>
    </row>
    <row r="838">
      <c r="A838" s="5" t="s">
        <v>822</v>
      </c>
      <c r="B838" s="5">
        <v>1107.0</v>
      </c>
    </row>
    <row r="839">
      <c r="A839" s="5" t="s">
        <v>953</v>
      </c>
      <c r="B839" s="5">
        <v>1109.0</v>
      </c>
    </row>
    <row r="840">
      <c r="A840" s="5" t="s">
        <v>889</v>
      </c>
      <c r="B840" s="5">
        <v>1109.0</v>
      </c>
    </row>
    <row r="841">
      <c r="A841" s="5" t="s">
        <v>859</v>
      </c>
      <c r="B841" s="5">
        <v>1109.0</v>
      </c>
    </row>
    <row r="842">
      <c r="A842" s="5" t="s">
        <v>784</v>
      </c>
      <c r="B842" s="5">
        <v>1103.0</v>
      </c>
    </row>
    <row r="843">
      <c r="A843" s="5" t="s">
        <v>781</v>
      </c>
      <c r="B843" s="5">
        <v>1109.0</v>
      </c>
    </row>
    <row r="844">
      <c r="A844" s="5" t="s">
        <v>848</v>
      </c>
      <c r="B844" s="5">
        <v>1102.0</v>
      </c>
    </row>
    <row r="845">
      <c r="A845" s="5" t="s">
        <v>836</v>
      </c>
      <c r="B845" s="5">
        <v>1102.0</v>
      </c>
    </row>
    <row r="846">
      <c r="A846" s="5" t="s">
        <v>883</v>
      </c>
      <c r="B846" s="5">
        <v>1105.0</v>
      </c>
    </row>
    <row r="847">
      <c r="A847" s="5" t="s">
        <v>854</v>
      </c>
      <c r="B847" s="5">
        <v>1107.0</v>
      </c>
    </row>
    <row r="848">
      <c r="A848" s="5" t="s">
        <v>816</v>
      </c>
      <c r="B848" s="5">
        <v>1104.0</v>
      </c>
    </row>
    <row r="849">
      <c r="A849" s="5" t="s">
        <v>717</v>
      </c>
      <c r="B849" s="5">
        <v>1101.0</v>
      </c>
    </row>
    <row r="850">
      <c r="A850" s="5" t="s">
        <v>857</v>
      </c>
      <c r="B850" s="5">
        <v>1111.0</v>
      </c>
    </row>
    <row r="851">
      <c r="A851" s="5" t="s">
        <v>760</v>
      </c>
      <c r="B851" s="5">
        <v>1106.0</v>
      </c>
    </row>
    <row r="852">
      <c r="A852" s="5" t="s">
        <v>838</v>
      </c>
      <c r="B852" s="5">
        <v>1103.0</v>
      </c>
    </row>
    <row r="853">
      <c r="A853" s="5" t="s">
        <v>803</v>
      </c>
      <c r="B853" s="5">
        <v>1104.0</v>
      </c>
    </row>
    <row r="854">
      <c r="A854" s="5" t="s">
        <v>817</v>
      </c>
      <c r="B854" s="5">
        <v>1103.0</v>
      </c>
    </row>
    <row r="855">
      <c r="A855" s="5" t="s">
        <v>748</v>
      </c>
      <c r="B855" s="5">
        <v>1106.0</v>
      </c>
    </row>
    <row r="856">
      <c r="A856" s="5" t="s">
        <v>729</v>
      </c>
      <c r="B856" s="5">
        <v>1102.0</v>
      </c>
    </row>
    <row r="857">
      <c r="A857" s="5" t="s">
        <v>805</v>
      </c>
      <c r="B857" s="5">
        <v>1102.0</v>
      </c>
    </row>
    <row r="858">
      <c r="A858" s="5" t="s">
        <v>788</v>
      </c>
      <c r="B858" s="5">
        <v>1109.0</v>
      </c>
    </row>
    <row r="859">
      <c r="A859" s="5" t="s">
        <v>951</v>
      </c>
      <c r="B859" s="5">
        <v>1101.0</v>
      </c>
    </row>
    <row r="860">
      <c r="A860" s="5" t="s">
        <v>890</v>
      </c>
      <c r="B860" s="5">
        <v>1109.0</v>
      </c>
    </row>
    <row r="861">
      <c r="A861" s="5" t="s">
        <v>736</v>
      </c>
      <c r="B861" s="5">
        <v>1109.0</v>
      </c>
    </row>
    <row r="862">
      <c r="A862" s="5" t="s">
        <v>730</v>
      </c>
      <c r="B862" s="5">
        <v>1108.0</v>
      </c>
    </row>
    <row r="863">
      <c r="A863" s="5" t="s">
        <v>827</v>
      </c>
      <c r="B863" s="5">
        <v>1103.0</v>
      </c>
    </row>
    <row r="864">
      <c r="A864" s="5" t="s">
        <v>843</v>
      </c>
      <c r="B864" s="5">
        <v>1104.0</v>
      </c>
    </row>
    <row r="865">
      <c r="A865" s="5" t="s">
        <v>721</v>
      </c>
      <c r="B865" s="5">
        <v>1111.0</v>
      </c>
    </row>
    <row r="866">
      <c r="A866" s="5" t="s">
        <v>772</v>
      </c>
      <c r="B866" s="5">
        <v>1107.0</v>
      </c>
    </row>
    <row r="867">
      <c r="A867" s="5" t="s">
        <v>904</v>
      </c>
      <c r="B867" s="5">
        <v>1106.0</v>
      </c>
    </row>
    <row r="868">
      <c r="A868" s="5" t="s">
        <v>839</v>
      </c>
      <c r="B868" s="5">
        <v>1109.0</v>
      </c>
    </row>
    <row r="869">
      <c r="A869" s="5" t="s">
        <v>798</v>
      </c>
      <c r="B869" s="5">
        <v>1109.0</v>
      </c>
    </row>
    <row r="870">
      <c r="A870" s="5" t="s">
        <v>876</v>
      </c>
      <c r="B870" s="5">
        <v>1108.0</v>
      </c>
    </row>
    <row r="871">
      <c r="A871" s="5" t="s">
        <v>693</v>
      </c>
      <c r="B871" s="5">
        <v>1102.0</v>
      </c>
    </row>
    <row r="872">
      <c r="A872" s="5" t="s">
        <v>810</v>
      </c>
      <c r="B872" s="5">
        <v>1106.0</v>
      </c>
    </row>
    <row r="873">
      <c r="A873" s="5" t="s">
        <v>931</v>
      </c>
      <c r="B873" s="5">
        <v>1106.0</v>
      </c>
    </row>
    <row r="874">
      <c r="A874" s="5" t="s">
        <v>694</v>
      </c>
      <c r="B874" s="5">
        <v>1107.0</v>
      </c>
    </row>
    <row r="875">
      <c r="A875" s="5" t="s">
        <v>734</v>
      </c>
      <c r="B875" s="5">
        <v>1102.0</v>
      </c>
    </row>
    <row r="876">
      <c r="A876" s="5" t="s">
        <v>701</v>
      </c>
      <c r="B876" s="5">
        <v>1108.0</v>
      </c>
    </row>
    <row r="877">
      <c r="A877" s="5" t="s">
        <v>783</v>
      </c>
      <c r="B877" s="5">
        <v>1107.0</v>
      </c>
    </row>
    <row r="878">
      <c r="A878" s="5" t="s">
        <v>718</v>
      </c>
      <c r="B878" s="5">
        <v>1107.0</v>
      </c>
    </row>
    <row r="879">
      <c r="A879" s="5" t="s">
        <v>887</v>
      </c>
      <c r="B879" s="5">
        <v>1105.0</v>
      </c>
    </row>
    <row r="880">
      <c r="A880" s="5" t="s">
        <v>778</v>
      </c>
      <c r="B880" s="5">
        <v>1102.0</v>
      </c>
    </row>
    <row r="881">
      <c r="A881" s="5" t="s">
        <v>762</v>
      </c>
      <c r="B881" s="5">
        <v>1102.0</v>
      </c>
    </row>
    <row r="882">
      <c r="A882" s="5" t="s">
        <v>916</v>
      </c>
      <c r="B882" s="5">
        <v>1108.0</v>
      </c>
    </row>
    <row r="883">
      <c r="A883" s="5" t="s">
        <v>711</v>
      </c>
      <c r="B883" s="5">
        <v>1111.0</v>
      </c>
    </row>
    <row r="884">
      <c r="A884" s="5" t="s">
        <v>776</v>
      </c>
      <c r="B884" s="5">
        <v>1104.0</v>
      </c>
    </row>
    <row r="885">
      <c r="A885" s="5" t="s">
        <v>936</v>
      </c>
      <c r="B885" s="5">
        <v>1104.0</v>
      </c>
    </row>
    <row r="886">
      <c r="A886" s="5" t="s">
        <v>844</v>
      </c>
      <c r="B886" s="5">
        <v>1107.0</v>
      </c>
    </row>
    <row r="887">
      <c r="A887" s="5" t="s">
        <v>901</v>
      </c>
      <c r="B887" s="5">
        <v>1102.0</v>
      </c>
    </row>
    <row r="888">
      <c r="A888" s="5" t="s">
        <v>870</v>
      </c>
      <c r="B888" s="5">
        <v>1106.0</v>
      </c>
    </row>
    <row r="889">
      <c r="A889" s="5" t="s">
        <v>739</v>
      </c>
      <c r="B889" s="5">
        <v>1109.0</v>
      </c>
    </row>
    <row r="890">
      <c r="A890" s="5" t="s">
        <v>862</v>
      </c>
      <c r="B890" s="5">
        <v>1101.0</v>
      </c>
    </row>
    <row r="891">
      <c r="A891" s="5" t="s">
        <v>899</v>
      </c>
      <c r="B891" s="5">
        <v>1111.0</v>
      </c>
    </row>
    <row r="892">
      <c r="A892" s="5" t="s">
        <v>761</v>
      </c>
      <c r="B892" s="5">
        <v>1106.0</v>
      </c>
    </row>
    <row r="893">
      <c r="A893" s="5" t="s">
        <v>774</v>
      </c>
      <c r="B893" s="5">
        <v>1102.0</v>
      </c>
    </row>
    <row r="894">
      <c r="A894" s="5" t="s">
        <v>733</v>
      </c>
      <c r="B894" s="5">
        <v>1104.0</v>
      </c>
    </row>
    <row r="895">
      <c r="A895" s="5" t="s">
        <v>753</v>
      </c>
      <c r="B895" s="5">
        <v>1109.0</v>
      </c>
    </row>
    <row r="896">
      <c r="A896" s="5" t="s">
        <v>819</v>
      </c>
      <c r="B896" s="5">
        <v>1103.0</v>
      </c>
    </row>
    <row r="897">
      <c r="A897" s="5" t="s">
        <v>751</v>
      </c>
      <c r="B897" s="5">
        <v>1111.0</v>
      </c>
    </row>
    <row r="898">
      <c r="A898" s="5" t="s">
        <v>863</v>
      </c>
      <c r="B898" s="5">
        <v>1106.0</v>
      </c>
    </row>
    <row r="899">
      <c r="A899" s="5" t="s">
        <v>903</v>
      </c>
      <c r="B899" s="5">
        <v>1107.0</v>
      </c>
    </row>
    <row r="900">
      <c r="A900" s="5" t="s">
        <v>866</v>
      </c>
      <c r="B900" s="5">
        <v>1111.0</v>
      </c>
    </row>
    <row r="901">
      <c r="A901" s="5" t="s">
        <v>750</v>
      </c>
      <c r="B901" s="5">
        <v>1106.0</v>
      </c>
    </row>
    <row r="902">
      <c r="A902" s="5" t="s">
        <v>780</v>
      </c>
      <c r="B902" s="5">
        <v>1103.0</v>
      </c>
    </row>
    <row r="903">
      <c r="A903" s="5" t="s">
        <v>893</v>
      </c>
      <c r="B903" s="5">
        <v>1105.0</v>
      </c>
    </row>
    <row r="904">
      <c r="A904" s="5" t="s">
        <v>840</v>
      </c>
      <c r="B904" s="5">
        <v>1102.0</v>
      </c>
    </row>
    <row r="905">
      <c r="A905" s="5" t="s">
        <v>949</v>
      </c>
      <c r="B905" s="5">
        <v>1103.0</v>
      </c>
    </row>
    <row r="906">
      <c r="A906" s="5" t="s">
        <v>895</v>
      </c>
      <c r="B906" s="5">
        <v>1102.0</v>
      </c>
    </row>
    <row r="907">
      <c r="A907" s="5" t="s">
        <v>833</v>
      </c>
      <c r="B907" s="5">
        <v>1102.0</v>
      </c>
    </row>
    <row r="908">
      <c r="A908" s="5" t="s">
        <v>917</v>
      </c>
      <c r="B908" s="5">
        <v>1108.0</v>
      </c>
    </row>
    <row r="909">
      <c r="A909" s="5" t="s">
        <v>808</v>
      </c>
      <c r="B909" s="5">
        <v>1111.0</v>
      </c>
    </row>
    <row r="910">
      <c r="A910" s="5" t="s">
        <v>759</v>
      </c>
      <c r="B910" s="5">
        <v>1111.0</v>
      </c>
    </row>
    <row r="911">
      <c r="A911" s="5" t="s">
        <v>829</v>
      </c>
      <c r="B911" s="5">
        <v>1108.0</v>
      </c>
    </row>
    <row r="912">
      <c r="A912" s="5" t="s">
        <v>696</v>
      </c>
      <c r="B912" s="5">
        <v>1103.0</v>
      </c>
    </row>
    <row r="913">
      <c r="A913" s="5" t="s">
        <v>846</v>
      </c>
      <c r="B913" s="5">
        <v>1104.0</v>
      </c>
    </row>
    <row r="914">
      <c r="A914" s="5" t="s">
        <v>927</v>
      </c>
      <c r="B914" s="5">
        <v>1109.0</v>
      </c>
    </row>
    <row r="915">
      <c r="A915" s="5" t="s">
        <v>746</v>
      </c>
      <c r="B915" s="5">
        <v>1106.0</v>
      </c>
    </row>
    <row r="916">
      <c r="A916" s="5" t="s">
        <v>697</v>
      </c>
      <c r="B916" s="5">
        <v>1101.0</v>
      </c>
    </row>
    <row r="917">
      <c r="A917" s="5" t="s">
        <v>756</v>
      </c>
      <c r="B917" s="5">
        <v>1101.0</v>
      </c>
    </row>
    <row r="918">
      <c r="A918" s="5" t="s">
        <v>795</v>
      </c>
      <c r="B918" s="5">
        <v>1107.0</v>
      </c>
    </row>
    <row r="919">
      <c r="A919" s="5" t="s">
        <v>719</v>
      </c>
      <c r="B919" s="5">
        <v>1101.0</v>
      </c>
    </row>
    <row r="920">
      <c r="A920" s="5" t="s">
        <v>725</v>
      </c>
      <c r="B920" s="5">
        <v>1109.0</v>
      </c>
    </row>
    <row r="921">
      <c r="A921" s="5" t="s">
        <v>914</v>
      </c>
      <c r="B921" s="5">
        <v>1106.0</v>
      </c>
    </row>
    <row r="922">
      <c r="A922" s="5" t="s">
        <v>807</v>
      </c>
      <c r="B922" s="5">
        <v>1102.0</v>
      </c>
    </row>
    <row r="923">
      <c r="A923" s="5" t="s">
        <v>825</v>
      </c>
      <c r="B923" s="5">
        <v>1107.0</v>
      </c>
    </row>
    <row r="924">
      <c r="A924" s="5" t="s">
        <v>921</v>
      </c>
      <c r="B924" s="5">
        <v>1106.0</v>
      </c>
    </row>
    <row r="925">
      <c r="A925" s="5" t="s">
        <v>812</v>
      </c>
      <c r="B925" s="5">
        <v>1104.0</v>
      </c>
    </row>
    <row r="926">
      <c r="A926" s="5" t="s">
        <v>871</v>
      </c>
      <c r="B926" s="5">
        <v>1111.0</v>
      </c>
    </row>
    <row r="927">
      <c r="A927" s="5" t="s">
        <v>835</v>
      </c>
      <c r="B927" s="5">
        <v>1107.0</v>
      </c>
    </row>
    <row r="928">
      <c r="A928" s="5" t="s">
        <v>758</v>
      </c>
      <c r="B928" s="5">
        <v>1109.0</v>
      </c>
    </row>
    <row r="929">
      <c r="A929" s="5" t="s">
        <v>908</v>
      </c>
      <c r="B929" s="5">
        <v>1106.0</v>
      </c>
    </row>
    <row r="930">
      <c r="A930" s="5" t="s">
        <v>831</v>
      </c>
      <c r="B930" s="5">
        <v>1108.0</v>
      </c>
    </row>
    <row r="931">
      <c r="A931" s="5" t="s">
        <v>720</v>
      </c>
      <c r="B931" s="5">
        <v>1111.0</v>
      </c>
    </row>
    <row r="932">
      <c r="A932" s="5" t="s">
        <v>910</v>
      </c>
      <c r="B932" s="5">
        <v>1101.0</v>
      </c>
    </row>
    <row r="933">
      <c r="A933" s="5" t="s">
        <v>698</v>
      </c>
      <c r="B933" s="5">
        <v>1107.0</v>
      </c>
    </row>
    <row r="934">
      <c r="A934" s="5" t="s">
        <v>934</v>
      </c>
      <c r="B934" s="5">
        <v>1105.0</v>
      </c>
    </row>
    <row r="935">
      <c r="A935" s="5" t="s">
        <v>925</v>
      </c>
      <c r="B935" s="5">
        <v>1108.0</v>
      </c>
    </row>
    <row r="936">
      <c r="A936" s="5" t="s">
        <v>755</v>
      </c>
      <c r="B936" s="5">
        <v>1107.0</v>
      </c>
    </row>
    <row r="937">
      <c r="A937" s="5" t="s">
        <v>851</v>
      </c>
      <c r="B937" s="5">
        <v>1108.0</v>
      </c>
    </row>
    <row r="938">
      <c r="A938" s="5" t="s">
        <v>994</v>
      </c>
      <c r="B938" s="5">
        <v>1206.0</v>
      </c>
    </row>
    <row r="939">
      <c r="A939" s="5" t="s">
        <v>692</v>
      </c>
      <c r="B939" s="5">
        <v>1102.0</v>
      </c>
    </row>
    <row r="940">
      <c r="A940" s="5" t="s">
        <v>801</v>
      </c>
      <c r="B940" s="5">
        <v>1101.0</v>
      </c>
    </row>
    <row r="941">
      <c r="A941" s="5" t="s">
        <v>823</v>
      </c>
      <c r="B941" s="5">
        <v>1108.0</v>
      </c>
    </row>
    <row r="942">
      <c r="A942" s="5" t="s">
        <v>791</v>
      </c>
      <c r="B942" s="5">
        <v>1108.0</v>
      </c>
    </row>
    <row r="943">
      <c r="A943" s="5" t="s">
        <v>712</v>
      </c>
      <c r="B943" s="5">
        <v>1105.0</v>
      </c>
    </row>
    <row r="944">
      <c r="A944" s="5" t="s">
        <v>738</v>
      </c>
      <c r="B944" s="5">
        <v>1103.0</v>
      </c>
    </row>
    <row r="945">
      <c r="A945" s="5" t="s">
        <v>786</v>
      </c>
      <c r="B945" s="5">
        <v>1108.0</v>
      </c>
    </row>
    <row r="946">
      <c r="A946" s="5" t="s">
        <v>818</v>
      </c>
      <c r="B946" s="5">
        <v>1101.0</v>
      </c>
    </row>
    <row r="947">
      <c r="A947" s="5" t="s">
        <v>690</v>
      </c>
      <c r="B947" s="5">
        <v>1105.0</v>
      </c>
    </row>
    <row r="948">
      <c r="A948" s="5" t="s">
        <v>856</v>
      </c>
      <c r="B948" s="5">
        <v>1103.0</v>
      </c>
    </row>
    <row r="949">
      <c r="A949" s="5" t="s">
        <v>847</v>
      </c>
      <c r="B949" s="5">
        <v>1104.0</v>
      </c>
    </row>
    <row r="950">
      <c r="A950" s="5" t="s">
        <v>941</v>
      </c>
      <c r="B950" s="5">
        <v>1107.0</v>
      </c>
    </row>
    <row r="951">
      <c r="A951" s="5" t="s">
        <v>768</v>
      </c>
      <c r="B951" s="5">
        <v>1106.0</v>
      </c>
    </row>
    <row r="952">
      <c r="A952" s="5" t="s">
        <v>792</v>
      </c>
      <c r="B952" s="5">
        <v>1103.0</v>
      </c>
    </row>
    <row r="953">
      <c r="A953" s="5" t="s">
        <v>1250</v>
      </c>
      <c r="B953" s="5">
        <v>1215.0</v>
      </c>
    </row>
    <row r="954">
      <c r="A954" s="5" t="s">
        <v>1181</v>
      </c>
      <c r="B954" s="5">
        <v>1215.0</v>
      </c>
    </row>
    <row r="955">
      <c r="A955" s="5" t="s">
        <v>1072</v>
      </c>
      <c r="B955" s="5">
        <v>9999.0</v>
      </c>
    </row>
    <row r="956">
      <c r="A956" s="5" t="s">
        <v>1010</v>
      </c>
      <c r="B956" s="5">
        <v>1216.0</v>
      </c>
    </row>
    <row r="957">
      <c r="A957" s="5" t="s">
        <v>1070</v>
      </c>
      <c r="B957" s="5">
        <v>1214.0</v>
      </c>
    </row>
    <row r="958">
      <c r="A958" s="5" t="s">
        <v>1306</v>
      </c>
      <c r="B958" s="5">
        <v>9999.0</v>
      </c>
    </row>
    <row r="959">
      <c r="A959" s="5" t="s">
        <v>1186</v>
      </c>
      <c r="B959" s="5">
        <v>1215.0</v>
      </c>
    </row>
    <row r="960">
      <c r="A960" s="5" t="s">
        <v>1326</v>
      </c>
      <c r="B960" s="5">
        <v>1202.0</v>
      </c>
    </row>
    <row r="961">
      <c r="A961" s="5" t="s">
        <v>1028</v>
      </c>
      <c r="B961" s="5">
        <v>1210.0</v>
      </c>
    </row>
    <row r="962">
      <c r="A962" s="5" t="s">
        <v>1189</v>
      </c>
      <c r="B962" s="5">
        <v>1216.0</v>
      </c>
    </row>
    <row r="963">
      <c r="A963" s="5" t="s">
        <v>1043</v>
      </c>
      <c r="B963" s="5">
        <v>1203.0</v>
      </c>
    </row>
    <row r="964">
      <c r="A964" s="5" t="s">
        <v>1269</v>
      </c>
      <c r="B964" s="5">
        <v>1216.0</v>
      </c>
    </row>
    <row r="965">
      <c r="A965" s="5" t="s">
        <v>1341</v>
      </c>
      <c r="B965" s="5">
        <v>1217.0</v>
      </c>
    </row>
    <row r="966">
      <c r="A966" s="5" t="s">
        <v>1254</v>
      </c>
      <c r="B966" s="5">
        <v>1207.0</v>
      </c>
    </row>
    <row r="967">
      <c r="A967" s="5" t="s">
        <v>1084</v>
      </c>
      <c r="B967" s="5">
        <v>1209.0</v>
      </c>
    </row>
    <row r="968">
      <c r="A968" s="5" t="s">
        <v>1313</v>
      </c>
      <c r="B968" s="5">
        <v>1208.0</v>
      </c>
    </row>
    <row r="969">
      <c r="A969" s="5" t="s">
        <v>997</v>
      </c>
      <c r="B969" s="5">
        <v>1202.0</v>
      </c>
    </row>
    <row r="970">
      <c r="A970" s="5" t="s">
        <v>1166</v>
      </c>
      <c r="B970" s="5">
        <v>1203.0</v>
      </c>
    </row>
    <row r="971">
      <c r="A971" s="5" t="s">
        <v>1121</v>
      </c>
      <c r="B971" s="5">
        <v>1203.0</v>
      </c>
    </row>
    <row r="972">
      <c r="A972" s="5" t="s">
        <v>1235</v>
      </c>
      <c r="B972" s="5">
        <v>1215.0</v>
      </c>
    </row>
    <row r="973">
      <c r="A973" s="5" t="s">
        <v>1067</v>
      </c>
      <c r="B973" s="5">
        <v>1201.0</v>
      </c>
    </row>
    <row r="974">
      <c r="A974" s="5" t="s">
        <v>1163</v>
      </c>
      <c r="B974" s="5">
        <v>1218.0</v>
      </c>
    </row>
    <row r="975">
      <c r="A975" s="5" t="s">
        <v>1260</v>
      </c>
      <c r="B975" s="5">
        <v>1203.0</v>
      </c>
    </row>
    <row r="976">
      <c r="A976" s="5" t="s">
        <v>1221</v>
      </c>
      <c r="B976" s="5">
        <v>1203.0</v>
      </c>
    </row>
    <row r="977">
      <c r="A977" s="5" t="s">
        <v>1203</v>
      </c>
      <c r="B977" s="5">
        <v>1205.0</v>
      </c>
    </row>
    <row r="978">
      <c r="A978" s="5" t="s">
        <v>1075</v>
      </c>
      <c r="B978" s="5">
        <v>1218.0</v>
      </c>
    </row>
    <row r="979">
      <c r="A979" s="5" t="s">
        <v>1183</v>
      </c>
      <c r="B979" s="5">
        <v>1207.0</v>
      </c>
    </row>
    <row r="980">
      <c r="A980" s="5" t="s">
        <v>1105</v>
      </c>
      <c r="B980" s="5">
        <v>1205.0</v>
      </c>
    </row>
    <row r="981">
      <c r="A981" s="5" t="s">
        <v>1019</v>
      </c>
      <c r="B981" s="5">
        <v>1207.0</v>
      </c>
    </row>
    <row r="982">
      <c r="A982" s="5" t="s">
        <v>1156</v>
      </c>
      <c r="B982" s="5">
        <v>1203.0</v>
      </c>
    </row>
    <row r="983">
      <c r="A983" s="5" t="s">
        <v>1078</v>
      </c>
      <c r="B983" s="5">
        <v>1217.0</v>
      </c>
    </row>
    <row r="984">
      <c r="A984" s="5" t="s">
        <v>1109</v>
      </c>
      <c r="B984" s="5">
        <v>1202.0</v>
      </c>
    </row>
    <row r="985">
      <c r="A985" s="5" t="s">
        <v>1342</v>
      </c>
      <c r="B985" s="5">
        <v>1207.0</v>
      </c>
    </row>
    <row r="986">
      <c r="A986" s="5" t="s">
        <v>1217</v>
      </c>
      <c r="B986" s="5">
        <v>1214.0</v>
      </c>
    </row>
    <row r="987">
      <c r="A987" s="5" t="s">
        <v>1148</v>
      </c>
      <c r="B987" s="5">
        <v>1213.0</v>
      </c>
    </row>
    <row r="988">
      <c r="A988" s="5" t="s">
        <v>1087</v>
      </c>
      <c r="B988" s="5">
        <v>1202.0</v>
      </c>
    </row>
    <row r="989">
      <c r="A989" s="5" t="s">
        <v>1212</v>
      </c>
      <c r="B989" s="5">
        <v>1202.0</v>
      </c>
    </row>
    <row r="990">
      <c r="A990" s="5" t="s">
        <v>1196</v>
      </c>
      <c r="B990" s="5">
        <v>1202.0</v>
      </c>
    </row>
    <row r="991">
      <c r="A991" s="5" t="s">
        <v>1046</v>
      </c>
      <c r="B991" s="5">
        <v>1208.0</v>
      </c>
    </row>
    <row r="992">
      <c r="A992" s="5" t="s">
        <v>1330</v>
      </c>
      <c r="B992" s="5">
        <v>9999.0</v>
      </c>
    </row>
    <row r="993">
      <c r="A993" s="5" t="s">
        <v>992</v>
      </c>
      <c r="B993" s="5">
        <v>1209.0</v>
      </c>
    </row>
    <row r="994">
      <c r="A994" s="5" t="s">
        <v>993</v>
      </c>
      <c r="B994" s="5">
        <v>1215.0</v>
      </c>
    </row>
    <row r="995">
      <c r="A995" s="5" t="s">
        <v>1006</v>
      </c>
      <c r="B995" s="5">
        <v>1214.0</v>
      </c>
    </row>
    <row r="996">
      <c r="A996" s="5" t="s">
        <v>1054</v>
      </c>
      <c r="B996" s="5">
        <v>1209.0</v>
      </c>
    </row>
    <row r="997">
      <c r="A997" s="5" t="s">
        <v>1205</v>
      </c>
      <c r="B997" s="5">
        <v>1202.0</v>
      </c>
    </row>
    <row r="998">
      <c r="A998" s="5" t="s">
        <v>1147</v>
      </c>
      <c r="B998" s="5">
        <v>1204.0</v>
      </c>
    </row>
    <row r="999">
      <c r="A999" s="5" t="s">
        <v>982</v>
      </c>
      <c r="B999" s="5">
        <v>9999.0</v>
      </c>
    </row>
    <row r="1000">
      <c r="A1000" s="5" t="s">
        <v>1118</v>
      </c>
      <c r="B1000" s="5">
        <v>1216.0</v>
      </c>
    </row>
    <row r="1001">
      <c r="A1001" s="5" t="s">
        <v>1246</v>
      </c>
      <c r="B1001" s="5">
        <v>1206.0</v>
      </c>
    </row>
    <row r="1002">
      <c r="A1002" s="5" t="s">
        <v>1230</v>
      </c>
      <c r="B1002" s="5">
        <v>1204.0</v>
      </c>
    </row>
    <row r="1003">
      <c r="A1003" s="5" t="s">
        <v>1008</v>
      </c>
      <c r="B1003" s="5">
        <v>1209.0</v>
      </c>
    </row>
    <row r="1004">
      <c r="A1004" s="5" t="s">
        <v>1110</v>
      </c>
      <c r="B1004" s="5">
        <v>1217.0</v>
      </c>
    </row>
    <row r="1005">
      <c r="A1005" s="5" t="s">
        <v>1099</v>
      </c>
      <c r="B1005" s="5">
        <v>1205.0</v>
      </c>
    </row>
    <row r="1006">
      <c r="A1006" s="5" t="s">
        <v>1249</v>
      </c>
      <c r="B1006" s="5">
        <v>1205.0</v>
      </c>
    </row>
    <row r="1007">
      <c r="A1007" s="5" t="s">
        <v>1319</v>
      </c>
      <c r="B1007" s="5">
        <v>1205.0</v>
      </c>
    </row>
    <row r="1008">
      <c r="A1008" s="5" t="s">
        <v>1192</v>
      </c>
      <c r="B1008" s="5">
        <v>1205.0</v>
      </c>
    </row>
    <row r="1009">
      <c r="A1009" s="5" t="s">
        <v>1149</v>
      </c>
      <c r="B1009" s="5">
        <v>1213.0</v>
      </c>
    </row>
    <row r="1010">
      <c r="A1010" s="5" t="s">
        <v>1218</v>
      </c>
      <c r="B1010" s="5">
        <v>1203.0</v>
      </c>
    </row>
    <row r="1011">
      <c r="A1011" s="5" t="s">
        <v>1020</v>
      </c>
      <c r="B1011" s="5">
        <v>1219.0</v>
      </c>
    </row>
    <row r="1012">
      <c r="A1012" s="5" t="s">
        <v>1299</v>
      </c>
      <c r="B1012" s="5">
        <v>1208.0</v>
      </c>
    </row>
    <row r="1013">
      <c r="A1013" s="5" t="s">
        <v>1333</v>
      </c>
      <c r="B1013" s="5">
        <v>1206.0</v>
      </c>
    </row>
    <row r="1014">
      <c r="A1014" s="5" t="s">
        <v>1325</v>
      </c>
      <c r="B1014" s="5">
        <v>1213.0</v>
      </c>
    </row>
    <row r="1015">
      <c r="A1015" s="5" t="s">
        <v>1041</v>
      </c>
      <c r="B1015" s="5">
        <v>1217.0</v>
      </c>
    </row>
    <row r="1016">
      <c r="A1016" s="5" t="s">
        <v>988</v>
      </c>
      <c r="B1016" s="5">
        <v>1207.0</v>
      </c>
    </row>
    <row r="1017">
      <c r="A1017" s="5" t="s">
        <v>1188</v>
      </c>
      <c r="B1017" s="5">
        <v>1210.0</v>
      </c>
    </row>
    <row r="1018">
      <c r="A1018" s="5" t="s">
        <v>971</v>
      </c>
      <c r="B1018" s="5">
        <v>1206.0</v>
      </c>
    </row>
    <row r="1019">
      <c r="A1019" s="5" t="s">
        <v>1273</v>
      </c>
      <c r="B1019" s="5">
        <v>1215.0</v>
      </c>
    </row>
    <row r="1020">
      <c r="A1020" s="5" t="s">
        <v>1022</v>
      </c>
      <c r="B1020" s="5">
        <v>1208.0</v>
      </c>
    </row>
    <row r="1021">
      <c r="A1021" s="5" t="s">
        <v>1030</v>
      </c>
      <c r="B1021" s="5">
        <v>1218.0</v>
      </c>
    </row>
    <row r="1022">
      <c r="A1022" s="5" t="s">
        <v>1107</v>
      </c>
      <c r="B1022" s="5">
        <v>1205.0</v>
      </c>
    </row>
    <row r="1023">
      <c r="A1023" s="5" t="s">
        <v>1316</v>
      </c>
      <c r="B1023" s="5">
        <v>1206.0</v>
      </c>
    </row>
    <row r="1024">
      <c r="A1024" s="5" t="s">
        <v>985</v>
      </c>
      <c r="B1024" s="5">
        <v>1208.0</v>
      </c>
    </row>
    <row r="1025">
      <c r="A1025" s="5" t="s">
        <v>1239</v>
      </c>
      <c r="B1025" s="5">
        <v>1215.0</v>
      </c>
    </row>
    <row r="1026">
      <c r="A1026" s="5" t="s">
        <v>1061</v>
      </c>
      <c r="B1026" s="5">
        <v>1217.0</v>
      </c>
    </row>
    <row r="1027">
      <c r="A1027" s="5" t="s">
        <v>983</v>
      </c>
      <c r="B1027" s="5">
        <v>1201.0</v>
      </c>
    </row>
    <row r="1028">
      <c r="A1028" s="5" t="s">
        <v>1038</v>
      </c>
      <c r="B1028" s="5">
        <v>1215.0</v>
      </c>
    </row>
    <row r="1029">
      <c r="A1029" s="5" t="s">
        <v>1094</v>
      </c>
      <c r="B1029" s="5">
        <v>1205.0</v>
      </c>
    </row>
    <row r="1030">
      <c r="A1030" s="5" t="s">
        <v>1178</v>
      </c>
      <c r="B1030" s="5">
        <v>1218.0</v>
      </c>
    </row>
    <row r="1031">
      <c r="A1031" s="5" t="s">
        <v>1258</v>
      </c>
      <c r="B1031" s="5">
        <v>1217.0</v>
      </c>
    </row>
    <row r="1032">
      <c r="A1032" s="5" t="s">
        <v>1297</v>
      </c>
      <c r="B1032" s="5">
        <v>9999.0</v>
      </c>
    </row>
    <row r="1033">
      <c r="A1033" s="5" t="s">
        <v>1259</v>
      </c>
      <c r="B1033" s="5">
        <v>1205.0</v>
      </c>
    </row>
    <row r="1034">
      <c r="A1034" s="5" t="s">
        <v>1062</v>
      </c>
      <c r="B1034" s="5">
        <v>1218.0</v>
      </c>
    </row>
    <row r="1035">
      <c r="A1035" s="5" t="s">
        <v>1229</v>
      </c>
      <c r="B1035" s="5">
        <v>1210.0</v>
      </c>
    </row>
    <row r="1036">
      <c r="A1036" s="5" t="s">
        <v>1262</v>
      </c>
      <c r="B1036" s="5">
        <v>1214.0</v>
      </c>
    </row>
    <row r="1037">
      <c r="A1037" s="5" t="s">
        <v>1017</v>
      </c>
      <c r="B1037" s="5">
        <v>1208.0</v>
      </c>
    </row>
    <row r="1038">
      <c r="A1038" s="5" t="s">
        <v>1180</v>
      </c>
      <c r="B1038" s="5">
        <v>1210.0</v>
      </c>
    </row>
    <row r="1039">
      <c r="A1039" s="5" t="s">
        <v>1081</v>
      </c>
      <c r="B1039" s="5">
        <v>1203.0</v>
      </c>
    </row>
    <row r="1040">
      <c r="A1040" s="5" t="s">
        <v>1089</v>
      </c>
      <c r="B1040" s="5">
        <v>1209.0</v>
      </c>
    </row>
    <row r="1041">
      <c r="A1041" s="5" t="s">
        <v>1194</v>
      </c>
      <c r="B1041" s="5">
        <v>1207.0</v>
      </c>
    </row>
    <row r="1042">
      <c r="A1042" s="5" t="s">
        <v>1220</v>
      </c>
      <c r="B1042" s="5">
        <v>1201.0</v>
      </c>
    </row>
    <row r="1043">
      <c r="A1043" s="5" t="s">
        <v>1335</v>
      </c>
      <c r="B1043" s="5">
        <v>1213.0</v>
      </c>
    </row>
    <row r="1044">
      <c r="A1044" s="5" t="s">
        <v>1253</v>
      </c>
      <c r="B1044" s="5">
        <v>1202.0</v>
      </c>
    </row>
    <row r="1045">
      <c r="A1045" s="5" t="s">
        <v>1216</v>
      </c>
      <c r="B1045" s="5">
        <v>1208.0</v>
      </c>
    </row>
    <row r="1046">
      <c r="A1046" s="5" t="s">
        <v>1014</v>
      </c>
      <c r="B1046" s="5">
        <v>1205.0</v>
      </c>
    </row>
    <row r="1047">
      <c r="A1047" s="5" t="s">
        <v>1327</v>
      </c>
      <c r="B1047" s="5">
        <v>1203.0</v>
      </c>
    </row>
    <row r="1048">
      <c r="A1048" s="5" t="s">
        <v>1207</v>
      </c>
      <c r="B1048" s="5">
        <v>1215.0</v>
      </c>
    </row>
    <row r="1049">
      <c r="A1049" s="5" t="s">
        <v>1174</v>
      </c>
      <c r="B1049" s="5">
        <v>1202.0</v>
      </c>
    </row>
    <row r="1050">
      <c r="A1050" s="5" t="s">
        <v>1191</v>
      </c>
      <c r="B1050" s="5">
        <v>1210.0</v>
      </c>
    </row>
    <row r="1051">
      <c r="A1051" s="5" t="s">
        <v>1278</v>
      </c>
      <c r="B1051" s="5">
        <v>1217.0</v>
      </c>
    </row>
    <row r="1052">
      <c r="A1052" s="5" t="s">
        <v>1025</v>
      </c>
      <c r="B1052" s="5">
        <v>1201.0</v>
      </c>
    </row>
    <row r="1053">
      <c r="A1053" s="5" t="s">
        <v>1350</v>
      </c>
      <c r="B1053" s="5">
        <v>1218.0</v>
      </c>
    </row>
    <row r="1054">
      <c r="A1054" s="5" t="s">
        <v>1321</v>
      </c>
      <c r="B1054" s="5">
        <v>1208.0</v>
      </c>
    </row>
    <row r="1055">
      <c r="A1055" s="5" t="s">
        <v>1140</v>
      </c>
      <c r="B1055" s="5">
        <v>1214.0</v>
      </c>
    </row>
    <row r="1056">
      <c r="A1056" s="5" t="s">
        <v>970</v>
      </c>
      <c r="B1056" s="5">
        <v>9999.0</v>
      </c>
    </row>
    <row r="1057">
      <c r="A1057" s="5" t="s">
        <v>1195</v>
      </c>
      <c r="B1057" s="5">
        <v>1205.0</v>
      </c>
    </row>
    <row r="1058">
      <c r="A1058" s="5" t="s">
        <v>1027</v>
      </c>
      <c r="B1058" s="5">
        <v>1216.0</v>
      </c>
    </row>
    <row r="1059">
      <c r="A1059" s="5" t="s">
        <v>1243</v>
      </c>
      <c r="B1059" s="5">
        <v>1216.0</v>
      </c>
    </row>
    <row r="1060">
      <c r="A1060" s="5" t="s">
        <v>1337</v>
      </c>
      <c r="B1060" s="5">
        <v>1207.0</v>
      </c>
    </row>
    <row r="1061">
      <c r="A1061" s="5" t="s">
        <v>1284</v>
      </c>
      <c r="B1061" s="5">
        <v>1213.0</v>
      </c>
    </row>
    <row r="1062">
      <c r="A1062" s="5" t="s">
        <v>1237</v>
      </c>
      <c r="B1062" s="5">
        <v>1203.0</v>
      </c>
    </row>
    <row r="1063">
      <c r="A1063" s="5" t="s">
        <v>1344</v>
      </c>
      <c r="B1063" s="5">
        <v>9999.0</v>
      </c>
    </row>
    <row r="1064">
      <c r="A1064" s="5" t="s">
        <v>1331</v>
      </c>
      <c r="B1064" s="5">
        <v>1217.0</v>
      </c>
    </row>
    <row r="1065">
      <c r="A1065" s="5" t="s">
        <v>1338</v>
      </c>
      <c r="B1065" s="5">
        <v>1205.0</v>
      </c>
    </row>
    <row r="1066">
      <c r="A1066" s="5" t="s">
        <v>1198</v>
      </c>
      <c r="B1066" s="5">
        <v>1217.0</v>
      </c>
    </row>
    <row r="1067">
      <c r="A1067" s="5" t="s">
        <v>990</v>
      </c>
      <c r="B1067" s="5">
        <v>1205.0</v>
      </c>
    </row>
    <row r="1068">
      <c r="A1068" s="5" t="s">
        <v>1263</v>
      </c>
      <c r="B1068" s="5">
        <v>1208.0</v>
      </c>
    </row>
    <row r="1069">
      <c r="A1069" s="5" t="s">
        <v>1301</v>
      </c>
      <c r="B1069" s="5">
        <v>1218.0</v>
      </c>
    </row>
    <row r="1070">
      <c r="A1070" s="5" t="s">
        <v>1039</v>
      </c>
      <c r="B1070" s="5">
        <v>1209.0</v>
      </c>
    </row>
    <row r="1071">
      <c r="A1071" s="5" t="s">
        <v>1052</v>
      </c>
      <c r="B1071" s="5">
        <v>1206.0</v>
      </c>
    </row>
    <row r="1072">
      <c r="A1072" s="5" t="s">
        <v>973</v>
      </c>
      <c r="B1072" s="5">
        <v>1208.0</v>
      </c>
    </row>
    <row r="1073">
      <c r="A1073" s="5" t="s">
        <v>1355</v>
      </c>
      <c r="B1073" s="5">
        <v>1214.0</v>
      </c>
    </row>
    <row r="1074">
      <c r="A1074" s="5" t="s">
        <v>964</v>
      </c>
      <c r="B1074" s="5">
        <v>1205.0</v>
      </c>
    </row>
    <row r="1075">
      <c r="A1075" s="5" t="s">
        <v>959</v>
      </c>
      <c r="B1075" s="5">
        <v>1205.0</v>
      </c>
    </row>
    <row r="1076">
      <c r="A1076" s="5" t="s">
        <v>1092</v>
      </c>
      <c r="B1076" s="5">
        <v>1209.0</v>
      </c>
    </row>
    <row r="1077">
      <c r="A1077" s="5" t="s">
        <v>1224</v>
      </c>
      <c r="B1077" s="5">
        <v>1208.0</v>
      </c>
    </row>
    <row r="1078">
      <c r="A1078" s="5" t="s">
        <v>1204</v>
      </c>
      <c r="B1078" s="5">
        <v>1201.0</v>
      </c>
    </row>
    <row r="1079">
      <c r="A1079" s="5" t="s">
        <v>966</v>
      </c>
      <c r="B1079" s="5">
        <v>1207.0</v>
      </c>
    </row>
    <row r="1080">
      <c r="A1080" s="5" t="s">
        <v>976</v>
      </c>
      <c r="B1080" s="5">
        <v>1201.0</v>
      </c>
    </row>
    <row r="1081">
      <c r="A1081" s="5" t="s">
        <v>1066</v>
      </c>
      <c r="B1081" s="5">
        <v>1206.0</v>
      </c>
    </row>
    <row r="1082">
      <c r="A1082" s="5" t="s">
        <v>1031</v>
      </c>
      <c r="B1082" s="5">
        <v>1207.0</v>
      </c>
    </row>
    <row r="1083">
      <c r="A1083" s="5" t="s">
        <v>958</v>
      </c>
      <c r="B1083" s="5">
        <v>9999.0</v>
      </c>
    </row>
    <row r="1084">
      <c r="A1084" s="5" t="s">
        <v>969</v>
      </c>
      <c r="B1084" s="5">
        <v>1208.0</v>
      </c>
    </row>
    <row r="1085">
      <c r="A1085" s="5" t="s">
        <v>1097</v>
      </c>
      <c r="B1085" s="5">
        <v>1206.0</v>
      </c>
    </row>
    <row r="1086">
      <c r="A1086" s="5" t="s">
        <v>957</v>
      </c>
      <c r="B1086" s="5">
        <v>1208.0</v>
      </c>
    </row>
    <row r="1087">
      <c r="A1087" s="5" t="s">
        <v>1021</v>
      </c>
      <c r="B1087" s="5">
        <v>1205.0</v>
      </c>
    </row>
    <row r="1088">
      <c r="A1088" s="5" t="s">
        <v>1214</v>
      </c>
      <c r="B1088" s="5">
        <v>1214.0</v>
      </c>
    </row>
    <row r="1089">
      <c r="A1089" s="5" t="s">
        <v>1012</v>
      </c>
      <c r="B1089" s="5">
        <v>1204.0</v>
      </c>
    </row>
    <row r="1090">
      <c r="A1090" s="5" t="s">
        <v>1130</v>
      </c>
      <c r="B1090" s="5">
        <v>1205.0</v>
      </c>
    </row>
    <row r="1091">
      <c r="A1091" s="5" t="s">
        <v>1175</v>
      </c>
      <c r="B1091" s="5">
        <v>1206.0</v>
      </c>
    </row>
    <row r="1092">
      <c r="A1092" s="5" t="s">
        <v>1135</v>
      </c>
      <c r="B1092" s="5">
        <v>1202.0</v>
      </c>
    </row>
    <row r="1093">
      <c r="A1093" s="5" t="s">
        <v>1123</v>
      </c>
      <c r="B1093" s="5">
        <v>1219.0</v>
      </c>
    </row>
    <row r="1094">
      <c r="A1094" s="5" t="s">
        <v>1312</v>
      </c>
      <c r="B1094" s="5">
        <v>1210.0</v>
      </c>
    </row>
    <row r="1095">
      <c r="A1095" s="5" t="s">
        <v>1151</v>
      </c>
      <c r="B1095" s="5">
        <v>1201.0</v>
      </c>
    </row>
    <row r="1096">
      <c r="A1096" s="5" t="s">
        <v>1247</v>
      </c>
      <c r="B1096" s="5">
        <v>1208.0</v>
      </c>
    </row>
    <row r="1097">
      <c r="A1097" s="5" t="s">
        <v>955</v>
      </c>
      <c r="B1097" s="5">
        <v>1219.0</v>
      </c>
    </row>
    <row r="1098">
      <c r="A1098" s="5" t="s">
        <v>1252</v>
      </c>
      <c r="B1098" s="5">
        <v>1204.0</v>
      </c>
    </row>
    <row r="1099">
      <c r="A1099" s="5" t="s">
        <v>974</v>
      </c>
      <c r="B1099" s="5">
        <v>1203.0</v>
      </c>
    </row>
    <row r="1100">
      <c r="A1100" s="5" t="s">
        <v>1112</v>
      </c>
      <c r="B1100" s="5">
        <v>1204.0</v>
      </c>
    </row>
    <row r="1101">
      <c r="A1101" s="5" t="s">
        <v>1128</v>
      </c>
      <c r="B1101" s="5">
        <v>9999.0</v>
      </c>
    </row>
    <row r="1102">
      <c r="A1102" s="5" t="s">
        <v>1074</v>
      </c>
      <c r="B1102" s="5">
        <v>1206.0</v>
      </c>
    </row>
    <row r="1103">
      <c r="A1103" s="5" t="s">
        <v>1280</v>
      </c>
      <c r="B1103" s="5">
        <v>9999.0</v>
      </c>
    </row>
    <row r="1104">
      <c r="A1104" s="5" t="s">
        <v>1071</v>
      </c>
      <c r="B1104" s="5">
        <v>1217.0</v>
      </c>
    </row>
    <row r="1105">
      <c r="A1105" s="5" t="s">
        <v>1145</v>
      </c>
      <c r="B1105" s="5">
        <v>1201.0</v>
      </c>
    </row>
    <row r="1106">
      <c r="A1106" s="5" t="s">
        <v>1238</v>
      </c>
      <c r="B1106" s="5">
        <v>1218.0</v>
      </c>
    </row>
    <row r="1107">
      <c r="A1107" s="5" t="s">
        <v>999</v>
      </c>
      <c r="B1107" s="5">
        <v>1219.0</v>
      </c>
    </row>
    <row r="1108">
      <c r="A1108" s="5" t="s">
        <v>1024</v>
      </c>
      <c r="B1108" s="5">
        <v>1202.0</v>
      </c>
    </row>
    <row r="1109">
      <c r="A1109" s="5" t="s">
        <v>1245</v>
      </c>
      <c r="B1109" s="5">
        <v>1216.0</v>
      </c>
    </row>
    <row r="1110">
      <c r="A1110" s="5" t="s">
        <v>1018</v>
      </c>
      <c r="B1110" s="5">
        <v>1209.0</v>
      </c>
    </row>
    <row r="1111">
      <c r="A1111" s="5" t="s">
        <v>1304</v>
      </c>
      <c r="B1111" s="5">
        <v>5555.0</v>
      </c>
    </row>
    <row r="1112">
      <c r="A1112" s="5" t="s">
        <v>1160</v>
      </c>
      <c r="B1112" s="5">
        <v>1218.0</v>
      </c>
    </row>
    <row r="1113">
      <c r="A1113" s="5" t="s">
        <v>1161</v>
      </c>
      <c r="B1113" s="5">
        <v>1216.0</v>
      </c>
    </row>
    <row r="1114">
      <c r="A1114" s="5" t="s">
        <v>1292</v>
      </c>
      <c r="B1114" s="5">
        <v>1207.0</v>
      </c>
    </row>
    <row r="1115">
      <c r="A1115" s="5" t="s">
        <v>1098</v>
      </c>
      <c r="B1115" s="5">
        <v>1207.0</v>
      </c>
    </row>
    <row r="1116">
      <c r="A1116" s="5" t="s">
        <v>1116</v>
      </c>
      <c r="B1116" s="5">
        <v>1216.0</v>
      </c>
    </row>
    <row r="1117">
      <c r="A1117" s="5" t="s">
        <v>1352</v>
      </c>
      <c r="B1117" s="5">
        <v>1214.0</v>
      </c>
    </row>
    <row r="1118">
      <c r="A1118" s="5" t="s">
        <v>1004</v>
      </c>
      <c r="B1118" s="5">
        <v>1214.0</v>
      </c>
    </row>
    <row r="1119">
      <c r="A1119" s="5" t="s">
        <v>1307</v>
      </c>
      <c r="B1119" s="5">
        <v>1203.0</v>
      </c>
    </row>
    <row r="1120">
      <c r="A1120" s="5" t="s">
        <v>1225</v>
      </c>
      <c r="B1120" s="5">
        <v>1201.0</v>
      </c>
    </row>
    <row r="1121">
      <c r="A1121" s="5" t="s">
        <v>1005</v>
      </c>
      <c r="B1121" s="5">
        <v>9999.0</v>
      </c>
    </row>
    <row r="1122">
      <c r="A1122" s="5" t="s">
        <v>1199</v>
      </c>
      <c r="B1122" s="5">
        <v>1203.0</v>
      </c>
    </row>
    <row r="1123">
      <c r="A1123" s="5" t="s">
        <v>963</v>
      </c>
      <c r="B1123" s="5">
        <v>9999.0</v>
      </c>
    </row>
    <row r="1124">
      <c r="A1124" s="5" t="s">
        <v>1036</v>
      </c>
      <c r="B1124" s="5">
        <v>1213.0</v>
      </c>
    </row>
    <row r="1125">
      <c r="A1125" s="5" t="s">
        <v>1340</v>
      </c>
      <c r="B1125" s="5">
        <v>1219.0</v>
      </c>
    </row>
    <row r="1126">
      <c r="A1126" s="5" t="s">
        <v>978</v>
      </c>
      <c r="B1126" s="5">
        <v>1214.0</v>
      </c>
    </row>
    <row r="1127">
      <c r="A1127" s="5" t="s">
        <v>1265</v>
      </c>
      <c r="B1127" s="5">
        <v>9999.0</v>
      </c>
    </row>
    <row r="1128">
      <c r="A1128" s="5" t="s">
        <v>1293</v>
      </c>
      <c r="B1128" s="5">
        <v>1201.0</v>
      </c>
    </row>
    <row r="1129">
      <c r="A1129" s="5" t="s">
        <v>1068</v>
      </c>
      <c r="B1129" s="5">
        <v>1216.0</v>
      </c>
    </row>
    <row r="1130">
      <c r="A1130" s="5" t="s">
        <v>998</v>
      </c>
      <c r="B1130" s="5">
        <v>1214.0</v>
      </c>
    </row>
    <row r="1131">
      <c r="A1131" s="5" t="s">
        <v>1065</v>
      </c>
      <c r="B1131" s="5">
        <v>1201.0</v>
      </c>
    </row>
    <row r="1132">
      <c r="A1132" s="5" t="s">
        <v>1336</v>
      </c>
      <c r="B1132" s="5">
        <v>1206.0</v>
      </c>
    </row>
    <row r="1133">
      <c r="A1133" s="5" t="s">
        <v>1244</v>
      </c>
      <c r="B1133" s="5">
        <v>1203.0</v>
      </c>
    </row>
    <row r="1134">
      <c r="A1134" s="5" t="s">
        <v>1283</v>
      </c>
      <c r="B1134" s="5">
        <v>1215.0</v>
      </c>
    </row>
    <row r="1135">
      <c r="A1135" s="5" t="s">
        <v>965</v>
      </c>
      <c r="B1135" s="5">
        <v>1218.0</v>
      </c>
    </row>
    <row r="1136">
      <c r="A1136" s="5" t="s">
        <v>1069</v>
      </c>
      <c r="B1136" s="5">
        <v>1207.0</v>
      </c>
    </row>
    <row r="1137">
      <c r="A1137" s="5" t="s">
        <v>1346</v>
      </c>
      <c r="B1137" s="5">
        <v>9999.0</v>
      </c>
    </row>
    <row r="1138">
      <c r="A1138" s="5" t="s">
        <v>1248</v>
      </c>
      <c r="B1138" s="5">
        <v>1219.0</v>
      </c>
    </row>
    <row r="1139">
      <c r="A1139" s="5" t="s">
        <v>991</v>
      </c>
      <c r="B1139" s="5">
        <v>1216.0</v>
      </c>
    </row>
    <row r="1140">
      <c r="A1140" s="5" t="s">
        <v>1158</v>
      </c>
      <c r="B1140" s="5">
        <v>1217.0</v>
      </c>
    </row>
    <row r="1141">
      <c r="A1141" s="5" t="s">
        <v>1255</v>
      </c>
      <c r="B1141" s="5">
        <v>9999.0</v>
      </c>
    </row>
    <row r="1142">
      <c r="A1142" s="5" t="s">
        <v>1172</v>
      </c>
      <c r="B1142" s="5">
        <v>1203.0</v>
      </c>
    </row>
    <row r="1143">
      <c r="A1143" s="5" t="s">
        <v>1133</v>
      </c>
      <c r="B1143" s="5">
        <v>1214.0</v>
      </c>
    </row>
    <row r="1144">
      <c r="A1144" s="5" t="s">
        <v>1044</v>
      </c>
      <c r="B1144" s="5">
        <v>1202.0</v>
      </c>
    </row>
    <row r="1145">
      <c r="A1145" s="5" t="s">
        <v>1134</v>
      </c>
      <c r="B1145" s="5">
        <v>1205.0</v>
      </c>
    </row>
    <row r="1146">
      <c r="A1146" s="5" t="s">
        <v>1090</v>
      </c>
      <c r="B1146" s="5">
        <v>1214.0</v>
      </c>
    </row>
    <row r="1147">
      <c r="A1147" s="5" t="s">
        <v>1285</v>
      </c>
      <c r="B1147" s="5">
        <v>1208.0</v>
      </c>
    </row>
    <row r="1148">
      <c r="A1148" s="5" t="s">
        <v>1324</v>
      </c>
      <c r="B1148" s="5">
        <v>1202.0</v>
      </c>
    </row>
    <row r="1149">
      <c r="A1149" s="5" t="s">
        <v>1347</v>
      </c>
      <c r="B1149" s="5">
        <v>1207.0</v>
      </c>
    </row>
    <row r="1150">
      <c r="A1150" s="5" t="s">
        <v>1048</v>
      </c>
      <c r="B1150" s="5">
        <v>1217.0</v>
      </c>
    </row>
    <row r="1151">
      <c r="A1151" s="5" t="s">
        <v>1083</v>
      </c>
      <c r="B1151" s="5">
        <v>1213.0</v>
      </c>
    </row>
    <row r="1152">
      <c r="A1152" s="5" t="s">
        <v>1289</v>
      </c>
      <c r="B1152" s="5">
        <v>1202.0</v>
      </c>
    </row>
    <row r="1153">
      <c r="A1153" s="5" t="s">
        <v>1210</v>
      </c>
      <c r="B1153" s="5">
        <v>9999.0</v>
      </c>
    </row>
    <row r="1154">
      <c r="A1154" s="5" t="s">
        <v>1126</v>
      </c>
      <c r="B1154" s="5">
        <v>1203.0</v>
      </c>
    </row>
    <row r="1155">
      <c r="A1155" s="5" t="s">
        <v>1129</v>
      </c>
      <c r="B1155" s="5">
        <v>1209.0</v>
      </c>
    </row>
    <row r="1156">
      <c r="A1156" s="5" t="s">
        <v>1332</v>
      </c>
      <c r="B1156" s="5">
        <v>1206.0</v>
      </c>
    </row>
    <row r="1157">
      <c r="A1157" s="5" t="s">
        <v>1050</v>
      </c>
      <c r="B1157" s="5">
        <v>1216.0</v>
      </c>
    </row>
    <row r="1158">
      <c r="A1158" s="5" t="s">
        <v>1095</v>
      </c>
      <c r="B1158" s="5">
        <v>1205.0</v>
      </c>
    </row>
    <row r="1159">
      <c r="A1159" s="5" t="s">
        <v>1236</v>
      </c>
      <c r="B1159" s="5">
        <v>1206.0</v>
      </c>
    </row>
    <row r="1160">
      <c r="A1160" s="5" t="s">
        <v>1125</v>
      </c>
      <c r="B1160" s="5">
        <v>1204.0</v>
      </c>
    </row>
    <row r="1161">
      <c r="A1161" s="5" t="s">
        <v>1261</v>
      </c>
      <c r="B1161" s="5">
        <v>1213.0</v>
      </c>
    </row>
    <row r="1162">
      <c r="A1162" s="5" t="s">
        <v>1029</v>
      </c>
      <c r="B1162" s="5">
        <v>1217.0</v>
      </c>
    </row>
    <row r="1163">
      <c r="A1163" s="5" t="s">
        <v>1291</v>
      </c>
      <c r="B1163" s="5">
        <v>1203.0</v>
      </c>
    </row>
    <row r="1164">
      <c r="A1164" s="5" t="s">
        <v>1034</v>
      </c>
      <c r="B1164" s="5">
        <v>1219.0</v>
      </c>
    </row>
    <row r="1165">
      <c r="A1165" s="5" t="s">
        <v>1314</v>
      </c>
      <c r="B1165" s="5">
        <v>1201.0</v>
      </c>
    </row>
    <row r="1166">
      <c r="A1166" s="5" t="s">
        <v>1015</v>
      </c>
      <c r="B1166" s="5">
        <v>1202.0</v>
      </c>
    </row>
    <row r="1167">
      <c r="A1167" s="5" t="s">
        <v>1339</v>
      </c>
      <c r="B1167" s="5">
        <v>1214.0</v>
      </c>
    </row>
    <row r="1168">
      <c r="A1168" s="5" t="s">
        <v>1144</v>
      </c>
      <c r="B1168" s="5">
        <v>1201.0</v>
      </c>
    </row>
    <row r="1169">
      <c r="A1169" s="5" t="s">
        <v>1124</v>
      </c>
      <c r="B1169" s="5">
        <v>1205.0</v>
      </c>
    </row>
    <row r="1170">
      <c r="A1170" s="5" t="s">
        <v>1042</v>
      </c>
      <c r="B1170" s="5">
        <v>1213.0</v>
      </c>
    </row>
    <row r="1171">
      <c r="A1171" s="5" t="s">
        <v>1266</v>
      </c>
      <c r="B1171" s="5">
        <v>1205.0</v>
      </c>
    </row>
    <row r="1172">
      <c r="A1172" s="5" t="s">
        <v>1206</v>
      </c>
      <c r="B1172" s="5">
        <v>1210.0</v>
      </c>
    </row>
    <row r="1173">
      <c r="A1173" s="5" t="s">
        <v>1100</v>
      </c>
      <c r="B1173" s="5">
        <v>1202.0</v>
      </c>
    </row>
    <row r="1174">
      <c r="A1174" s="5" t="s">
        <v>1345</v>
      </c>
      <c r="B1174" s="5">
        <v>1206.0</v>
      </c>
    </row>
    <row r="1175">
      <c r="A1175" s="5" t="s">
        <v>1351</v>
      </c>
      <c r="B1175" s="5">
        <v>1215.0</v>
      </c>
    </row>
    <row r="1176">
      <c r="A1176" s="5" t="s">
        <v>961</v>
      </c>
      <c r="B1176" s="5">
        <v>1209.0</v>
      </c>
    </row>
    <row r="1177">
      <c r="A1177" s="5" t="s">
        <v>1076</v>
      </c>
      <c r="B1177" s="5">
        <v>1215.0</v>
      </c>
    </row>
    <row r="1178">
      <c r="A1178" s="5" t="s">
        <v>1102</v>
      </c>
      <c r="B1178" s="5">
        <v>1214.0</v>
      </c>
    </row>
    <row r="1179">
      <c r="A1179" s="5" t="s">
        <v>1064</v>
      </c>
      <c r="B1179" s="5">
        <v>1208.0</v>
      </c>
    </row>
    <row r="1180">
      <c r="A1180" s="5" t="s">
        <v>1096</v>
      </c>
      <c r="B1180" s="5">
        <v>1201.0</v>
      </c>
    </row>
    <row r="1181">
      <c r="A1181" s="5" t="s">
        <v>1026</v>
      </c>
      <c r="B1181" s="5">
        <v>1203.0</v>
      </c>
    </row>
    <row r="1182">
      <c r="A1182" s="5" t="s">
        <v>1153</v>
      </c>
      <c r="B1182" s="5">
        <v>1207.0</v>
      </c>
    </row>
    <row r="1183">
      <c r="A1183" s="5" t="s">
        <v>956</v>
      </c>
      <c r="B1183" s="5">
        <v>1209.0</v>
      </c>
    </row>
    <row r="1184">
      <c r="A1184" s="5" t="s">
        <v>1208</v>
      </c>
      <c r="B1184" s="5">
        <v>1217.0</v>
      </c>
    </row>
    <row r="1185">
      <c r="A1185" s="5" t="s">
        <v>770</v>
      </c>
      <c r="B1185" s="5">
        <v>1104.0</v>
      </c>
    </row>
    <row r="1186">
      <c r="A1186" s="5" t="s">
        <v>1058</v>
      </c>
      <c r="B1186" s="5">
        <v>1210.0</v>
      </c>
    </row>
    <row r="1187">
      <c r="A1187" s="5" t="s">
        <v>1035</v>
      </c>
      <c r="B1187" s="5">
        <v>1206.0</v>
      </c>
    </row>
    <row r="1188">
      <c r="A1188" s="5" t="s">
        <v>1213</v>
      </c>
      <c r="B1188" s="5">
        <v>1205.0</v>
      </c>
    </row>
    <row r="1189">
      <c r="A1189" s="5" t="s">
        <v>1310</v>
      </c>
      <c r="B1189" s="5">
        <v>1206.0</v>
      </c>
    </row>
    <row r="1190">
      <c r="A1190" s="5" t="s">
        <v>1113</v>
      </c>
      <c r="B1190" s="5">
        <v>9999.0</v>
      </c>
    </row>
    <row r="1191">
      <c r="A1191" s="5" t="s">
        <v>962</v>
      </c>
      <c r="B1191" s="5">
        <v>1209.0</v>
      </c>
    </row>
    <row r="1192">
      <c r="A1192" s="5" t="s">
        <v>1057</v>
      </c>
      <c r="B1192" s="5">
        <v>1205.0</v>
      </c>
    </row>
    <row r="1193">
      <c r="A1193" s="5" t="s">
        <v>1013</v>
      </c>
      <c r="B1193" s="5">
        <v>9999.0</v>
      </c>
    </row>
    <row r="1194">
      <c r="A1194" s="5" t="s">
        <v>1173</v>
      </c>
      <c r="B1194" s="5">
        <v>1217.0</v>
      </c>
    </row>
    <row r="1195">
      <c r="A1195" s="5" t="s">
        <v>1053</v>
      </c>
      <c r="B1195" s="5">
        <v>1213.0</v>
      </c>
    </row>
    <row r="1196">
      <c r="A1196" s="5" t="s">
        <v>1146</v>
      </c>
      <c r="B1196" s="5">
        <v>1215.0</v>
      </c>
    </row>
    <row r="1197">
      <c r="A1197" s="5" t="s">
        <v>1311</v>
      </c>
      <c r="B1197" s="5">
        <v>1215.0</v>
      </c>
    </row>
    <row r="1198">
      <c r="A1198" s="5" t="s">
        <v>1215</v>
      </c>
      <c r="B1198" s="5">
        <v>1201.0</v>
      </c>
    </row>
    <row r="1199">
      <c r="A1199" s="5" t="s">
        <v>1049</v>
      </c>
      <c r="B1199" s="5">
        <v>1204.0</v>
      </c>
    </row>
    <row r="1200">
      <c r="A1200" s="5" t="s">
        <v>1055</v>
      </c>
      <c r="B1200" s="5">
        <v>1216.0</v>
      </c>
    </row>
    <row r="1201">
      <c r="A1201" s="5" t="s">
        <v>1257</v>
      </c>
      <c r="B1201" s="5">
        <v>1202.0</v>
      </c>
    </row>
    <row r="1202">
      <c r="A1202" s="5" t="s">
        <v>1136</v>
      </c>
      <c r="B1202" s="5">
        <v>1219.0</v>
      </c>
    </row>
    <row r="1203">
      <c r="A1203" s="5" t="s">
        <v>1270</v>
      </c>
      <c r="B1203" s="5">
        <v>1218.0</v>
      </c>
    </row>
    <row r="1204">
      <c r="A1204" s="5" t="s">
        <v>1276</v>
      </c>
      <c r="B1204" s="5">
        <v>1214.0</v>
      </c>
    </row>
    <row r="1205">
      <c r="A1205" s="5" t="s">
        <v>1294</v>
      </c>
      <c r="B1205" s="5">
        <v>1217.0</v>
      </c>
    </row>
    <row r="1206">
      <c r="A1206" s="5" t="s">
        <v>1185</v>
      </c>
      <c r="B1206" s="5">
        <v>9999.0</v>
      </c>
    </row>
    <row r="1207">
      <c r="A1207" s="5" t="s">
        <v>1290</v>
      </c>
      <c r="B1207" s="5">
        <v>1202.0</v>
      </c>
    </row>
    <row r="1208">
      <c r="A1208" s="5" t="s">
        <v>1119</v>
      </c>
      <c r="B1208" s="5">
        <v>1218.0</v>
      </c>
    </row>
    <row r="1209">
      <c r="A1209" s="5" t="s">
        <v>1085</v>
      </c>
      <c r="B1209" s="5">
        <v>1208.0</v>
      </c>
    </row>
    <row r="1210">
      <c r="A1210" s="5" t="s">
        <v>1108</v>
      </c>
      <c r="B1210" s="5">
        <v>1205.0</v>
      </c>
    </row>
    <row r="1211">
      <c r="A1211" s="5" t="s">
        <v>1103</v>
      </c>
      <c r="B1211" s="5">
        <v>1202.0</v>
      </c>
    </row>
    <row r="1212">
      <c r="A1212" s="5" t="s">
        <v>986</v>
      </c>
      <c r="B1212" s="5">
        <v>1201.0</v>
      </c>
    </row>
    <row r="1213">
      <c r="A1213" s="5" t="s">
        <v>960</v>
      </c>
      <c r="B1213" s="5">
        <v>1206.0</v>
      </c>
    </row>
    <row r="1214">
      <c r="A1214" s="5" t="s">
        <v>1164</v>
      </c>
      <c r="B1214" s="5">
        <v>1209.0</v>
      </c>
    </row>
    <row r="1215">
      <c r="A1215" s="5" t="s">
        <v>1162</v>
      </c>
      <c r="B1215" s="5">
        <v>1214.0</v>
      </c>
    </row>
    <row r="1216">
      <c r="A1216" s="5" t="s">
        <v>987</v>
      </c>
      <c r="B1216" s="5">
        <v>1207.0</v>
      </c>
    </row>
    <row r="1217">
      <c r="A1217" s="5" t="s">
        <v>1251</v>
      </c>
      <c r="B1217" s="5">
        <v>1210.0</v>
      </c>
    </row>
    <row r="1218">
      <c r="A1218" s="5" t="s">
        <v>1106</v>
      </c>
      <c r="B1218" s="5">
        <v>1208.0</v>
      </c>
    </row>
    <row r="1219">
      <c r="A1219" s="5" t="s">
        <v>1177</v>
      </c>
      <c r="B1219" s="5">
        <v>1217.0</v>
      </c>
    </row>
    <row r="1220">
      <c r="A1220" s="5" t="s">
        <v>1274</v>
      </c>
      <c r="B1220" s="5">
        <v>1219.0</v>
      </c>
    </row>
    <row r="1221">
      <c r="A1221" s="5" t="s">
        <v>1226</v>
      </c>
      <c r="B1221" s="5">
        <v>1203.0</v>
      </c>
    </row>
    <row r="1222">
      <c r="A1222" s="5" t="s">
        <v>1264</v>
      </c>
      <c r="B1222" s="5">
        <v>1214.0</v>
      </c>
    </row>
    <row r="1223">
      <c r="A1223" s="5" t="s">
        <v>1142</v>
      </c>
      <c r="B1223" s="5">
        <v>1203.0</v>
      </c>
    </row>
    <row r="1224">
      <c r="A1224" s="5" t="s">
        <v>995</v>
      </c>
      <c r="B1224" s="5">
        <v>1216.0</v>
      </c>
    </row>
    <row r="1225">
      <c r="A1225" s="5" t="s">
        <v>1056</v>
      </c>
      <c r="B1225" s="5">
        <v>1216.0</v>
      </c>
    </row>
    <row r="1226">
      <c r="A1226" s="5" t="s">
        <v>1277</v>
      </c>
      <c r="B1226" s="5">
        <v>1206.0</v>
      </c>
    </row>
    <row r="1227">
      <c r="A1227" s="5" t="s">
        <v>1157</v>
      </c>
      <c r="B1227" s="5">
        <v>1202.0</v>
      </c>
    </row>
    <row r="1228">
      <c r="A1228" s="5" t="s">
        <v>1120</v>
      </c>
      <c r="B1228" s="5">
        <v>1213.0</v>
      </c>
    </row>
    <row r="1229">
      <c r="A1229" s="5" t="s">
        <v>1154</v>
      </c>
      <c r="B1229" s="5">
        <v>1216.0</v>
      </c>
    </row>
    <row r="1230">
      <c r="A1230" s="5" t="s">
        <v>1219</v>
      </c>
      <c r="B1230" s="5">
        <v>1214.0</v>
      </c>
    </row>
    <row r="1231">
      <c r="A1231" s="5" t="s">
        <v>1143</v>
      </c>
      <c r="B1231" s="5">
        <v>1206.0</v>
      </c>
    </row>
    <row r="1232">
      <c r="A1232" s="5" t="s">
        <v>1287</v>
      </c>
      <c r="B1232" s="5">
        <v>1203.0</v>
      </c>
    </row>
    <row r="1233">
      <c r="A1233" s="5" t="s">
        <v>1080</v>
      </c>
      <c r="B1233" s="5">
        <v>1208.0</v>
      </c>
    </row>
    <row r="1234">
      <c r="A1234" s="5" t="s">
        <v>1209</v>
      </c>
      <c r="B1234" s="5">
        <v>1214.0</v>
      </c>
    </row>
    <row r="1235">
      <c r="A1235" s="5" t="s">
        <v>1011</v>
      </c>
      <c r="B1235" s="5">
        <v>1208.0</v>
      </c>
    </row>
    <row r="1236">
      <c r="A1236" s="5" t="s">
        <v>1115</v>
      </c>
      <c r="B1236" s="5">
        <v>1218.0</v>
      </c>
    </row>
    <row r="1237">
      <c r="A1237" s="5" t="s">
        <v>1197</v>
      </c>
      <c r="B1237" s="5">
        <v>1213.0</v>
      </c>
    </row>
    <row r="1238">
      <c r="A1238" s="5" t="s">
        <v>1303</v>
      </c>
      <c r="B1238" s="5">
        <v>1203.0</v>
      </c>
    </row>
    <row r="1239">
      <c r="A1239" s="5" t="s">
        <v>981</v>
      </c>
      <c r="B1239" s="5">
        <v>9999.0</v>
      </c>
    </row>
    <row r="1240">
      <c r="A1240" s="5" t="s">
        <v>975</v>
      </c>
      <c r="B1240" s="5">
        <v>1216.0</v>
      </c>
    </row>
    <row r="1241">
      <c r="A1241" s="5" t="s">
        <v>1101</v>
      </c>
      <c r="B1241" s="5">
        <v>1206.0</v>
      </c>
    </row>
    <row r="1242">
      <c r="A1242" s="5" t="s">
        <v>1231</v>
      </c>
      <c r="B1242" s="5">
        <v>1217.0</v>
      </c>
    </row>
    <row r="1243">
      <c r="A1243" s="5" t="s">
        <v>996</v>
      </c>
      <c r="B1243" s="5">
        <v>1217.0</v>
      </c>
    </row>
    <row r="1244">
      <c r="A1244" s="5" t="s">
        <v>1182</v>
      </c>
      <c r="B1244" s="5">
        <v>5555.0</v>
      </c>
    </row>
    <row r="1245">
      <c r="A1245" s="5" t="s">
        <v>1256</v>
      </c>
      <c r="B1245" s="5">
        <v>1216.0</v>
      </c>
    </row>
    <row r="1246">
      <c r="A1246" s="5" t="s">
        <v>1328</v>
      </c>
      <c r="B1246" s="5">
        <v>1201.0</v>
      </c>
    </row>
    <row r="1247">
      <c r="A1247" s="5" t="s">
        <v>1091</v>
      </c>
      <c r="B1247" s="5">
        <v>1216.0</v>
      </c>
    </row>
    <row r="1248">
      <c r="A1248" s="5" t="s">
        <v>1288</v>
      </c>
      <c r="B1248" s="5">
        <v>1218.0</v>
      </c>
    </row>
    <row r="1249">
      <c r="A1249" s="5" t="s">
        <v>1309</v>
      </c>
      <c r="B1249" s="5">
        <v>1207.0</v>
      </c>
    </row>
    <row r="1250">
      <c r="A1250" s="5" t="s">
        <v>1037</v>
      </c>
      <c r="B1250" s="5">
        <v>9999.0</v>
      </c>
    </row>
    <row r="1251">
      <c r="A1251" s="5" t="s">
        <v>1137</v>
      </c>
      <c r="B1251" s="5">
        <v>1203.0</v>
      </c>
    </row>
    <row r="1252">
      <c r="A1252" s="5" t="s">
        <v>1267</v>
      </c>
      <c r="B1252" s="5">
        <v>1216.0</v>
      </c>
    </row>
    <row r="1253">
      <c r="A1253" s="5" t="s">
        <v>1302</v>
      </c>
      <c r="B1253" s="5">
        <v>1206.0</v>
      </c>
    </row>
    <row r="1254">
      <c r="A1254" s="5" t="s">
        <v>1168</v>
      </c>
      <c r="B1254" s="5">
        <v>1204.0</v>
      </c>
    </row>
    <row r="1255">
      <c r="A1255" s="5" t="s">
        <v>1279</v>
      </c>
      <c r="B1255" s="5">
        <v>1204.0</v>
      </c>
    </row>
    <row r="1256">
      <c r="A1256" s="5" t="s">
        <v>972</v>
      </c>
      <c r="B1256" s="5">
        <v>1205.0</v>
      </c>
    </row>
    <row r="1257">
      <c r="A1257" s="5" t="s">
        <v>1343</v>
      </c>
      <c r="B1257" s="5">
        <v>9999.0</v>
      </c>
    </row>
    <row r="1258">
      <c r="A1258" s="5" t="s">
        <v>1009</v>
      </c>
      <c r="B1258" s="5">
        <v>1216.0</v>
      </c>
    </row>
    <row r="1259">
      <c r="A1259" s="5" t="s">
        <v>1104</v>
      </c>
      <c r="B1259" s="5">
        <v>1205.0</v>
      </c>
    </row>
    <row r="1260">
      <c r="A1260" s="5" t="s">
        <v>1223</v>
      </c>
      <c r="B1260" s="5">
        <v>9999.0</v>
      </c>
    </row>
    <row r="1261">
      <c r="A1261" s="5" t="s">
        <v>1165</v>
      </c>
      <c r="B1261" s="5">
        <v>9999.0</v>
      </c>
    </row>
    <row r="1262">
      <c r="A1262" s="5" t="s">
        <v>977</v>
      </c>
      <c r="B1262" s="5">
        <v>1204.0</v>
      </c>
    </row>
    <row r="1263">
      <c r="A1263" s="5" t="s">
        <v>1240</v>
      </c>
      <c r="B1263" s="5">
        <v>1208.0</v>
      </c>
    </row>
    <row r="1264">
      <c r="A1264" s="5" t="s">
        <v>1234</v>
      </c>
      <c r="B1264" s="5">
        <v>1218.0</v>
      </c>
    </row>
    <row r="1265">
      <c r="A1265" s="5" t="s">
        <v>1063</v>
      </c>
      <c r="B1265" s="5">
        <v>1210.0</v>
      </c>
    </row>
    <row r="1266">
      <c r="A1266" s="5" t="s">
        <v>1348</v>
      </c>
      <c r="B1266" s="5">
        <v>1218.0</v>
      </c>
    </row>
    <row r="1267">
      <c r="A1267" s="5" t="s">
        <v>1002</v>
      </c>
      <c r="B1267" s="5">
        <v>1215.0</v>
      </c>
    </row>
    <row r="1268">
      <c r="A1268" s="5" t="s">
        <v>1200</v>
      </c>
      <c r="B1268" s="5">
        <v>1202.0</v>
      </c>
    </row>
    <row r="1269">
      <c r="A1269" s="5" t="s">
        <v>1187</v>
      </c>
      <c r="B1269" s="5">
        <v>1219.0</v>
      </c>
    </row>
    <row r="1270">
      <c r="A1270" s="5" t="s">
        <v>1296</v>
      </c>
      <c r="B1270" s="5">
        <v>9999.0</v>
      </c>
    </row>
    <row r="1271">
      <c r="A1271" s="5" t="s">
        <v>1051</v>
      </c>
      <c r="B1271" s="5">
        <v>1218.0</v>
      </c>
    </row>
    <row r="1272">
      <c r="A1272" s="5" t="s">
        <v>1088</v>
      </c>
      <c r="B1272" s="5">
        <v>1216.0</v>
      </c>
    </row>
    <row r="1273">
      <c r="A1273" s="5" t="s">
        <v>1211</v>
      </c>
      <c r="B1273" s="5">
        <v>1209.0</v>
      </c>
    </row>
    <row r="1274">
      <c r="A1274" s="5" t="s">
        <v>989</v>
      </c>
      <c r="B1274" s="5">
        <v>1202.0</v>
      </c>
    </row>
    <row r="1275">
      <c r="A1275" s="5" t="s">
        <v>1114</v>
      </c>
      <c r="B1275" s="5">
        <v>5555.0</v>
      </c>
    </row>
    <row r="1276">
      <c r="A1276" s="5" t="s">
        <v>1271</v>
      </c>
      <c r="B1276" s="5">
        <v>1209.0</v>
      </c>
    </row>
    <row r="1277">
      <c r="A1277" s="5" t="s">
        <v>1201</v>
      </c>
      <c r="B1277" s="5">
        <v>9999.0</v>
      </c>
    </row>
    <row r="1278">
      <c r="A1278" s="5" t="s">
        <v>1329</v>
      </c>
      <c r="B1278" s="5">
        <v>1201.0</v>
      </c>
    </row>
    <row r="1279">
      <c r="A1279" s="5" t="s">
        <v>1159</v>
      </c>
      <c r="B1279" s="5">
        <v>1215.0</v>
      </c>
    </row>
    <row r="1280">
      <c r="A1280" s="5" t="s">
        <v>1318</v>
      </c>
      <c r="B1280" s="5">
        <v>1208.0</v>
      </c>
    </row>
    <row r="1281">
      <c r="A1281" s="5" t="s">
        <v>1322</v>
      </c>
      <c r="B1281" s="5">
        <v>1206.0</v>
      </c>
    </row>
    <row r="1282">
      <c r="A1282" s="5" t="s">
        <v>1169</v>
      </c>
      <c r="B1282" s="5">
        <v>1205.0</v>
      </c>
    </row>
    <row r="1283">
      <c r="A1283" s="5" t="s">
        <v>1268</v>
      </c>
      <c r="B1283" s="5">
        <v>1208.0</v>
      </c>
    </row>
    <row r="1284">
      <c r="A1284" s="5" t="s">
        <v>1171</v>
      </c>
      <c r="B1284" s="5">
        <v>1216.0</v>
      </c>
    </row>
    <row r="1285">
      <c r="A1285" s="5" t="s">
        <v>1000</v>
      </c>
      <c r="B1285" s="5">
        <v>1206.0</v>
      </c>
    </row>
    <row r="1286">
      <c r="A1286" s="5" t="s">
        <v>1272</v>
      </c>
      <c r="B1286" s="5">
        <v>1216.0</v>
      </c>
    </row>
    <row r="1287">
      <c r="A1287" s="5" t="s">
        <v>1141</v>
      </c>
      <c r="B1287" s="5">
        <v>9999.0</v>
      </c>
    </row>
    <row r="1288">
      <c r="A1288" s="5" t="s">
        <v>1045</v>
      </c>
      <c r="B1288" s="5">
        <v>1213.0</v>
      </c>
    </row>
    <row r="1289">
      <c r="A1289" s="5" t="s">
        <v>1179</v>
      </c>
      <c r="B1289" s="5">
        <v>1216.0</v>
      </c>
    </row>
    <row r="1290">
      <c r="A1290" s="5" t="s">
        <v>1353</v>
      </c>
      <c r="B1290" s="5">
        <v>1204.0</v>
      </c>
    </row>
    <row r="1291">
      <c r="A1291" s="5" t="s">
        <v>1275</v>
      </c>
      <c r="B1291" s="5">
        <v>1206.0</v>
      </c>
    </row>
    <row r="1292">
      <c r="A1292" s="5" t="s">
        <v>1003</v>
      </c>
      <c r="B1292" s="5">
        <v>1216.0</v>
      </c>
    </row>
    <row r="1293">
      <c r="A1293" s="5" t="s">
        <v>1167</v>
      </c>
      <c r="B1293" s="5">
        <v>1205.0</v>
      </c>
    </row>
    <row r="1294">
      <c r="A1294" s="5" t="s">
        <v>1093</v>
      </c>
      <c r="B1294" s="5">
        <v>1213.0</v>
      </c>
    </row>
    <row r="1295">
      <c r="A1295" s="5" t="s">
        <v>1233</v>
      </c>
      <c r="B1295" s="5">
        <v>1201.0</v>
      </c>
    </row>
    <row r="1296">
      <c r="A1296" s="5" t="s">
        <v>1007</v>
      </c>
      <c r="B1296" s="5">
        <v>1205.0</v>
      </c>
    </row>
    <row r="1297">
      <c r="A1297" s="5" t="s">
        <v>1023</v>
      </c>
      <c r="B1297" s="5">
        <v>1206.0</v>
      </c>
    </row>
    <row r="1298">
      <c r="A1298" s="5" t="s">
        <v>1016</v>
      </c>
      <c r="B1298" s="5">
        <v>1208.0</v>
      </c>
    </row>
    <row r="1299">
      <c r="A1299" s="5" t="s">
        <v>1241</v>
      </c>
      <c r="B1299" s="5">
        <v>1214.0</v>
      </c>
    </row>
    <row r="1300">
      <c r="A1300" s="5" t="s">
        <v>1111</v>
      </c>
      <c r="B1300" s="5">
        <v>1206.0</v>
      </c>
    </row>
    <row r="1301">
      <c r="A1301" s="5" t="s">
        <v>1349</v>
      </c>
      <c r="B1301" s="5">
        <v>1207.0</v>
      </c>
    </row>
    <row r="1302">
      <c r="A1302" s="5" t="s">
        <v>984</v>
      </c>
      <c r="B1302" s="5">
        <v>1202.0</v>
      </c>
    </row>
    <row r="1303">
      <c r="A1303" s="5" t="s">
        <v>1139</v>
      </c>
      <c r="B1303" s="5">
        <v>1213.0</v>
      </c>
    </row>
    <row r="1304">
      <c r="A1304" s="5" t="s">
        <v>980</v>
      </c>
      <c r="B1304" s="5">
        <v>1205.0</v>
      </c>
    </row>
    <row r="1305">
      <c r="A1305" s="5" t="s">
        <v>1317</v>
      </c>
      <c r="B1305" s="5">
        <v>1202.0</v>
      </c>
    </row>
    <row r="1306">
      <c r="A1306" s="5" t="s">
        <v>1132</v>
      </c>
      <c r="B1306" s="5">
        <v>1213.0</v>
      </c>
    </row>
    <row r="1307">
      <c r="A1307" s="5" t="s">
        <v>1152</v>
      </c>
      <c r="B1307" s="5">
        <v>1217.0</v>
      </c>
    </row>
    <row r="1308">
      <c r="A1308" s="5" t="s">
        <v>1176</v>
      </c>
      <c r="B1308" s="5">
        <v>1201.0</v>
      </c>
    </row>
    <row r="1309">
      <c r="A1309" s="5" t="s">
        <v>1354</v>
      </c>
      <c r="B1309" s="5">
        <v>1216.0</v>
      </c>
    </row>
    <row r="1310">
      <c r="A1310" s="5" t="s">
        <v>1060</v>
      </c>
      <c r="B1310" s="5">
        <v>1207.0</v>
      </c>
    </row>
    <row r="1311">
      <c r="A1311" s="5" t="s">
        <v>1077</v>
      </c>
      <c r="B1311" s="5">
        <v>1217.0</v>
      </c>
    </row>
    <row r="1312">
      <c r="A1312" s="5" t="s">
        <v>1300</v>
      </c>
      <c r="B1312" s="5">
        <v>1209.0</v>
      </c>
    </row>
    <row r="1313">
      <c r="A1313" s="5" t="s">
        <v>1190</v>
      </c>
      <c r="B1313" s="5">
        <v>1217.0</v>
      </c>
    </row>
    <row r="1314">
      <c r="A1314" s="5" t="s">
        <v>1193</v>
      </c>
      <c r="B1314" s="5">
        <v>1215.0</v>
      </c>
    </row>
    <row r="1315">
      <c r="A1315" s="5" t="s">
        <v>979</v>
      </c>
      <c r="B1315" s="5">
        <v>1206.0</v>
      </c>
    </row>
    <row r="1316">
      <c r="A1316" s="5" t="s">
        <v>1155</v>
      </c>
      <c r="B1316" s="5">
        <v>1214.0</v>
      </c>
    </row>
    <row r="1317">
      <c r="A1317" s="5" t="s">
        <v>1286</v>
      </c>
      <c r="B1317" s="5">
        <v>1208.0</v>
      </c>
    </row>
    <row r="1318">
      <c r="A1318" s="5" t="s">
        <v>1232</v>
      </c>
      <c r="B1318" s="5">
        <v>1202.0</v>
      </c>
    </row>
    <row r="1319">
      <c r="A1319" s="5" t="s">
        <v>1323</v>
      </c>
      <c r="B1319" s="5">
        <v>1209.0</v>
      </c>
    </row>
    <row r="1320">
      <c r="A1320" s="5" t="s">
        <v>1059</v>
      </c>
      <c r="B1320" s="5">
        <v>1217.0</v>
      </c>
    </row>
    <row r="1321">
      <c r="A1321" s="5" t="s">
        <v>1086</v>
      </c>
      <c r="B1321" s="5">
        <v>1218.0</v>
      </c>
    </row>
    <row r="1322">
      <c r="A1322" s="5" t="s">
        <v>1320</v>
      </c>
      <c r="B1322" s="5">
        <v>1203.0</v>
      </c>
    </row>
    <row r="1323">
      <c r="A1323" s="5" t="s">
        <v>1127</v>
      </c>
      <c r="B1323" s="5">
        <v>1207.0</v>
      </c>
    </row>
    <row r="1324">
      <c r="A1324" s="5" t="s">
        <v>1308</v>
      </c>
      <c r="B1324" s="5">
        <v>1209.0</v>
      </c>
    </row>
    <row r="1325">
      <c r="A1325" s="5" t="s">
        <v>1170</v>
      </c>
      <c r="B1325" s="5">
        <v>1203.0</v>
      </c>
    </row>
    <row r="1326">
      <c r="A1326" s="5" t="s">
        <v>1315</v>
      </c>
      <c r="B1326" s="5">
        <v>1217.0</v>
      </c>
    </row>
    <row r="1327">
      <c r="A1327" s="5" t="s">
        <v>1184</v>
      </c>
      <c r="B1327" s="5">
        <v>1203.0</v>
      </c>
    </row>
    <row r="1328">
      <c r="A1328" s="5" t="s">
        <v>1222</v>
      </c>
      <c r="B1328" s="5">
        <v>9999.0</v>
      </c>
    </row>
    <row r="1329">
      <c r="A1329" s="5" t="s">
        <v>1282</v>
      </c>
      <c r="B1329" s="5">
        <v>1214.0</v>
      </c>
    </row>
    <row r="1330">
      <c r="A1330" s="5" t="s">
        <v>1033</v>
      </c>
      <c r="B1330" s="5">
        <v>1213.0</v>
      </c>
    </row>
    <row r="1331">
      <c r="A1331" s="5" t="s">
        <v>1032</v>
      </c>
      <c r="B1331" s="5">
        <v>1206.0</v>
      </c>
    </row>
    <row r="1332">
      <c r="A1332" s="5" t="s">
        <v>1295</v>
      </c>
      <c r="B1332" s="5">
        <v>1201.0</v>
      </c>
    </row>
    <row r="1333">
      <c r="A1333" s="5" t="s">
        <v>1334</v>
      </c>
      <c r="B1333" s="5">
        <v>5555.0</v>
      </c>
    </row>
    <row r="1334">
      <c r="A1334" s="5" t="s">
        <v>1047</v>
      </c>
      <c r="B1334" s="5">
        <v>9999.0</v>
      </c>
    </row>
    <row r="1335">
      <c r="A1335" s="5" t="s">
        <v>1202</v>
      </c>
      <c r="B1335" s="5">
        <v>1202.0</v>
      </c>
    </row>
    <row r="1336">
      <c r="A1336" s="5" t="s">
        <v>1305</v>
      </c>
      <c r="B1336" s="5">
        <v>1206.0</v>
      </c>
    </row>
    <row r="1337">
      <c r="A1337" s="5" t="s">
        <v>1281</v>
      </c>
      <c r="B1337" s="5">
        <v>1213.0</v>
      </c>
    </row>
    <row r="1338">
      <c r="A1338" s="5" t="s">
        <v>1150</v>
      </c>
      <c r="B1338" s="5">
        <v>1203.0</v>
      </c>
    </row>
    <row r="1339">
      <c r="A1339" s="5" t="s">
        <v>1001</v>
      </c>
      <c r="B1339" s="5">
        <v>5555.0</v>
      </c>
    </row>
    <row r="1340">
      <c r="A1340" s="5" t="s">
        <v>1073</v>
      </c>
      <c r="B1340" s="5">
        <v>1203.0</v>
      </c>
    </row>
    <row r="1341">
      <c r="A1341" s="5" t="s">
        <v>1138</v>
      </c>
      <c r="B1341" s="5">
        <v>5555.0</v>
      </c>
    </row>
    <row r="1342">
      <c r="A1342" s="5" t="s">
        <v>1242</v>
      </c>
      <c r="B1342" s="5">
        <v>1203.0</v>
      </c>
    </row>
    <row r="1343">
      <c r="A1343" s="5" t="s">
        <v>1298</v>
      </c>
      <c r="B1343" s="5">
        <v>1214.0</v>
      </c>
    </row>
    <row r="1344">
      <c r="A1344" s="5" t="s">
        <v>968</v>
      </c>
      <c r="B1344" s="5">
        <v>1213.0</v>
      </c>
    </row>
    <row r="1345">
      <c r="A1345" s="5" t="s">
        <v>1228</v>
      </c>
      <c r="B1345" s="5">
        <v>9999.0</v>
      </c>
    </row>
    <row r="1346">
      <c r="A1346" s="5" t="s">
        <v>1117</v>
      </c>
      <c r="B1346" s="5">
        <v>1206.0</v>
      </c>
    </row>
    <row r="1347">
      <c r="A1347" s="5" t="s">
        <v>1122</v>
      </c>
      <c r="B1347" s="5">
        <v>1208.0</v>
      </c>
    </row>
    <row r="1348">
      <c r="A1348" s="5" t="s">
        <v>1227</v>
      </c>
      <c r="B1348" s="5">
        <v>1203.0</v>
      </c>
    </row>
    <row r="1349">
      <c r="A1349" s="5" t="s">
        <v>1131</v>
      </c>
      <c r="B1349" s="5">
        <v>1214.0</v>
      </c>
    </row>
    <row r="1350">
      <c r="A1350" s="5" t="s">
        <v>1040</v>
      </c>
      <c r="B1350" s="5">
        <v>1208.0</v>
      </c>
    </row>
    <row r="1351">
      <c r="A1351" s="5" t="s">
        <v>967</v>
      </c>
      <c r="B1351" s="5">
        <v>1206.0</v>
      </c>
    </row>
    <row r="1352">
      <c r="A1352" s="5" t="s">
        <v>1079</v>
      </c>
      <c r="B1352" s="5">
        <v>1202.0</v>
      </c>
    </row>
    <row r="1353">
      <c r="A1353" s="5" t="s">
        <v>1082</v>
      </c>
      <c r="B1353" s="5">
        <v>1213.0</v>
      </c>
    </row>
  </sheetData>
  <drawing r:id="rId1"/>
</worksheet>
</file>