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G:\Mi unidad\10° IDGS\Integradora\"/>
    </mc:Choice>
  </mc:AlternateContent>
  <xr:revisionPtr revIDLastSave="0" documentId="13_ncr:1_{2788AF2D-D65B-4460-A4D4-3EAE9F656D26}" xr6:coauthVersionLast="47" xr6:coauthVersionMax="47" xr10:uidLastSave="{00000000-0000-0000-0000-000000000000}"/>
  <bookViews>
    <workbookView xWindow="-120" yWindow="-120" windowWidth="20730" windowHeight="11040" activeTab="1"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Recursos'!$A$1:$H$183</definedName>
    <definedName name="_xlnm.Print_Area" localSheetId="1">'Presupuesto Detallado'!$A$1:$J$198</definedName>
    <definedName name="_xlnm.Print_Titles" localSheetId="0">'Por Recursos'!$1:$6</definedName>
    <definedName name="_xlnm.Print_Titles" localSheetId="1">'Presupuesto Detallado'!$1:$6</definedName>
  </definedNames>
  <calcPr calcId="191029"/>
</workbook>
</file>

<file path=xl/calcChain.xml><?xml version="1.0" encoding="utf-8"?>
<calcChain xmlns="http://schemas.openxmlformats.org/spreadsheetml/2006/main">
  <c r="G9" i="5" l="1"/>
  <c r="F9" i="5"/>
  <c r="E9" i="5"/>
  <c r="F28" i="5"/>
  <c r="F27" i="5"/>
  <c r="F26" i="5"/>
  <c r="F24" i="5"/>
  <c r="F23" i="5"/>
  <c r="F21" i="5"/>
  <c r="F20" i="5"/>
  <c r="F18" i="5"/>
  <c r="F17" i="5"/>
  <c r="F16" i="5"/>
  <c r="F14" i="5"/>
  <c r="F13" i="5"/>
  <c r="F11" i="5"/>
  <c r="F10" i="5"/>
  <c r="E28" i="5"/>
  <c r="E27" i="5"/>
  <c r="E26" i="5"/>
  <c r="E24" i="5"/>
  <c r="E23" i="5"/>
  <c r="E21" i="5"/>
  <c r="E20" i="5"/>
  <c r="E18" i="5"/>
  <c r="E17" i="5"/>
  <c r="E16" i="5"/>
  <c r="E14" i="5"/>
  <c r="E13" i="5"/>
  <c r="E10" i="5"/>
  <c r="E11" i="5"/>
  <c r="H25" i="1"/>
  <c r="F25" i="1"/>
  <c r="E25" i="1"/>
  <c r="H24" i="1"/>
  <c r="F24" i="1"/>
  <c r="E24" i="1"/>
  <c r="H23" i="1"/>
  <c r="F23" i="1"/>
  <c r="E23" i="1"/>
  <c r="H22" i="1"/>
  <c r="F22" i="1"/>
  <c r="E22" i="1"/>
  <c r="H21" i="1"/>
  <c r="F21" i="1"/>
  <c r="E21" i="1"/>
  <c r="H20" i="1"/>
  <c r="F20" i="1"/>
  <c r="E20" i="1"/>
  <c r="H19" i="1"/>
  <c r="F19" i="1"/>
  <c r="E19" i="1"/>
  <c r="H18" i="1"/>
  <c r="F18" i="1"/>
  <c r="E18" i="1"/>
  <c r="H17" i="1"/>
  <c r="F17" i="1"/>
  <c r="E17" i="1"/>
  <c r="H16" i="1"/>
  <c r="F16" i="1"/>
  <c r="E16" i="1"/>
  <c r="H15" i="1"/>
  <c r="F15" i="1"/>
  <c r="E15" i="1"/>
  <c r="H14" i="1"/>
  <c r="F14" i="1"/>
  <c r="E14" i="1"/>
  <c r="H13" i="1"/>
  <c r="F13" i="1"/>
  <c r="E13" i="1"/>
  <c r="H12" i="1"/>
  <c r="F12" i="1"/>
  <c r="E12" i="1"/>
  <c r="H40" i="1"/>
  <c r="F40" i="1"/>
  <c r="E40" i="1"/>
  <c r="H39" i="1"/>
  <c r="F39" i="1"/>
  <c r="E39" i="1"/>
  <c r="H38" i="1"/>
  <c r="F38" i="1"/>
  <c r="E38" i="1"/>
  <c r="H37" i="1"/>
  <c r="F37" i="1"/>
  <c r="E37" i="1"/>
  <c r="H36" i="1"/>
  <c r="F36" i="1"/>
  <c r="E36" i="1"/>
  <c r="H35" i="1"/>
  <c r="F35" i="1"/>
  <c r="E35" i="1"/>
  <c r="H34" i="1"/>
  <c r="F34" i="1"/>
  <c r="E34" i="1"/>
  <c r="H33" i="1"/>
  <c r="F33" i="1"/>
  <c r="E33" i="1"/>
  <c r="H32" i="1"/>
  <c r="F32" i="1"/>
  <c r="E32" i="1"/>
  <c r="H31" i="1"/>
  <c r="F31" i="1"/>
  <c r="E31" i="1"/>
  <c r="H30" i="1"/>
  <c r="F30" i="1"/>
  <c r="E30" i="1"/>
  <c r="H29" i="1"/>
  <c r="F29" i="1"/>
  <c r="E29" i="1"/>
  <c r="H28" i="1"/>
  <c r="F28" i="1"/>
  <c r="E28" i="1"/>
  <c r="H27" i="1"/>
  <c r="F27" i="1"/>
  <c r="E27" i="1"/>
  <c r="H56" i="1"/>
  <c r="F56" i="1"/>
  <c r="E56" i="1"/>
  <c r="H55" i="1"/>
  <c r="F55" i="1"/>
  <c r="E55" i="1"/>
  <c r="H54" i="1"/>
  <c r="F54" i="1"/>
  <c r="E54" i="1"/>
  <c r="H53" i="1"/>
  <c r="F53" i="1"/>
  <c r="E53" i="1"/>
  <c r="H52" i="1"/>
  <c r="F52" i="1"/>
  <c r="E52" i="1"/>
  <c r="H51" i="1"/>
  <c r="F51" i="1"/>
  <c r="E51" i="1"/>
  <c r="H50" i="1"/>
  <c r="F50" i="1"/>
  <c r="E50" i="1"/>
  <c r="H49" i="1"/>
  <c r="F49" i="1"/>
  <c r="E49" i="1"/>
  <c r="H48" i="1"/>
  <c r="F48" i="1"/>
  <c r="E48" i="1"/>
  <c r="H47" i="1"/>
  <c r="F47" i="1"/>
  <c r="E47" i="1"/>
  <c r="H46" i="1"/>
  <c r="F46" i="1"/>
  <c r="E46" i="1"/>
  <c r="H45" i="1"/>
  <c r="F45" i="1"/>
  <c r="E45" i="1"/>
  <c r="H44" i="1"/>
  <c r="F44" i="1"/>
  <c r="E44" i="1"/>
  <c r="H43" i="1"/>
  <c r="F43" i="1"/>
  <c r="E43" i="1"/>
  <c r="E73" i="1"/>
  <c r="E72" i="1"/>
  <c r="E71" i="1"/>
  <c r="E70" i="1"/>
  <c r="E69" i="1"/>
  <c r="E68" i="1"/>
  <c r="E67" i="1"/>
  <c r="E66" i="1"/>
  <c r="E65" i="1"/>
  <c r="E64" i="1"/>
  <c r="E63" i="1"/>
  <c r="E62" i="1"/>
  <c r="E61" i="1"/>
  <c r="E60" i="1"/>
  <c r="F73" i="1"/>
  <c r="F72" i="1"/>
  <c r="F71" i="1"/>
  <c r="F70" i="1"/>
  <c r="F69" i="1"/>
  <c r="F68" i="1"/>
  <c r="F67" i="1"/>
  <c r="F66" i="1"/>
  <c r="F65" i="1"/>
  <c r="F64" i="1"/>
  <c r="F63" i="1"/>
  <c r="F62" i="1"/>
  <c r="F61" i="1"/>
  <c r="F60" i="1"/>
  <c r="H61" i="1"/>
  <c r="H62" i="1"/>
  <c r="H63" i="1"/>
  <c r="H64" i="1"/>
  <c r="H65" i="1"/>
  <c r="H66" i="1"/>
  <c r="H67" i="1"/>
  <c r="H68" i="1"/>
  <c r="H69" i="1"/>
  <c r="H70" i="1"/>
  <c r="H71" i="1"/>
  <c r="H72" i="1"/>
  <c r="H73" i="1"/>
  <c r="H60" i="1"/>
  <c r="G23" i="5" l="1"/>
  <c r="G11" i="5"/>
  <c r="G20" i="5"/>
  <c r="G17" i="5"/>
  <c r="G14" i="5"/>
  <c r="G26" i="5"/>
  <c r="G24" i="5"/>
  <c r="G10" i="5"/>
  <c r="G16" i="5"/>
  <c r="G21" i="5"/>
  <c r="G27" i="5"/>
  <c r="G13" i="5"/>
  <c r="G18" i="5"/>
  <c r="G22" i="5" l="1"/>
  <c r="G19" i="5"/>
  <c r="G15" i="5"/>
  <c r="G12" i="5"/>
  <c r="G8" i="5"/>
  <c r="G2" i="5"/>
  <c r="G7" i="5" l="1"/>
  <c r="I73" i="1" l="1"/>
  <c r="I72" i="1"/>
  <c r="I71" i="1"/>
  <c r="I70" i="1"/>
  <c r="I69" i="1"/>
  <c r="I68" i="1"/>
  <c r="I67" i="1"/>
  <c r="I66" i="1"/>
  <c r="I65" i="1"/>
  <c r="I64" i="1"/>
  <c r="I63" i="1"/>
  <c r="I62" i="1"/>
  <c r="I61" i="1"/>
  <c r="I60" i="1"/>
  <c r="G28" i="5" s="1"/>
  <c r="G25" i="5" s="1"/>
  <c r="I56" i="1"/>
  <c r="I55" i="1"/>
  <c r="I54" i="1"/>
  <c r="I53" i="1"/>
  <c r="I52" i="1"/>
  <c r="I51" i="1"/>
  <c r="I50" i="1"/>
  <c r="I49" i="1"/>
  <c r="I48" i="1"/>
  <c r="I47" i="1"/>
  <c r="I46" i="1"/>
  <c r="I45" i="1"/>
  <c r="I44" i="1"/>
  <c r="I43" i="1"/>
  <c r="I40" i="1"/>
  <c r="I39" i="1"/>
  <c r="I38" i="1"/>
  <c r="I37" i="1"/>
  <c r="I36" i="1"/>
  <c r="I35" i="1"/>
  <c r="I34" i="1"/>
  <c r="I33" i="1"/>
  <c r="I32" i="1"/>
  <c r="I31" i="1"/>
  <c r="I30" i="1"/>
  <c r="I29" i="1"/>
  <c r="I28" i="1"/>
  <c r="I27" i="1"/>
  <c r="I25" i="1"/>
  <c r="I24" i="1"/>
  <c r="I23" i="1"/>
  <c r="I22" i="1"/>
  <c r="I21" i="1"/>
  <c r="I20" i="1"/>
  <c r="I19" i="1"/>
  <c r="I18" i="1"/>
  <c r="I17" i="1"/>
  <c r="I16" i="1"/>
  <c r="I15" i="1"/>
  <c r="I14" i="1"/>
  <c r="I13" i="1"/>
  <c r="I12" i="1"/>
  <c r="I26" i="1" l="1"/>
  <c r="I11" i="1"/>
  <c r="I42" i="1"/>
  <c r="I41" i="1" s="1"/>
  <c r="I59" i="1"/>
  <c r="I58" i="1" s="1"/>
  <c r="I57" i="1" s="1"/>
  <c r="I10" i="1" l="1"/>
  <c r="I4" i="1" s="1"/>
  <c r="F4" i="5"/>
  <c r="G4" i="5" s="1"/>
</calcChain>
</file>

<file path=xl/sharedStrings.xml><?xml version="1.0" encoding="utf-8"?>
<sst xmlns="http://schemas.openxmlformats.org/spreadsheetml/2006/main" count="236" uniqueCount="86">
  <si>
    <t>Columna</t>
  </si>
  <si>
    <t>Instrucciones</t>
  </si>
  <si>
    <t>Elaborado por: pmoinformatica.com</t>
  </si>
  <si>
    <t>Presupuesto de Proyecto</t>
  </si>
  <si>
    <t>[Nombre de la Compañía / Logo]</t>
  </si>
  <si>
    <t>Líder del Proyecto: [Nombre]</t>
  </si>
  <si>
    <t>Fecha de Inicio: [dd/mm/aaaa]</t>
  </si>
  <si>
    <t>Elemento</t>
  </si>
  <si>
    <t>Unidades</t>
  </si>
  <si>
    <t>Tasa</t>
  </si>
  <si>
    <t>Presupuesto</t>
  </si>
  <si>
    <t>Código</t>
  </si>
  <si>
    <t>[Tarea de Nivel 1]</t>
  </si>
  <si>
    <t>[Tarea de Nivel 2]</t>
  </si>
  <si>
    <t>[Tarea de Nivel 3]</t>
  </si>
  <si>
    <t>Labor (Personal)</t>
  </si>
  <si>
    <t>[Personal 1]</t>
  </si>
  <si>
    <t>[Personal 2]</t>
  </si>
  <si>
    <t>[Consultor 1]</t>
  </si>
  <si>
    <t>[Consultor 2]</t>
  </si>
  <si>
    <t>Consultoría</t>
  </si>
  <si>
    <t>[Material 1]</t>
  </si>
  <si>
    <t>[Material 2]</t>
  </si>
  <si>
    <t>[Material 3]</t>
  </si>
  <si>
    <t>Materiales</t>
  </si>
  <si>
    <t>[Item de Viaje 1]</t>
  </si>
  <si>
    <t>Viajes</t>
  </si>
  <si>
    <t>[Item de Viaje 2]</t>
  </si>
  <si>
    <t>[Item de Licencia 1]</t>
  </si>
  <si>
    <t>[Item de Licencia 2]</t>
  </si>
  <si>
    <t>Licencias</t>
  </si>
  <si>
    <t>Gastos Indirectos</t>
  </si>
  <si>
    <t>[Item de Gastos Indirectos 1]</t>
  </si>
  <si>
    <t>[Item de Gastos Indirectos 2]</t>
  </si>
  <si>
    <t>[Item de Gastos Indirectos 3]</t>
  </si>
  <si>
    <t>1.1</t>
  </si>
  <si>
    <t>1.1.1</t>
  </si>
  <si>
    <t>1.1.2</t>
  </si>
  <si>
    <t>1.2</t>
  </si>
  <si>
    <t>1.2.1</t>
  </si>
  <si>
    <t>2.1</t>
  </si>
  <si>
    <t>2.1.1</t>
  </si>
  <si>
    <t>Total</t>
  </si>
  <si>
    <t>Reservas</t>
  </si>
  <si>
    <t>% Reserva de Contingencia</t>
  </si>
  <si>
    <t>Costos Indirectos</t>
  </si>
  <si>
    <t>Categoría</t>
  </si>
  <si>
    <t>Recurso</t>
  </si>
  <si>
    <t>Tipo de Recurso</t>
  </si>
  <si>
    <t>Tipo de Unidades</t>
  </si>
  <si>
    <t>Horas / Jornadas</t>
  </si>
  <si>
    <t>Cantidad</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</si>
  <si>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</si>
  <si>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</si>
  <si>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</si>
  <si>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</si>
  <si>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</si>
  <si>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</si>
  <si>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</si>
  <si>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</si>
  <si>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</si>
  <si>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</si>
  <si>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</si>
  <si>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</si>
  <si>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</si>
  <si>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</si>
  <si>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</si>
  <si>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</si>
  <si>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</si>
  <si>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</si>
  <si>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</si>
  <si>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</si>
  <si>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</si>
  <si>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</si>
  <si>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</si>
  <si>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</si>
  <si>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JAH Developers</t>
  </si>
  <si>
    <t>Astrid Deyadira Gonzales Loaiza</t>
  </si>
  <si>
    <t>Presentacion de proyecto</t>
  </si>
  <si>
    <t>Vehiculo</t>
  </si>
  <si>
    <t>Requerimientos</t>
  </si>
  <si>
    <t>Equipo computo</t>
  </si>
  <si>
    <t xml:space="preserve">Laptop </t>
  </si>
  <si>
    <t>Elaborado por: JAH Developers</t>
  </si>
  <si>
    <t>Elaborado por:  JAH Developers</t>
  </si>
  <si>
    <t>JAH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</si>
</sst>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164" fontId="0" fillId="3" borderId="0" xfId="0" applyNumberForma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0" fontId="2" fillId="2" borderId="0" xfId="0" applyFont="1" applyFill="1" applyBorder="1" applyAlignment="1">
      <alignment horizontal="center"/>
    </xf>
    <xf numFmtId="14" fontId="0" fillId="2" borderId="0" xfId="0" applyNumberFormat="1" applyFill="1" applyBorder="1"/>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8"/>
  <sheetViews>
    <sheetView view="pageBreakPreview" topLeftCell="A19" zoomScale="130" zoomScaleSheetLayoutView="130" workbookViewId="0">
      <selection activeCell="C10" sqref="C10"/>
    </sheetView>
  </sheetViews>
  <sheetFormatPr baseColWidth="10"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11.140625"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6" t="s">
        <v>3</v>
      </c>
      <c r="F1" s="32" t="s">
        <v>85</v>
      </c>
      <c r="G1" s="32"/>
    </row>
    <row r="2" spans="2:7" ht="18.75" x14ac:dyDescent="0.3">
      <c r="B2" s="7" t="s">
        <v>84</v>
      </c>
      <c r="E2" s="1" t="s">
        <v>44</v>
      </c>
      <c r="G2" s="21">
        <f>'Presupuesto Detallado'!I2</f>
        <v>0.3</v>
      </c>
    </row>
    <row r="3" spans="2:7" ht="15.75" x14ac:dyDescent="0.25">
      <c r="B3" s="8" t="s">
        <v>5</v>
      </c>
      <c r="D3" s="3"/>
      <c r="E3" s="10" t="s">
        <v>10</v>
      </c>
      <c r="F3" s="10" t="s">
        <v>43</v>
      </c>
      <c r="G3" s="10" t="s">
        <v>42</v>
      </c>
    </row>
    <row r="4" spans="2:7" ht="15.75" x14ac:dyDescent="0.25">
      <c r="B4" s="8" t="s">
        <v>6</v>
      </c>
      <c r="D4" s="5" t="s">
        <v>42</v>
      </c>
      <c r="E4" s="22">
        <v>20000</v>
      </c>
      <c r="F4" s="22">
        <f>E4*G2</f>
        <v>6000</v>
      </c>
      <c r="G4" s="22">
        <f>SUM(E4:F4)</f>
        <v>26000</v>
      </c>
    </row>
    <row r="6" spans="2:7" ht="15.75" x14ac:dyDescent="0.25">
      <c r="B6" s="10" t="s">
        <v>46</v>
      </c>
      <c r="C6" s="10" t="s">
        <v>47</v>
      </c>
      <c r="D6" s="10"/>
      <c r="E6" s="10" t="s">
        <v>49</v>
      </c>
      <c r="F6" s="10" t="s">
        <v>9</v>
      </c>
      <c r="G6" s="10" t="s">
        <v>10</v>
      </c>
    </row>
    <row r="7" spans="2:7" x14ac:dyDescent="0.25">
      <c r="B7" s="11" t="s">
        <v>53</v>
      </c>
      <c r="C7" s="11"/>
      <c r="D7" s="11"/>
      <c r="E7" s="11"/>
      <c r="F7" s="11"/>
      <c r="G7" s="25">
        <f>G8+G12+G15+G19+G22</f>
        <v>0</v>
      </c>
    </row>
    <row r="8" spans="2:7" x14ac:dyDescent="0.25">
      <c r="B8" s="15" t="s">
        <v>15</v>
      </c>
      <c r="C8" s="16"/>
      <c r="D8" s="16"/>
      <c r="E8" s="16"/>
      <c r="F8" s="16"/>
      <c r="G8" s="18">
        <f>SUM(G10:G11)</f>
        <v>0</v>
      </c>
    </row>
    <row r="9" spans="2:7" x14ac:dyDescent="0.25">
      <c r="B9" s="17"/>
      <c r="C9" s="16" t="s">
        <v>16</v>
      </c>
      <c r="D9" s="16"/>
      <c r="E9" s="16" t="str">
        <f>VLOOKUP(C9,Datos!$B$8:$E$21,3,)</f>
        <v>Horas / Jornadas</v>
      </c>
      <c r="F9" s="23">
        <f>VLOOKUP(C9,Datos!$B$8:$E$21,4,)</f>
        <v>1</v>
      </c>
      <c r="G9" s="24">
        <f>SUMIFS('Presupuesto Detallado'!I$7:I$73,'Presupuesto Detallado'!F$7:F$73,'Por Recursos'!$C9)</f>
        <v>0</v>
      </c>
    </row>
    <row r="10" spans="2:7" x14ac:dyDescent="0.25">
      <c r="B10" s="17"/>
      <c r="C10" s="16" t="s">
        <v>17</v>
      </c>
      <c r="D10" s="16"/>
      <c r="E10" s="16" t="str">
        <f>VLOOKUP(C10,Datos!$B$8:$E$21,3,)</f>
        <v>Horas / Jornadas</v>
      </c>
      <c r="F10" s="23">
        <f>VLOOKUP(C10,Datos!$B$8:$E$21,4,)</f>
        <v>1</v>
      </c>
      <c r="G10" s="24">
        <f>SUMIFS('Presupuesto Detallado'!I$7:I$73,'Presupuesto Detallado'!F$7:F$73,'Por Recursos'!$C10)</f>
        <v>0</v>
      </c>
    </row>
    <row r="11" spans="2:7" x14ac:dyDescent="0.25">
      <c r="B11" s="16"/>
      <c r="C11" s="16" t="s">
        <v>17</v>
      </c>
      <c r="D11" s="16"/>
      <c r="E11" s="16" t="str">
        <f>VLOOKUP(C11,Datos!$B$8:$E$21,3,)</f>
        <v>Horas / Jornadas</v>
      </c>
      <c r="F11" s="23">
        <f>VLOOKUP(C11,Datos!$B$8:$E$21,4,)</f>
        <v>1</v>
      </c>
      <c r="G11" s="24">
        <f>SUMIFS('Presupuesto Detallado'!I$7:I$73,'Presupuesto Detallado'!F$7:F$73,'Por Recursos'!$C11)</f>
        <v>0</v>
      </c>
    </row>
    <row r="12" spans="2:7" x14ac:dyDescent="0.25">
      <c r="B12" s="15" t="s">
        <v>20</v>
      </c>
      <c r="C12" s="16"/>
      <c r="D12" s="16"/>
      <c r="E12" s="16"/>
      <c r="F12" s="18"/>
      <c r="G12" s="18">
        <f>SUM(G13:G14)</f>
        <v>0</v>
      </c>
    </row>
    <row r="13" spans="2:7" x14ac:dyDescent="0.25">
      <c r="B13" s="16"/>
      <c r="C13" s="16" t="s">
        <v>18</v>
      </c>
      <c r="D13" s="16"/>
      <c r="E13" s="16" t="str">
        <f>VLOOKUP(C13,Datos!$B$8:$E$21,3,)</f>
        <v>Horas / Jornadas</v>
      </c>
      <c r="F13" s="23">
        <f>VLOOKUP(C13,Datos!$B$8:$E$21,4,)</f>
        <v>1</v>
      </c>
      <c r="G13" s="24">
        <f>SUMIFS('Presupuesto Detallado'!I$7:I$73,'Presupuesto Detallado'!F$7:F$73,'Por Recursos'!$C13)</f>
        <v>0</v>
      </c>
    </row>
    <row r="14" spans="2:7" x14ac:dyDescent="0.25">
      <c r="B14" s="16"/>
      <c r="C14" s="16" t="s">
        <v>19</v>
      </c>
      <c r="D14" s="16"/>
      <c r="E14" s="16" t="str">
        <f>VLOOKUP(C14,Datos!$B$8:$E$21,3,)</f>
        <v>Horas / Jornadas</v>
      </c>
      <c r="F14" s="23">
        <f>VLOOKUP(C14,Datos!$B$8:$E$21,4,)</f>
        <v>1</v>
      </c>
      <c r="G14" s="24">
        <f>SUMIFS('Presupuesto Detallado'!I$7:I$73,'Presupuesto Detallado'!F$7:F$73,'Por Recursos'!$C14)</f>
        <v>0</v>
      </c>
    </row>
    <row r="15" spans="2:7" x14ac:dyDescent="0.25">
      <c r="B15" s="15" t="s">
        <v>24</v>
      </c>
      <c r="C15" s="16"/>
      <c r="D15" s="16"/>
      <c r="E15" s="16"/>
      <c r="F15" s="18"/>
      <c r="G15" s="18">
        <f>SUM(G16:G18)</f>
        <v>0</v>
      </c>
    </row>
    <row r="16" spans="2:7" x14ac:dyDescent="0.25">
      <c r="B16" s="16"/>
      <c r="C16" s="16" t="s">
        <v>21</v>
      </c>
      <c r="D16" s="16"/>
      <c r="E16" s="16" t="str">
        <f>VLOOKUP(C16,Datos!$B$8:$E$21,3,)</f>
        <v>Cantidad</v>
      </c>
      <c r="F16" s="23">
        <f>VLOOKUP(C16,Datos!$B$8:$E$21,4,)</f>
        <v>1</v>
      </c>
      <c r="G16" s="24">
        <f>SUMIFS('Presupuesto Detallado'!I$7:I$73,'Presupuesto Detallado'!F$7:F$73,'Por Recursos'!$C16)</f>
        <v>0</v>
      </c>
    </row>
    <row r="17" spans="2:7" x14ac:dyDescent="0.25">
      <c r="B17" s="16"/>
      <c r="C17" s="16" t="s">
        <v>22</v>
      </c>
      <c r="D17" s="16"/>
      <c r="E17" s="16" t="str">
        <f>VLOOKUP(C17,Datos!$B$8:$E$21,3,)</f>
        <v>Cantidad</v>
      </c>
      <c r="F17" s="23">
        <f>VLOOKUP(C17,Datos!$B$8:$E$21,4,)</f>
        <v>1</v>
      </c>
      <c r="G17" s="24">
        <f>SUMIFS('Presupuesto Detallado'!I$7:I$73,'Presupuesto Detallado'!F$7:F$73,'Por Recursos'!$C17)</f>
        <v>0</v>
      </c>
    </row>
    <row r="18" spans="2:7" x14ac:dyDescent="0.25">
      <c r="B18" s="16"/>
      <c r="C18" s="16" t="s">
        <v>23</v>
      </c>
      <c r="D18" s="16"/>
      <c r="E18" s="16" t="str">
        <f>VLOOKUP(C18,Datos!$B$8:$E$21,3,)</f>
        <v>Cantidad</v>
      </c>
      <c r="F18" s="23">
        <f>VLOOKUP(C18,Datos!$B$8:$E$21,4,)</f>
        <v>1</v>
      </c>
      <c r="G18" s="24">
        <f>SUMIFS('Presupuesto Detallado'!I$7:I$73,'Presupuesto Detallado'!F$7:F$73,'Por Recursos'!$C18)</f>
        <v>0</v>
      </c>
    </row>
    <row r="19" spans="2:7" x14ac:dyDescent="0.25">
      <c r="B19" s="15" t="s">
        <v>30</v>
      </c>
      <c r="C19" s="16"/>
      <c r="D19" s="16"/>
      <c r="E19" s="16"/>
      <c r="F19" s="18"/>
      <c r="G19" s="18">
        <f>SUM(G20:G21)</f>
        <v>0</v>
      </c>
    </row>
    <row r="20" spans="2:7" x14ac:dyDescent="0.25">
      <c r="B20" s="16"/>
      <c r="C20" s="16" t="s">
        <v>28</v>
      </c>
      <c r="D20" s="16"/>
      <c r="E20" s="16" t="str">
        <f>VLOOKUP(C20,Datos!$B$8:$E$21,3,)</f>
        <v>Cantidad</v>
      </c>
      <c r="F20" s="23">
        <f>VLOOKUP(C20,Datos!$B$8:$E$21,4,)</f>
        <v>1</v>
      </c>
      <c r="G20" s="24">
        <f>SUMIFS('Presupuesto Detallado'!I$7:I$73,'Presupuesto Detallado'!F$7:F$73,'Por Recursos'!$C20)</f>
        <v>0</v>
      </c>
    </row>
    <row r="21" spans="2:7" x14ac:dyDescent="0.25">
      <c r="B21" s="16"/>
      <c r="C21" s="16" t="s">
        <v>29</v>
      </c>
      <c r="D21" s="16"/>
      <c r="E21" s="16" t="str">
        <f>VLOOKUP(C21,Datos!$B$8:$E$21,3,)</f>
        <v>Cantidad</v>
      </c>
      <c r="F21" s="23">
        <f>VLOOKUP(C21,Datos!$B$8:$E$21,4,)</f>
        <v>1</v>
      </c>
      <c r="G21" s="24">
        <f>SUMIFS('Presupuesto Detallado'!I$7:I$73,'Presupuesto Detallado'!F$7:F$73,'Por Recursos'!$C21)</f>
        <v>0</v>
      </c>
    </row>
    <row r="22" spans="2:7" x14ac:dyDescent="0.25">
      <c r="B22" s="15" t="s">
        <v>26</v>
      </c>
      <c r="C22" s="13"/>
      <c r="D22" s="13"/>
      <c r="E22" s="16"/>
      <c r="F22" s="18"/>
      <c r="G22" s="18">
        <f>SUM(G23:G24)</f>
        <v>0</v>
      </c>
    </row>
    <row r="23" spans="2:7" x14ac:dyDescent="0.25">
      <c r="B23" s="14"/>
      <c r="C23" s="16" t="s">
        <v>25</v>
      </c>
      <c r="D23" s="16"/>
      <c r="E23" s="16" t="str">
        <f>VLOOKUP(C23,Datos!$B$8:$E$21,3,)</f>
        <v>Cantidad</v>
      </c>
      <c r="F23" s="23">
        <f>VLOOKUP(C23,Datos!$B$8:$E$21,4,)</f>
        <v>1</v>
      </c>
      <c r="G23" s="24">
        <f>SUMIFS('Presupuesto Detallado'!I$7:I$73,'Presupuesto Detallado'!F$7:F$73,'Por Recursos'!$C23)</f>
        <v>0</v>
      </c>
    </row>
    <row r="24" spans="2:7" x14ac:dyDescent="0.25">
      <c r="B24" s="17"/>
      <c r="C24" s="16" t="s">
        <v>27</v>
      </c>
      <c r="D24" s="16"/>
      <c r="E24" s="16" t="str">
        <f>VLOOKUP(C24,Datos!$B$8:$E$21,3,)</f>
        <v>Cantidad</v>
      </c>
      <c r="F24" s="23">
        <f>VLOOKUP(C24,Datos!$B$8:$E$21,4,)</f>
        <v>1</v>
      </c>
      <c r="G24" s="24">
        <f>SUMIFS('Presupuesto Detallado'!I$7:I$73,'Presupuesto Detallado'!F$7:F$73,'Por Recursos'!$C24)</f>
        <v>0</v>
      </c>
    </row>
    <row r="25" spans="2:7" x14ac:dyDescent="0.25">
      <c r="B25" s="11" t="s">
        <v>45</v>
      </c>
      <c r="C25" s="11"/>
      <c r="D25" s="11"/>
      <c r="E25" s="11"/>
      <c r="F25" s="11"/>
      <c r="G25" s="25">
        <f>SUM(G26:G28)</f>
        <v>0</v>
      </c>
    </row>
    <row r="26" spans="2:7" x14ac:dyDescent="0.25">
      <c r="B26" s="16"/>
      <c r="C26" s="13" t="s">
        <v>32</v>
      </c>
      <c r="D26" s="13"/>
      <c r="E26" s="16" t="str">
        <f>VLOOKUP(C26,Datos!$B$8:$E$21,3,)</f>
        <v>NA</v>
      </c>
      <c r="F26" s="23">
        <f>VLOOKUP(C26,Datos!$B$8:$E$21,4,)</f>
        <v>1</v>
      </c>
      <c r="G26" s="24">
        <f>SUMIFS('Presupuesto Detallado'!I$7:I$73,'Presupuesto Detallado'!F$7:F$73,'Por Recursos'!$C26)</f>
        <v>0</v>
      </c>
    </row>
    <row r="27" spans="2:7" x14ac:dyDescent="0.25">
      <c r="B27" s="16"/>
      <c r="C27" s="13" t="s">
        <v>33</v>
      </c>
      <c r="D27" s="13"/>
      <c r="E27" s="16" t="str">
        <f>VLOOKUP(C27,Datos!$B$8:$E$21,3,)</f>
        <v>NA</v>
      </c>
      <c r="F27" s="23">
        <f>VLOOKUP(C27,Datos!$B$8:$E$21,4,)</f>
        <v>1</v>
      </c>
      <c r="G27" s="24">
        <f>SUMIFS('Presupuesto Detallado'!I$7:I$73,'Presupuesto Detallado'!F$7:F$73,'Por Recursos'!$C27)</f>
        <v>0</v>
      </c>
    </row>
    <row r="28" spans="2:7" x14ac:dyDescent="0.25">
      <c r="B28" s="16"/>
      <c r="C28" s="13" t="s">
        <v>34</v>
      </c>
      <c r="D28" s="13"/>
      <c r="E28" s="16" t="str">
        <f>VLOOKUP(C28,Datos!$B$8:$E$21,3,)</f>
        <v>NA</v>
      </c>
      <c r="F28" s="23">
        <f>VLOOKUP(C28,Datos!$B$8:$E$21,4,)</f>
        <v>1</v>
      </c>
      <c r="G28" s="24">
        <f>SUMIFS('Presupuesto Detallado'!I$7:I$73,'Presupuesto Detallado'!F$7:F$73,'Por Recursos'!$C28)</f>
        <v>0</v>
      </c>
    </row>
  </sheetData>
  <mergeCells count="1">
    <mergeCell ref="F1:G1"/>
  </mergeCells>
  <pageMargins left="0.70866141732283472" right="0.70866141732283472" top="0.74803149606299213" bottom="0.74803149606299213" header="0.31496062992125984" footer="0.31496062992125984"/>
  <pageSetup scale="90" fitToHeight="0"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73"/>
  <sheetViews>
    <sheetView tabSelected="1" view="pageBreakPreview" topLeftCell="A58" zoomScaleSheetLayoutView="100" workbookViewId="0">
      <selection activeCell="C7" sqref="C7"/>
    </sheetView>
  </sheetViews>
  <sheetFormatPr baseColWidth="10" defaultRowHeight="15" x14ac:dyDescent="0.25"/>
  <cols>
    <col min="1" max="1" width="1.42578125" style="1" customWidth="1"/>
    <col min="2" max="2" width="7.85546875" style="1" customWidth="1"/>
    <col min="3" max="3" width="16.42578125" style="1" customWidth="1"/>
    <col min="4" max="4" width="27" style="1" customWidth="1"/>
    <col min="5" max="5" width="16.28515625" style="1" bestFit="1" customWidth="1"/>
    <col min="6" max="6" width="18" style="1" bestFit="1" customWidth="1"/>
    <col min="7" max="7" width="14.5703125" style="1" customWidth="1"/>
    <col min="8" max="8" width="9.425781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6" t="s">
        <v>3</v>
      </c>
      <c r="G1" s="32" t="s">
        <v>76</v>
      </c>
      <c r="H1" s="32"/>
      <c r="I1" s="32"/>
    </row>
    <row r="2" spans="2:9" ht="18.75" x14ac:dyDescent="0.3">
      <c r="B2" s="7" t="s">
        <v>2</v>
      </c>
      <c r="D2" s="1" t="s">
        <v>76</v>
      </c>
      <c r="G2" s="1" t="s">
        <v>44</v>
      </c>
      <c r="I2" s="21">
        <v>0.3</v>
      </c>
    </row>
    <row r="3" spans="2:9" ht="15.75" customHeight="1" x14ac:dyDescent="0.25">
      <c r="B3" s="8" t="s">
        <v>5</v>
      </c>
      <c r="D3" s="1" t="s">
        <v>77</v>
      </c>
      <c r="E3" s="3"/>
      <c r="F3" s="3"/>
      <c r="G3" s="10" t="s">
        <v>10</v>
      </c>
      <c r="H3" s="10" t="s">
        <v>43</v>
      </c>
      <c r="I3" s="10" t="s">
        <v>42</v>
      </c>
    </row>
    <row r="4" spans="2:9" ht="15" customHeight="1" x14ac:dyDescent="0.25">
      <c r="B4" s="8" t="s">
        <v>6</v>
      </c>
      <c r="D4" s="33">
        <v>44806</v>
      </c>
      <c r="E4" s="5" t="s">
        <v>42</v>
      </c>
      <c r="F4" s="5"/>
      <c r="G4" s="22">
        <v>10000</v>
      </c>
      <c r="H4" s="22">
        <v>10000</v>
      </c>
      <c r="I4" s="22">
        <f>SUM(G4:H4)</f>
        <v>20000</v>
      </c>
    </row>
    <row r="6" spans="2:9" ht="15.75" x14ac:dyDescent="0.25">
      <c r="B6" s="9" t="s">
        <v>11</v>
      </c>
      <c r="C6" s="10" t="s">
        <v>75</v>
      </c>
      <c r="D6" s="10" t="s">
        <v>7</v>
      </c>
      <c r="E6" s="10" t="s">
        <v>48</v>
      </c>
      <c r="F6" s="10" t="s">
        <v>49</v>
      </c>
      <c r="G6" s="10" t="s">
        <v>8</v>
      </c>
      <c r="H6" s="10" t="s">
        <v>9</v>
      </c>
      <c r="I6" s="10" t="s">
        <v>10</v>
      </c>
    </row>
    <row r="7" spans="2:9" ht="15" customHeight="1" x14ac:dyDescent="0.25">
      <c r="B7" s="11">
        <v>1</v>
      </c>
      <c r="C7" s="11" t="s">
        <v>78</v>
      </c>
      <c r="D7" s="12"/>
      <c r="E7" s="12" t="s">
        <v>79</v>
      </c>
      <c r="F7" s="12">
        <v>1</v>
      </c>
      <c r="G7" s="26">
        <v>1</v>
      </c>
      <c r="H7" s="12"/>
      <c r="I7" s="20">
        <v>500</v>
      </c>
    </row>
    <row r="8" spans="2:9" x14ac:dyDescent="0.25">
      <c r="B8" s="11">
        <v>2</v>
      </c>
      <c r="C8" s="11" t="s">
        <v>80</v>
      </c>
      <c r="D8" s="12"/>
      <c r="E8" s="12" t="s">
        <v>79</v>
      </c>
      <c r="F8" s="12">
        <v>1</v>
      </c>
      <c r="G8" s="26">
        <v>1</v>
      </c>
      <c r="H8" s="12"/>
      <c r="I8" s="20">
        <v>500</v>
      </c>
    </row>
    <row r="9" spans="2:9" x14ac:dyDescent="0.25">
      <c r="B9" s="11">
        <v>3</v>
      </c>
      <c r="C9" s="11" t="s">
        <v>81</v>
      </c>
      <c r="D9" s="12"/>
      <c r="E9" s="12" t="s">
        <v>82</v>
      </c>
      <c r="F9" s="12">
        <v>3</v>
      </c>
      <c r="G9" s="26">
        <v>3</v>
      </c>
      <c r="H9" s="12"/>
      <c r="I9" s="20"/>
    </row>
    <row r="10" spans="2:9" x14ac:dyDescent="0.25">
      <c r="B10" s="13" t="s">
        <v>35</v>
      </c>
      <c r="C10" s="15" t="s">
        <v>13</v>
      </c>
      <c r="D10" s="16"/>
      <c r="E10" s="16"/>
      <c r="F10" s="16"/>
      <c r="G10" s="23"/>
      <c r="H10" s="16"/>
      <c r="I10" s="19">
        <f>I11+I26</f>
        <v>0</v>
      </c>
    </row>
    <row r="11" spans="2:9" x14ac:dyDescent="0.25">
      <c r="B11" s="13" t="s">
        <v>36</v>
      </c>
      <c r="C11" s="17" t="s">
        <v>14</v>
      </c>
      <c r="D11" s="16"/>
      <c r="E11" s="16"/>
      <c r="F11" s="16"/>
      <c r="G11" s="23"/>
      <c r="H11" s="16"/>
      <c r="I11" s="19">
        <f>SUM(I12:I25)</f>
        <v>0</v>
      </c>
    </row>
    <row r="12" spans="2:9" x14ac:dyDescent="0.25">
      <c r="B12" s="13"/>
      <c r="C12" s="16"/>
      <c r="D12" s="16" t="s">
        <v>16</v>
      </c>
      <c r="E12" s="18" t="str">
        <f>VLOOKUP(D12,Datos!$B$8:$E$21,2,)</f>
        <v>Labor (Personal)</v>
      </c>
      <c r="F12" s="18" t="str">
        <f>VLOOKUP(D12,Datos!$B$8:$E$21,3,)</f>
        <v>Horas / Jornadas</v>
      </c>
      <c r="G12" s="23">
        <v>0</v>
      </c>
      <c r="H12" s="18">
        <f>VLOOKUP(D12,Datos!$B$8:$E$21,4,)</f>
        <v>1</v>
      </c>
      <c r="I12" s="19">
        <f>G12*H12</f>
        <v>0</v>
      </c>
    </row>
    <row r="13" spans="2:9" x14ac:dyDescent="0.25">
      <c r="B13" s="13"/>
      <c r="C13" s="16"/>
      <c r="D13" s="16" t="s">
        <v>17</v>
      </c>
      <c r="E13" s="18" t="str">
        <f>VLOOKUP(D13,Datos!$B$8:$E$21,2,)</f>
        <v>Labor (Personal)</v>
      </c>
      <c r="F13" s="18" t="str">
        <f>VLOOKUP(D13,Datos!$B$8:$E$21,3,)</f>
        <v>Horas / Jornadas</v>
      </c>
      <c r="G13" s="23">
        <v>0</v>
      </c>
      <c r="H13" s="18">
        <f>VLOOKUP(D13,Datos!$B$8:$E$21,4)</f>
        <v>1</v>
      </c>
      <c r="I13" s="19">
        <f t="shared" ref="I13:I25" si="0">G13*H13</f>
        <v>0</v>
      </c>
    </row>
    <row r="14" spans="2:9" x14ac:dyDescent="0.25">
      <c r="B14" s="13"/>
      <c r="C14" s="16"/>
      <c r="D14" s="16" t="s">
        <v>18</v>
      </c>
      <c r="E14" s="18" t="str">
        <f>VLOOKUP(D14,Datos!$B$8:$E$21,2,)</f>
        <v>Consultoría</v>
      </c>
      <c r="F14" s="18" t="str">
        <f>VLOOKUP(D14,Datos!$B$8:$E$21,3,)</f>
        <v>Horas / Jornadas</v>
      </c>
      <c r="G14" s="23">
        <v>0</v>
      </c>
      <c r="H14" s="18">
        <f>VLOOKUP(D14,Datos!$B$8:$E$21,4)</f>
        <v>1</v>
      </c>
      <c r="I14" s="19">
        <f t="shared" si="0"/>
        <v>0</v>
      </c>
    </row>
    <row r="15" spans="2:9" x14ac:dyDescent="0.25">
      <c r="B15" s="13"/>
      <c r="C15" s="16"/>
      <c r="D15" s="16" t="s">
        <v>19</v>
      </c>
      <c r="E15" s="18" t="str">
        <f>VLOOKUP(D15,Datos!$B$8:$E$21,2,)</f>
        <v>Consultoría</v>
      </c>
      <c r="F15" s="18" t="str">
        <f>VLOOKUP(D15,Datos!$B$8:$E$21,3,)</f>
        <v>Horas / Jornadas</v>
      </c>
      <c r="G15" s="23">
        <v>0</v>
      </c>
      <c r="H15" s="18">
        <f>VLOOKUP(D15,Datos!$B$8:$E$21,4)</f>
        <v>1</v>
      </c>
      <c r="I15" s="19">
        <f t="shared" si="0"/>
        <v>0</v>
      </c>
    </row>
    <row r="16" spans="2:9" x14ac:dyDescent="0.25">
      <c r="B16" s="13"/>
      <c r="C16" s="16"/>
      <c r="D16" s="16" t="s">
        <v>21</v>
      </c>
      <c r="E16" s="18" t="str">
        <f>VLOOKUP(D16,Datos!$B$8:$E$21,2,)</f>
        <v>Materiales</v>
      </c>
      <c r="F16" s="18" t="str">
        <f>VLOOKUP(D16,Datos!$B$8:$E$21,3,)</f>
        <v>Cantidad</v>
      </c>
      <c r="G16" s="23">
        <v>0</v>
      </c>
      <c r="H16" s="18">
        <f>VLOOKUP(D16,Datos!$B$8:$E$21,4)</f>
        <v>1</v>
      </c>
      <c r="I16" s="19">
        <f t="shared" si="0"/>
        <v>0</v>
      </c>
    </row>
    <row r="17" spans="2:9" x14ac:dyDescent="0.25">
      <c r="B17" s="13"/>
      <c r="C17" s="16"/>
      <c r="D17" s="16" t="s">
        <v>22</v>
      </c>
      <c r="E17" s="18" t="str">
        <f>VLOOKUP(D17,Datos!$B$8:$E$21,2,)</f>
        <v>Materiales</v>
      </c>
      <c r="F17" s="18" t="str">
        <f>VLOOKUP(D17,Datos!$B$8:$E$21,3,)</f>
        <v>Cantidad</v>
      </c>
      <c r="G17" s="23">
        <v>0</v>
      </c>
      <c r="H17" s="18">
        <f>VLOOKUP(D17,Datos!$B$8:$E$21,4)</f>
        <v>1</v>
      </c>
      <c r="I17" s="19">
        <f t="shared" si="0"/>
        <v>0</v>
      </c>
    </row>
    <row r="18" spans="2:9" x14ac:dyDescent="0.25">
      <c r="B18" s="13"/>
      <c r="C18" s="16"/>
      <c r="D18" s="16" t="s">
        <v>23</v>
      </c>
      <c r="E18" s="18" t="str">
        <f>VLOOKUP(D18,Datos!$B$8:$E$21,2,)</f>
        <v>Materiales</v>
      </c>
      <c r="F18" s="18" t="str">
        <f>VLOOKUP(D18,Datos!$B$8:$E$21,3,)</f>
        <v>Cantidad</v>
      </c>
      <c r="G18" s="23">
        <v>0</v>
      </c>
      <c r="H18" s="18">
        <f>VLOOKUP(D18,Datos!$B$8:$E$21,4)</f>
        <v>1</v>
      </c>
      <c r="I18" s="19">
        <f t="shared" si="0"/>
        <v>0</v>
      </c>
    </row>
    <row r="19" spans="2:9" x14ac:dyDescent="0.25">
      <c r="B19" s="13"/>
      <c r="C19" s="16"/>
      <c r="D19" s="16" t="s">
        <v>28</v>
      </c>
      <c r="E19" s="18" t="str">
        <f>VLOOKUP(D19,Datos!$B$8:$E$21,2,)</f>
        <v>Licencias</v>
      </c>
      <c r="F19" s="18" t="str">
        <f>VLOOKUP(D19,Datos!$B$8:$E$21,3,)</f>
        <v>Cantidad</v>
      </c>
      <c r="G19" s="23">
        <v>0</v>
      </c>
      <c r="H19" s="18">
        <f>VLOOKUP(D19,Datos!$B$8:$E$21,4)</f>
        <v>1</v>
      </c>
      <c r="I19" s="19">
        <f t="shared" si="0"/>
        <v>0</v>
      </c>
    </row>
    <row r="20" spans="2:9" x14ac:dyDescent="0.25">
      <c r="B20" s="13"/>
      <c r="C20" s="16"/>
      <c r="D20" s="16" t="s">
        <v>29</v>
      </c>
      <c r="E20" s="18" t="str">
        <f>VLOOKUP(D20,Datos!$B$8:$E$21,2,)</f>
        <v>Licencias</v>
      </c>
      <c r="F20" s="18" t="str">
        <f>VLOOKUP(D20,Datos!$B$8:$E$21,3,)</f>
        <v>Cantidad</v>
      </c>
      <c r="G20" s="23">
        <v>0</v>
      </c>
      <c r="H20" s="18">
        <f>VLOOKUP(D20,Datos!$B$8:$E$21,4)</f>
        <v>1</v>
      </c>
      <c r="I20" s="19">
        <f t="shared" si="0"/>
        <v>0</v>
      </c>
    </row>
    <row r="21" spans="2:9" x14ac:dyDescent="0.25">
      <c r="B21" s="13"/>
      <c r="C21" s="16"/>
      <c r="D21" s="16" t="s">
        <v>25</v>
      </c>
      <c r="E21" s="18" t="str">
        <f>VLOOKUP(D21,Datos!$B$8:$E$21,2,)</f>
        <v>Viajes</v>
      </c>
      <c r="F21" s="18" t="str">
        <f>VLOOKUP(D21,Datos!$B$8:$E$21,3,)</f>
        <v>Cantidad</v>
      </c>
      <c r="G21" s="23">
        <v>0</v>
      </c>
      <c r="H21" s="18">
        <f>VLOOKUP(D21,Datos!$B$8:$E$21,4)</f>
        <v>1</v>
      </c>
      <c r="I21" s="19">
        <f t="shared" si="0"/>
        <v>0</v>
      </c>
    </row>
    <row r="22" spans="2:9" x14ac:dyDescent="0.25">
      <c r="B22" s="13"/>
      <c r="C22" s="16"/>
      <c r="D22" s="16" t="s">
        <v>27</v>
      </c>
      <c r="E22" s="18" t="str">
        <f>VLOOKUP(D22,Datos!$B$8:$E$21,2,)</f>
        <v>Viajes</v>
      </c>
      <c r="F22" s="18" t="str">
        <f>VLOOKUP(D22,Datos!$B$8:$E$21,3,)</f>
        <v>Cantidad</v>
      </c>
      <c r="G22" s="23">
        <v>0</v>
      </c>
      <c r="H22" s="18">
        <f>VLOOKUP(D22,Datos!$B$8:$E$21,4)</f>
        <v>1</v>
      </c>
      <c r="I22" s="19">
        <f t="shared" si="0"/>
        <v>0</v>
      </c>
    </row>
    <row r="23" spans="2:9" x14ac:dyDescent="0.25">
      <c r="B23" s="13"/>
      <c r="C23" s="13"/>
      <c r="D23" s="13" t="s">
        <v>32</v>
      </c>
      <c r="E23" s="18" t="str">
        <f>VLOOKUP(D23,Datos!$B$8:$E$21,2,)</f>
        <v>Gastos Indirectos</v>
      </c>
      <c r="F23" s="18" t="str">
        <f>VLOOKUP(D23,Datos!$B$8:$E$21,3,)</f>
        <v>NA</v>
      </c>
      <c r="G23" s="23">
        <v>0</v>
      </c>
      <c r="H23" s="18">
        <f>VLOOKUP(D23,Datos!$B$8:$E$21,4)</f>
        <v>1</v>
      </c>
      <c r="I23" s="19">
        <f t="shared" si="0"/>
        <v>0</v>
      </c>
    </row>
    <row r="24" spans="2:9" x14ac:dyDescent="0.25">
      <c r="B24" s="13"/>
      <c r="C24" s="13"/>
      <c r="D24" s="13" t="s">
        <v>33</v>
      </c>
      <c r="E24" s="18" t="str">
        <f>VLOOKUP(D24,Datos!$B$8:$E$21,2,)</f>
        <v>Gastos Indirectos</v>
      </c>
      <c r="F24" s="18" t="str">
        <f>VLOOKUP(D24,Datos!$B$8:$E$21,3,)</f>
        <v>NA</v>
      </c>
      <c r="G24" s="23">
        <v>0</v>
      </c>
      <c r="H24" s="18">
        <f>VLOOKUP(D24,Datos!$B$8:$E$21,4)</f>
        <v>1</v>
      </c>
      <c r="I24" s="19">
        <f t="shared" si="0"/>
        <v>0</v>
      </c>
    </row>
    <row r="25" spans="2:9" x14ac:dyDescent="0.25">
      <c r="B25" s="13"/>
      <c r="C25" s="14"/>
      <c r="D25" s="13" t="s">
        <v>34</v>
      </c>
      <c r="E25" s="18" t="str">
        <f>VLOOKUP(D25,Datos!$B$8:$E$21,2,)</f>
        <v>Gastos Indirectos</v>
      </c>
      <c r="F25" s="18" t="str">
        <f>VLOOKUP(D25,Datos!$B$8:$E$21,3,)</f>
        <v>NA</v>
      </c>
      <c r="G25" s="23">
        <v>0</v>
      </c>
      <c r="H25" s="18">
        <f>VLOOKUP(D25,Datos!$B$8:$E$21,4)</f>
        <v>1</v>
      </c>
      <c r="I25" s="19">
        <f t="shared" si="0"/>
        <v>0</v>
      </c>
    </row>
    <row r="26" spans="2:9" x14ac:dyDescent="0.25">
      <c r="B26" s="14" t="s">
        <v>37</v>
      </c>
      <c r="C26" s="17" t="s">
        <v>14</v>
      </c>
      <c r="D26" s="16"/>
      <c r="E26" s="16"/>
      <c r="F26" s="16"/>
      <c r="G26" s="23"/>
      <c r="H26" s="16"/>
      <c r="I26" s="19">
        <f>SUM(I27:I40)</f>
        <v>0</v>
      </c>
    </row>
    <row r="27" spans="2:9" x14ac:dyDescent="0.25">
      <c r="B27" s="14"/>
      <c r="C27" s="16"/>
      <c r="D27" s="16" t="s">
        <v>16</v>
      </c>
      <c r="E27" s="18" t="str">
        <f>VLOOKUP(D27,Datos!$B$8:$E$21,2,)</f>
        <v>Labor (Personal)</v>
      </c>
      <c r="F27" s="18" t="str">
        <f>VLOOKUP(D27,Datos!$B$8:$E$21,3,)</f>
        <v>Horas / Jornadas</v>
      </c>
      <c r="G27" s="23">
        <v>0</v>
      </c>
      <c r="H27" s="18">
        <f>VLOOKUP(D27,Datos!$B$8:$E$21,4,)</f>
        <v>1</v>
      </c>
      <c r="I27" s="19">
        <f>G27*H27</f>
        <v>0</v>
      </c>
    </row>
    <row r="28" spans="2:9" x14ac:dyDescent="0.25">
      <c r="B28" s="14"/>
      <c r="C28" s="16"/>
      <c r="D28" s="16" t="s">
        <v>17</v>
      </c>
      <c r="E28" s="18" t="str">
        <f>VLOOKUP(D28,Datos!$B$8:$E$21,2,)</f>
        <v>Labor (Personal)</v>
      </c>
      <c r="F28" s="18" t="str">
        <f>VLOOKUP(D28,Datos!$B$8:$E$21,3,)</f>
        <v>Horas / Jornadas</v>
      </c>
      <c r="G28" s="23">
        <v>0</v>
      </c>
      <c r="H28" s="18">
        <f>VLOOKUP(D28,Datos!$B$8:$E$21,4)</f>
        <v>1</v>
      </c>
      <c r="I28" s="19">
        <f t="shared" ref="I28:I40" si="1">G28*H28</f>
        <v>0</v>
      </c>
    </row>
    <row r="29" spans="2:9" x14ac:dyDescent="0.25">
      <c r="B29" s="14"/>
      <c r="C29" s="16"/>
      <c r="D29" s="16" t="s">
        <v>18</v>
      </c>
      <c r="E29" s="18" t="str">
        <f>VLOOKUP(D29,Datos!$B$8:$E$21,2,)</f>
        <v>Consultoría</v>
      </c>
      <c r="F29" s="18" t="str">
        <f>VLOOKUP(D29,Datos!$B$8:$E$21,3,)</f>
        <v>Horas / Jornadas</v>
      </c>
      <c r="G29" s="23">
        <v>0</v>
      </c>
      <c r="H29" s="18">
        <f>VLOOKUP(D29,Datos!$B$8:$E$21,4)</f>
        <v>1</v>
      </c>
      <c r="I29" s="19">
        <f t="shared" si="1"/>
        <v>0</v>
      </c>
    </row>
    <row r="30" spans="2:9" x14ac:dyDescent="0.25">
      <c r="B30" s="14"/>
      <c r="C30" s="16"/>
      <c r="D30" s="16" t="s">
        <v>19</v>
      </c>
      <c r="E30" s="18" t="str">
        <f>VLOOKUP(D30,Datos!$B$8:$E$21,2,)</f>
        <v>Consultoría</v>
      </c>
      <c r="F30" s="18" t="str">
        <f>VLOOKUP(D30,Datos!$B$8:$E$21,3,)</f>
        <v>Horas / Jornadas</v>
      </c>
      <c r="G30" s="23">
        <v>0</v>
      </c>
      <c r="H30" s="18">
        <f>VLOOKUP(D30,Datos!$B$8:$E$21,4)</f>
        <v>1</v>
      </c>
      <c r="I30" s="19">
        <f t="shared" si="1"/>
        <v>0</v>
      </c>
    </row>
    <row r="31" spans="2:9" x14ac:dyDescent="0.25">
      <c r="B31" s="14"/>
      <c r="C31" s="16"/>
      <c r="D31" s="16" t="s">
        <v>21</v>
      </c>
      <c r="E31" s="18" t="str">
        <f>VLOOKUP(D31,Datos!$B$8:$E$21,2,)</f>
        <v>Materiales</v>
      </c>
      <c r="F31" s="18" t="str">
        <f>VLOOKUP(D31,Datos!$B$8:$E$21,3,)</f>
        <v>Cantidad</v>
      </c>
      <c r="G31" s="23">
        <v>0</v>
      </c>
      <c r="H31" s="18">
        <f>VLOOKUP(D31,Datos!$B$8:$E$21,4)</f>
        <v>1</v>
      </c>
      <c r="I31" s="19">
        <f t="shared" si="1"/>
        <v>0</v>
      </c>
    </row>
    <row r="32" spans="2:9" x14ac:dyDescent="0.25">
      <c r="B32" s="14"/>
      <c r="C32" s="16"/>
      <c r="D32" s="16" t="s">
        <v>22</v>
      </c>
      <c r="E32" s="18" t="str">
        <f>VLOOKUP(D32,Datos!$B$8:$E$21,2,)</f>
        <v>Materiales</v>
      </c>
      <c r="F32" s="18" t="str">
        <f>VLOOKUP(D32,Datos!$B$8:$E$21,3,)</f>
        <v>Cantidad</v>
      </c>
      <c r="G32" s="23">
        <v>0</v>
      </c>
      <c r="H32" s="18">
        <f>VLOOKUP(D32,Datos!$B$8:$E$21,4)</f>
        <v>1</v>
      </c>
      <c r="I32" s="19">
        <f t="shared" si="1"/>
        <v>0</v>
      </c>
    </row>
    <row r="33" spans="2:9" x14ac:dyDescent="0.25">
      <c r="B33" s="14"/>
      <c r="C33" s="16"/>
      <c r="D33" s="16" t="s">
        <v>23</v>
      </c>
      <c r="E33" s="18" t="str">
        <f>VLOOKUP(D33,Datos!$B$8:$E$21,2,)</f>
        <v>Materiales</v>
      </c>
      <c r="F33" s="18" t="str">
        <f>VLOOKUP(D33,Datos!$B$8:$E$21,3,)</f>
        <v>Cantidad</v>
      </c>
      <c r="G33" s="23">
        <v>0</v>
      </c>
      <c r="H33" s="18">
        <f>VLOOKUP(D33,Datos!$B$8:$E$21,4)</f>
        <v>1</v>
      </c>
      <c r="I33" s="19">
        <f t="shared" si="1"/>
        <v>0</v>
      </c>
    </row>
    <row r="34" spans="2:9" x14ac:dyDescent="0.25">
      <c r="B34" s="14"/>
      <c r="C34" s="16"/>
      <c r="D34" s="16" t="s">
        <v>28</v>
      </c>
      <c r="E34" s="18" t="str">
        <f>VLOOKUP(D34,Datos!$B$8:$E$21,2,)</f>
        <v>Licencias</v>
      </c>
      <c r="F34" s="18" t="str">
        <f>VLOOKUP(D34,Datos!$B$8:$E$21,3,)</f>
        <v>Cantidad</v>
      </c>
      <c r="G34" s="23">
        <v>0</v>
      </c>
      <c r="H34" s="18">
        <f>VLOOKUP(D34,Datos!$B$8:$E$21,4)</f>
        <v>1</v>
      </c>
      <c r="I34" s="19">
        <f t="shared" si="1"/>
        <v>0</v>
      </c>
    </row>
    <row r="35" spans="2:9" x14ac:dyDescent="0.25">
      <c r="B35" s="14"/>
      <c r="C35" s="16"/>
      <c r="D35" s="16" t="s">
        <v>29</v>
      </c>
      <c r="E35" s="18" t="str">
        <f>VLOOKUP(D35,Datos!$B$8:$E$21,2,)</f>
        <v>Licencias</v>
      </c>
      <c r="F35" s="18" t="str">
        <f>VLOOKUP(D35,Datos!$B$8:$E$21,3,)</f>
        <v>Cantidad</v>
      </c>
      <c r="G35" s="23">
        <v>0</v>
      </c>
      <c r="H35" s="18">
        <f>VLOOKUP(D35,Datos!$B$8:$E$21,4)</f>
        <v>1</v>
      </c>
      <c r="I35" s="19">
        <f t="shared" si="1"/>
        <v>0</v>
      </c>
    </row>
    <row r="36" spans="2:9" x14ac:dyDescent="0.25">
      <c r="B36" s="14"/>
      <c r="C36" s="16"/>
      <c r="D36" s="16" t="s">
        <v>25</v>
      </c>
      <c r="E36" s="18" t="str">
        <f>VLOOKUP(D36,Datos!$B$8:$E$21,2,)</f>
        <v>Viajes</v>
      </c>
      <c r="F36" s="18" t="str">
        <f>VLOOKUP(D36,Datos!$B$8:$E$21,3,)</f>
        <v>Cantidad</v>
      </c>
      <c r="G36" s="23">
        <v>0</v>
      </c>
      <c r="H36" s="18">
        <f>VLOOKUP(D36,Datos!$B$8:$E$21,4)</f>
        <v>1</v>
      </c>
      <c r="I36" s="19">
        <f t="shared" si="1"/>
        <v>0</v>
      </c>
    </row>
    <row r="37" spans="2:9" x14ac:dyDescent="0.25">
      <c r="B37" s="14"/>
      <c r="C37" s="16"/>
      <c r="D37" s="16" t="s">
        <v>27</v>
      </c>
      <c r="E37" s="18" t="str">
        <f>VLOOKUP(D37,Datos!$B$8:$E$21,2,)</f>
        <v>Viajes</v>
      </c>
      <c r="F37" s="18" t="str">
        <f>VLOOKUP(D37,Datos!$B$8:$E$21,3,)</f>
        <v>Cantidad</v>
      </c>
      <c r="G37" s="23">
        <v>0</v>
      </c>
      <c r="H37" s="18">
        <f>VLOOKUP(D37,Datos!$B$8:$E$21,4)</f>
        <v>1</v>
      </c>
      <c r="I37" s="19">
        <f t="shared" si="1"/>
        <v>0</v>
      </c>
    </row>
    <row r="38" spans="2:9" x14ac:dyDescent="0.25">
      <c r="B38" s="14"/>
      <c r="C38" s="13"/>
      <c r="D38" s="13" t="s">
        <v>32</v>
      </c>
      <c r="E38" s="18" t="str">
        <f>VLOOKUP(D38,Datos!$B$8:$E$21,2,)</f>
        <v>Gastos Indirectos</v>
      </c>
      <c r="F38" s="18" t="str">
        <f>VLOOKUP(D38,Datos!$B$8:$E$21,3,)</f>
        <v>NA</v>
      </c>
      <c r="G38" s="23">
        <v>0</v>
      </c>
      <c r="H38" s="18">
        <f>VLOOKUP(D38,Datos!$B$8:$E$21,4)</f>
        <v>1</v>
      </c>
      <c r="I38" s="19">
        <f t="shared" si="1"/>
        <v>0</v>
      </c>
    </row>
    <row r="39" spans="2:9" x14ac:dyDescent="0.25">
      <c r="B39" s="14"/>
      <c r="C39" s="13"/>
      <c r="D39" s="13" t="s">
        <v>33</v>
      </c>
      <c r="E39" s="18" t="str">
        <f>VLOOKUP(D39,Datos!$B$8:$E$21,2,)</f>
        <v>Gastos Indirectos</v>
      </c>
      <c r="F39" s="18" t="str">
        <f>VLOOKUP(D39,Datos!$B$8:$E$21,3,)</f>
        <v>NA</v>
      </c>
      <c r="G39" s="23">
        <v>0</v>
      </c>
      <c r="H39" s="18">
        <f>VLOOKUP(D39,Datos!$B$8:$E$21,4)</f>
        <v>1</v>
      </c>
      <c r="I39" s="19">
        <f t="shared" si="1"/>
        <v>0</v>
      </c>
    </row>
    <row r="40" spans="2:9" x14ac:dyDescent="0.25">
      <c r="B40" s="14"/>
      <c r="C40" s="14"/>
      <c r="D40" s="13" t="s">
        <v>34</v>
      </c>
      <c r="E40" s="18" t="str">
        <f>VLOOKUP(D40,Datos!$B$8:$E$21,2,)</f>
        <v>Gastos Indirectos</v>
      </c>
      <c r="F40" s="18" t="str">
        <f>VLOOKUP(D40,Datos!$B$8:$E$21,3,)</f>
        <v>NA</v>
      </c>
      <c r="G40" s="23">
        <v>0</v>
      </c>
      <c r="H40" s="18">
        <f>VLOOKUP(D40,Datos!$B$8:$E$21,4)</f>
        <v>1</v>
      </c>
      <c r="I40" s="19">
        <f t="shared" si="1"/>
        <v>0</v>
      </c>
    </row>
    <row r="41" spans="2:9" x14ac:dyDescent="0.25">
      <c r="B41" s="13" t="s">
        <v>38</v>
      </c>
      <c r="C41" s="15" t="s">
        <v>13</v>
      </c>
      <c r="D41" s="16"/>
      <c r="E41" s="16"/>
      <c r="F41" s="16"/>
      <c r="G41" s="23"/>
      <c r="H41" s="16"/>
      <c r="I41" s="19">
        <f>I42</f>
        <v>0</v>
      </c>
    </row>
    <row r="42" spans="2:9" x14ac:dyDescent="0.25">
      <c r="B42" s="13" t="s">
        <v>39</v>
      </c>
      <c r="C42" s="17" t="s">
        <v>14</v>
      </c>
      <c r="D42" s="16"/>
      <c r="E42" s="16"/>
      <c r="F42" s="16"/>
      <c r="G42" s="23"/>
      <c r="H42" s="16"/>
      <c r="I42" s="19">
        <f>SUM(I43:I56)</f>
        <v>0</v>
      </c>
    </row>
    <row r="43" spans="2:9" x14ac:dyDescent="0.25">
      <c r="B43" s="13"/>
      <c r="C43" s="16"/>
      <c r="D43" s="16" t="s">
        <v>16</v>
      </c>
      <c r="E43" s="18" t="str">
        <f>VLOOKUP(D43,Datos!$B$8:$E$21,2,)</f>
        <v>Labor (Personal)</v>
      </c>
      <c r="F43" s="18" t="str">
        <f>VLOOKUP(D43,Datos!$B$8:$E$21,3,)</f>
        <v>Horas / Jornadas</v>
      </c>
      <c r="G43" s="23">
        <v>0</v>
      </c>
      <c r="H43" s="18">
        <f>VLOOKUP(D43,Datos!$B$8:$E$21,4,)</f>
        <v>1</v>
      </c>
      <c r="I43" s="19">
        <f>G43*H43</f>
        <v>0</v>
      </c>
    </row>
    <row r="44" spans="2:9" x14ac:dyDescent="0.25">
      <c r="B44" s="13"/>
      <c r="C44" s="16"/>
      <c r="D44" s="16" t="s">
        <v>17</v>
      </c>
      <c r="E44" s="18" t="str">
        <f>VLOOKUP(D44,Datos!$B$8:$E$21,2,)</f>
        <v>Labor (Personal)</v>
      </c>
      <c r="F44" s="18" t="str">
        <f>VLOOKUP(D44,Datos!$B$8:$E$21,3,)</f>
        <v>Horas / Jornadas</v>
      </c>
      <c r="G44" s="23">
        <v>0</v>
      </c>
      <c r="H44" s="18">
        <f>VLOOKUP(D44,Datos!$B$8:$E$21,4)</f>
        <v>1</v>
      </c>
      <c r="I44" s="19">
        <f t="shared" ref="I44:I56" si="2">G44*H44</f>
        <v>0</v>
      </c>
    </row>
    <row r="45" spans="2:9" x14ac:dyDescent="0.25">
      <c r="B45" s="13"/>
      <c r="C45" s="16"/>
      <c r="D45" s="16" t="s">
        <v>18</v>
      </c>
      <c r="E45" s="18" t="str">
        <f>VLOOKUP(D45,Datos!$B$8:$E$21,2,)</f>
        <v>Consultoría</v>
      </c>
      <c r="F45" s="18" t="str">
        <f>VLOOKUP(D45,Datos!$B$8:$E$21,3,)</f>
        <v>Horas / Jornadas</v>
      </c>
      <c r="G45" s="23">
        <v>0</v>
      </c>
      <c r="H45" s="18">
        <f>VLOOKUP(D45,Datos!$B$8:$E$21,4)</f>
        <v>1</v>
      </c>
      <c r="I45" s="19">
        <f t="shared" si="2"/>
        <v>0</v>
      </c>
    </row>
    <row r="46" spans="2:9" x14ac:dyDescent="0.25">
      <c r="B46" s="13"/>
      <c r="C46" s="16"/>
      <c r="D46" s="16" t="s">
        <v>19</v>
      </c>
      <c r="E46" s="18" t="str">
        <f>VLOOKUP(D46,Datos!$B$8:$E$21,2,)</f>
        <v>Consultoría</v>
      </c>
      <c r="F46" s="18" t="str">
        <f>VLOOKUP(D46,Datos!$B$8:$E$21,3,)</f>
        <v>Horas / Jornadas</v>
      </c>
      <c r="G46" s="23">
        <v>0</v>
      </c>
      <c r="H46" s="18">
        <f>VLOOKUP(D46,Datos!$B$8:$E$21,4)</f>
        <v>1</v>
      </c>
      <c r="I46" s="19">
        <f t="shared" si="2"/>
        <v>0</v>
      </c>
    </row>
    <row r="47" spans="2:9" x14ac:dyDescent="0.25">
      <c r="B47" s="13"/>
      <c r="C47" s="16"/>
      <c r="D47" s="16" t="s">
        <v>21</v>
      </c>
      <c r="E47" s="18" t="str">
        <f>VLOOKUP(D47,Datos!$B$8:$E$21,2,)</f>
        <v>Materiales</v>
      </c>
      <c r="F47" s="18" t="str">
        <f>VLOOKUP(D47,Datos!$B$8:$E$21,3,)</f>
        <v>Cantidad</v>
      </c>
      <c r="G47" s="23">
        <v>0</v>
      </c>
      <c r="H47" s="18">
        <f>VLOOKUP(D47,Datos!$B$8:$E$21,4)</f>
        <v>1</v>
      </c>
      <c r="I47" s="19">
        <f t="shared" si="2"/>
        <v>0</v>
      </c>
    </row>
    <row r="48" spans="2:9" x14ac:dyDescent="0.25">
      <c r="B48" s="13"/>
      <c r="C48" s="16"/>
      <c r="D48" s="16" t="s">
        <v>22</v>
      </c>
      <c r="E48" s="18" t="str">
        <f>VLOOKUP(D48,Datos!$B$8:$E$21,2,)</f>
        <v>Materiales</v>
      </c>
      <c r="F48" s="18" t="str">
        <f>VLOOKUP(D48,Datos!$B$8:$E$21,3,)</f>
        <v>Cantidad</v>
      </c>
      <c r="G48" s="23">
        <v>0</v>
      </c>
      <c r="H48" s="18">
        <f>VLOOKUP(D48,Datos!$B$8:$E$21,4)</f>
        <v>1</v>
      </c>
      <c r="I48" s="19">
        <f t="shared" si="2"/>
        <v>0</v>
      </c>
    </row>
    <row r="49" spans="2:9" x14ac:dyDescent="0.25">
      <c r="B49" s="13"/>
      <c r="C49" s="16"/>
      <c r="D49" s="16" t="s">
        <v>23</v>
      </c>
      <c r="E49" s="18" t="str">
        <f>VLOOKUP(D49,Datos!$B$8:$E$21,2,)</f>
        <v>Materiales</v>
      </c>
      <c r="F49" s="18" t="str">
        <f>VLOOKUP(D49,Datos!$B$8:$E$21,3,)</f>
        <v>Cantidad</v>
      </c>
      <c r="G49" s="23">
        <v>0</v>
      </c>
      <c r="H49" s="18">
        <f>VLOOKUP(D49,Datos!$B$8:$E$21,4)</f>
        <v>1</v>
      </c>
      <c r="I49" s="19">
        <f t="shared" si="2"/>
        <v>0</v>
      </c>
    </row>
    <row r="50" spans="2:9" x14ac:dyDescent="0.25">
      <c r="B50" s="13"/>
      <c r="C50" s="16"/>
      <c r="D50" s="16" t="s">
        <v>28</v>
      </c>
      <c r="E50" s="18" t="str">
        <f>VLOOKUP(D50,Datos!$B$8:$E$21,2,)</f>
        <v>Licencias</v>
      </c>
      <c r="F50" s="18" t="str">
        <f>VLOOKUP(D50,Datos!$B$8:$E$21,3,)</f>
        <v>Cantidad</v>
      </c>
      <c r="G50" s="23">
        <v>0</v>
      </c>
      <c r="H50" s="18">
        <f>VLOOKUP(D50,Datos!$B$8:$E$21,4)</f>
        <v>1</v>
      </c>
      <c r="I50" s="19">
        <f t="shared" si="2"/>
        <v>0</v>
      </c>
    </row>
    <row r="51" spans="2:9" x14ac:dyDescent="0.25">
      <c r="B51" s="13"/>
      <c r="C51" s="16"/>
      <c r="D51" s="16" t="s">
        <v>29</v>
      </c>
      <c r="E51" s="18" t="str">
        <f>VLOOKUP(D51,Datos!$B$8:$E$21,2,)</f>
        <v>Licencias</v>
      </c>
      <c r="F51" s="18" t="str">
        <f>VLOOKUP(D51,Datos!$B$8:$E$21,3,)</f>
        <v>Cantidad</v>
      </c>
      <c r="G51" s="23">
        <v>0</v>
      </c>
      <c r="H51" s="18">
        <f>VLOOKUP(D51,Datos!$B$8:$E$21,4)</f>
        <v>1</v>
      </c>
      <c r="I51" s="19">
        <f t="shared" si="2"/>
        <v>0</v>
      </c>
    </row>
    <row r="52" spans="2:9" x14ac:dyDescent="0.25">
      <c r="B52" s="13"/>
      <c r="C52" s="16"/>
      <c r="D52" s="16" t="s">
        <v>25</v>
      </c>
      <c r="E52" s="18" t="str">
        <f>VLOOKUP(D52,Datos!$B$8:$E$21,2,)</f>
        <v>Viajes</v>
      </c>
      <c r="F52" s="18" t="str">
        <f>VLOOKUP(D52,Datos!$B$8:$E$21,3,)</f>
        <v>Cantidad</v>
      </c>
      <c r="G52" s="23">
        <v>0</v>
      </c>
      <c r="H52" s="18">
        <f>VLOOKUP(D52,Datos!$B$8:$E$21,4)</f>
        <v>1</v>
      </c>
      <c r="I52" s="19">
        <f t="shared" si="2"/>
        <v>0</v>
      </c>
    </row>
    <row r="53" spans="2:9" x14ac:dyDescent="0.25">
      <c r="B53" s="13"/>
      <c r="C53" s="16"/>
      <c r="D53" s="16" t="s">
        <v>27</v>
      </c>
      <c r="E53" s="18" t="str">
        <f>VLOOKUP(D53,Datos!$B$8:$E$21,2,)</f>
        <v>Viajes</v>
      </c>
      <c r="F53" s="18" t="str">
        <f>VLOOKUP(D53,Datos!$B$8:$E$21,3,)</f>
        <v>Cantidad</v>
      </c>
      <c r="G53" s="23">
        <v>0</v>
      </c>
      <c r="H53" s="18">
        <f>VLOOKUP(D53,Datos!$B$8:$E$21,4)</f>
        <v>1</v>
      </c>
      <c r="I53" s="19">
        <f t="shared" si="2"/>
        <v>0</v>
      </c>
    </row>
    <row r="54" spans="2:9" x14ac:dyDescent="0.25">
      <c r="B54" s="13"/>
      <c r="C54" s="13"/>
      <c r="D54" s="13" t="s">
        <v>32</v>
      </c>
      <c r="E54" s="18" t="str">
        <f>VLOOKUP(D54,Datos!$B$8:$E$21,2,)</f>
        <v>Gastos Indirectos</v>
      </c>
      <c r="F54" s="18" t="str">
        <f>VLOOKUP(D54,Datos!$B$8:$E$21,3,)</f>
        <v>NA</v>
      </c>
      <c r="G54" s="23">
        <v>0</v>
      </c>
      <c r="H54" s="18">
        <f>VLOOKUP(D54,Datos!$B$8:$E$21,4)</f>
        <v>1</v>
      </c>
      <c r="I54" s="19">
        <f t="shared" si="2"/>
        <v>0</v>
      </c>
    </row>
    <row r="55" spans="2:9" ht="15" customHeight="1" x14ac:dyDescent="0.25">
      <c r="B55" s="13"/>
      <c r="C55" s="13"/>
      <c r="D55" s="13" t="s">
        <v>33</v>
      </c>
      <c r="E55" s="18" t="str">
        <f>VLOOKUP(D55,Datos!$B$8:$E$21,2,)</f>
        <v>Gastos Indirectos</v>
      </c>
      <c r="F55" s="18" t="str">
        <f>VLOOKUP(D55,Datos!$B$8:$E$21,3,)</f>
        <v>NA</v>
      </c>
      <c r="G55" s="23">
        <v>0</v>
      </c>
      <c r="H55" s="18">
        <f>VLOOKUP(D55,Datos!$B$8:$E$21,4)</f>
        <v>1</v>
      </c>
      <c r="I55" s="19">
        <f t="shared" si="2"/>
        <v>0</v>
      </c>
    </row>
    <row r="56" spans="2:9" x14ac:dyDescent="0.25">
      <c r="B56" s="13"/>
      <c r="C56" s="14"/>
      <c r="D56" s="13" t="s">
        <v>34</v>
      </c>
      <c r="E56" s="18" t="str">
        <f>VLOOKUP(D56,Datos!$B$8:$E$21,2,)</f>
        <v>Gastos Indirectos</v>
      </c>
      <c r="F56" s="18" t="str">
        <f>VLOOKUP(D56,Datos!$B$8:$E$21,3,)</f>
        <v>NA</v>
      </c>
      <c r="G56" s="23">
        <v>0</v>
      </c>
      <c r="H56" s="18">
        <f>VLOOKUP(D56,Datos!$B$8:$E$21,4)</f>
        <v>1</v>
      </c>
      <c r="I56" s="19">
        <f t="shared" si="2"/>
        <v>0</v>
      </c>
    </row>
    <row r="57" spans="2:9" x14ac:dyDescent="0.25">
      <c r="B57" s="11">
        <v>2</v>
      </c>
      <c r="C57" s="11" t="s">
        <v>12</v>
      </c>
      <c r="D57" s="12"/>
      <c r="E57" s="12"/>
      <c r="F57" s="12"/>
      <c r="G57" s="26"/>
      <c r="H57" s="12"/>
      <c r="I57" s="20">
        <f>I58</f>
        <v>0</v>
      </c>
    </row>
    <row r="58" spans="2:9" x14ac:dyDescent="0.25">
      <c r="B58" s="13" t="s">
        <v>40</v>
      </c>
      <c r="C58" s="15" t="s">
        <v>13</v>
      </c>
      <c r="D58" s="16"/>
      <c r="E58" s="16"/>
      <c r="F58" s="16"/>
      <c r="G58" s="23"/>
      <c r="H58" s="16"/>
      <c r="I58" s="19">
        <f>I59</f>
        <v>0</v>
      </c>
    </row>
    <row r="59" spans="2:9" x14ac:dyDescent="0.25">
      <c r="B59" s="13" t="s">
        <v>41</v>
      </c>
      <c r="C59" s="17" t="s">
        <v>14</v>
      </c>
      <c r="D59" s="16"/>
      <c r="E59" s="16"/>
      <c r="F59" s="16"/>
      <c r="G59" s="23"/>
      <c r="H59" s="16"/>
      <c r="I59" s="19">
        <f>SUM(I60:I73)</f>
        <v>0</v>
      </c>
    </row>
    <row r="60" spans="2:9" x14ac:dyDescent="0.25">
      <c r="B60" s="13"/>
      <c r="C60" s="16"/>
      <c r="D60" s="16" t="s">
        <v>16</v>
      </c>
      <c r="E60" s="18" t="str">
        <f>VLOOKUP(D60,Datos!$B$8:$E$21,2,)</f>
        <v>Labor (Personal)</v>
      </c>
      <c r="F60" s="18" t="str">
        <f>VLOOKUP(D60,Datos!$B$8:$E$21,3,)</f>
        <v>Horas / Jornadas</v>
      </c>
      <c r="G60" s="23">
        <v>0</v>
      </c>
      <c r="H60" s="18">
        <f>VLOOKUP(D60,Datos!$B$8:$E$21,4,)</f>
        <v>1</v>
      </c>
      <c r="I60" s="19">
        <f>G60*H60</f>
        <v>0</v>
      </c>
    </row>
    <row r="61" spans="2:9" x14ac:dyDescent="0.25">
      <c r="B61" s="13"/>
      <c r="C61" s="16"/>
      <c r="D61" s="16" t="s">
        <v>17</v>
      </c>
      <c r="E61" s="18" t="str">
        <f>VLOOKUP(D61,Datos!$B$8:$E$21,2,)</f>
        <v>Labor (Personal)</v>
      </c>
      <c r="F61" s="18" t="str">
        <f>VLOOKUP(D61,Datos!$B$8:$E$21,3,)</f>
        <v>Horas / Jornadas</v>
      </c>
      <c r="G61" s="23">
        <v>0</v>
      </c>
      <c r="H61" s="18">
        <f>VLOOKUP(D61,Datos!$B$8:$E$21,4)</f>
        <v>1</v>
      </c>
      <c r="I61" s="19">
        <f t="shared" ref="I61:I73" si="3">G61*H61</f>
        <v>0</v>
      </c>
    </row>
    <row r="62" spans="2:9" x14ac:dyDescent="0.25">
      <c r="B62" s="13"/>
      <c r="C62" s="16"/>
      <c r="D62" s="16" t="s">
        <v>18</v>
      </c>
      <c r="E62" s="18" t="str">
        <f>VLOOKUP(D62,Datos!$B$8:$E$21,2,)</f>
        <v>Consultoría</v>
      </c>
      <c r="F62" s="18" t="str">
        <f>VLOOKUP(D62,Datos!$B$8:$E$21,3,)</f>
        <v>Horas / Jornadas</v>
      </c>
      <c r="G62" s="23">
        <v>0</v>
      </c>
      <c r="H62" s="18">
        <f>VLOOKUP(D62,Datos!$B$8:$E$21,4)</f>
        <v>1</v>
      </c>
      <c r="I62" s="19">
        <f t="shared" si="3"/>
        <v>0</v>
      </c>
    </row>
    <row r="63" spans="2:9" x14ac:dyDescent="0.25">
      <c r="B63" s="13"/>
      <c r="C63" s="16"/>
      <c r="D63" s="16" t="s">
        <v>19</v>
      </c>
      <c r="E63" s="18" t="str">
        <f>VLOOKUP(D63,Datos!$B$8:$E$21,2,)</f>
        <v>Consultoría</v>
      </c>
      <c r="F63" s="18" t="str">
        <f>VLOOKUP(D63,Datos!$B$8:$E$21,3,)</f>
        <v>Horas / Jornadas</v>
      </c>
      <c r="G63" s="23">
        <v>0</v>
      </c>
      <c r="H63" s="18">
        <f>VLOOKUP(D63,Datos!$B$8:$E$21,4)</f>
        <v>1</v>
      </c>
      <c r="I63" s="19">
        <f t="shared" si="3"/>
        <v>0</v>
      </c>
    </row>
    <row r="64" spans="2:9" x14ac:dyDescent="0.25">
      <c r="B64" s="13"/>
      <c r="C64" s="16"/>
      <c r="D64" s="16" t="s">
        <v>21</v>
      </c>
      <c r="E64" s="18" t="str">
        <f>VLOOKUP(D64,Datos!$B$8:$E$21,2,)</f>
        <v>Materiales</v>
      </c>
      <c r="F64" s="18" t="str">
        <f>VLOOKUP(D64,Datos!$B$8:$E$21,3,)</f>
        <v>Cantidad</v>
      </c>
      <c r="G64" s="23">
        <v>0</v>
      </c>
      <c r="H64" s="18">
        <f>VLOOKUP(D64,Datos!$B$8:$E$21,4)</f>
        <v>1</v>
      </c>
      <c r="I64" s="19">
        <f t="shared" si="3"/>
        <v>0</v>
      </c>
    </row>
    <row r="65" spans="2:9" x14ac:dyDescent="0.25">
      <c r="B65" s="13"/>
      <c r="C65" s="16"/>
      <c r="D65" s="16" t="s">
        <v>22</v>
      </c>
      <c r="E65" s="18" t="str">
        <f>VLOOKUP(D65,Datos!$B$8:$E$21,2,)</f>
        <v>Materiales</v>
      </c>
      <c r="F65" s="18" t="str">
        <f>VLOOKUP(D65,Datos!$B$8:$E$21,3,)</f>
        <v>Cantidad</v>
      </c>
      <c r="G65" s="23">
        <v>0</v>
      </c>
      <c r="H65" s="18">
        <f>VLOOKUP(D65,Datos!$B$8:$E$21,4)</f>
        <v>1</v>
      </c>
      <c r="I65" s="19">
        <f t="shared" si="3"/>
        <v>0</v>
      </c>
    </row>
    <row r="66" spans="2:9" x14ac:dyDescent="0.25">
      <c r="B66" s="13"/>
      <c r="C66" s="16"/>
      <c r="D66" s="16" t="s">
        <v>23</v>
      </c>
      <c r="E66" s="18" t="str">
        <f>VLOOKUP(D66,Datos!$B$8:$E$21,2,)</f>
        <v>Materiales</v>
      </c>
      <c r="F66" s="18" t="str">
        <f>VLOOKUP(D66,Datos!$B$8:$E$21,3,)</f>
        <v>Cantidad</v>
      </c>
      <c r="G66" s="23">
        <v>0</v>
      </c>
      <c r="H66" s="18">
        <f>VLOOKUP(D66,Datos!$B$8:$E$21,4)</f>
        <v>1</v>
      </c>
      <c r="I66" s="19">
        <f t="shared" si="3"/>
        <v>0</v>
      </c>
    </row>
    <row r="67" spans="2:9" x14ac:dyDescent="0.25">
      <c r="B67" s="13"/>
      <c r="C67" s="16"/>
      <c r="D67" s="16" t="s">
        <v>28</v>
      </c>
      <c r="E67" s="18" t="str">
        <f>VLOOKUP(D67,Datos!$B$8:$E$21,2,)</f>
        <v>Licencias</v>
      </c>
      <c r="F67" s="18" t="str">
        <f>VLOOKUP(D67,Datos!$B$8:$E$21,3,)</f>
        <v>Cantidad</v>
      </c>
      <c r="G67" s="23">
        <v>0</v>
      </c>
      <c r="H67" s="18">
        <f>VLOOKUP(D67,Datos!$B$8:$E$21,4)</f>
        <v>1</v>
      </c>
      <c r="I67" s="19">
        <f t="shared" si="3"/>
        <v>0</v>
      </c>
    </row>
    <row r="68" spans="2:9" x14ac:dyDescent="0.25">
      <c r="B68" s="13"/>
      <c r="C68" s="16"/>
      <c r="D68" s="16" t="s">
        <v>29</v>
      </c>
      <c r="E68" s="18" t="str">
        <f>VLOOKUP(D68,Datos!$B$8:$E$21,2,)</f>
        <v>Licencias</v>
      </c>
      <c r="F68" s="18" t="str">
        <f>VLOOKUP(D68,Datos!$B$8:$E$21,3,)</f>
        <v>Cantidad</v>
      </c>
      <c r="G68" s="23">
        <v>0</v>
      </c>
      <c r="H68" s="18">
        <f>VLOOKUP(D68,Datos!$B$8:$E$21,4)</f>
        <v>1</v>
      </c>
      <c r="I68" s="19">
        <f t="shared" si="3"/>
        <v>0</v>
      </c>
    </row>
    <row r="69" spans="2:9" x14ac:dyDescent="0.25">
      <c r="B69" s="13"/>
      <c r="C69" s="16"/>
      <c r="D69" s="16" t="s">
        <v>25</v>
      </c>
      <c r="E69" s="18" t="str">
        <f>VLOOKUP(D69,Datos!$B$8:$E$21,2,)</f>
        <v>Viajes</v>
      </c>
      <c r="F69" s="18" t="str">
        <f>VLOOKUP(D69,Datos!$B$8:$E$21,3,)</f>
        <v>Cantidad</v>
      </c>
      <c r="G69" s="23">
        <v>0</v>
      </c>
      <c r="H69" s="18">
        <f>VLOOKUP(D69,Datos!$B$8:$E$21,4)</f>
        <v>1</v>
      </c>
      <c r="I69" s="19">
        <f t="shared" si="3"/>
        <v>0</v>
      </c>
    </row>
    <row r="70" spans="2:9" x14ac:dyDescent="0.25">
      <c r="B70" s="13"/>
      <c r="C70" s="16"/>
      <c r="D70" s="16" t="s">
        <v>27</v>
      </c>
      <c r="E70" s="18" t="str">
        <f>VLOOKUP(D70,Datos!$B$8:$E$21,2,)</f>
        <v>Viajes</v>
      </c>
      <c r="F70" s="18" t="str">
        <f>VLOOKUP(D70,Datos!$B$8:$E$21,3,)</f>
        <v>Cantidad</v>
      </c>
      <c r="G70" s="23">
        <v>0</v>
      </c>
      <c r="H70" s="18">
        <f>VLOOKUP(D70,Datos!$B$8:$E$21,4)</f>
        <v>1</v>
      </c>
      <c r="I70" s="19">
        <f t="shared" si="3"/>
        <v>0</v>
      </c>
    </row>
    <row r="71" spans="2:9" x14ac:dyDescent="0.25">
      <c r="B71" s="13"/>
      <c r="C71" s="13"/>
      <c r="D71" s="13" t="s">
        <v>32</v>
      </c>
      <c r="E71" s="18" t="str">
        <f>VLOOKUP(D71,Datos!$B$8:$E$21,2,)</f>
        <v>Gastos Indirectos</v>
      </c>
      <c r="F71" s="18" t="str">
        <f>VLOOKUP(D71,Datos!$B$8:$E$21,3,)</f>
        <v>NA</v>
      </c>
      <c r="G71" s="23">
        <v>0</v>
      </c>
      <c r="H71" s="18">
        <f>VLOOKUP(D71,Datos!$B$8:$E$21,4)</f>
        <v>1</v>
      </c>
      <c r="I71" s="19">
        <f t="shared" si="3"/>
        <v>0</v>
      </c>
    </row>
    <row r="72" spans="2:9" x14ac:dyDescent="0.25">
      <c r="B72" s="13"/>
      <c r="C72" s="13"/>
      <c r="D72" s="13" t="s">
        <v>33</v>
      </c>
      <c r="E72" s="18" t="str">
        <f>VLOOKUP(D72,Datos!$B$8:$E$21,2,)</f>
        <v>Gastos Indirectos</v>
      </c>
      <c r="F72" s="18" t="str">
        <f>VLOOKUP(D72,Datos!$B$8:$E$21,3,)</f>
        <v>NA</v>
      </c>
      <c r="G72" s="23">
        <v>0</v>
      </c>
      <c r="H72" s="18">
        <f>VLOOKUP(D72,Datos!$B$8:$E$21,4)</f>
        <v>1</v>
      </c>
      <c r="I72" s="19">
        <f t="shared" si="3"/>
        <v>0</v>
      </c>
    </row>
    <row r="73" spans="2:9" x14ac:dyDescent="0.25">
      <c r="B73" s="13"/>
      <c r="C73" s="14"/>
      <c r="D73" s="13" t="s">
        <v>34</v>
      </c>
      <c r="E73" s="18" t="str">
        <f>VLOOKUP(D73,Datos!$B$8:$E$21,2,)</f>
        <v>Gastos Indirectos</v>
      </c>
      <c r="F73" s="18" t="str">
        <f>VLOOKUP(D73,Datos!$B$8:$E$21,3,)</f>
        <v>NA</v>
      </c>
      <c r="G73" s="23">
        <v>0</v>
      </c>
      <c r="H73" s="18">
        <f>VLOOKUP(D73,Datos!$B$8:$E$21,4)</f>
        <v>1</v>
      </c>
      <c r="I73" s="19">
        <f t="shared" si="3"/>
        <v>0</v>
      </c>
    </row>
  </sheetData>
  <mergeCells count="1">
    <mergeCell ref="G1:I1"/>
  </mergeCells>
  <pageMargins left="0.23622047244094491" right="0.23622047244094491" top="0.74803149606299213" bottom="0.74803149606299213" header="0.31496062992125984" footer="0.31496062992125984"/>
  <pageSetup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1"/>
  <sheetViews>
    <sheetView topLeftCell="A4" zoomScaleSheetLayoutView="115" workbookViewId="0">
      <selection activeCell="D30" sqref="D30"/>
    </sheetView>
  </sheetViews>
  <sheetFormatPr baseColWidth="10" defaultRowHeight="15" x14ac:dyDescent="0.25"/>
  <cols>
    <col min="1" max="1" width="1.42578125" style="1" customWidth="1"/>
    <col min="2" max="2" width="27.140625" style="1" customWidth="1"/>
    <col min="3" max="3" width="22.5703125" style="1" customWidth="1"/>
    <col min="4" max="4" width="25.140625" style="1" customWidth="1"/>
    <col min="5" max="5" width="6"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3</v>
      </c>
      <c r="D1" s="4" t="s">
        <v>4</v>
      </c>
    </row>
    <row r="2" spans="2:6" ht="18.75" x14ac:dyDescent="0.3">
      <c r="B2" s="7" t="s">
        <v>2</v>
      </c>
    </row>
    <row r="3" spans="2:6" ht="15.75" x14ac:dyDescent="0.25">
      <c r="B3" s="8" t="s">
        <v>5</v>
      </c>
      <c r="E3" s="3"/>
      <c r="F3" s="3"/>
    </row>
    <row r="4" spans="2:6" ht="15.75" x14ac:dyDescent="0.25">
      <c r="B4" s="8" t="s">
        <v>6</v>
      </c>
      <c r="E4" s="3"/>
      <c r="F4" s="5"/>
    </row>
    <row r="6" spans="2:6" ht="15.75" x14ac:dyDescent="0.25">
      <c r="B6" s="10" t="s">
        <v>7</v>
      </c>
      <c r="C6" s="10" t="s">
        <v>48</v>
      </c>
      <c r="D6" s="10" t="s">
        <v>49</v>
      </c>
      <c r="E6" s="10" t="s">
        <v>9</v>
      </c>
    </row>
    <row r="7" spans="2:6" x14ac:dyDescent="0.25">
      <c r="B7" s="12"/>
      <c r="C7" s="12"/>
      <c r="D7" s="12"/>
      <c r="E7" s="12"/>
    </row>
    <row r="8" spans="2:6" x14ac:dyDescent="0.25">
      <c r="B8" s="16" t="s">
        <v>16</v>
      </c>
      <c r="C8" s="16" t="s">
        <v>15</v>
      </c>
      <c r="D8" s="16" t="s">
        <v>50</v>
      </c>
      <c r="E8" s="18">
        <v>1</v>
      </c>
    </row>
    <row r="9" spans="2:6" x14ac:dyDescent="0.25">
      <c r="B9" s="16" t="s">
        <v>17</v>
      </c>
      <c r="C9" s="16" t="s">
        <v>15</v>
      </c>
      <c r="D9" s="16" t="s">
        <v>50</v>
      </c>
      <c r="E9" s="18">
        <v>1</v>
      </c>
    </row>
    <row r="10" spans="2:6" x14ac:dyDescent="0.25">
      <c r="B10" s="16" t="s">
        <v>18</v>
      </c>
      <c r="C10" s="16" t="s">
        <v>20</v>
      </c>
      <c r="D10" s="16" t="s">
        <v>50</v>
      </c>
      <c r="E10" s="18">
        <v>1</v>
      </c>
    </row>
    <row r="11" spans="2:6" x14ac:dyDescent="0.25">
      <c r="B11" s="16" t="s">
        <v>19</v>
      </c>
      <c r="C11" s="16" t="s">
        <v>20</v>
      </c>
      <c r="D11" s="16" t="s">
        <v>50</v>
      </c>
      <c r="E11" s="18">
        <v>1</v>
      </c>
    </row>
    <row r="12" spans="2:6" x14ac:dyDescent="0.25">
      <c r="B12" s="16" t="s">
        <v>21</v>
      </c>
      <c r="C12" s="16" t="s">
        <v>24</v>
      </c>
      <c r="D12" s="16" t="s">
        <v>51</v>
      </c>
      <c r="E12" s="18">
        <v>1</v>
      </c>
    </row>
    <row r="13" spans="2:6" x14ac:dyDescent="0.25">
      <c r="B13" s="16" t="s">
        <v>22</v>
      </c>
      <c r="C13" s="16" t="s">
        <v>24</v>
      </c>
      <c r="D13" s="16" t="s">
        <v>51</v>
      </c>
      <c r="E13" s="18">
        <v>1</v>
      </c>
    </row>
    <row r="14" spans="2:6" x14ac:dyDescent="0.25">
      <c r="B14" s="16" t="s">
        <v>23</v>
      </c>
      <c r="C14" s="16" t="s">
        <v>24</v>
      </c>
      <c r="D14" s="16" t="s">
        <v>51</v>
      </c>
      <c r="E14" s="18">
        <v>1</v>
      </c>
    </row>
    <row r="15" spans="2:6" x14ac:dyDescent="0.25">
      <c r="B15" s="16" t="s">
        <v>28</v>
      </c>
      <c r="C15" s="16" t="s">
        <v>30</v>
      </c>
      <c r="D15" s="16" t="s">
        <v>51</v>
      </c>
      <c r="E15" s="18">
        <v>1</v>
      </c>
    </row>
    <row r="16" spans="2:6" x14ac:dyDescent="0.25">
      <c r="B16" s="16" t="s">
        <v>29</v>
      </c>
      <c r="C16" s="16" t="s">
        <v>30</v>
      </c>
      <c r="D16" s="16" t="s">
        <v>51</v>
      </c>
      <c r="E16" s="18">
        <v>1</v>
      </c>
    </row>
    <row r="17" spans="2:5" x14ac:dyDescent="0.25">
      <c r="B17" s="16" t="s">
        <v>25</v>
      </c>
      <c r="C17" s="16" t="s">
        <v>26</v>
      </c>
      <c r="D17" s="16" t="s">
        <v>51</v>
      </c>
      <c r="E17" s="18">
        <v>1</v>
      </c>
    </row>
    <row r="18" spans="2:5" x14ac:dyDescent="0.25">
      <c r="B18" s="16" t="s">
        <v>27</v>
      </c>
      <c r="C18" s="16" t="s">
        <v>26</v>
      </c>
      <c r="D18" s="16" t="s">
        <v>51</v>
      </c>
      <c r="E18" s="18">
        <v>1</v>
      </c>
    </row>
    <row r="19" spans="2:5" x14ac:dyDescent="0.25">
      <c r="B19" s="13" t="s">
        <v>32</v>
      </c>
      <c r="C19" s="13" t="s">
        <v>31</v>
      </c>
      <c r="D19" s="13" t="s">
        <v>52</v>
      </c>
      <c r="E19" s="18">
        <v>1</v>
      </c>
    </row>
    <row r="20" spans="2:5" x14ac:dyDescent="0.25">
      <c r="B20" s="13" t="s">
        <v>33</v>
      </c>
      <c r="C20" s="13" t="s">
        <v>31</v>
      </c>
      <c r="D20" s="13" t="s">
        <v>52</v>
      </c>
      <c r="E20" s="18">
        <v>1</v>
      </c>
    </row>
    <row r="21" spans="2:5" x14ac:dyDescent="0.25">
      <c r="B21" s="13" t="s">
        <v>34</v>
      </c>
      <c r="C21" s="13" t="s">
        <v>31</v>
      </c>
      <c r="D21" s="13" t="s">
        <v>52</v>
      </c>
      <c r="E21" s="1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zoomScaleSheetLayoutView="100" workbookViewId="0">
      <selection activeCell="B4" sqref="B4"/>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5" s="1" customFormat="1" ht="26.25" x14ac:dyDescent="0.4">
      <c r="B1" s="6" t="s">
        <v>3</v>
      </c>
      <c r="D1" s="4"/>
    </row>
    <row r="2" spans="2:5" s="1" customFormat="1" ht="18.75" x14ac:dyDescent="0.3">
      <c r="B2" s="7" t="s">
        <v>83</v>
      </c>
    </row>
    <row r="4" spans="2:5" ht="15.75" x14ac:dyDescent="0.25">
      <c r="B4" s="27" t="s">
        <v>54</v>
      </c>
    </row>
    <row r="5" spans="2:5" ht="15.75" x14ac:dyDescent="0.25">
      <c r="B5" s="27" t="s">
        <v>55</v>
      </c>
      <c r="C5" s="2" t="s">
        <v>56</v>
      </c>
    </row>
    <row r="6" spans="2:5" ht="15.75" x14ac:dyDescent="0.25">
      <c r="B6" s="10" t="s">
        <v>0</v>
      </c>
      <c r="C6" s="10" t="s">
        <v>1</v>
      </c>
    </row>
    <row r="7" spans="2:5" x14ac:dyDescent="0.25">
      <c r="B7" s="12"/>
      <c r="C7" s="12"/>
      <c r="D7" s="16"/>
      <c r="E7" s="12"/>
    </row>
    <row r="8" spans="2:5" ht="30" x14ac:dyDescent="0.25">
      <c r="B8" s="29" t="s">
        <v>7</v>
      </c>
      <c r="C8" s="30" t="s">
        <v>57</v>
      </c>
      <c r="D8" s="16"/>
      <c r="E8" s="18"/>
    </row>
    <row r="9" spans="2:5" ht="60" x14ac:dyDescent="0.25">
      <c r="B9" s="29" t="s">
        <v>48</v>
      </c>
      <c r="C9" s="30" t="s">
        <v>58</v>
      </c>
    </row>
    <row r="10" spans="2:5" ht="45" x14ac:dyDescent="0.25">
      <c r="B10" s="29" t="s">
        <v>49</v>
      </c>
      <c r="C10" s="30" t="s">
        <v>59</v>
      </c>
    </row>
    <row r="11" spans="2:5" ht="45" x14ac:dyDescent="0.25">
      <c r="B11" s="29" t="s">
        <v>9</v>
      </c>
      <c r="C11" s="30" t="s">
        <v>60</v>
      </c>
    </row>
    <row r="12" spans="2:5" x14ac:dyDescent="0.25">
      <c r="B12" s="16"/>
      <c r="C12" s="28"/>
    </row>
    <row r="13" spans="2:5" ht="15.75" x14ac:dyDescent="0.25">
      <c r="B13" s="27" t="s">
        <v>61</v>
      </c>
    </row>
    <row r="14" spans="2:5" ht="30" x14ac:dyDescent="0.25">
      <c r="B14" s="27" t="s">
        <v>55</v>
      </c>
      <c r="C14" s="31" t="s">
        <v>62</v>
      </c>
    </row>
    <row r="15" spans="2:5" ht="15.75" x14ac:dyDescent="0.25">
      <c r="B15" s="10" t="s">
        <v>0</v>
      </c>
      <c r="C15" s="10" t="s">
        <v>1</v>
      </c>
    </row>
    <row r="16" spans="2:5" x14ac:dyDescent="0.25">
      <c r="B16" s="12"/>
      <c r="C16" s="12"/>
      <c r="D16" s="16"/>
      <c r="E16" s="12"/>
    </row>
    <row r="17" spans="2:5" ht="30" x14ac:dyDescent="0.25">
      <c r="B17" s="29" t="s">
        <v>11</v>
      </c>
      <c r="C17" s="30" t="s">
        <v>69</v>
      </c>
      <c r="D17" s="16"/>
      <c r="E17" s="18"/>
    </row>
    <row r="18" spans="2:5" ht="30" x14ac:dyDescent="0.25">
      <c r="B18" s="29" t="s">
        <v>75</v>
      </c>
      <c r="C18" s="30" t="s">
        <v>70</v>
      </c>
    </row>
    <row r="19" spans="2:5" ht="60" x14ac:dyDescent="0.25">
      <c r="B19" s="29" t="s">
        <v>7</v>
      </c>
      <c r="C19" s="30" t="s">
        <v>68</v>
      </c>
    </row>
    <row r="20" spans="2:5" ht="45" x14ac:dyDescent="0.25">
      <c r="B20" s="29" t="s">
        <v>48</v>
      </c>
      <c r="C20" s="30" t="s">
        <v>67</v>
      </c>
    </row>
    <row r="21" spans="2:5" ht="45" x14ac:dyDescent="0.25">
      <c r="B21" s="29" t="s">
        <v>49</v>
      </c>
      <c r="C21" s="30" t="s">
        <v>66</v>
      </c>
    </row>
    <row r="22" spans="2:5" ht="30" x14ac:dyDescent="0.25">
      <c r="B22" s="29" t="s">
        <v>8</v>
      </c>
      <c r="C22" s="30" t="s">
        <v>64</v>
      </c>
    </row>
    <row r="23" spans="2:5" ht="45" x14ac:dyDescent="0.25">
      <c r="B23" s="29" t="s">
        <v>9</v>
      </c>
      <c r="C23" s="30" t="s">
        <v>65</v>
      </c>
    </row>
    <row r="24" spans="2:5" ht="30" x14ac:dyDescent="0.25">
      <c r="B24" s="29" t="s">
        <v>10</v>
      </c>
      <c r="C24" s="30" t="s">
        <v>63</v>
      </c>
    </row>
    <row r="26" spans="2:5" ht="15.75" x14ac:dyDescent="0.25">
      <c r="B26" s="27" t="s">
        <v>71</v>
      </c>
    </row>
    <row r="27" spans="2:5" ht="30" x14ac:dyDescent="0.25">
      <c r="B27" s="27" t="s">
        <v>55</v>
      </c>
      <c r="C27" s="31" t="s">
        <v>72</v>
      </c>
    </row>
    <row r="28" spans="2:5" ht="15.75" x14ac:dyDescent="0.25">
      <c r="B28" s="10" t="s">
        <v>0</v>
      </c>
      <c r="C28" s="10" t="s">
        <v>1</v>
      </c>
    </row>
    <row r="29" spans="2:5" x14ac:dyDescent="0.25">
      <c r="B29" s="12"/>
      <c r="C29" s="12"/>
      <c r="D29" s="16"/>
      <c r="E29" s="12"/>
    </row>
    <row r="30" spans="2:5" ht="30" x14ac:dyDescent="0.25">
      <c r="B30" s="29" t="s">
        <v>46</v>
      </c>
      <c r="C30" s="30" t="s">
        <v>73</v>
      </c>
      <c r="D30" s="16"/>
      <c r="E30" s="18"/>
    </row>
    <row r="31" spans="2:5" ht="60" x14ac:dyDescent="0.25">
      <c r="B31" s="29" t="s">
        <v>47</v>
      </c>
      <c r="C31" s="30" t="s">
        <v>68</v>
      </c>
    </row>
    <row r="32" spans="2:5" ht="45" x14ac:dyDescent="0.25">
      <c r="B32" s="29" t="s">
        <v>49</v>
      </c>
      <c r="C32" s="30" t="s">
        <v>66</v>
      </c>
    </row>
    <row r="33" spans="2:3" ht="45" x14ac:dyDescent="0.25">
      <c r="B33" s="29" t="s">
        <v>9</v>
      </c>
      <c r="C33" s="30" t="s">
        <v>65</v>
      </c>
    </row>
    <row r="34" spans="2:3" ht="30" x14ac:dyDescent="0.25">
      <c r="B34" s="29" t="s">
        <v>10</v>
      </c>
      <c r="C34" s="30" t="s">
        <v>74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Janus lds</cp:lastModifiedBy>
  <cp:lastPrinted>2014-10-16T17:27:06Z</cp:lastPrinted>
  <dcterms:created xsi:type="dcterms:W3CDTF">2012-09-02T03:53:17Z</dcterms:created>
  <dcterms:modified xsi:type="dcterms:W3CDTF">2022-10-05T04:43:49Z</dcterms:modified>
</cp:coreProperties>
</file>