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em\Documents\"/>
    </mc:Choice>
  </mc:AlternateContent>
  <xr:revisionPtr revIDLastSave="0" documentId="13_ncr:1_{661339E8-1912-467F-86B5-C7C507AD35C1}" xr6:coauthVersionLast="47" xr6:coauthVersionMax="47" xr10:uidLastSave="{00000000-0000-0000-0000-000000000000}"/>
  <workbookProtection workbookAlgorithmName="SHA-512" workbookHashValue="tKM5FO4Fc+OIu+/qrht+ZJm0T7xXTCdyNr8PV/+0ioDfipEhT+hBsx6hEIF+Y4pfHpEAPMUh5JoffrVGfdc3qw==" workbookSaltValue="1iZi7RQ1UL8bxUbjk8QP+A==" workbookSpinCount="100000" lockStructure="1"/>
  <bookViews>
    <workbookView xWindow="-108" yWindow="-108" windowWidth="23256" windowHeight="12456" tabRatio="58" xr2:uid="{BF055F4E-7530-4080-B1EF-DFAD30D2EBDC}"/>
  </bookViews>
  <sheets>
    <sheet name="Simulador de Investimentos" sheetId="2" r:id="rId1"/>
    <sheet name="Planilha3" sheetId="3" r:id="rId2"/>
  </sheets>
  <definedNames>
    <definedName name="aporte">'Simulador de Investimentos'!$D$12</definedName>
    <definedName name="patrimonio">'Simulador de Investimentos'!$D$15</definedName>
    <definedName name="qtd_anos">'Simulador de Investimentos'!$D$13</definedName>
    <definedName name="rendimento_carteira">'Simulador de Investimentos'!$D$8</definedName>
    <definedName name="salario">'Simulador de Investimentos'!$D$7</definedName>
    <definedName name="sugestao_invest">'Simulador de Investimentos'!$D$9</definedName>
    <definedName name="taxa_mensal">'Simulador de Investimentos'!$D$14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C32" i="2"/>
  <c r="C33" i="2"/>
  <c r="D33" i="2" s="1"/>
  <c r="C34" i="2"/>
  <c r="D34" i="2" s="1"/>
  <c r="C35" i="2"/>
  <c r="C36" i="2"/>
  <c r="C31" i="2"/>
  <c r="A15" i="3"/>
  <c r="A16" i="3"/>
  <c r="A17" i="3"/>
  <c r="A18" i="3"/>
  <c r="A19" i="3"/>
  <c r="A14" i="3"/>
  <c r="A9" i="3"/>
  <c r="A10" i="3"/>
  <c r="A11" i="3"/>
  <c r="A12" i="3"/>
  <c r="A13" i="3"/>
  <c r="A8" i="3"/>
  <c r="A3" i="3"/>
  <c r="A4" i="3"/>
  <c r="A5" i="3"/>
  <c r="A6" i="3"/>
  <c r="A7" i="3"/>
  <c r="A2" i="3"/>
  <c r="C28" i="2"/>
  <c r="D15" i="2"/>
  <c r="D16" i="2" s="1"/>
  <c r="C20" i="2"/>
  <c r="D20" i="2" s="1"/>
  <c r="C21" i="2"/>
  <c r="D21" i="2" s="1"/>
  <c r="C22" i="2"/>
  <c r="D22" i="2" s="1"/>
  <c r="C23" i="2"/>
  <c r="D23" i="2" s="1"/>
  <c r="C19" i="2"/>
  <c r="D19" i="2" s="1"/>
  <c r="D32" i="2" l="1"/>
  <c r="D31" i="2"/>
  <c r="D35" i="2"/>
  <c r="D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Jaqueline Fischer</author>
  </authors>
  <commentList>
    <comment ref="D8" authorId="0" shapeId="0" xr:uid="{690C52B1-7351-4C65-B61C-436506820C92}">
      <text>
        <r>
          <rPr>
            <b/>
            <sz val="9"/>
            <color indexed="81"/>
            <rFont val="Segoe UI"/>
            <family val="2"/>
          </rPr>
          <t>Jaqueline Fischer:</t>
        </r>
        <r>
          <rPr>
            <sz val="9"/>
            <color indexed="81"/>
            <rFont val="Segoe UI"/>
            <family val="2"/>
          </rPr>
          <t xml:space="preserve">
(Valor final - valor inicial)/(valor inicial)*100</t>
        </r>
      </text>
    </comment>
  </commentList>
</comments>
</file>

<file path=xl/sharedStrings.xml><?xml version="1.0" encoding="utf-8"?>
<sst xmlns="http://schemas.openxmlformats.org/spreadsheetml/2006/main" count="70" uniqueCount="35">
  <si>
    <t>Investimento mensal</t>
  </si>
  <si>
    <t>Quanto investir por mês?</t>
  </si>
  <si>
    <t>Por quantos anos?</t>
  </si>
  <si>
    <t>Qual a taxa de rendimento mensal?</t>
  </si>
  <si>
    <t>Qual o patrimônio acumulado?</t>
  </si>
  <si>
    <t>Quais são os 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</si>
  <si>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</si>
  <si>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</si>
  <si>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</si>
  <si>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</si>
  <si>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</si>
  <si>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</si>
  <si>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</si>
  <si>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</si>
  <si>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Rendimento carteira</t>
  </si>
  <si>
    <t>Salário</t>
  </si>
  <si>
    <t>Sugestão de investimento</t>
  </si>
  <si>
    <t>PERFIL</t>
  </si>
  <si>
    <t>Valor a ser investido por mês</t>
  </si>
  <si>
    <t>Conservador</t>
  </si>
  <si>
    <t>Tipos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</si>
  <si>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</si>
  <si>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</si>
  <si>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</si>
  <si>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</si>
  <si>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</si>
  <si>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</si>
  <si>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</si>
  <si>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</si>
  <si>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TIPO DE FII</t>
  </si>
  <si>
    <t>%</t>
  </si>
  <si>
    <t>Moderado</t>
  </si>
  <si>
    <t>Agressivo</t>
  </si>
  <si>
    <t>Chave</t>
  </si>
  <si>
    <r>
      <t xml:space="preserve">Escolha seu perfil aqui </t>
    </r>
    <r>
      <rPr>
        <sz val="30"/>
        <color theme="4" tint="-0.249977111117893"/>
        <rFont val="Wingdings"/>
        <charset val="2"/>
      </rPr>
      <t>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</si>
</sst>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i/>
      <sz val="30"/>
      <color theme="4" tint="-0.249977111117893"/>
      <name val="Calibri"/>
      <family val="2"/>
      <scheme val="minor"/>
    </font>
    <font>
      <sz val="30"/>
      <color theme="4" tint="-0.249977111117893"/>
      <name val="Wingdings"/>
      <charset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tted">
        <color theme="0" tint="-4.9989318521683403E-2"/>
      </right>
      <top/>
      <bottom style="dotted">
        <color theme="0" tint="-4.9989318521683403E-2"/>
      </bottom>
      <diagonal/>
    </border>
    <border>
      <left style="dotted">
        <color theme="0" tint="-4.9989318521683403E-2"/>
      </left>
      <right style="dotted">
        <color theme="0" tint="-4.9989318521683403E-2"/>
      </right>
      <top/>
      <bottom style="dotted">
        <color theme="0" tint="-4.9989318521683403E-2"/>
      </bottom>
      <diagonal/>
    </border>
    <border>
      <left style="dotted">
        <color theme="0" tint="-4.9989318521683403E-2"/>
      </left>
      <right style="medium">
        <color indexed="64"/>
      </right>
      <top/>
      <bottom style="dotted">
        <color theme="0" tint="-4.9989318521683403E-2"/>
      </bottom>
      <diagonal/>
    </border>
    <border>
      <left style="medium">
        <color indexed="64"/>
      </left>
      <right style="dotted">
        <color theme="0" tint="-4.9989318521683403E-2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dotted">
        <color theme="0" tint="-4.9989318521683403E-2"/>
      </left>
      <right style="dotted">
        <color theme="0" tint="-4.9989318521683403E-2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medium">
        <color indexed="64"/>
      </left>
      <right style="dotted">
        <color theme="0" tint="-4.9989318521683403E-2"/>
      </right>
      <top style="dotted">
        <color theme="0" tint="-4.9989318521683403E-2"/>
      </top>
      <bottom style="medium">
        <color indexed="64"/>
      </bottom>
      <diagonal/>
    </border>
    <border>
      <left style="dotted">
        <color theme="0" tint="-4.9989318521683403E-2"/>
      </left>
      <right style="dotted">
        <color theme="0" tint="-4.9989318521683403E-2"/>
      </right>
      <top style="dotted">
        <color theme="0" tint="-4.9989318521683403E-2"/>
      </top>
      <bottom style="medium">
        <color indexed="64"/>
      </bottom>
      <diagonal/>
    </border>
    <border>
      <left style="dotted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/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6" fillId="6" borderId="0" xfId="0" applyFont="1" applyFill="1"/>
    <xf numFmtId="0" fontId="0" fillId="4" borderId="0" xfId="0" applyFill="1"/>
    <xf numFmtId="0" fontId="6" fillId="3" borderId="2" xfId="0" applyFont="1" applyFill="1" applyBorder="1"/>
    <xf numFmtId="0" fontId="5" fillId="6" borderId="0" xfId="0" applyFont="1" applyFill="1" applyAlignment="1">
      <alignment vertical="center"/>
    </xf>
    <xf numFmtId="164" fontId="7" fillId="4" borderId="5" xfId="0" applyNumberFormat="1" applyFont="1" applyFill="1" applyBorder="1" applyAlignment="1">
      <alignment horizontal="center"/>
    </xf>
    <xf numFmtId="164" fontId="7" fillId="4" borderId="6" xfId="0" applyNumberFormat="1" applyFont="1" applyFill="1" applyBorder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164" fontId="7" fillId="4" borderId="10" xfId="0" applyNumberFormat="1" applyFont="1" applyFill="1" applyBorder="1" applyAlignment="1">
      <alignment horizontal="center"/>
    </xf>
    <xf numFmtId="164" fontId="7" fillId="4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4" borderId="4" xfId="0" applyFont="1" applyFill="1" applyBorder="1" applyAlignment="1">
      <alignment horizontal="left" indent="3"/>
    </xf>
    <xf numFmtId="0" fontId="9" fillId="4" borderId="7" xfId="0" applyFont="1" applyFill="1" applyBorder="1" applyAlignment="1">
      <alignment horizontal="left" indent="3"/>
    </xf>
    <xf numFmtId="0" fontId="9" fillId="4" borderId="9" xfId="0" applyFont="1" applyFill="1" applyBorder="1" applyAlignment="1">
      <alignment horizontal="left" indent="3"/>
    </xf>
    <xf numFmtId="164" fontId="0" fillId="4" borderId="18" xfId="1" applyNumberFormat="1" applyFont="1" applyFill="1" applyBorder="1" applyAlignment="1">
      <alignment horizontal="center"/>
    </xf>
    <xf numFmtId="8" fontId="3" fillId="4" borderId="26" xfId="0" applyNumberFormat="1" applyFont="1" applyFill="1" applyBorder="1" applyAlignment="1">
      <alignment horizontal="center"/>
    </xf>
    <xf numFmtId="8" fontId="3" fillId="4" borderId="29" xfId="0" applyNumberFormat="1" applyFont="1" applyFill="1" applyBorder="1" applyAlignment="1">
      <alignment horizontal="center"/>
    </xf>
    <xf numFmtId="0" fontId="1" fillId="2" borderId="0" xfId="3"/>
    <xf numFmtId="164" fontId="0" fillId="4" borderId="0" xfId="0" applyNumberFormat="1" applyFill="1"/>
    <xf numFmtId="0" fontId="4" fillId="2" borderId="0" xfId="3" applyFont="1"/>
    <xf numFmtId="9" fontId="0" fillId="0" borderId="0" xfId="2" applyFont="1"/>
    <xf numFmtId="9" fontId="0" fillId="0" borderId="0" xfId="2" applyFont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0" fillId="0" borderId="30" xfId="0" applyBorder="1"/>
    <xf numFmtId="9" fontId="0" fillId="0" borderId="30" xfId="2" applyFont="1" applyBorder="1"/>
    <xf numFmtId="9" fontId="0" fillId="0" borderId="0" xfId="2" applyFont="1" applyFill="1" applyBorder="1"/>
    <xf numFmtId="164" fontId="0" fillId="4" borderId="0" xfId="0" applyNumberFormat="1" applyFill="1" applyAlignment="1">
      <alignment horizontal="center"/>
    </xf>
    <xf numFmtId="164" fontId="0" fillId="0" borderId="14" xfId="1" applyNumberFormat="1" applyFont="1" applyBorder="1" applyAlignment="1" applyProtection="1">
      <alignment horizontal="center"/>
      <protection locked="0"/>
    </xf>
    <xf numFmtId="10" fontId="0" fillId="0" borderId="17" xfId="2" applyNumberFormat="1" applyFont="1" applyBorder="1" applyAlignment="1" applyProtection="1">
      <alignment horizontal="center"/>
      <protection locked="0"/>
    </xf>
    <xf numFmtId="164" fontId="3" fillId="0" borderId="23" xfId="1" applyNumberFormat="1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10" fontId="3" fillId="0" borderId="26" xfId="2" applyNumberFormat="1" applyFont="1" applyBorder="1" applyAlignment="1" applyProtection="1">
      <alignment horizontal="center"/>
      <protection locked="0"/>
    </xf>
    <xf numFmtId="0" fontId="10" fillId="0" borderId="0" xfId="0" applyFont="1"/>
    <xf numFmtId="0" fontId="5" fillId="3" borderId="1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 indent="3"/>
    </xf>
    <xf numFmtId="0" fontId="8" fillId="4" borderId="13" xfId="0" applyFont="1" applyFill="1" applyBorder="1" applyAlignment="1">
      <alignment horizontal="left" indent="3"/>
    </xf>
    <xf numFmtId="0" fontId="8" fillId="4" borderId="15" xfId="0" applyFont="1" applyFill="1" applyBorder="1" applyAlignment="1">
      <alignment horizontal="left" indent="3"/>
    </xf>
    <xf numFmtId="0" fontId="8" fillId="4" borderId="16" xfId="0" applyFont="1" applyFill="1" applyBorder="1" applyAlignment="1">
      <alignment horizontal="left" indent="3"/>
    </xf>
    <xf numFmtId="0" fontId="8" fillId="4" borderId="19" xfId="0" applyFont="1" applyFill="1" applyBorder="1" applyAlignment="1">
      <alignment horizontal="left" indent="3"/>
    </xf>
    <xf numFmtId="0" fontId="8" fillId="4" borderId="20" xfId="0" applyFont="1" applyFill="1" applyBorder="1" applyAlignment="1">
      <alignment horizontal="left" indent="3"/>
    </xf>
    <xf numFmtId="0" fontId="8" fillId="0" borderId="21" xfId="0" applyFont="1" applyBorder="1" applyAlignment="1">
      <alignment horizontal="left" indent="3"/>
    </xf>
    <xf numFmtId="0" fontId="8" fillId="0" borderId="22" xfId="0" applyFont="1" applyBorder="1" applyAlignment="1">
      <alignment horizontal="left" indent="3"/>
    </xf>
    <xf numFmtId="0" fontId="8" fillId="0" borderId="24" xfId="0" applyFont="1" applyBorder="1" applyAlignment="1">
      <alignment horizontal="left" indent="3"/>
    </xf>
    <xf numFmtId="0" fontId="8" fillId="0" borderId="25" xfId="0" applyFont="1" applyBorder="1" applyAlignment="1">
      <alignment horizontal="left" indent="3"/>
    </xf>
    <xf numFmtId="0" fontId="9" fillId="4" borderId="24" xfId="0" applyFont="1" applyFill="1" applyBorder="1" applyAlignment="1">
      <alignment horizontal="left" indent="3"/>
    </xf>
    <xf numFmtId="0" fontId="9" fillId="4" borderId="25" xfId="0" applyFont="1" applyFill="1" applyBorder="1" applyAlignment="1">
      <alignment horizontal="left" indent="3"/>
    </xf>
    <xf numFmtId="0" fontId="9" fillId="4" borderId="27" xfId="0" applyFont="1" applyFill="1" applyBorder="1" applyAlignment="1">
      <alignment horizontal="left" indent="3"/>
    </xf>
    <xf numFmtId="0" fontId="9" fillId="4" borderId="28" xfId="0" applyFont="1" applyFill="1" applyBorder="1" applyAlignment="1">
      <alignment horizontal="left" indent="3"/>
    </xf>
    <xf numFmtId="0" fontId="11" fillId="0" borderId="0" xfId="0" applyFont="1" applyAlignment="1">
      <alignment horizontal="right"/>
    </xf>
    <xf numFmtId="9" fontId="0" fillId="4" borderId="0" xfId="2" applyFont="1" applyFill="1" applyAlignment="1">
      <alignment horizontal="center"/>
    </xf>
    <xf numFmtId="0" fontId="1" fillId="2" borderId="0" xfId="3" applyAlignment="1" applyProtection="1">
      <alignment horizontal="center"/>
      <protection locked="0"/>
    </xf>
  </cellXfs>
  <cellStyles count="4">
    <cellStyle name="60% - Ênfase1" xfId="3" builtinId="32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22860</xdr:colOff>
      <xdr:row>0</xdr:row>
      <xdr:rowOff>144780</xdr:rowOff>
    </xdr:from>
    <xdr:to>
      <xdr:col>4</xdr:col>
      <xdr:colOff>7620</xdr:colOff>
      <xdr:row>3</xdr:row>
      <xdr:rowOff>167640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9C4BA4F-6811-9693-88E1-E7341EF22825}"/>
            </a:ext>
          </a:extLst>
        </xdr:cNvPr>
        <xdr:cNvSpPr/>
      </xdr:nvSpPr>
      <xdr:spPr>
        <a:xfrm>
          <a:off x="396240" y="144780"/>
          <a:ext cx="6896100" cy="571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ym typeface="Webdings" panose="05030102010509060703" pitchFamily="18" charset="2"/>
            </a:rPr>
            <a:t></a:t>
          </a:r>
          <a:r>
            <a:rPr lang="pt-BR" sz="3000"/>
            <a:t>Trick</a:t>
          </a:r>
          <a:r>
            <a:rPr lang="pt-BR" sz="3000" baseline="0"/>
            <a:t> Investimentos</a:t>
          </a:r>
          <a:endParaRPr lang="pt-BR" sz="3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0DC2-340A-4F1A-AC06-179316D15109}">
  <dimension ref="A5:H36"/>
  <sheetViews>
    <sheetView showGridLines="0" showRowColHeaders="0" tabSelected="1" workbookViewId="0">
      <selection activeCell="C27" sqref="C27"/>
    </sheetView>
  </sheetViews>
  <sheetFormatPr defaultColWidth="0" defaultRowHeight="14.4" x14ac:dyDescent="0.3"/>
  <cols>
    <col min="1" max="1" width="5.44140625" customWidth="1"/>
    <col min="2" max="2" width="55.5546875" customWidth="1"/>
    <col min="3" max="3" width="29.21875" customWidth="1"/>
    <col min="4" max="4" width="16" customWidth="1"/>
    <col min="5" max="5" width="3.88671875" customWidth="1"/>
    <col min="6" max="6" width="1.33203125" customWidth="1"/>
    <col min="7" max="7" width="1.6640625" customWidth="1"/>
    <col min="8" max="8" width="1.44140625" customWidth="1"/>
    <col min="9" max="16384" width="8.88671875" hidden="1"/>
  </cols>
  <sheetData>
    <row r="5" spans="2:7" ht="15" thickBot="1" x14ac:dyDescent="0.35"/>
    <row r="6" spans="2:7" ht="25.05" customHeight="1" x14ac:dyDescent="0.3">
      <c r="B6" s="37" t="s">
        <v>13</v>
      </c>
      <c r="C6" s="38"/>
      <c r="D6" s="39"/>
    </row>
    <row r="7" spans="2:7" ht="16.2" thickBot="1" x14ac:dyDescent="0.35">
      <c r="B7" s="41" t="s">
        <v>15</v>
      </c>
      <c r="C7" s="42"/>
      <c r="D7" s="29">
        <v>1200</v>
      </c>
    </row>
    <row r="8" spans="2:7" ht="16.2" thickBot="1" x14ac:dyDescent="0.35">
      <c r="B8" s="43" t="s">
        <v>14</v>
      </c>
      <c r="C8" s="44"/>
      <c r="D8" s="30">
        <v>6.0000000000000001E-3</v>
      </c>
    </row>
    <row r="9" spans="2:7" ht="16.2" thickBot="1" x14ac:dyDescent="0.35">
      <c r="B9" s="45" t="s">
        <v>16</v>
      </c>
      <c r="C9" s="46"/>
      <c r="D9" s="15">
        <f>salario*30%</f>
        <v>360</v>
      </c>
    </row>
    <row r="10" spans="2:7" ht="15" thickBot="1" x14ac:dyDescent="0.35"/>
    <row r="11" spans="2:7" ht="25.05" customHeight="1" x14ac:dyDescent="0.5">
      <c r="B11" s="35" t="s">
        <v>0</v>
      </c>
      <c r="C11" s="36"/>
      <c r="D11" s="40"/>
      <c r="G11" s="5"/>
    </row>
    <row r="12" spans="2:7" ht="16.2" thickBot="1" x14ac:dyDescent="0.35">
      <c r="B12" s="47" t="s">
        <v>1</v>
      </c>
      <c r="C12" s="48"/>
      <c r="D12" s="31">
        <v>1260</v>
      </c>
    </row>
    <row r="13" spans="2:7" ht="16.2" thickBot="1" x14ac:dyDescent="0.35">
      <c r="B13" s="49" t="s">
        <v>2</v>
      </c>
      <c r="C13" s="50"/>
      <c r="D13" s="32">
        <v>10</v>
      </c>
    </row>
    <row r="14" spans="2:7" ht="16.2" thickBot="1" x14ac:dyDescent="0.35">
      <c r="B14" s="49" t="s">
        <v>3</v>
      </c>
      <c r="C14" s="50"/>
      <c r="D14" s="33">
        <v>1.0789999999999999E-2</v>
      </c>
    </row>
    <row r="15" spans="2:7" ht="16.2" thickBot="1" x14ac:dyDescent="0.35">
      <c r="B15" s="51" t="s">
        <v>4</v>
      </c>
      <c r="C15" s="52"/>
      <c r="D15" s="16">
        <f>FV(taxa_mensal,qtd_anos*12,aporte*-1)</f>
        <v>306538.10778801696</v>
      </c>
    </row>
    <row r="16" spans="2:7" ht="16.2" thickBot="1" x14ac:dyDescent="0.35">
      <c r="B16" s="53" t="s">
        <v>5</v>
      </c>
      <c r="C16" s="54"/>
      <c r="D16" s="17">
        <f>D15*rendimento_carteira</f>
        <v>1839.2286467281017</v>
      </c>
    </row>
    <row r="17" spans="1:5" ht="15" thickBot="1" x14ac:dyDescent="0.35"/>
    <row r="18" spans="1:5" ht="25.05" customHeight="1" x14ac:dyDescent="0.5">
      <c r="B18" s="35" t="s">
        <v>11</v>
      </c>
      <c r="C18" s="36"/>
      <c r="D18" s="4" t="s">
        <v>12</v>
      </c>
      <c r="E18" s="2"/>
    </row>
    <row r="19" spans="1:5" ht="15.6" x14ac:dyDescent="0.3">
      <c r="A19" s="1">
        <v>2</v>
      </c>
      <c r="B19" s="12" t="s">
        <v>6</v>
      </c>
      <c r="C19" s="6">
        <f>FV($D$14,$A19*12,$D$12*-1)</f>
        <v>34306.810395032975</v>
      </c>
      <c r="D19" s="7">
        <f>C19*rendimento_carteira</f>
        <v>205.84086237019787</v>
      </c>
    </row>
    <row r="20" spans="1:5" ht="15.6" x14ac:dyDescent="0.3">
      <c r="A20" s="1">
        <v>5</v>
      </c>
      <c r="B20" s="13" t="s">
        <v>7</v>
      </c>
      <c r="C20" s="8">
        <f>FV($D$14,$A20*12,$D$12*-1)</f>
        <v>105558.91163809443</v>
      </c>
      <c r="D20" s="7">
        <f>C20*rendimento_carteira</f>
        <v>633.35346982856663</v>
      </c>
    </row>
    <row r="21" spans="1:5" ht="15.6" x14ac:dyDescent="0.3">
      <c r="A21" s="1">
        <v>10</v>
      </c>
      <c r="B21" s="13" t="s">
        <v>8</v>
      </c>
      <c r="C21" s="8">
        <f>FV($D$14,$A21*12,$D$12*-1)</f>
        <v>306538.10778801696</v>
      </c>
      <c r="D21" s="7">
        <f>C21*rendimento_carteira</f>
        <v>1839.2286467281017</v>
      </c>
    </row>
    <row r="22" spans="1:5" ht="15.6" x14ac:dyDescent="0.3">
      <c r="A22" s="1">
        <v>20</v>
      </c>
      <c r="B22" s="13" t="s">
        <v>9</v>
      </c>
      <c r="C22" s="8">
        <f>FV($D$14,$A22*12,$D$12*-1)</f>
        <v>1417749.9841223215</v>
      </c>
      <c r="D22" s="7">
        <f>C22*rendimento_carteira</f>
        <v>8506.4999047339297</v>
      </c>
    </row>
    <row r="23" spans="1:5" ht="16.2" thickBot="1" x14ac:dyDescent="0.35">
      <c r="A23" s="1">
        <v>30</v>
      </c>
      <c r="B23" s="14" t="s">
        <v>10</v>
      </c>
      <c r="C23" s="9">
        <f>FV($D$14,$A23*12,$D$12*-1)</f>
        <v>5445933.7653059401</v>
      </c>
      <c r="D23" s="10">
        <f>C23*rendimento_carteira</f>
        <v>32675.602591835643</v>
      </c>
    </row>
    <row r="26" spans="1:5" ht="37.200000000000003" customHeight="1" x14ac:dyDescent="0.7">
      <c r="B26" s="55" t="s">
        <v>34</v>
      </c>
      <c r="C26" s="55"/>
    </row>
    <row r="27" spans="1:5" x14ac:dyDescent="0.3">
      <c r="B27" s="20" t="s">
        <v>17</v>
      </c>
      <c r="C27" s="57" t="s">
        <v>32</v>
      </c>
      <c r="D27" s="18"/>
    </row>
    <row r="28" spans="1:5" x14ac:dyDescent="0.3">
      <c r="B28" s="3" t="s">
        <v>18</v>
      </c>
      <c r="C28" s="28">
        <f>aporte</f>
        <v>1260</v>
      </c>
      <c r="D28" s="3"/>
    </row>
    <row r="30" spans="1:5" x14ac:dyDescent="0.3">
      <c r="B30" s="23" t="s">
        <v>20</v>
      </c>
      <c r="C30" s="23" t="s">
        <v>21</v>
      </c>
      <c r="D30" s="24" t="s">
        <v>22</v>
      </c>
    </row>
    <row r="31" spans="1:5" x14ac:dyDescent="0.3">
      <c r="B31" s="3" t="s">
        <v>23</v>
      </c>
      <c r="C31" s="56">
        <f>VLOOKUP($C$27&amp;"-"&amp;$B31,Planilha3!$A:$D,4,FALSE)</f>
        <v>0.5</v>
      </c>
      <c r="D31" s="19">
        <f t="shared" ref="D31:D36" si="0">C31*aporte</f>
        <v>630</v>
      </c>
    </row>
    <row r="32" spans="1:5" x14ac:dyDescent="0.3">
      <c r="B32" s="3" t="s">
        <v>24</v>
      </c>
      <c r="C32" s="56">
        <f>VLOOKUP($C$27&amp;"-"&amp;$B32,Planilha3!$A:$D,4,FALSE)</f>
        <v>0.1</v>
      </c>
      <c r="D32" s="19">
        <f t="shared" si="0"/>
        <v>126</v>
      </c>
    </row>
    <row r="33" spans="2:4" x14ac:dyDescent="0.3">
      <c r="B33" s="3" t="s">
        <v>25</v>
      </c>
      <c r="C33" s="56">
        <f>VLOOKUP($C$27&amp;"-"&amp;$B33,Planilha3!$A:$D,4,FALSE)</f>
        <v>0.05</v>
      </c>
      <c r="D33" s="19">
        <f t="shared" si="0"/>
        <v>63</v>
      </c>
    </row>
    <row r="34" spans="2:4" x14ac:dyDescent="0.3">
      <c r="B34" s="3" t="s">
        <v>26</v>
      </c>
      <c r="C34" s="56">
        <f>VLOOKUP($C$27&amp;"-"&amp;$B34,Planilha3!$A:$D,4,FALSE)</f>
        <v>0.05</v>
      </c>
      <c r="D34" s="19">
        <f t="shared" si="0"/>
        <v>63</v>
      </c>
    </row>
    <row r="35" spans="2:4" x14ac:dyDescent="0.3">
      <c r="B35" s="3" t="s">
        <v>27</v>
      </c>
      <c r="C35" s="56">
        <f>VLOOKUP($C$27&amp;"-"&amp;$B35,Planilha3!$A:$D,4,FALSE)</f>
        <v>0.2</v>
      </c>
      <c r="D35" s="19">
        <f t="shared" si="0"/>
        <v>252</v>
      </c>
    </row>
    <row r="36" spans="2:4" x14ac:dyDescent="0.3">
      <c r="B36" s="3" t="s">
        <v>28</v>
      </c>
      <c r="C36" s="56">
        <f>VLOOKUP($C$27&amp;"-"&amp;$B36,Planilha3!$A:$D,4,FALSE)</f>
        <v>0.1</v>
      </c>
      <c r="D36" s="19">
        <f t="shared" si="0"/>
        <v>126</v>
      </c>
    </row>
  </sheetData>
  <sheetProtection algorithmName="SHA-512" hashValue="3snOljCIGOzHXvYcCtcY6IrDqh1Zi7AS4t+/GrcUeSBpgNK4pZp3UKVV74kN3a2FAcfwqVBYJQPa3Po0CtoA7Q==" saltValue="DdoZVDHZkRjxXwUhXeujhA==" spinCount="100000" sheet="1" objects="1" scenarios="1"/>
  <mergeCells count="12">
    <mergeCell ref="B26:C26"/>
    <mergeCell ref="B18:C18"/>
    <mergeCell ref="B6:D6"/>
    <mergeCell ref="B11:D11"/>
    <mergeCell ref="B7:C7"/>
    <mergeCell ref="B8:C8"/>
    <mergeCell ref="B9:C9"/>
    <mergeCell ref="B12:C12"/>
    <mergeCell ref="B13:C13"/>
    <mergeCell ref="B14:C14"/>
    <mergeCell ref="B15:C15"/>
    <mergeCell ref="B16:C16"/>
  </mergeCells>
  <dataValidations count="1">
    <dataValidation type="list" allowBlank="1" showInputMessage="1" showErrorMessage="1" sqref="C27" xr:uid="{4D7F1438-9584-4EA4-B18D-FBCDB0B22D42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D6E4-A861-468C-AEFF-BEF61CEED767}">
  <dimension ref="A1:D26"/>
  <sheetViews>
    <sheetView workbookViewId="0">
      <selection activeCell="E9" sqref="E9"/>
    </sheetView>
  </sheetViews>
  <sheetFormatPr defaultRowHeight="14.4" x14ac:dyDescent="0.3"/>
  <cols>
    <col min="1" max="1" width="16.77734375" bestFit="1" customWidth="1"/>
    <col min="2" max="2" width="11.44140625" bestFit="1" customWidth="1"/>
    <col min="3" max="3" width="15.21875" bestFit="1" customWidth="1"/>
    <col min="4" max="4" width="8.88671875" style="21"/>
  </cols>
  <sheetData>
    <row r="1" spans="1:4" x14ac:dyDescent="0.3">
      <c r="A1" t="s">
        <v>33</v>
      </c>
      <c r="B1" s="11" t="s">
        <v>17</v>
      </c>
      <c r="C1" s="11" t="s">
        <v>29</v>
      </c>
      <c r="D1" s="22" t="s">
        <v>30</v>
      </c>
    </row>
    <row r="2" spans="1:4" x14ac:dyDescent="0.3">
      <c r="A2" t="str">
        <f>$B$2&amp;"-"&amp;$C2</f>
        <v>Conservador-Papel</v>
      </c>
      <c r="B2" t="s">
        <v>19</v>
      </c>
      <c r="C2" t="s">
        <v>23</v>
      </c>
      <c r="D2" s="21">
        <v>0.3</v>
      </c>
    </row>
    <row r="3" spans="1:4" x14ac:dyDescent="0.3">
      <c r="A3" t="str">
        <f t="shared" ref="A3:A7" si="0">$B$2&amp;"-"&amp;$C3</f>
        <v>Conservador-Tijolo</v>
      </c>
      <c r="B3" t="s">
        <v>19</v>
      </c>
      <c r="C3" t="s">
        <v>24</v>
      </c>
      <c r="D3" s="21">
        <v>0.5</v>
      </c>
    </row>
    <row r="4" spans="1:4" x14ac:dyDescent="0.3">
      <c r="A4" t="str">
        <f t="shared" si="0"/>
        <v>Conservador-Híbridos</v>
      </c>
      <c r="B4" t="s">
        <v>19</v>
      </c>
      <c r="C4" t="s">
        <v>25</v>
      </c>
      <c r="D4" s="21">
        <v>0.1</v>
      </c>
    </row>
    <row r="5" spans="1:4" x14ac:dyDescent="0.3">
      <c r="A5" t="str">
        <f t="shared" si="0"/>
        <v>Conservador-FOFS</v>
      </c>
      <c r="B5" t="s">
        <v>19</v>
      </c>
      <c r="C5" t="s">
        <v>26</v>
      </c>
      <c r="D5" s="21">
        <v>0.1</v>
      </c>
    </row>
    <row r="6" spans="1:4" x14ac:dyDescent="0.3">
      <c r="A6" t="str">
        <f t="shared" si="0"/>
        <v>Conservador-Desenvolvimento</v>
      </c>
      <c r="B6" t="s">
        <v>19</v>
      </c>
      <c r="C6" t="s">
        <v>27</v>
      </c>
      <c r="D6" s="21">
        <v>0</v>
      </c>
    </row>
    <row r="7" spans="1:4" x14ac:dyDescent="0.3">
      <c r="A7" t="str">
        <f t="shared" si="0"/>
        <v>Conservador-Hotelaria</v>
      </c>
      <c r="B7" t="s">
        <v>19</v>
      </c>
      <c r="C7" s="25" t="s">
        <v>28</v>
      </c>
      <c r="D7" s="26">
        <v>0.2</v>
      </c>
    </row>
    <row r="8" spans="1:4" x14ac:dyDescent="0.3">
      <c r="A8" t="str">
        <f>$B$8&amp;"-"&amp;$C8</f>
        <v>Moderado-Papel</v>
      </c>
      <c r="B8" t="s">
        <v>31</v>
      </c>
      <c r="C8" t="s">
        <v>23</v>
      </c>
      <c r="D8" s="27">
        <v>0.32</v>
      </c>
    </row>
    <row r="9" spans="1:4" x14ac:dyDescent="0.3">
      <c r="A9" t="str">
        <f t="shared" ref="A9:A13" si="1">$B$8&amp;"-"&amp;$C9</f>
        <v>Moderado-Tijolo</v>
      </c>
      <c r="B9" t="s">
        <v>31</v>
      </c>
      <c r="C9" t="s">
        <v>24</v>
      </c>
      <c r="D9" s="21">
        <v>0.06</v>
      </c>
    </row>
    <row r="10" spans="1:4" x14ac:dyDescent="0.3">
      <c r="A10" t="str">
        <f t="shared" si="1"/>
        <v>Moderado-Híbridos</v>
      </c>
      <c r="B10" t="s">
        <v>31</v>
      </c>
      <c r="C10" t="s">
        <v>25</v>
      </c>
      <c r="D10" s="21">
        <v>0.08</v>
      </c>
    </row>
    <row r="11" spans="1:4" x14ac:dyDescent="0.3">
      <c r="A11" t="str">
        <f t="shared" si="1"/>
        <v>Moderado-FOFS</v>
      </c>
      <c r="B11" t="s">
        <v>31</v>
      </c>
      <c r="C11" t="s">
        <v>26</v>
      </c>
      <c r="D11" s="21">
        <v>0.05</v>
      </c>
    </row>
    <row r="12" spans="1:4" x14ac:dyDescent="0.3">
      <c r="A12" t="str">
        <f t="shared" si="1"/>
        <v>Moderado-Desenvolvimento</v>
      </c>
      <c r="B12" t="s">
        <v>31</v>
      </c>
      <c r="C12" t="s">
        <v>27</v>
      </c>
      <c r="D12" s="21">
        <v>0.1</v>
      </c>
    </row>
    <row r="13" spans="1:4" x14ac:dyDescent="0.3">
      <c r="A13" t="str">
        <f t="shared" si="1"/>
        <v>Moderado-Hotelaria</v>
      </c>
      <c r="B13" s="25" t="s">
        <v>31</v>
      </c>
      <c r="C13" s="25" t="s">
        <v>28</v>
      </c>
      <c r="D13" s="26">
        <v>0.1</v>
      </c>
    </row>
    <row r="14" spans="1:4" x14ac:dyDescent="0.3">
      <c r="A14" t="str">
        <f>$B$14&amp;"-"&amp;$C14</f>
        <v>Agressivo-Papel</v>
      </c>
      <c r="B14" t="s">
        <v>32</v>
      </c>
      <c r="C14" t="s">
        <v>23</v>
      </c>
      <c r="D14" s="27">
        <v>0.5</v>
      </c>
    </row>
    <row r="15" spans="1:4" x14ac:dyDescent="0.3">
      <c r="A15" t="str">
        <f t="shared" ref="A15:A19" si="2">$B$14&amp;"-"&amp;$C15</f>
        <v>Agressivo-Tijolo</v>
      </c>
      <c r="B15" t="s">
        <v>32</v>
      </c>
      <c r="C15" t="s">
        <v>24</v>
      </c>
      <c r="D15" s="27">
        <v>0.1</v>
      </c>
    </row>
    <row r="16" spans="1:4" x14ac:dyDescent="0.3">
      <c r="A16" t="str">
        <f t="shared" si="2"/>
        <v>Agressivo-Híbridos</v>
      </c>
      <c r="B16" t="s">
        <v>32</v>
      </c>
      <c r="C16" t="s">
        <v>25</v>
      </c>
      <c r="D16" s="27">
        <v>0.05</v>
      </c>
    </row>
    <row r="17" spans="1:4" x14ac:dyDescent="0.3">
      <c r="A17" t="str">
        <f t="shared" si="2"/>
        <v>Agressivo-FOFS</v>
      </c>
      <c r="B17" t="s">
        <v>32</v>
      </c>
      <c r="C17" t="s">
        <v>26</v>
      </c>
      <c r="D17" s="27">
        <v>0.05</v>
      </c>
    </row>
    <row r="18" spans="1:4" x14ac:dyDescent="0.3">
      <c r="A18" t="str">
        <f t="shared" si="2"/>
        <v>Agressivo-Desenvolvimento</v>
      </c>
      <c r="B18" t="s">
        <v>32</v>
      </c>
      <c r="C18" t="s">
        <v>27</v>
      </c>
      <c r="D18" s="21">
        <v>0.2</v>
      </c>
    </row>
    <row r="19" spans="1:4" x14ac:dyDescent="0.3">
      <c r="A19" t="str">
        <f t="shared" si="2"/>
        <v>Agressivo-Hotelaria</v>
      </c>
      <c r="B19" t="s">
        <v>32</v>
      </c>
      <c r="C19" t="s">
        <v>28</v>
      </c>
      <c r="D19" s="21">
        <v>0.1</v>
      </c>
    </row>
    <row r="26" spans="1:4" ht="18" x14ac:dyDescent="0.35">
      <c r="C26" s="34"/>
    </row>
  </sheetData>
  <sheetProtection algorithmName="SHA-512" hashValue="urD+A+tpup8Xqg1lt/LfMQKZ8KWnoqPrJHqWmJU0XOsVgNCDFM93o8HwuurO75LVI8FtH5eGRI8sxjD2N/akZw==" saltValue="k2ialq+1e+eDEyltzZ76EQ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 de Investimentos</vt:lpstr>
      <vt:lpstr>Planilha3</vt:lpstr>
      <vt:lpstr>aporte</vt:lpstr>
      <vt:lpstr>patrimonio</vt:lpstr>
      <vt:lpstr>qtd_anos</vt:lpstr>
      <vt:lpstr>rendimento_carteira</vt:lpstr>
      <vt:lpstr>salario</vt:lpstr>
      <vt:lpstr>sugestao_invest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Fischer</dc:creator>
  <cp:lastModifiedBy>Jaqueline Fischer</cp:lastModifiedBy>
  <dcterms:created xsi:type="dcterms:W3CDTF">2025-05-28T23:08:18Z</dcterms:created>
  <dcterms:modified xsi:type="dcterms:W3CDTF">2025-06-01T12:00:09Z</dcterms:modified>
</cp:coreProperties>
</file>