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que\Downloads\IE -Y2\"/>
    </mc:Choice>
  </mc:AlternateContent>
  <xr:revisionPtr revIDLastSave="0" documentId="13_ncr:1_{5FE0E66F-1897-459A-8BBC-F29EC8E4B245}" xr6:coauthVersionLast="47" xr6:coauthVersionMax="47" xr10:uidLastSave="{00000000-0000-0000-0000-000000000000}"/>
  <bookViews>
    <workbookView xWindow="-110" yWindow="-110" windowWidth="25820" windowHeight="15500" firstSheet="5" activeTab="5" xr2:uid="{D7C750F2-8E3D-4264-B350-22721F91F35E}"/>
  </bookViews>
  <sheets>
    <sheet name="Chile_employment" sheetId="1" r:id="rId1"/>
    <sheet name="Colombia_employment " sheetId="2" r:id="rId2"/>
    <sheet name="Chile_employment_analysis" sheetId="5" r:id="rId3"/>
    <sheet name="Chile_GHG" sheetId="3" r:id="rId4"/>
    <sheet name="Chile_value_added" sheetId="4" r:id="rId5"/>
    <sheet name="Narrowing_the_loop_CH" sheetId="6" r:id="rId6"/>
    <sheet name="Closing_the_loop_CH" sheetId="7" r:id="rId7"/>
    <sheet name="CO_GHG" sheetId="8" r:id="rId8"/>
    <sheet name="CO_emp" sheetId="9" r:id="rId9"/>
    <sheet name="CO_emp_aggregated" sheetId="14" r:id="rId10"/>
    <sheet name="CO_value_added" sheetId="10" r:id="rId11"/>
    <sheet name="CO_narrowing_loop" sheetId="11" r:id="rId12"/>
    <sheet name="CO_slowing_loop" sheetId="12" r:id="rId13"/>
    <sheet name="CO_Closing_loop" sheetId="13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5" i="5" l="1"/>
  <c r="D27" i="5"/>
  <c r="AF122" i="9"/>
  <c r="P124" i="9"/>
  <c r="P123" i="9"/>
  <c r="D75" i="9"/>
  <c r="B75" i="9"/>
  <c r="B77" i="9"/>
  <c r="F116" i="8"/>
  <c r="D38" i="13"/>
  <c r="G38" i="13"/>
  <c r="F38" i="13"/>
  <c r="E38" i="13"/>
  <c r="C38" i="13"/>
  <c r="B38" i="13"/>
  <c r="I4" i="12"/>
  <c r="B43" i="9"/>
  <c r="B45" i="9"/>
  <c r="I2" i="11"/>
  <c r="J241" i="10"/>
  <c r="I241" i="10"/>
  <c r="H241" i="10"/>
  <c r="G241" i="10"/>
  <c r="F241" i="10"/>
  <c r="E241" i="10"/>
  <c r="D241" i="10"/>
  <c r="C241" i="10"/>
  <c r="Z81" i="10"/>
  <c r="AA81" i="10" s="1"/>
  <c r="W81" i="10"/>
  <c r="X81" i="10" s="1"/>
  <c r="T81" i="10"/>
  <c r="U81" i="10" s="1"/>
  <c r="Q81" i="10"/>
  <c r="R81" i="10" s="1"/>
  <c r="N81" i="10"/>
  <c r="O81" i="10" s="1"/>
  <c r="K81" i="10"/>
  <c r="L81" i="10" s="1"/>
  <c r="H81" i="10"/>
  <c r="I81" i="10" s="1"/>
  <c r="E81" i="10"/>
  <c r="F81" i="10" s="1"/>
  <c r="Z80" i="10"/>
  <c r="AA80" i="10" s="1"/>
  <c r="W80" i="10"/>
  <c r="X80" i="10" s="1"/>
  <c r="T80" i="10"/>
  <c r="U80" i="10" s="1"/>
  <c r="Q80" i="10"/>
  <c r="R80" i="10" s="1"/>
  <c r="N80" i="10"/>
  <c r="O80" i="10" s="1"/>
  <c r="K80" i="10"/>
  <c r="L80" i="10" s="1"/>
  <c r="H80" i="10"/>
  <c r="I80" i="10" s="1"/>
  <c r="E80" i="10"/>
  <c r="F80" i="10" s="1"/>
  <c r="Z79" i="10"/>
  <c r="AA79" i="10" s="1"/>
  <c r="W79" i="10"/>
  <c r="X79" i="10" s="1"/>
  <c r="T79" i="10"/>
  <c r="U79" i="10" s="1"/>
  <c r="Q79" i="10"/>
  <c r="R79" i="10" s="1"/>
  <c r="N79" i="10"/>
  <c r="O79" i="10" s="1"/>
  <c r="K79" i="10"/>
  <c r="L79" i="10" s="1"/>
  <c r="H79" i="10"/>
  <c r="I79" i="10" s="1"/>
  <c r="E79" i="10"/>
  <c r="F79" i="10" s="1"/>
  <c r="Z78" i="10"/>
  <c r="AA78" i="10" s="1"/>
  <c r="W78" i="10"/>
  <c r="X78" i="10" s="1"/>
  <c r="T78" i="10"/>
  <c r="U78" i="10" s="1"/>
  <c r="Q78" i="10"/>
  <c r="R78" i="10" s="1"/>
  <c r="N78" i="10"/>
  <c r="O78" i="10" s="1"/>
  <c r="K78" i="10"/>
  <c r="L78" i="10" s="1"/>
  <c r="H78" i="10"/>
  <c r="I78" i="10" s="1"/>
  <c r="E78" i="10"/>
  <c r="F78" i="10" s="1"/>
  <c r="Z77" i="10"/>
  <c r="AA77" i="10" s="1"/>
  <c r="W77" i="10"/>
  <c r="X77" i="10" s="1"/>
  <c r="T77" i="10"/>
  <c r="U77" i="10" s="1"/>
  <c r="Q77" i="10"/>
  <c r="R77" i="10" s="1"/>
  <c r="N77" i="10"/>
  <c r="O77" i="10" s="1"/>
  <c r="K77" i="10"/>
  <c r="L77" i="10" s="1"/>
  <c r="H77" i="10"/>
  <c r="I77" i="10" s="1"/>
  <c r="E77" i="10"/>
  <c r="F77" i="10" s="1"/>
  <c r="Z76" i="10"/>
  <c r="AA76" i="10" s="1"/>
  <c r="W76" i="10"/>
  <c r="X76" i="10" s="1"/>
  <c r="T76" i="10"/>
  <c r="U76" i="10" s="1"/>
  <c r="Q76" i="10"/>
  <c r="R76" i="10" s="1"/>
  <c r="N76" i="10"/>
  <c r="O76" i="10" s="1"/>
  <c r="K76" i="10"/>
  <c r="L76" i="10" s="1"/>
  <c r="H76" i="10"/>
  <c r="I76" i="10" s="1"/>
  <c r="E76" i="10"/>
  <c r="F76" i="10" s="1"/>
  <c r="Z75" i="10"/>
  <c r="AA75" i="10" s="1"/>
  <c r="W75" i="10"/>
  <c r="X75" i="10" s="1"/>
  <c r="T75" i="10"/>
  <c r="U75" i="10" s="1"/>
  <c r="Q75" i="10"/>
  <c r="R75" i="10" s="1"/>
  <c r="N75" i="10"/>
  <c r="O75" i="10" s="1"/>
  <c r="K75" i="10"/>
  <c r="L75" i="10" s="1"/>
  <c r="H75" i="10"/>
  <c r="I75" i="10" s="1"/>
  <c r="E75" i="10"/>
  <c r="F75" i="10" s="1"/>
  <c r="Z74" i="10"/>
  <c r="AA74" i="10" s="1"/>
  <c r="W74" i="10"/>
  <c r="X74" i="10" s="1"/>
  <c r="T74" i="10"/>
  <c r="U74" i="10" s="1"/>
  <c r="Q74" i="10"/>
  <c r="R74" i="10" s="1"/>
  <c r="N74" i="10"/>
  <c r="O74" i="10" s="1"/>
  <c r="K74" i="10"/>
  <c r="L74" i="10" s="1"/>
  <c r="H74" i="10"/>
  <c r="I74" i="10" s="1"/>
  <c r="E74" i="10"/>
  <c r="F74" i="10" s="1"/>
  <c r="Z73" i="10"/>
  <c r="AA73" i="10" s="1"/>
  <c r="W73" i="10"/>
  <c r="X73" i="10" s="1"/>
  <c r="T73" i="10"/>
  <c r="U73" i="10" s="1"/>
  <c r="Q73" i="10"/>
  <c r="R73" i="10" s="1"/>
  <c r="N73" i="10"/>
  <c r="O73" i="10" s="1"/>
  <c r="K73" i="10"/>
  <c r="L73" i="10" s="1"/>
  <c r="H73" i="10"/>
  <c r="I73" i="10" s="1"/>
  <c r="E73" i="10"/>
  <c r="F73" i="10" s="1"/>
  <c r="Z72" i="10"/>
  <c r="AA72" i="10" s="1"/>
  <c r="W72" i="10"/>
  <c r="X72" i="10" s="1"/>
  <c r="T72" i="10"/>
  <c r="U72" i="10" s="1"/>
  <c r="Q72" i="10"/>
  <c r="R72" i="10" s="1"/>
  <c r="N72" i="10"/>
  <c r="O72" i="10" s="1"/>
  <c r="K72" i="10"/>
  <c r="L72" i="10" s="1"/>
  <c r="H72" i="10"/>
  <c r="I72" i="10" s="1"/>
  <c r="E72" i="10"/>
  <c r="F72" i="10" s="1"/>
  <c r="Z71" i="10"/>
  <c r="AA71" i="10" s="1"/>
  <c r="W71" i="10"/>
  <c r="X71" i="10" s="1"/>
  <c r="T71" i="10"/>
  <c r="U71" i="10" s="1"/>
  <c r="Q71" i="10"/>
  <c r="R71" i="10" s="1"/>
  <c r="N71" i="10"/>
  <c r="O71" i="10" s="1"/>
  <c r="K71" i="10"/>
  <c r="L71" i="10" s="1"/>
  <c r="H71" i="10"/>
  <c r="I71" i="10" s="1"/>
  <c r="E71" i="10"/>
  <c r="F71" i="10" s="1"/>
  <c r="Z70" i="10"/>
  <c r="AA70" i="10" s="1"/>
  <c r="W70" i="10"/>
  <c r="X70" i="10" s="1"/>
  <c r="T70" i="10"/>
  <c r="U70" i="10" s="1"/>
  <c r="Q70" i="10"/>
  <c r="R70" i="10" s="1"/>
  <c r="N70" i="10"/>
  <c r="O70" i="10" s="1"/>
  <c r="K70" i="10"/>
  <c r="L70" i="10" s="1"/>
  <c r="H70" i="10"/>
  <c r="I70" i="10" s="1"/>
  <c r="E70" i="10"/>
  <c r="F70" i="10" s="1"/>
  <c r="Z69" i="10"/>
  <c r="AA69" i="10" s="1"/>
  <c r="W69" i="10"/>
  <c r="X69" i="10" s="1"/>
  <c r="T69" i="10"/>
  <c r="U69" i="10" s="1"/>
  <c r="Q69" i="10"/>
  <c r="R69" i="10" s="1"/>
  <c r="N69" i="10"/>
  <c r="O69" i="10" s="1"/>
  <c r="K69" i="10"/>
  <c r="L69" i="10" s="1"/>
  <c r="H69" i="10"/>
  <c r="I69" i="10" s="1"/>
  <c r="E69" i="10"/>
  <c r="F69" i="10" s="1"/>
  <c r="Z68" i="10"/>
  <c r="AA68" i="10" s="1"/>
  <c r="W68" i="10"/>
  <c r="X68" i="10" s="1"/>
  <c r="T68" i="10"/>
  <c r="U68" i="10" s="1"/>
  <c r="Q68" i="10"/>
  <c r="R68" i="10" s="1"/>
  <c r="N68" i="10"/>
  <c r="O68" i="10" s="1"/>
  <c r="K68" i="10"/>
  <c r="L68" i="10" s="1"/>
  <c r="H68" i="10"/>
  <c r="I68" i="10" s="1"/>
  <c r="E68" i="10"/>
  <c r="F68" i="10" s="1"/>
  <c r="Z67" i="10"/>
  <c r="AA67" i="10" s="1"/>
  <c r="W67" i="10"/>
  <c r="X67" i="10" s="1"/>
  <c r="T67" i="10"/>
  <c r="U67" i="10" s="1"/>
  <c r="Q67" i="10"/>
  <c r="R67" i="10" s="1"/>
  <c r="N67" i="10"/>
  <c r="O67" i="10" s="1"/>
  <c r="K67" i="10"/>
  <c r="L67" i="10" s="1"/>
  <c r="H67" i="10"/>
  <c r="I67" i="10" s="1"/>
  <c r="E67" i="10"/>
  <c r="F67" i="10" s="1"/>
  <c r="Z66" i="10"/>
  <c r="AA66" i="10" s="1"/>
  <c r="W66" i="10"/>
  <c r="X66" i="10" s="1"/>
  <c r="T66" i="10"/>
  <c r="U66" i="10" s="1"/>
  <c r="Q66" i="10"/>
  <c r="R66" i="10" s="1"/>
  <c r="N66" i="10"/>
  <c r="O66" i="10" s="1"/>
  <c r="K66" i="10"/>
  <c r="L66" i="10" s="1"/>
  <c r="H66" i="10"/>
  <c r="I66" i="10" s="1"/>
  <c r="E66" i="10"/>
  <c r="F66" i="10" s="1"/>
  <c r="Z65" i="10"/>
  <c r="AA65" i="10" s="1"/>
  <c r="W65" i="10"/>
  <c r="X65" i="10" s="1"/>
  <c r="T65" i="10"/>
  <c r="U65" i="10" s="1"/>
  <c r="Q65" i="10"/>
  <c r="R65" i="10" s="1"/>
  <c r="N65" i="10"/>
  <c r="O65" i="10" s="1"/>
  <c r="K65" i="10"/>
  <c r="L65" i="10" s="1"/>
  <c r="H65" i="10"/>
  <c r="I65" i="10" s="1"/>
  <c r="E65" i="10"/>
  <c r="F65" i="10" s="1"/>
  <c r="Z64" i="10"/>
  <c r="AA64" i="10" s="1"/>
  <c r="W64" i="10"/>
  <c r="X64" i="10" s="1"/>
  <c r="T64" i="10"/>
  <c r="U64" i="10" s="1"/>
  <c r="Q64" i="10"/>
  <c r="R64" i="10" s="1"/>
  <c r="N64" i="10"/>
  <c r="O64" i="10" s="1"/>
  <c r="K64" i="10"/>
  <c r="L64" i="10" s="1"/>
  <c r="H64" i="10"/>
  <c r="I64" i="10" s="1"/>
  <c r="E64" i="10"/>
  <c r="F64" i="10" s="1"/>
  <c r="Z63" i="10"/>
  <c r="AA63" i="10" s="1"/>
  <c r="W63" i="10"/>
  <c r="X63" i="10" s="1"/>
  <c r="T63" i="10"/>
  <c r="U63" i="10" s="1"/>
  <c r="Q63" i="10"/>
  <c r="R63" i="10" s="1"/>
  <c r="N63" i="10"/>
  <c r="O63" i="10" s="1"/>
  <c r="K63" i="10"/>
  <c r="L63" i="10" s="1"/>
  <c r="H63" i="10"/>
  <c r="I63" i="10" s="1"/>
  <c r="E63" i="10"/>
  <c r="F63" i="10" s="1"/>
  <c r="Z62" i="10"/>
  <c r="AA62" i="10" s="1"/>
  <c r="W62" i="10"/>
  <c r="X62" i="10" s="1"/>
  <c r="T62" i="10"/>
  <c r="U62" i="10" s="1"/>
  <c r="Q62" i="10"/>
  <c r="R62" i="10" s="1"/>
  <c r="N62" i="10"/>
  <c r="O62" i="10" s="1"/>
  <c r="K62" i="10"/>
  <c r="L62" i="10" s="1"/>
  <c r="H62" i="10"/>
  <c r="I62" i="10" s="1"/>
  <c r="E62" i="10"/>
  <c r="F62" i="10" s="1"/>
  <c r="Z61" i="10"/>
  <c r="AA61" i="10" s="1"/>
  <c r="W61" i="10"/>
  <c r="X61" i="10" s="1"/>
  <c r="T61" i="10"/>
  <c r="U61" i="10" s="1"/>
  <c r="Q61" i="10"/>
  <c r="R61" i="10" s="1"/>
  <c r="N61" i="10"/>
  <c r="O61" i="10" s="1"/>
  <c r="K61" i="10"/>
  <c r="L61" i="10" s="1"/>
  <c r="H61" i="10"/>
  <c r="I61" i="10" s="1"/>
  <c r="E61" i="10"/>
  <c r="F61" i="10" s="1"/>
  <c r="Z60" i="10"/>
  <c r="AA60" i="10" s="1"/>
  <c r="W60" i="10"/>
  <c r="X60" i="10" s="1"/>
  <c r="T60" i="10"/>
  <c r="U60" i="10" s="1"/>
  <c r="Q60" i="10"/>
  <c r="R60" i="10" s="1"/>
  <c r="N60" i="10"/>
  <c r="O60" i="10" s="1"/>
  <c r="K60" i="10"/>
  <c r="L60" i="10" s="1"/>
  <c r="H60" i="10"/>
  <c r="I60" i="10" s="1"/>
  <c r="E60" i="10"/>
  <c r="F60" i="10" s="1"/>
  <c r="Z59" i="10"/>
  <c r="AA59" i="10" s="1"/>
  <c r="W59" i="10"/>
  <c r="X59" i="10" s="1"/>
  <c r="T59" i="10"/>
  <c r="U59" i="10" s="1"/>
  <c r="Q59" i="10"/>
  <c r="R59" i="10" s="1"/>
  <c r="N59" i="10"/>
  <c r="O59" i="10" s="1"/>
  <c r="K59" i="10"/>
  <c r="L59" i="10" s="1"/>
  <c r="H59" i="10"/>
  <c r="I59" i="10" s="1"/>
  <c r="E59" i="10"/>
  <c r="F59" i="10" s="1"/>
  <c r="Z58" i="10"/>
  <c r="AA58" i="10" s="1"/>
  <c r="W58" i="10"/>
  <c r="X58" i="10" s="1"/>
  <c r="T58" i="10"/>
  <c r="U58" i="10" s="1"/>
  <c r="Q58" i="10"/>
  <c r="R58" i="10" s="1"/>
  <c r="N58" i="10"/>
  <c r="O58" i="10" s="1"/>
  <c r="K58" i="10"/>
  <c r="L58" i="10" s="1"/>
  <c r="H58" i="10"/>
  <c r="I58" i="10" s="1"/>
  <c r="E58" i="10"/>
  <c r="F58" i="10" s="1"/>
  <c r="Z57" i="10"/>
  <c r="AA57" i="10" s="1"/>
  <c r="W57" i="10"/>
  <c r="X57" i="10" s="1"/>
  <c r="T57" i="10"/>
  <c r="U57" i="10" s="1"/>
  <c r="Q57" i="10"/>
  <c r="R57" i="10" s="1"/>
  <c r="N57" i="10"/>
  <c r="O57" i="10" s="1"/>
  <c r="K57" i="10"/>
  <c r="L57" i="10" s="1"/>
  <c r="H57" i="10"/>
  <c r="I57" i="10" s="1"/>
  <c r="E57" i="10"/>
  <c r="F57" i="10" s="1"/>
  <c r="Z56" i="10"/>
  <c r="AA56" i="10" s="1"/>
  <c r="W56" i="10"/>
  <c r="X56" i="10" s="1"/>
  <c r="T56" i="10"/>
  <c r="U56" i="10" s="1"/>
  <c r="Q56" i="10"/>
  <c r="R56" i="10" s="1"/>
  <c r="N56" i="10"/>
  <c r="O56" i="10" s="1"/>
  <c r="K56" i="10"/>
  <c r="L56" i="10" s="1"/>
  <c r="H56" i="10"/>
  <c r="I56" i="10" s="1"/>
  <c r="E56" i="10"/>
  <c r="F56" i="10" s="1"/>
  <c r="Z55" i="10"/>
  <c r="AA55" i="10" s="1"/>
  <c r="W55" i="10"/>
  <c r="X55" i="10" s="1"/>
  <c r="T55" i="10"/>
  <c r="U55" i="10" s="1"/>
  <c r="Q55" i="10"/>
  <c r="R55" i="10" s="1"/>
  <c r="N55" i="10"/>
  <c r="O55" i="10" s="1"/>
  <c r="K55" i="10"/>
  <c r="L55" i="10" s="1"/>
  <c r="H55" i="10"/>
  <c r="I55" i="10" s="1"/>
  <c r="E55" i="10"/>
  <c r="F55" i="10" s="1"/>
  <c r="Z54" i="10"/>
  <c r="AA54" i="10" s="1"/>
  <c r="W54" i="10"/>
  <c r="X54" i="10" s="1"/>
  <c r="T54" i="10"/>
  <c r="U54" i="10" s="1"/>
  <c r="Q54" i="10"/>
  <c r="R54" i="10" s="1"/>
  <c r="N54" i="10"/>
  <c r="O54" i="10" s="1"/>
  <c r="K54" i="10"/>
  <c r="L54" i="10" s="1"/>
  <c r="H54" i="10"/>
  <c r="I54" i="10" s="1"/>
  <c r="E54" i="10"/>
  <c r="F54" i="10" s="1"/>
  <c r="Z53" i="10"/>
  <c r="AA53" i="10" s="1"/>
  <c r="W53" i="10"/>
  <c r="X53" i="10" s="1"/>
  <c r="T53" i="10"/>
  <c r="U53" i="10" s="1"/>
  <c r="Q53" i="10"/>
  <c r="R53" i="10" s="1"/>
  <c r="N53" i="10"/>
  <c r="O53" i="10" s="1"/>
  <c r="K53" i="10"/>
  <c r="L53" i="10" s="1"/>
  <c r="H53" i="10"/>
  <c r="I53" i="10" s="1"/>
  <c r="E53" i="10"/>
  <c r="F53" i="10" s="1"/>
  <c r="Z52" i="10"/>
  <c r="AA52" i="10" s="1"/>
  <c r="W52" i="10"/>
  <c r="X52" i="10" s="1"/>
  <c r="T52" i="10"/>
  <c r="U52" i="10" s="1"/>
  <c r="Q52" i="10"/>
  <c r="R52" i="10" s="1"/>
  <c r="N52" i="10"/>
  <c r="O52" i="10" s="1"/>
  <c r="K52" i="10"/>
  <c r="L52" i="10" s="1"/>
  <c r="H52" i="10"/>
  <c r="I52" i="10" s="1"/>
  <c r="E52" i="10"/>
  <c r="F52" i="10" s="1"/>
  <c r="Z51" i="10"/>
  <c r="AA51" i="10" s="1"/>
  <c r="W51" i="10"/>
  <c r="X51" i="10" s="1"/>
  <c r="T51" i="10"/>
  <c r="U51" i="10" s="1"/>
  <c r="Q51" i="10"/>
  <c r="R51" i="10" s="1"/>
  <c r="N51" i="10"/>
  <c r="O51" i="10" s="1"/>
  <c r="K51" i="10"/>
  <c r="L51" i="10" s="1"/>
  <c r="H51" i="10"/>
  <c r="I51" i="10" s="1"/>
  <c r="E51" i="10"/>
  <c r="F51" i="10" s="1"/>
  <c r="Z50" i="10"/>
  <c r="AA50" i="10" s="1"/>
  <c r="W50" i="10"/>
  <c r="X50" i="10" s="1"/>
  <c r="T50" i="10"/>
  <c r="U50" i="10" s="1"/>
  <c r="Q50" i="10"/>
  <c r="R50" i="10" s="1"/>
  <c r="N50" i="10"/>
  <c r="O50" i="10" s="1"/>
  <c r="K50" i="10"/>
  <c r="L50" i="10" s="1"/>
  <c r="H50" i="10"/>
  <c r="I50" i="10" s="1"/>
  <c r="E50" i="10"/>
  <c r="F50" i="10" s="1"/>
  <c r="Z49" i="10"/>
  <c r="AA49" i="10" s="1"/>
  <c r="W49" i="10"/>
  <c r="X49" i="10" s="1"/>
  <c r="T49" i="10"/>
  <c r="U49" i="10" s="1"/>
  <c r="Q49" i="10"/>
  <c r="R49" i="10" s="1"/>
  <c r="N49" i="10"/>
  <c r="O49" i="10" s="1"/>
  <c r="K49" i="10"/>
  <c r="L49" i="10" s="1"/>
  <c r="H49" i="10"/>
  <c r="I49" i="10" s="1"/>
  <c r="E49" i="10"/>
  <c r="F49" i="10" s="1"/>
  <c r="Z48" i="10"/>
  <c r="AA48" i="10" s="1"/>
  <c r="W48" i="10"/>
  <c r="X48" i="10" s="1"/>
  <c r="T48" i="10"/>
  <c r="U48" i="10" s="1"/>
  <c r="Q48" i="10"/>
  <c r="R48" i="10" s="1"/>
  <c r="N48" i="10"/>
  <c r="O48" i="10" s="1"/>
  <c r="K48" i="10"/>
  <c r="L48" i="10" s="1"/>
  <c r="H48" i="10"/>
  <c r="I48" i="10" s="1"/>
  <c r="E48" i="10"/>
  <c r="F48" i="10" s="1"/>
  <c r="Z47" i="10"/>
  <c r="AA47" i="10" s="1"/>
  <c r="W47" i="10"/>
  <c r="X47" i="10" s="1"/>
  <c r="T47" i="10"/>
  <c r="U47" i="10" s="1"/>
  <c r="Q47" i="10"/>
  <c r="R47" i="10" s="1"/>
  <c r="N47" i="10"/>
  <c r="O47" i="10" s="1"/>
  <c r="K47" i="10"/>
  <c r="L47" i="10" s="1"/>
  <c r="H47" i="10"/>
  <c r="I47" i="10" s="1"/>
  <c r="E47" i="10"/>
  <c r="F47" i="10" s="1"/>
  <c r="Z46" i="10"/>
  <c r="AA46" i="10" s="1"/>
  <c r="W46" i="10"/>
  <c r="X46" i="10" s="1"/>
  <c r="T46" i="10"/>
  <c r="U46" i="10" s="1"/>
  <c r="Q46" i="10"/>
  <c r="R46" i="10" s="1"/>
  <c r="N46" i="10"/>
  <c r="O46" i="10" s="1"/>
  <c r="K46" i="10"/>
  <c r="L46" i="10" s="1"/>
  <c r="H46" i="10"/>
  <c r="I46" i="10" s="1"/>
  <c r="E46" i="10"/>
  <c r="F46" i="10" s="1"/>
  <c r="Z45" i="10"/>
  <c r="AA45" i="10" s="1"/>
  <c r="W45" i="10"/>
  <c r="X45" i="10" s="1"/>
  <c r="T45" i="10"/>
  <c r="U45" i="10" s="1"/>
  <c r="Q45" i="10"/>
  <c r="R45" i="10" s="1"/>
  <c r="N45" i="10"/>
  <c r="O45" i="10" s="1"/>
  <c r="K45" i="10"/>
  <c r="L45" i="10" s="1"/>
  <c r="H45" i="10"/>
  <c r="I45" i="10" s="1"/>
  <c r="E45" i="10"/>
  <c r="F45" i="10" s="1"/>
  <c r="Z44" i="10"/>
  <c r="AA44" i="10" s="1"/>
  <c r="W44" i="10"/>
  <c r="X44" i="10" s="1"/>
  <c r="T44" i="10"/>
  <c r="U44" i="10" s="1"/>
  <c r="Q44" i="10"/>
  <c r="R44" i="10" s="1"/>
  <c r="N44" i="10"/>
  <c r="O44" i="10" s="1"/>
  <c r="K44" i="10"/>
  <c r="L44" i="10" s="1"/>
  <c r="H44" i="10"/>
  <c r="I44" i="10" s="1"/>
  <c r="E44" i="10"/>
  <c r="F44" i="10" s="1"/>
  <c r="Z43" i="10"/>
  <c r="AA43" i="10" s="1"/>
  <c r="W43" i="10"/>
  <c r="X43" i="10" s="1"/>
  <c r="T43" i="10"/>
  <c r="U43" i="10" s="1"/>
  <c r="Q43" i="10"/>
  <c r="R43" i="10" s="1"/>
  <c r="N43" i="10"/>
  <c r="O43" i="10" s="1"/>
  <c r="K43" i="10"/>
  <c r="L43" i="10" s="1"/>
  <c r="H43" i="10"/>
  <c r="I43" i="10" s="1"/>
  <c r="E43" i="10"/>
  <c r="F43" i="10" s="1"/>
  <c r="Z42" i="10"/>
  <c r="AA42" i="10" s="1"/>
  <c r="W42" i="10"/>
  <c r="X42" i="10" s="1"/>
  <c r="T42" i="10"/>
  <c r="U42" i="10" s="1"/>
  <c r="Q42" i="10"/>
  <c r="R42" i="10" s="1"/>
  <c r="N42" i="10"/>
  <c r="O42" i="10" s="1"/>
  <c r="K42" i="10"/>
  <c r="L42" i="10" s="1"/>
  <c r="H42" i="10"/>
  <c r="I42" i="10" s="1"/>
  <c r="E42" i="10"/>
  <c r="F42" i="10" s="1"/>
  <c r="Z41" i="10"/>
  <c r="AA41" i="10" s="1"/>
  <c r="W41" i="10"/>
  <c r="X41" i="10" s="1"/>
  <c r="T41" i="10"/>
  <c r="U41" i="10" s="1"/>
  <c r="Q41" i="10"/>
  <c r="R41" i="10" s="1"/>
  <c r="N41" i="10"/>
  <c r="O41" i="10" s="1"/>
  <c r="K41" i="10"/>
  <c r="L41" i="10" s="1"/>
  <c r="H41" i="10"/>
  <c r="I41" i="10" s="1"/>
  <c r="E41" i="10"/>
  <c r="F41" i="10" s="1"/>
  <c r="Z40" i="10"/>
  <c r="AA40" i="10" s="1"/>
  <c r="W40" i="10"/>
  <c r="X40" i="10" s="1"/>
  <c r="T40" i="10"/>
  <c r="U40" i="10" s="1"/>
  <c r="Q40" i="10"/>
  <c r="R40" i="10" s="1"/>
  <c r="N40" i="10"/>
  <c r="O40" i="10" s="1"/>
  <c r="K40" i="10"/>
  <c r="L40" i="10" s="1"/>
  <c r="H40" i="10"/>
  <c r="I40" i="10" s="1"/>
  <c r="E40" i="10"/>
  <c r="F40" i="10" s="1"/>
  <c r="Z39" i="10"/>
  <c r="AA39" i="10" s="1"/>
  <c r="W39" i="10"/>
  <c r="X39" i="10" s="1"/>
  <c r="T39" i="10"/>
  <c r="U39" i="10" s="1"/>
  <c r="Q39" i="10"/>
  <c r="R39" i="10" s="1"/>
  <c r="N39" i="10"/>
  <c r="O39" i="10" s="1"/>
  <c r="K39" i="10"/>
  <c r="L39" i="10" s="1"/>
  <c r="H39" i="10"/>
  <c r="I39" i="10" s="1"/>
  <c r="E39" i="10"/>
  <c r="F39" i="10" s="1"/>
  <c r="Z38" i="10"/>
  <c r="AA38" i="10" s="1"/>
  <c r="W38" i="10"/>
  <c r="X38" i="10" s="1"/>
  <c r="T38" i="10"/>
  <c r="U38" i="10" s="1"/>
  <c r="Q38" i="10"/>
  <c r="R38" i="10" s="1"/>
  <c r="N38" i="10"/>
  <c r="O38" i="10" s="1"/>
  <c r="K38" i="10"/>
  <c r="L38" i="10" s="1"/>
  <c r="H38" i="10"/>
  <c r="I38" i="10" s="1"/>
  <c r="E38" i="10"/>
  <c r="F38" i="10" s="1"/>
  <c r="Z37" i="10"/>
  <c r="AA37" i="10" s="1"/>
  <c r="W37" i="10"/>
  <c r="X37" i="10" s="1"/>
  <c r="T37" i="10"/>
  <c r="U37" i="10" s="1"/>
  <c r="Q37" i="10"/>
  <c r="R37" i="10" s="1"/>
  <c r="N37" i="10"/>
  <c r="O37" i="10" s="1"/>
  <c r="K37" i="10"/>
  <c r="L37" i="10" s="1"/>
  <c r="H37" i="10"/>
  <c r="I37" i="10" s="1"/>
  <c r="E37" i="10"/>
  <c r="F37" i="10" s="1"/>
  <c r="Z36" i="10"/>
  <c r="AA36" i="10" s="1"/>
  <c r="W36" i="10"/>
  <c r="X36" i="10" s="1"/>
  <c r="T36" i="10"/>
  <c r="U36" i="10" s="1"/>
  <c r="Q36" i="10"/>
  <c r="R36" i="10" s="1"/>
  <c r="N36" i="10"/>
  <c r="O36" i="10" s="1"/>
  <c r="K36" i="10"/>
  <c r="L36" i="10" s="1"/>
  <c r="H36" i="10"/>
  <c r="I36" i="10" s="1"/>
  <c r="E36" i="10"/>
  <c r="F36" i="10" s="1"/>
  <c r="Z35" i="10"/>
  <c r="AA35" i="10" s="1"/>
  <c r="W35" i="10"/>
  <c r="X35" i="10" s="1"/>
  <c r="T35" i="10"/>
  <c r="U35" i="10" s="1"/>
  <c r="Q35" i="10"/>
  <c r="R35" i="10" s="1"/>
  <c r="N35" i="10"/>
  <c r="O35" i="10" s="1"/>
  <c r="K35" i="10"/>
  <c r="L35" i="10" s="1"/>
  <c r="H35" i="10"/>
  <c r="I35" i="10" s="1"/>
  <c r="E35" i="10"/>
  <c r="F35" i="10" s="1"/>
  <c r="Z34" i="10"/>
  <c r="AA34" i="10" s="1"/>
  <c r="W34" i="10"/>
  <c r="X34" i="10" s="1"/>
  <c r="T34" i="10"/>
  <c r="U34" i="10" s="1"/>
  <c r="Q34" i="10"/>
  <c r="R34" i="10" s="1"/>
  <c r="N34" i="10"/>
  <c r="O34" i="10" s="1"/>
  <c r="K34" i="10"/>
  <c r="L34" i="10" s="1"/>
  <c r="H34" i="10"/>
  <c r="I34" i="10" s="1"/>
  <c r="E34" i="10"/>
  <c r="F34" i="10" s="1"/>
  <c r="Z33" i="10"/>
  <c r="AA33" i="10" s="1"/>
  <c r="W33" i="10"/>
  <c r="X33" i="10" s="1"/>
  <c r="T33" i="10"/>
  <c r="U33" i="10" s="1"/>
  <c r="Q33" i="10"/>
  <c r="R33" i="10" s="1"/>
  <c r="N33" i="10"/>
  <c r="O33" i="10" s="1"/>
  <c r="K33" i="10"/>
  <c r="L33" i="10" s="1"/>
  <c r="H33" i="10"/>
  <c r="I33" i="10" s="1"/>
  <c r="E33" i="10"/>
  <c r="F33" i="10" s="1"/>
  <c r="Z32" i="10"/>
  <c r="AA32" i="10" s="1"/>
  <c r="W32" i="10"/>
  <c r="X32" i="10" s="1"/>
  <c r="T32" i="10"/>
  <c r="U32" i="10" s="1"/>
  <c r="Q32" i="10"/>
  <c r="R32" i="10" s="1"/>
  <c r="N32" i="10"/>
  <c r="O32" i="10" s="1"/>
  <c r="K32" i="10"/>
  <c r="L32" i="10" s="1"/>
  <c r="H32" i="10"/>
  <c r="I32" i="10" s="1"/>
  <c r="E32" i="10"/>
  <c r="F32" i="10" s="1"/>
  <c r="Z31" i="10"/>
  <c r="AA31" i="10" s="1"/>
  <c r="W31" i="10"/>
  <c r="X31" i="10" s="1"/>
  <c r="T31" i="10"/>
  <c r="U31" i="10" s="1"/>
  <c r="Q31" i="10"/>
  <c r="R31" i="10" s="1"/>
  <c r="N31" i="10"/>
  <c r="O31" i="10" s="1"/>
  <c r="K31" i="10"/>
  <c r="L31" i="10" s="1"/>
  <c r="H31" i="10"/>
  <c r="I31" i="10" s="1"/>
  <c r="E31" i="10"/>
  <c r="F31" i="10" s="1"/>
  <c r="Z30" i="10"/>
  <c r="AA30" i="10" s="1"/>
  <c r="W30" i="10"/>
  <c r="X30" i="10" s="1"/>
  <c r="T30" i="10"/>
  <c r="U30" i="10" s="1"/>
  <c r="Q30" i="10"/>
  <c r="R30" i="10" s="1"/>
  <c r="N30" i="10"/>
  <c r="O30" i="10" s="1"/>
  <c r="K30" i="10"/>
  <c r="L30" i="10" s="1"/>
  <c r="H30" i="10"/>
  <c r="I30" i="10" s="1"/>
  <c r="E30" i="10"/>
  <c r="F30" i="10" s="1"/>
  <c r="Z29" i="10"/>
  <c r="AA29" i="10" s="1"/>
  <c r="W29" i="10"/>
  <c r="X29" i="10" s="1"/>
  <c r="T29" i="10"/>
  <c r="U29" i="10" s="1"/>
  <c r="Q29" i="10"/>
  <c r="R29" i="10" s="1"/>
  <c r="N29" i="10"/>
  <c r="O29" i="10" s="1"/>
  <c r="K29" i="10"/>
  <c r="L29" i="10" s="1"/>
  <c r="H29" i="10"/>
  <c r="I29" i="10" s="1"/>
  <c r="E29" i="10"/>
  <c r="F29" i="10" s="1"/>
  <c r="Z28" i="10"/>
  <c r="AA28" i="10" s="1"/>
  <c r="W28" i="10"/>
  <c r="X28" i="10" s="1"/>
  <c r="T28" i="10"/>
  <c r="U28" i="10" s="1"/>
  <c r="Q28" i="10"/>
  <c r="R28" i="10" s="1"/>
  <c r="N28" i="10"/>
  <c r="O28" i="10" s="1"/>
  <c r="K28" i="10"/>
  <c r="L28" i="10" s="1"/>
  <c r="H28" i="10"/>
  <c r="I28" i="10" s="1"/>
  <c r="E28" i="10"/>
  <c r="F28" i="10" s="1"/>
  <c r="Z27" i="10"/>
  <c r="AA27" i="10" s="1"/>
  <c r="W27" i="10"/>
  <c r="X27" i="10" s="1"/>
  <c r="T27" i="10"/>
  <c r="U27" i="10" s="1"/>
  <c r="Q27" i="10"/>
  <c r="R27" i="10" s="1"/>
  <c r="N27" i="10"/>
  <c r="O27" i="10" s="1"/>
  <c r="K27" i="10"/>
  <c r="L27" i="10" s="1"/>
  <c r="H27" i="10"/>
  <c r="I27" i="10" s="1"/>
  <c r="E27" i="10"/>
  <c r="F27" i="10" s="1"/>
  <c r="Z26" i="10"/>
  <c r="AA26" i="10" s="1"/>
  <c r="W26" i="10"/>
  <c r="X26" i="10" s="1"/>
  <c r="T26" i="10"/>
  <c r="U26" i="10" s="1"/>
  <c r="Q26" i="10"/>
  <c r="R26" i="10" s="1"/>
  <c r="N26" i="10"/>
  <c r="O26" i="10" s="1"/>
  <c r="K26" i="10"/>
  <c r="L26" i="10" s="1"/>
  <c r="H26" i="10"/>
  <c r="I26" i="10" s="1"/>
  <c r="E26" i="10"/>
  <c r="F26" i="10" s="1"/>
  <c r="Z25" i="10"/>
  <c r="AA25" i="10" s="1"/>
  <c r="W25" i="10"/>
  <c r="X25" i="10" s="1"/>
  <c r="T25" i="10"/>
  <c r="U25" i="10" s="1"/>
  <c r="Q25" i="10"/>
  <c r="R25" i="10" s="1"/>
  <c r="N25" i="10"/>
  <c r="O25" i="10" s="1"/>
  <c r="K25" i="10"/>
  <c r="L25" i="10" s="1"/>
  <c r="H25" i="10"/>
  <c r="I25" i="10" s="1"/>
  <c r="E25" i="10"/>
  <c r="F25" i="10" s="1"/>
  <c r="Z24" i="10"/>
  <c r="AA24" i="10" s="1"/>
  <c r="W24" i="10"/>
  <c r="X24" i="10" s="1"/>
  <c r="T24" i="10"/>
  <c r="U24" i="10" s="1"/>
  <c r="Q24" i="10"/>
  <c r="R24" i="10" s="1"/>
  <c r="N24" i="10"/>
  <c r="O24" i="10" s="1"/>
  <c r="K24" i="10"/>
  <c r="L24" i="10" s="1"/>
  <c r="H24" i="10"/>
  <c r="I24" i="10" s="1"/>
  <c r="E24" i="10"/>
  <c r="F24" i="10" s="1"/>
  <c r="Z23" i="10"/>
  <c r="AA23" i="10" s="1"/>
  <c r="W23" i="10"/>
  <c r="X23" i="10" s="1"/>
  <c r="T23" i="10"/>
  <c r="U23" i="10" s="1"/>
  <c r="Q23" i="10"/>
  <c r="R23" i="10" s="1"/>
  <c r="N23" i="10"/>
  <c r="O23" i="10" s="1"/>
  <c r="K23" i="10"/>
  <c r="L23" i="10" s="1"/>
  <c r="H23" i="10"/>
  <c r="I23" i="10" s="1"/>
  <c r="E23" i="10"/>
  <c r="F23" i="10" s="1"/>
  <c r="Z22" i="10"/>
  <c r="AA22" i="10" s="1"/>
  <c r="W22" i="10"/>
  <c r="X22" i="10" s="1"/>
  <c r="T22" i="10"/>
  <c r="U22" i="10" s="1"/>
  <c r="Q22" i="10"/>
  <c r="R22" i="10" s="1"/>
  <c r="N22" i="10"/>
  <c r="O22" i="10" s="1"/>
  <c r="K22" i="10"/>
  <c r="L22" i="10" s="1"/>
  <c r="H22" i="10"/>
  <c r="I22" i="10" s="1"/>
  <c r="E22" i="10"/>
  <c r="F22" i="10" s="1"/>
  <c r="Z21" i="10"/>
  <c r="AA21" i="10" s="1"/>
  <c r="W21" i="10"/>
  <c r="X21" i="10" s="1"/>
  <c r="T21" i="10"/>
  <c r="U21" i="10" s="1"/>
  <c r="Q21" i="10"/>
  <c r="R21" i="10" s="1"/>
  <c r="N21" i="10"/>
  <c r="O21" i="10" s="1"/>
  <c r="K21" i="10"/>
  <c r="L21" i="10" s="1"/>
  <c r="H21" i="10"/>
  <c r="I21" i="10" s="1"/>
  <c r="E21" i="10"/>
  <c r="F21" i="10" s="1"/>
  <c r="Z20" i="10"/>
  <c r="AA20" i="10" s="1"/>
  <c r="W20" i="10"/>
  <c r="X20" i="10" s="1"/>
  <c r="T20" i="10"/>
  <c r="U20" i="10" s="1"/>
  <c r="Q20" i="10"/>
  <c r="R20" i="10" s="1"/>
  <c r="N20" i="10"/>
  <c r="O20" i="10" s="1"/>
  <c r="K20" i="10"/>
  <c r="L20" i="10" s="1"/>
  <c r="H20" i="10"/>
  <c r="I20" i="10" s="1"/>
  <c r="E20" i="10"/>
  <c r="F20" i="10" s="1"/>
  <c r="Z19" i="10"/>
  <c r="AA19" i="10" s="1"/>
  <c r="W19" i="10"/>
  <c r="X19" i="10" s="1"/>
  <c r="T19" i="10"/>
  <c r="U19" i="10" s="1"/>
  <c r="Q19" i="10"/>
  <c r="R19" i="10" s="1"/>
  <c r="N19" i="10"/>
  <c r="O19" i="10" s="1"/>
  <c r="K19" i="10"/>
  <c r="L19" i="10" s="1"/>
  <c r="H19" i="10"/>
  <c r="I19" i="10" s="1"/>
  <c r="E19" i="10"/>
  <c r="F19" i="10" s="1"/>
  <c r="Z18" i="10"/>
  <c r="AA18" i="10" s="1"/>
  <c r="W18" i="10"/>
  <c r="X18" i="10" s="1"/>
  <c r="T18" i="10"/>
  <c r="U18" i="10" s="1"/>
  <c r="Q18" i="10"/>
  <c r="R18" i="10" s="1"/>
  <c r="N18" i="10"/>
  <c r="O18" i="10" s="1"/>
  <c r="K18" i="10"/>
  <c r="L18" i="10" s="1"/>
  <c r="H18" i="10"/>
  <c r="I18" i="10" s="1"/>
  <c r="E18" i="10"/>
  <c r="F18" i="10" s="1"/>
  <c r="Z17" i="10"/>
  <c r="AA17" i="10" s="1"/>
  <c r="W17" i="10"/>
  <c r="X17" i="10" s="1"/>
  <c r="T17" i="10"/>
  <c r="U17" i="10" s="1"/>
  <c r="Q17" i="10"/>
  <c r="R17" i="10" s="1"/>
  <c r="N17" i="10"/>
  <c r="O17" i="10" s="1"/>
  <c r="K17" i="10"/>
  <c r="L17" i="10" s="1"/>
  <c r="H17" i="10"/>
  <c r="I17" i="10" s="1"/>
  <c r="E17" i="10"/>
  <c r="F17" i="10" s="1"/>
  <c r="Z16" i="10"/>
  <c r="AA16" i="10" s="1"/>
  <c r="W16" i="10"/>
  <c r="X16" i="10" s="1"/>
  <c r="T16" i="10"/>
  <c r="U16" i="10" s="1"/>
  <c r="Q16" i="10"/>
  <c r="R16" i="10" s="1"/>
  <c r="N16" i="10"/>
  <c r="O16" i="10" s="1"/>
  <c r="K16" i="10"/>
  <c r="L16" i="10" s="1"/>
  <c r="H16" i="10"/>
  <c r="I16" i="10" s="1"/>
  <c r="E16" i="10"/>
  <c r="F16" i="10" s="1"/>
  <c r="Z15" i="10"/>
  <c r="AA15" i="10" s="1"/>
  <c r="W15" i="10"/>
  <c r="X15" i="10" s="1"/>
  <c r="T15" i="10"/>
  <c r="U15" i="10" s="1"/>
  <c r="Q15" i="10"/>
  <c r="R15" i="10" s="1"/>
  <c r="N15" i="10"/>
  <c r="O15" i="10" s="1"/>
  <c r="K15" i="10"/>
  <c r="L15" i="10" s="1"/>
  <c r="H15" i="10"/>
  <c r="I15" i="10" s="1"/>
  <c r="E15" i="10"/>
  <c r="F15" i="10" s="1"/>
  <c r="Z14" i="10"/>
  <c r="AA14" i="10" s="1"/>
  <c r="W14" i="10"/>
  <c r="X14" i="10" s="1"/>
  <c r="T14" i="10"/>
  <c r="U14" i="10" s="1"/>
  <c r="Q14" i="10"/>
  <c r="R14" i="10" s="1"/>
  <c r="N14" i="10"/>
  <c r="O14" i="10" s="1"/>
  <c r="K14" i="10"/>
  <c r="L14" i="10" s="1"/>
  <c r="H14" i="10"/>
  <c r="I14" i="10" s="1"/>
  <c r="E14" i="10"/>
  <c r="F14" i="10" s="1"/>
  <c r="Z13" i="10"/>
  <c r="AA13" i="10" s="1"/>
  <c r="W13" i="10"/>
  <c r="X13" i="10" s="1"/>
  <c r="T13" i="10"/>
  <c r="U13" i="10" s="1"/>
  <c r="Q13" i="10"/>
  <c r="R13" i="10" s="1"/>
  <c r="N13" i="10"/>
  <c r="O13" i="10" s="1"/>
  <c r="K13" i="10"/>
  <c r="L13" i="10" s="1"/>
  <c r="H13" i="10"/>
  <c r="I13" i="10" s="1"/>
  <c r="E13" i="10"/>
  <c r="F13" i="10" s="1"/>
  <c r="Z12" i="10"/>
  <c r="AA12" i="10" s="1"/>
  <c r="W12" i="10"/>
  <c r="X12" i="10" s="1"/>
  <c r="T12" i="10"/>
  <c r="U12" i="10" s="1"/>
  <c r="Q12" i="10"/>
  <c r="R12" i="10" s="1"/>
  <c r="N12" i="10"/>
  <c r="O12" i="10" s="1"/>
  <c r="K12" i="10"/>
  <c r="L12" i="10" s="1"/>
  <c r="H12" i="10"/>
  <c r="I12" i="10" s="1"/>
  <c r="E12" i="10"/>
  <c r="F12" i="10" s="1"/>
  <c r="Z11" i="10"/>
  <c r="AA11" i="10" s="1"/>
  <c r="W11" i="10"/>
  <c r="X11" i="10" s="1"/>
  <c r="T11" i="10"/>
  <c r="U11" i="10" s="1"/>
  <c r="Q11" i="10"/>
  <c r="R11" i="10" s="1"/>
  <c r="N11" i="10"/>
  <c r="O11" i="10" s="1"/>
  <c r="K11" i="10"/>
  <c r="L11" i="10" s="1"/>
  <c r="H11" i="10"/>
  <c r="I11" i="10" s="1"/>
  <c r="E11" i="10"/>
  <c r="F11" i="10" s="1"/>
  <c r="Z10" i="10"/>
  <c r="AA10" i="10" s="1"/>
  <c r="W10" i="10"/>
  <c r="X10" i="10" s="1"/>
  <c r="T10" i="10"/>
  <c r="U10" i="10" s="1"/>
  <c r="Q10" i="10"/>
  <c r="R10" i="10" s="1"/>
  <c r="N10" i="10"/>
  <c r="O10" i="10" s="1"/>
  <c r="K10" i="10"/>
  <c r="L10" i="10" s="1"/>
  <c r="H10" i="10"/>
  <c r="I10" i="10" s="1"/>
  <c r="E10" i="10"/>
  <c r="F10" i="10" s="1"/>
  <c r="Z9" i="10"/>
  <c r="AA9" i="10" s="1"/>
  <c r="W9" i="10"/>
  <c r="X9" i="10" s="1"/>
  <c r="T9" i="10"/>
  <c r="U9" i="10" s="1"/>
  <c r="Q9" i="10"/>
  <c r="R9" i="10" s="1"/>
  <c r="N9" i="10"/>
  <c r="O9" i="10" s="1"/>
  <c r="K9" i="10"/>
  <c r="L9" i="10" s="1"/>
  <c r="H9" i="10"/>
  <c r="I9" i="10" s="1"/>
  <c r="E9" i="10"/>
  <c r="F9" i="10" s="1"/>
  <c r="Z8" i="10"/>
  <c r="AA8" i="10" s="1"/>
  <c r="W8" i="10"/>
  <c r="X8" i="10" s="1"/>
  <c r="T8" i="10"/>
  <c r="U8" i="10" s="1"/>
  <c r="Q8" i="10"/>
  <c r="R8" i="10" s="1"/>
  <c r="N8" i="10"/>
  <c r="O8" i="10" s="1"/>
  <c r="K8" i="10"/>
  <c r="L8" i="10" s="1"/>
  <c r="H8" i="10"/>
  <c r="I8" i="10" s="1"/>
  <c r="E8" i="10"/>
  <c r="F8" i="10" s="1"/>
  <c r="J2" i="10"/>
  <c r="I2" i="10"/>
  <c r="H2" i="10"/>
  <c r="G2" i="10"/>
  <c r="F2" i="10"/>
  <c r="E2" i="10"/>
  <c r="D2" i="10"/>
  <c r="C2" i="10"/>
  <c r="B2" i="10"/>
  <c r="AD140" i="9"/>
  <c r="AC140" i="9"/>
  <c r="Z140" i="9"/>
  <c r="Y140" i="9"/>
  <c r="J140" i="9"/>
  <c r="I140" i="9"/>
  <c r="F140" i="9"/>
  <c r="E140" i="9"/>
  <c r="AK139" i="9"/>
  <c r="AK140" i="9" s="1"/>
  <c r="AG139" i="9"/>
  <c r="AG140" i="9" s="1"/>
  <c r="AF139" i="9"/>
  <c r="AF140" i="9" s="1"/>
  <c r="AE139" i="9"/>
  <c r="AE140" i="9" s="1"/>
  <c r="AD139" i="9"/>
  <c r="AC139" i="9"/>
  <c r="Z139" i="9"/>
  <c r="Y139" i="9"/>
  <c r="X139" i="9"/>
  <c r="X140" i="9" s="1"/>
  <c r="W139" i="9"/>
  <c r="W140" i="9" s="1"/>
  <c r="V139" i="9"/>
  <c r="V140" i="9" s="1"/>
  <c r="Q139" i="9"/>
  <c r="Q140" i="9" s="1"/>
  <c r="M139" i="9"/>
  <c r="M140" i="9" s="1"/>
  <c r="L139" i="9"/>
  <c r="L140" i="9" s="1"/>
  <c r="K139" i="9"/>
  <c r="K140" i="9" s="1"/>
  <c r="J139" i="9"/>
  <c r="F139" i="9"/>
  <c r="E139" i="9"/>
  <c r="D139" i="9"/>
  <c r="D140" i="9" s="1"/>
  <c r="C139" i="9"/>
  <c r="C140" i="9" s="1"/>
  <c r="B139" i="9"/>
  <c r="AL138" i="9"/>
  <c r="AL139" i="9" s="1"/>
  <c r="AL140" i="9" s="1"/>
  <c r="AK138" i="9"/>
  <c r="AJ138" i="9"/>
  <c r="AJ139" i="9" s="1"/>
  <c r="AJ140" i="9" s="1"/>
  <c r="AI138" i="9"/>
  <c r="AI139" i="9" s="1"/>
  <c r="AI140" i="9" s="1"/>
  <c r="AH138" i="9"/>
  <c r="AH139" i="9" s="1"/>
  <c r="AH140" i="9" s="1"/>
  <c r="AG138" i="9"/>
  <c r="AF138" i="9"/>
  <c r="AE138" i="9"/>
  <c r="AD138" i="9"/>
  <c r="AC138" i="9"/>
  <c r="AB138" i="9"/>
  <c r="AB139" i="9" s="1"/>
  <c r="AB140" i="9" s="1"/>
  <c r="AA138" i="9"/>
  <c r="AA139" i="9" s="1"/>
  <c r="AA140" i="9" s="1"/>
  <c r="Z138" i="9"/>
  <c r="Y138" i="9"/>
  <c r="X138" i="9"/>
  <c r="W138" i="9"/>
  <c r="V138" i="9"/>
  <c r="U138" i="9"/>
  <c r="U139" i="9" s="1"/>
  <c r="U140" i="9" s="1"/>
  <c r="T138" i="9"/>
  <c r="T139" i="9" s="1"/>
  <c r="T140" i="9" s="1"/>
  <c r="S138" i="9"/>
  <c r="S139" i="9" s="1"/>
  <c r="S140" i="9" s="1"/>
  <c r="R138" i="9"/>
  <c r="R139" i="9" s="1"/>
  <c r="R140" i="9" s="1"/>
  <c r="Q138" i="9"/>
  <c r="P138" i="9"/>
  <c r="P139" i="9" s="1"/>
  <c r="P140" i="9" s="1"/>
  <c r="O138" i="9"/>
  <c r="O139" i="9" s="1"/>
  <c r="O140" i="9" s="1"/>
  <c r="N138" i="9"/>
  <c r="N139" i="9" s="1"/>
  <c r="N140" i="9" s="1"/>
  <c r="M138" i="9"/>
  <c r="L138" i="9"/>
  <c r="K138" i="9"/>
  <c r="J138" i="9"/>
  <c r="I138" i="9"/>
  <c r="H138" i="9"/>
  <c r="H139" i="9" s="1"/>
  <c r="H140" i="9" s="1"/>
  <c r="G138" i="9"/>
  <c r="G139" i="9" s="1"/>
  <c r="G140" i="9" s="1"/>
  <c r="F138" i="9"/>
  <c r="E138" i="9"/>
  <c r="D138" i="9"/>
  <c r="C138" i="9"/>
  <c r="B138" i="9"/>
  <c r="AG124" i="9"/>
  <c r="AD124" i="9"/>
  <c r="AC124" i="9"/>
  <c r="AB124" i="9"/>
  <c r="AA124" i="9"/>
  <c r="Z124" i="9"/>
  <c r="Y124" i="9"/>
  <c r="M124" i="9"/>
  <c r="L124" i="9"/>
  <c r="J124" i="9"/>
  <c r="I124" i="9"/>
  <c r="H124" i="9"/>
  <c r="G124" i="9"/>
  <c r="F124" i="9"/>
  <c r="E124" i="9"/>
  <c r="AG123" i="9"/>
  <c r="AF123" i="9"/>
  <c r="AF124" i="9" s="1"/>
  <c r="AD123" i="9"/>
  <c r="AC123" i="9"/>
  <c r="AB123" i="9"/>
  <c r="AA123" i="9"/>
  <c r="Z123" i="9"/>
  <c r="Y123" i="9"/>
  <c r="X123" i="9"/>
  <c r="X124" i="9" s="1"/>
  <c r="W123" i="9"/>
  <c r="W124" i="9" s="1"/>
  <c r="V123" i="9"/>
  <c r="V124" i="9" s="1"/>
  <c r="M123" i="9"/>
  <c r="L123" i="9"/>
  <c r="J123" i="9"/>
  <c r="H123" i="9"/>
  <c r="G123" i="9"/>
  <c r="F123" i="9"/>
  <c r="E123" i="9"/>
  <c r="D123" i="9"/>
  <c r="D124" i="9" s="1"/>
  <c r="C123" i="9"/>
  <c r="C124" i="9" s="1"/>
  <c r="B123" i="9"/>
  <c r="AL122" i="9"/>
  <c r="AL123" i="9" s="1"/>
  <c r="AL124" i="9" s="1"/>
  <c r="AK122" i="9"/>
  <c r="AK123" i="9" s="1"/>
  <c r="AK124" i="9" s="1"/>
  <c r="AJ122" i="9"/>
  <c r="AJ123" i="9" s="1"/>
  <c r="AJ124" i="9" s="1"/>
  <c r="AI122" i="9"/>
  <c r="AI123" i="9" s="1"/>
  <c r="AI124" i="9" s="1"/>
  <c r="AH122" i="9"/>
  <c r="AH123" i="9" s="1"/>
  <c r="AH124" i="9" s="1"/>
  <c r="AG122" i="9"/>
  <c r="AE122" i="9"/>
  <c r="AE123" i="9" s="1"/>
  <c r="AE124" i="9" s="1"/>
  <c r="AD122" i="9"/>
  <c r="AC122" i="9"/>
  <c r="AB122" i="9"/>
  <c r="AA122" i="9"/>
  <c r="Z122" i="9"/>
  <c r="Y122" i="9"/>
  <c r="X122" i="9"/>
  <c r="W122" i="9"/>
  <c r="V122" i="9"/>
  <c r="U122" i="9"/>
  <c r="U123" i="9" s="1"/>
  <c r="U124" i="9" s="1"/>
  <c r="T122" i="9"/>
  <c r="T123" i="9" s="1"/>
  <c r="T124" i="9" s="1"/>
  <c r="S122" i="9"/>
  <c r="S123" i="9" s="1"/>
  <c r="S124" i="9" s="1"/>
  <c r="R122" i="9"/>
  <c r="R123" i="9" s="1"/>
  <c r="R124" i="9" s="1"/>
  <c r="Q122" i="9"/>
  <c r="Q123" i="9" s="1"/>
  <c r="Q124" i="9" s="1"/>
  <c r="P122" i="9"/>
  <c r="O122" i="9"/>
  <c r="O123" i="9" s="1"/>
  <c r="O124" i="9" s="1"/>
  <c r="N122" i="9"/>
  <c r="N123" i="9" s="1"/>
  <c r="N124" i="9" s="1"/>
  <c r="M122" i="9"/>
  <c r="L122" i="9"/>
  <c r="K122" i="9"/>
  <c r="K123" i="9" s="1"/>
  <c r="K124" i="9" s="1"/>
  <c r="J122" i="9"/>
  <c r="I122" i="9"/>
  <c r="H122" i="9"/>
  <c r="G122" i="9"/>
  <c r="F122" i="9"/>
  <c r="E122" i="9"/>
  <c r="D122" i="9"/>
  <c r="C122" i="9"/>
  <c r="B122" i="9"/>
  <c r="B106" i="9"/>
  <c r="E106" i="9"/>
  <c r="AF108" i="9"/>
  <c r="AE108" i="9"/>
  <c r="AD108" i="9"/>
  <c r="AC108" i="9"/>
  <c r="AA108" i="9"/>
  <c r="Z108" i="9"/>
  <c r="Y108" i="9"/>
  <c r="L108" i="9"/>
  <c r="K108" i="9"/>
  <c r="J108" i="9"/>
  <c r="I108" i="9"/>
  <c r="H108" i="9"/>
  <c r="G108" i="9"/>
  <c r="F108" i="9"/>
  <c r="AF107" i="9"/>
  <c r="AE107" i="9"/>
  <c r="AD107" i="9"/>
  <c r="AC107" i="9"/>
  <c r="AA107" i="9"/>
  <c r="Z107" i="9"/>
  <c r="Y107" i="9"/>
  <c r="X107" i="9"/>
  <c r="X108" i="9" s="1"/>
  <c r="W107" i="9"/>
  <c r="W108" i="9" s="1"/>
  <c r="V107" i="9"/>
  <c r="V108" i="9" s="1"/>
  <c r="L107" i="9"/>
  <c r="K107" i="9"/>
  <c r="J107" i="9"/>
  <c r="H107" i="9"/>
  <c r="G107" i="9"/>
  <c r="F107" i="9"/>
  <c r="E107" i="9"/>
  <c r="E108" i="9" s="1"/>
  <c r="D107" i="9"/>
  <c r="D108" i="9" s="1"/>
  <c r="C107" i="9"/>
  <c r="C108" i="9" s="1"/>
  <c r="B107" i="9"/>
  <c r="AL106" i="9"/>
  <c r="AL107" i="9" s="1"/>
  <c r="AL108" i="9" s="1"/>
  <c r="AK106" i="9"/>
  <c r="AK107" i="9" s="1"/>
  <c r="AK108" i="9" s="1"/>
  <c r="AJ106" i="9"/>
  <c r="AJ107" i="9" s="1"/>
  <c r="AJ108" i="9" s="1"/>
  <c r="AI106" i="9"/>
  <c r="AI107" i="9" s="1"/>
  <c r="AI108" i="9" s="1"/>
  <c r="AH106" i="9"/>
  <c r="AH107" i="9" s="1"/>
  <c r="AH108" i="9" s="1"/>
  <c r="AG106" i="9"/>
  <c r="AG107" i="9" s="1"/>
  <c r="AG108" i="9" s="1"/>
  <c r="AF106" i="9"/>
  <c r="AE106" i="9"/>
  <c r="AD106" i="9"/>
  <c r="AC106" i="9"/>
  <c r="AB106" i="9"/>
  <c r="AB107" i="9" s="1"/>
  <c r="AB108" i="9" s="1"/>
  <c r="AA106" i="9"/>
  <c r="Z106" i="9"/>
  <c r="Y106" i="9"/>
  <c r="X106" i="9"/>
  <c r="W106" i="9"/>
  <c r="V106" i="9"/>
  <c r="U106" i="9"/>
  <c r="U107" i="9" s="1"/>
  <c r="U108" i="9" s="1"/>
  <c r="T106" i="9"/>
  <c r="T107" i="9" s="1"/>
  <c r="T108" i="9" s="1"/>
  <c r="S106" i="9"/>
  <c r="S107" i="9" s="1"/>
  <c r="S108" i="9" s="1"/>
  <c r="R106" i="9"/>
  <c r="R107" i="9" s="1"/>
  <c r="R108" i="9" s="1"/>
  <c r="Q106" i="9"/>
  <c r="Q107" i="9" s="1"/>
  <c r="Q108" i="9" s="1"/>
  <c r="P106" i="9"/>
  <c r="P107" i="9" s="1"/>
  <c r="P108" i="9" s="1"/>
  <c r="O106" i="9"/>
  <c r="O107" i="9" s="1"/>
  <c r="O108" i="9" s="1"/>
  <c r="N106" i="9"/>
  <c r="N107" i="9" s="1"/>
  <c r="N108" i="9" s="1"/>
  <c r="M106" i="9"/>
  <c r="M107" i="9" s="1"/>
  <c r="M108" i="9" s="1"/>
  <c r="L106" i="9"/>
  <c r="K106" i="9"/>
  <c r="J106" i="9"/>
  <c r="I106" i="9"/>
  <c r="H106" i="9"/>
  <c r="G106" i="9"/>
  <c r="F106" i="9"/>
  <c r="D106" i="9"/>
  <c r="C106" i="9"/>
  <c r="D91" i="9"/>
  <c r="B91" i="9"/>
  <c r="B93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M92" i="9"/>
  <c r="L92" i="9"/>
  <c r="K92" i="9"/>
  <c r="J92" i="9"/>
  <c r="I92" i="9"/>
  <c r="H92" i="9"/>
  <c r="G92" i="9"/>
  <c r="F92" i="9"/>
  <c r="E92" i="9"/>
  <c r="D92" i="9"/>
  <c r="C92" i="9"/>
  <c r="B92" i="9"/>
  <c r="AL91" i="9"/>
  <c r="AL92" i="9" s="1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T92" i="9" s="1"/>
  <c r="S91" i="9"/>
  <c r="S92" i="9" s="1"/>
  <c r="R91" i="9"/>
  <c r="R92" i="9" s="1"/>
  <c r="M91" i="9"/>
  <c r="L91" i="9"/>
  <c r="K91" i="9"/>
  <c r="J91" i="9"/>
  <c r="H91" i="9"/>
  <c r="G91" i="9"/>
  <c r="F91" i="9"/>
  <c r="E91" i="9"/>
  <c r="C91" i="9"/>
  <c r="AL90" i="9"/>
  <c r="AK90" i="9"/>
  <c r="AK91" i="9" s="1"/>
  <c r="AK92" i="9" s="1"/>
  <c r="AJ90" i="9"/>
  <c r="AJ91" i="9" s="1"/>
  <c r="AJ92" i="9" s="1"/>
  <c r="AI90" i="9"/>
  <c r="AI91" i="9" s="1"/>
  <c r="AI92" i="9" s="1"/>
  <c r="AH90" i="9"/>
  <c r="AH91" i="9" s="1"/>
  <c r="AH92" i="9" s="1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Q91" i="9" s="1"/>
  <c r="Q92" i="9" s="1"/>
  <c r="P90" i="9"/>
  <c r="P91" i="9" s="1"/>
  <c r="P92" i="9" s="1"/>
  <c r="O90" i="9"/>
  <c r="O91" i="9" s="1"/>
  <c r="O92" i="9" s="1"/>
  <c r="N90" i="9"/>
  <c r="N91" i="9" s="1"/>
  <c r="N92" i="9" s="1"/>
  <c r="M90" i="9"/>
  <c r="L90" i="9"/>
  <c r="K90" i="9"/>
  <c r="J90" i="9"/>
  <c r="I90" i="9"/>
  <c r="H90" i="9"/>
  <c r="G90" i="9"/>
  <c r="F90" i="9"/>
  <c r="E90" i="9"/>
  <c r="D90" i="9"/>
  <c r="C90" i="9"/>
  <c r="B90" i="9"/>
  <c r="I76" i="9"/>
  <c r="S75" i="9"/>
  <c r="S76" i="9" s="1"/>
  <c r="R75" i="9"/>
  <c r="R76" i="9" s="1"/>
  <c r="M75" i="9"/>
  <c r="M76" i="9" s="1"/>
  <c r="L75" i="9"/>
  <c r="L76" i="9" s="1"/>
  <c r="D76" i="9"/>
  <c r="C75" i="9"/>
  <c r="C76" i="9" s="1"/>
  <c r="AL74" i="9"/>
  <c r="AL75" i="9" s="1"/>
  <c r="AL76" i="9" s="1"/>
  <c r="AK74" i="9"/>
  <c r="AJ74" i="9"/>
  <c r="AJ75" i="9" s="1"/>
  <c r="AJ76" i="9" s="1"/>
  <c r="AI74" i="9"/>
  <c r="AH74" i="9"/>
  <c r="AG74" i="9"/>
  <c r="AG75" i="9" s="1"/>
  <c r="AG76" i="9" s="1"/>
  <c r="AF74" i="9"/>
  <c r="AF75" i="9" s="1"/>
  <c r="AF76" i="9" s="1"/>
  <c r="AE74" i="9"/>
  <c r="AD74" i="9"/>
  <c r="AC74" i="9"/>
  <c r="AB74" i="9"/>
  <c r="AB75" i="9" s="1"/>
  <c r="AB76" i="9" s="1"/>
  <c r="AA74" i="9"/>
  <c r="AA75" i="9" s="1"/>
  <c r="AA76" i="9" s="1"/>
  <c r="Z74" i="9"/>
  <c r="Z75" i="9" s="1"/>
  <c r="Z76" i="9" s="1"/>
  <c r="Y74" i="9"/>
  <c r="Y75" i="9" s="1"/>
  <c r="Y76" i="9" s="1"/>
  <c r="X74" i="9"/>
  <c r="X75" i="9" s="1"/>
  <c r="X76" i="9" s="1"/>
  <c r="W74" i="9"/>
  <c r="V74" i="9"/>
  <c r="V75" i="9" s="1"/>
  <c r="V76" i="9" s="1"/>
  <c r="U74" i="9"/>
  <c r="U75" i="9" s="1"/>
  <c r="U76" i="9" s="1"/>
  <c r="T74" i="9"/>
  <c r="T75" i="9" s="1"/>
  <c r="T76" i="9" s="1"/>
  <c r="S74" i="9"/>
  <c r="R74" i="9"/>
  <c r="Q74" i="9"/>
  <c r="P74" i="9"/>
  <c r="P75" i="9" s="1"/>
  <c r="P76" i="9" s="1"/>
  <c r="O74" i="9"/>
  <c r="N74" i="9"/>
  <c r="M74" i="9"/>
  <c r="L74" i="9"/>
  <c r="K74" i="9"/>
  <c r="J74" i="9"/>
  <c r="I74" i="9"/>
  <c r="H74" i="9"/>
  <c r="H75" i="9" s="1"/>
  <c r="H76" i="9" s="1"/>
  <c r="G74" i="9"/>
  <c r="F74" i="9"/>
  <c r="F75" i="9" s="1"/>
  <c r="F76" i="9" s="1"/>
  <c r="E74" i="9"/>
  <c r="E75" i="9" s="1"/>
  <c r="E76" i="9" s="1"/>
  <c r="D74" i="9"/>
  <c r="C74" i="9"/>
  <c r="B74" i="9"/>
  <c r="B58" i="9"/>
  <c r="B59" i="9" s="1"/>
  <c r="B60" i="9" s="1"/>
  <c r="AC59" i="9"/>
  <c r="AC60" i="9" s="1"/>
  <c r="Z59" i="9"/>
  <c r="Z60" i="9" s="1"/>
  <c r="Y59" i="9"/>
  <c r="Y60" i="9" s="1"/>
  <c r="AL58" i="9"/>
  <c r="AL59" i="9" s="1"/>
  <c r="AL60" i="9" s="1"/>
  <c r="AK58" i="9"/>
  <c r="AK59" i="9" s="1"/>
  <c r="AK60" i="9" s="1"/>
  <c r="AJ58" i="9"/>
  <c r="AJ59" i="9" s="1"/>
  <c r="AJ60" i="9" s="1"/>
  <c r="AI58" i="9"/>
  <c r="AI59" i="9" s="1"/>
  <c r="AI60" i="9" s="1"/>
  <c r="AH58" i="9"/>
  <c r="AH59" i="9" s="1"/>
  <c r="AH60" i="9" s="1"/>
  <c r="AG58" i="9"/>
  <c r="AG59" i="9" s="1"/>
  <c r="AG60" i="9" s="1"/>
  <c r="AF58" i="9"/>
  <c r="AF59" i="9" s="1"/>
  <c r="AF60" i="9" s="1"/>
  <c r="AE58" i="9"/>
  <c r="AD58" i="9"/>
  <c r="AC58" i="9"/>
  <c r="AB58" i="9"/>
  <c r="AA58" i="9"/>
  <c r="Z58" i="9"/>
  <c r="Y58" i="9"/>
  <c r="X58" i="9"/>
  <c r="X59" i="9" s="1"/>
  <c r="X60" i="9" s="1"/>
  <c r="W58" i="9"/>
  <c r="W59" i="9" s="1"/>
  <c r="W60" i="9" s="1"/>
  <c r="V58" i="9"/>
  <c r="V59" i="9" s="1"/>
  <c r="V60" i="9" s="1"/>
  <c r="U58" i="9"/>
  <c r="U59" i="9" s="1"/>
  <c r="U60" i="9" s="1"/>
  <c r="T58" i="9"/>
  <c r="T59" i="9" s="1"/>
  <c r="T60" i="9" s="1"/>
  <c r="S58" i="9"/>
  <c r="S59" i="9" s="1"/>
  <c r="S60" i="9" s="1"/>
  <c r="R58" i="9"/>
  <c r="R59" i="9" s="1"/>
  <c r="R60" i="9" s="1"/>
  <c r="Q58" i="9"/>
  <c r="Q59" i="9" s="1"/>
  <c r="Q60" i="9" s="1"/>
  <c r="P58" i="9"/>
  <c r="P59" i="9" s="1"/>
  <c r="P60" i="9" s="1"/>
  <c r="O58" i="9"/>
  <c r="O59" i="9" s="1"/>
  <c r="O60" i="9" s="1"/>
  <c r="N58" i="9"/>
  <c r="N59" i="9" s="1"/>
  <c r="N60" i="9" s="1"/>
  <c r="M58" i="9"/>
  <c r="M59" i="9" s="1"/>
  <c r="M60" i="9" s="1"/>
  <c r="L58" i="9"/>
  <c r="L59" i="9" s="1"/>
  <c r="L60" i="9" s="1"/>
  <c r="K58" i="9"/>
  <c r="J58" i="9"/>
  <c r="I58" i="9"/>
  <c r="H58" i="9"/>
  <c r="G58" i="9"/>
  <c r="F58" i="9"/>
  <c r="E58" i="9"/>
  <c r="D58" i="9"/>
  <c r="C58" i="9"/>
  <c r="H44" i="9"/>
  <c r="I44" i="9"/>
  <c r="M44" i="9"/>
  <c r="AB44" i="9"/>
  <c r="AG44" i="9"/>
  <c r="AL43" i="9"/>
  <c r="AL44" i="9" s="1"/>
  <c r="H43" i="9"/>
  <c r="M43" i="9"/>
  <c r="N43" i="9"/>
  <c r="N44" i="9" s="1"/>
  <c r="O43" i="9"/>
  <c r="O44" i="9" s="1"/>
  <c r="AB43" i="9"/>
  <c r="AG43" i="9"/>
  <c r="AH43" i="9"/>
  <c r="AH44" i="9" s="1"/>
  <c r="AI43" i="9"/>
  <c r="AI44" i="9" s="1"/>
  <c r="D42" i="9"/>
  <c r="B42" i="9"/>
  <c r="AL42" i="9"/>
  <c r="AK42" i="9"/>
  <c r="AK43" i="9" s="1"/>
  <c r="AK44" i="9" s="1"/>
  <c r="AJ42" i="9"/>
  <c r="AJ43" i="9" s="1"/>
  <c r="AJ44" i="9" s="1"/>
  <c r="AI42" i="9"/>
  <c r="AH42" i="9"/>
  <c r="AG42" i="9"/>
  <c r="AF42" i="9"/>
  <c r="AF43" i="9" s="1"/>
  <c r="AF44" i="9" s="1"/>
  <c r="AE42" i="9"/>
  <c r="AD42" i="9"/>
  <c r="AD43" i="9" s="1"/>
  <c r="AD44" i="9" s="1"/>
  <c r="AC42" i="9"/>
  <c r="AC43" i="9" s="1"/>
  <c r="AC44" i="9" s="1"/>
  <c r="AB42" i="9"/>
  <c r="AA42" i="9"/>
  <c r="AA43" i="9" s="1"/>
  <c r="AA44" i="9" s="1"/>
  <c r="Z42" i="9"/>
  <c r="Z43" i="9" s="1"/>
  <c r="Z44" i="9" s="1"/>
  <c r="Y42" i="9"/>
  <c r="Y43" i="9" s="1"/>
  <c r="Y44" i="9" s="1"/>
  <c r="X42" i="9"/>
  <c r="W42" i="9"/>
  <c r="V42" i="9"/>
  <c r="U42" i="9"/>
  <c r="U43" i="9" s="1"/>
  <c r="U44" i="9" s="1"/>
  <c r="T42" i="9"/>
  <c r="T43" i="9" s="1"/>
  <c r="T44" i="9" s="1"/>
  <c r="S42" i="9"/>
  <c r="R42" i="9"/>
  <c r="R43" i="9" s="1"/>
  <c r="R44" i="9" s="1"/>
  <c r="Q42" i="9"/>
  <c r="Q43" i="9" s="1"/>
  <c r="Q44" i="9" s="1"/>
  <c r="P42" i="9"/>
  <c r="P43" i="9" s="1"/>
  <c r="P44" i="9" s="1"/>
  <c r="O42" i="9"/>
  <c r="N42" i="9"/>
  <c r="M42" i="9"/>
  <c r="L42" i="9"/>
  <c r="L43" i="9" s="1"/>
  <c r="L44" i="9" s="1"/>
  <c r="K42" i="9"/>
  <c r="J42" i="9"/>
  <c r="I42" i="9"/>
  <c r="H42" i="9"/>
  <c r="G42" i="9"/>
  <c r="F42" i="9"/>
  <c r="F43" i="9" s="1"/>
  <c r="F44" i="9" s="1"/>
  <c r="E42" i="9"/>
  <c r="E43" i="9" s="1"/>
  <c r="E44" i="9" s="1"/>
  <c r="C42" i="9"/>
  <c r="N28" i="9"/>
  <c r="O28" i="9"/>
  <c r="P28" i="9"/>
  <c r="Q28" i="9"/>
  <c r="R28" i="9"/>
  <c r="S28" i="9"/>
  <c r="V28" i="9"/>
  <c r="W28" i="9"/>
  <c r="AH28" i="9"/>
  <c r="AI28" i="9"/>
  <c r="AJ28" i="9"/>
  <c r="AK28" i="9"/>
  <c r="AL28" i="9"/>
  <c r="F27" i="9"/>
  <c r="F28" i="9" s="1"/>
  <c r="G27" i="9"/>
  <c r="G28" i="9" s="1"/>
  <c r="N27" i="9"/>
  <c r="O27" i="9"/>
  <c r="P27" i="9"/>
  <c r="Q27" i="9"/>
  <c r="R27" i="9"/>
  <c r="S27" i="9"/>
  <c r="T27" i="9"/>
  <c r="T28" i="9" s="1"/>
  <c r="U27" i="9"/>
  <c r="U28" i="9" s="1"/>
  <c r="V27" i="9"/>
  <c r="W27" i="9"/>
  <c r="Z27" i="9"/>
  <c r="Z28" i="9" s="1"/>
  <c r="AA27" i="9"/>
  <c r="AA28" i="9" s="1"/>
  <c r="AH27" i="9"/>
  <c r="AI27" i="9"/>
  <c r="AJ27" i="9"/>
  <c r="AK27" i="9"/>
  <c r="AL27" i="9"/>
  <c r="C26" i="9"/>
  <c r="C27" i="9" s="1"/>
  <c r="C28" i="9" s="1"/>
  <c r="D26" i="9"/>
  <c r="D27" i="9" s="1"/>
  <c r="D28" i="9" s="1"/>
  <c r="E26" i="9"/>
  <c r="E27" i="9" s="1"/>
  <c r="E28" i="9" s="1"/>
  <c r="F26" i="9"/>
  <c r="G26" i="9"/>
  <c r="H26" i="9"/>
  <c r="H27" i="9" s="1"/>
  <c r="H28" i="9" s="1"/>
  <c r="I26" i="9"/>
  <c r="I27" i="9" s="1"/>
  <c r="I28" i="9" s="1"/>
  <c r="J26" i="9"/>
  <c r="K26" i="9"/>
  <c r="L26" i="9"/>
  <c r="L27" i="9" s="1"/>
  <c r="L28" i="9" s="1"/>
  <c r="M26" i="9"/>
  <c r="M27" i="9" s="1"/>
  <c r="M28" i="9" s="1"/>
  <c r="N26" i="9"/>
  <c r="O26" i="9"/>
  <c r="P26" i="9"/>
  <c r="Q26" i="9"/>
  <c r="R26" i="9"/>
  <c r="S26" i="9"/>
  <c r="T26" i="9"/>
  <c r="U26" i="9"/>
  <c r="V26" i="9"/>
  <c r="W26" i="9"/>
  <c r="X26" i="9"/>
  <c r="X27" i="9" s="1"/>
  <c r="X28" i="9" s="1"/>
  <c r="Y26" i="9"/>
  <c r="Y27" i="9" s="1"/>
  <c r="Y28" i="9" s="1"/>
  <c r="Z26" i="9"/>
  <c r="AA26" i="9"/>
  <c r="AB26" i="9"/>
  <c r="AB27" i="9" s="1"/>
  <c r="AB28" i="9" s="1"/>
  <c r="AC26" i="9"/>
  <c r="AC27" i="9" s="1"/>
  <c r="AC28" i="9" s="1"/>
  <c r="AD26" i="9"/>
  <c r="AE26" i="9"/>
  <c r="AF26" i="9"/>
  <c r="AF27" i="9" s="1"/>
  <c r="AF28" i="9" s="1"/>
  <c r="AG26" i="9"/>
  <c r="AG27" i="9" s="1"/>
  <c r="AG28" i="9" s="1"/>
  <c r="AH26" i="9"/>
  <c r="AI26" i="9"/>
  <c r="AJ26" i="9"/>
  <c r="AK26" i="9"/>
  <c r="AL26" i="9"/>
  <c r="B26" i="9"/>
  <c r="B27" i="9" s="1"/>
  <c r="D13" i="9"/>
  <c r="D59" i="9" s="1"/>
  <c r="D60" i="9" s="1"/>
  <c r="B13" i="9"/>
  <c r="B44" i="9" s="1"/>
  <c r="C13" i="9"/>
  <c r="C59" i="9" s="1"/>
  <c r="C60" i="9" s="1"/>
  <c r="E13" i="9"/>
  <c r="E59" i="9" s="1"/>
  <c r="E60" i="9" s="1"/>
  <c r="F13" i="9"/>
  <c r="F59" i="9" s="1"/>
  <c r="F60" i="9" s="1"/>
  <c r="G13" i="9"/>
  <c r="G43" i="9" s="1"/>
  <c r="G44" i="9" s="1"/>
  <c r="H13" i="9"/>
  <c r="H59" i="9" s="1"/>
  <c r="H60" i="9" s="1"/>
  <c r="I13" i="9"/>
  <c r="I60" i="9" s="1"/>
  <c r="J13" i="9"/>
  <c r="J27" i="9" s="1"/>
  <c r="J28" i="9" s="1"/>
  <c r="K13" i="9"/>
  <c r="K43" i="9" s="1"/>
  <c r="K44" i="9" s="1"/>
  <c r="L13" i="9"/>
  <c r="M13" i="9"/>
  <c r="N13" i="9"/>
  <c r="O13" i="9"/>
  <c r="P13" i="9"/>
  <c r="Q13" i="9"/>
  <c r="R13" i="9"/>
  <c r="S13" i="9"/>
  <c r="S43" i="9" s="1"/>
  <c r="S44" i="9" s="1"/>
  <c r="T13" i="9"/>
  <c r="U13" i="9"/>
  <c r="V13" i="9"/>
  <c r="V43" i="9" s="1"/>
  <c r="V44" i="9" s="1"/>
  <c r="W13" i="9"/>
  <c r="W75" i="9" s="1"/>
  <c r="W76" i="9" s="1"/>
  <c r="X13" i="9"/>
  <c r="X43" i="9" s="1"/>
  <c r="X44" i="9" s="1"/>
  <c r="Y13" i="9"/>
  <c r="Z13" i="9"/>
  <c r="AA13" i="9"/>
  <c r="AA59" i="9" s="1"/>
  <c r="AA60" i="9" s="1"/>
  <c r="AB13" i="9"/>
  <c r="AB59" i="9" s="1"/>
  <c r="AB60" i="9" s="1"/>
  <c r="AC13" i="9"/>
  <c r="AD13" i="9"/>
  <c r="AD59" i="9" s="1"/>
  <c r="AD60" i="9" s="1"/>
  <c r="AE13" i="9"/>
  <c r="AE27" i="9" s="1"/>
  <c r="AE28" i="9" s="1"/>
  <c r="AF13" i="9"/>
  <c r="AG13" i="9"/>
  <c r="AH13" i="9"/>
  <c r="AI13" i="9"/>
  <c r="AJ13" i="9"/>
  <c r="AK13" i="9"/>
  <c r="AL13" i="9"/>
  <c r="J115" i="8"/>
  <c r="I115" i="8"/>
  <c r="H115" i="8"/>
  <c r="G115" i="8"/>
  <c r="F115" i="8"/>
  <c r="E115" i="8"/>
  <c r="D115" i="8"/>
  <c r="C115" i="8"/>
  <c r="B115" i="8"/>
  <c r="S75" i="8"/>
  <c r="AE72" i="8" s="1"/>
  <c r="Q75" i="8"/>
  <c r="AD72" i="8" s="1"/>
  <c r="O75" i="8"/>
  <c r="AC72" i="8" s="1"/>
  <c r="M75" i="8"/>
  <c r="AB72" i="8" s="1"/>
  <c r="K75" i="8"/>
  <c r="AA72" i="8" s="1"/>
  <c r="I75" i="8"/>
  <c r="Z72" i="8" s="1"/>
  <c r="G75" i="8"/>
  <c r="Y72" i="8" s="1"/>
  <c r="E75" i="8"/>
  <c r="X72" i="8" s="1"/>
  <c r="S74" i="8"/>
  <c r="AE71" i="8" s="1"/>
  <c r="Q74" i="8"/>
  <c r="AD71" i="8" s="1"/>
  <c r="O74" i="8"/>
  <c r="AC71" i="8" s="1"/>
  <c r="M74" i="8"/>
  <c r="AB71" i="8" s="1"/>
  <c r="K74" i="8"/>
  <c r="AA71" i="8" s="1"/>
  <c r="I74" i="8"/>
  <c r="Z71" i="8" s="1"/>
  <c r="G74" i="8"/>
  <c r="Y71" i="8" s="1"/>
  <c r="E74" i="8"/>
  <c r="X71" i="8" s="1"/>
  <c r="S73" i="8"/>
  <c r="AE70" i="8" s="1"/>
  <c r="Q73" i="8"/>
  <c r="AD70" i="8" s="1"/>
  <c r="O73" i="8"/>
  <c r="AC70" i="8" s="1"/>
  <c r="M73" i="8"/>
  <c r="AB70" i="8" s="1"/>
  <c r="K73" i="8"/>
  <c r="AA70" i="8" s="1"/>
  <c r="I73" i="8"/>
  <c r="Z70" i="8" s="1"/>
  <c r="G73" i="8"/>
  <c r="Y70" i="8" s="1"/>
  <c r="E73" i="8"/>
  <c r="S72" i="8"/>
  <c r="AE69" i="8" s="1"/>
  <c r="Q72" i="8"/>
  <c r="AD69" i="8" s="1"/>
  <c r="O72" i="8"/>
  <c r="AC69" i="8" s="1"/>
  <c r="M72" i="8"/>
  <c r="AB69" i="8" s="1"/>
  <c r="K72" i="8"/>
  <c r="AA69" i="8" s="1"/>
  <c r="I72" i="8"/>
  <c r="Z69" i="8" s="1"/>
  <c r="G72" i="8"/>
  <c r="Y69" i="8" s="1"/>
  <c r="E72" i="8"/>
  <c r="S71" i="8"/>
  <c r="AE68" i="8" s="1"/>
  <c r="Q71" i="8"/>
  <c r="AD68" i="8" s="1"/>
  <c r="O71" i="8"/>
  <c r="AC68" i="8" s="1"/>
  <c r="M71" i="8"/>
  <c r="AB68" i="8" s="1"/>
  <c r="K71" i="8"/>
  <c r="AA68" i="8" s="1"/>
  <c r="I71" i="8"/>
  <c r="Z68" i="8" s="1"/>
  <c r="G71" i="8"/>
  <c r="Y68" i="8" s="1"/>
  <c r="E71" i="8"/>
  <c r="X68" i="8" s="1"/>
  <c r="S70" i="8"/>
  <c r="AE67" i="8" s="1"/>
  <c r="Q70" i="8"/>
  <c r="AD67" i="8" s="1"/>
  <c r="O70" i="8"/>
  <c r="AC67" i="8" s="1"/>
  <c r="M70" i="8"/>
  <c r="AB67" i="8" s="1"/>
  <c r="K70" i="8"/>
  <c r="AA67" i="8" s="1"/>
  <c r="I70" i="8"/>
  <c r="G70" i="8"/>
  <c r="Y67" i="8" s="1"/>
  <c r="E70" i="8"/>
  <c r="X67" i="8" s="1"/>
  <c r="S69" i="8"/>
  <c r="AE66" i="8" s="1"/>
  <c r="Q69" i="8"/>
  <c r="AD66" i="8" s="1"/>
  <c r="O69" i="8"/>
  <c r="AC66" i="8" s="1"/>
  <c r="M69" i="8"/>
  <c r="AB66" i="8" s="1"/>
  <c r="K69" i="8"/>
  <c r="AA66" i="8" s="1"/>
  <c r="I69" i="8"/>
  <c r="Z66" i="8" s="1"/>
  <c r="G69" i="8"/>
  <c r="Y66" i="8" s="1"/>
  <c r="E69" i="8"/>
  <c r="X66" i="8" s="1"/>
  <c r="S68" i="8"/>
  <c r="Q68" i="8"/>
  <c r="O68" i="8"/>
  <c r="M68" i="8"/>
  <c r="K68" i="8"/>
  <c r="I68" i="8"/>
  <c r="G68" i="8"/>
  <c r="E68" i="8"/>
  <c r="S67" i="8"/>
  <c r="AE65" i="8" s="1"/>
  <c r="Q67" i="8"/>
  <c r="AD65" i="8" s="1"/>
  <c r="O67" i="8"/>
  <c r="AC65" i="8" s="1"/>
  <c r="M67" i="8"/>
  <c r="AB65" i="8" s="1"/>
  <c r="K67" i="8"/>
  <c r="AA65" i="8" s="1"/>
  <c r="I67" i="8"/>
  <c r="Z65" i="8" s="1"/>
  <c r="G67" i="8"/>
  <c r="Y65" i="8" s="1"/>
  <c r="E67" i="8"/>
  <c r="X65" i="8" s="1"/>
  <c r="S66" i="8"/>
  <c r="AE64" i="8" s="1"/>
  <c r="Q66" i="8"/>
  <c r="AD64" i="8" s="1"/>
  <c r="O66" i="8"/>
  <c r="AC64" i="8" s="1"/>
  <c r="M66" i="8"/>
  <c r="AB64" i="8" s="1"/>
  <c r="K66" i="8"/>
  <c r="AA64" i="8" s="1"/>
  <c r="I66" i="8"/>
  <c r="Z64" i="8" s="1"/>
  <c r="G66" i="8"/>
  <c r="Y64" i="8" s="1"/>
  <c r="E66" i="8"/>
  <c r="X64" i="8" s="1"/>
  <c r="S65" i="8"/>
  <c r="AE63" i="8" s="1"/>
  <c r="Q65" i="8"/>
  <c r="AD63" i="8" s="1"/>
  <c r="O65" i="8"/>
  <c r="AC63" i="8" s="1"/>
  <c r="M65" i="8"/>
  <c r="AB63" i="8" s="1"/>
  <c r="K65" i="8"/>
  <c r="AA63" i="8" s="1"/>
  <c r="I65" i="8"/>
  <c r="Z63" i="8" s="1"/>
  <c r="G65" i="8"/>
  <c r="Y63" i="8" s="1"/>
  <c r="E65" i="8"/>
  <c r="X63" i="8" s="1"/>
  <c r="S64" i="8"/>
  <c r="AE62" i="8" s="1"/>
  <c r="Q64" i="8"/>
  <c r="AD62" i="8" s="1"/>
  <c r="O64" i="8"/>
  <c r="AC62" i="8" s="1"/>
  <c r="M64" i="8"/>
  <c r="AB62" i="8" s="1"/>
  <c r="K64" i="8"/>
  <c r="AA62" i="8" s="1"/>
  <c r="I64" i="8"/>
  <c r="Z62" i="8" s="1"/>
  <c r="G64" i="8"/>
  <c r="Y62" i="8" s="1"/>
  <c r="E64" i="8"/>
  <c r="S63" i="8"/>
  <c r="AE61" i="8" s="1"/>
  <c r="Q63" i="8"/>
  <c r="AD61" i="8" s="1"/>
  <c r="O63" i="8"/>
  <c r="AC61" i="8" s="1"/>
  <c r="M63" i="8"/>
  <c r="AB61" i="8" s="1"/>
  <c r="K63" i="8"/>
  <c r="AA61" i="8" s="1"/>
  <c r="I63" i="8"/>
  <c r="Z61" i="8" s="1"/>
  <c r="G63" i="8"/>
  <c r="Y61" i="8" s="1"/>
  <c r="E63" i="8"/>
  <c r="X61" i="8" s="1"/>
  <c r="S62" i="8"/>
  <c r="Q62" i="8"/>
  <c r="O62" i="8"/>
  <c r="M62" i="8"/>
  <c r="K62" i="8"/>
  <c r="I62" i="8"/>
  <c r="G62" i="8"/>
  <c r="E62" i="8"/>
  <c r="S61" i="8"/>
  <c r="Q61" i="8"/>
  <c r="AD60" i="8" s="1"/>
  <c r="O61" i="8"/>
  <c r="AC60" i="8" s="1"/>
  <c r="M61" i="8"/>
  <c r="AB60" i="8" s="1"/>
  <c r="K61" i="8"/>
  <c r="AA60" i="8" s="1"/>
  <c r="I61" i="8"/>
  <c r="Z60" i="8" s="1"/>
  <c r="G61" i="8"/>
  <c r="Y60" i="8" s="1"/>
  <c r="E61" i="8"/>
  <c r="X60" i="8" s="1"/>
  <c r="S60" i="8"/>
  <c r="AE59" i="8" s="1"/>
  <c r="Q60" i="8"/>
  <c r="AD59" i="8" s="1"/>
  <c r="O60" i="8"/>
  <c r="AC59" i="8" s="1"/>
  <c r="M60" i="8"/>
  <c r="AB59" i="8" s="1"/>
  <c r="K60" i="8"/>
  <c r="AA59" i="8" s="1"/>
  <c r="I60" i="8"/>
  <c r="Z59" i="8" s="1"/>
  <c r="G60" i="8"/>
  <c r="Y59" i="8" s="1"/>
  <c r="E60" i="8"/>
  <c r="X59" i="8" s="1"/>
  <c r="S59" i="8"/>
  <c r="AE58" i="8" s="1"/>
  <c r="Q59" i="8"/>
  <c r="AD58" i="8" s="1"/>
  <c r="O59" i="8"/>
  <c r="AC58" i="8" s="1"/>
  <c r="M59" i="8"/>
  <c r="AB58" i="8" s="1"/>
  <c r="K59" i="8"/>
  <c r="AA58" i="8" s="1"/>
  <c r="I59" i="8"/>
  <c r="Z58" i="8" s="1"/>
  <c r="G59" i="8"/>
  <c r="Y58" i="8" s="1"/>
  <c r="E59" i="8"/>
  <c r="X58" i="8" s="1"/>
  <c r="S58" i="8"/>
  <c r="AE57" i="8" s="1"/>
  <c r="Q58" i="8"/>
  <c r="AD57" i="8" s="1"/>
  <c r="O58" i="8"/>
  <c r="AC57" i="8" s="1"/>
  <c r="M58" i="8"/>
  <c r="AB57" i="8" s="1"/>
  <c r="K58" i="8"/>
  <c r="AA57" i="8" s="1"/>
  <c r="I58" i="8"/>
  <c r="Z57" i="8" s="1"/>
  <c r="G58" i="8"/>
  <c r="Y57" i="8" s="1"/>
  <c r="E58" i="8"/>
  <c r="S57" i="8"/>
  <c r="AE56" i="8" s="1"/>
  <c r="Q57" i="8"/>
  <c r="AD56" i="8" s="1"/>
  <c r="O57" i="8"/>
  <c r="AC56" i="8" s="1"/>
  <c r="M57" i="8"/>
  <c r="AB56" i="8" s="1"/>
  <c r="K57" i="8"/>
  <c r="AA56" i="8" s="1"/>
  <c r="I57" i="8"/>
  <c r="Z56" i="8" s="1"/>
  <c r="G57" i="8"/>
  <c r="Y56" i="8" s="1"/>
  <c r="E57" i="8"/>
  <c r="X56" i="8" s="1"/>
  <c r="S56" i="8"/>
  <c r="AE55" i="8" s="1"/>
  <c r="Q56" i="8"/>
  <c r="AD55" i="8" s="1"/>
  <c r="O56" i="8"/>
  <c r="AC55" i="8" s="1"/>
  <c r="M56" i="8"/>
  <c r="AB55" i="8" s="1"/>
  <c r="K56" i="8"/>
  <c r="AA55" i="8" s="1"/>
  <c r="I56" i="8"/>
  <c r="Z55" i="8" s="1"/>
  <c r="G56" i="8"/>
  <c r="Y55" i="8" s="1"/>
  <c r="E56" i="8"/>
  <c r="X55" i="8" s="1"/>
  <c r="S55" i="8"/>
  <c r="Q55" i="8"/>
  <c r="O55" i="8"/>
  <c r="M55" i="8"/>
  <c r="K55" i="8"/>
  <c r="I55" i="8"/>
  <c r="G55" i="8"/>
  <c r="E55" i="8"/>
  <c r="S54" i="8"/>
  <c r="AE54" i="8" s="1"/>
  <c r="Q54" i="8"/>
  <c r="AD54" i="8" s="1"/>
  <c r="O54" i="8"/>
  <c r="AC54" i="8" s="1"/>
  <c r="M54" i="8"/>
  <c r="AB54" i="8" s="1"/>
  <c r="K54" i="8"/>
  <c r="AA54" i="8" s="1"/>
  <c r="I54" i="8"/>
  <c r="Z54" i="8" s="1"/>
  <c r="G54" i="8"/>
  <c r="Y54" i="8" s="1"/>
  <c r="E54" i="8"/>
  <c r="S53" i="8"/>
  <c r="AE53" i="8" s="1"/>
  <c r="Q53" i="8"/>
  <c r="AD53" i="8" s="1"/>
  <c r="O53" i="8"/>
  <c r="AC53" i="8" s="1"/>
  <c r="M53" i="8"/>
  <c r="AB53" i="8" s="1"/>
  <c r="K53" i="8"/>
  <c r="AA53" i="8" s="1"/>
  <c r="I53" i="8"/>
  <c r="Z53" i="8" s="1"/>
  <c r="G53" i="8"/>
  <c r="Y53" i="8" s="1"/>
  <c r="E53" i="8"/>
  <c r="X53" i="8" s="1"/>
  <c r="S52" i="8"/>
  <c r="Q52" i="8"/>
  <c r="O52" i="8"/>
  <c r="M52" i="8"/>
  <c r="K52" i="8"/>
  <c r="I52" i="8"/>
  <c r="G52" i="8"/>
  <c r="E52" i="8"/>
  <c r="S51" i="8"/>
  <c r="AE51" i="8" s="1"/>
  <c r="Q51" i="8"/>
  <c r="AD51" i="8" s="1"/>
  <c r="O51" i="8"/>
  <c r="AC51" i="8" s="1"/>
  <c r="M51" i="8"/>
  <c r="AB51" i="8" s="1"/>
  <c r="K51" i="8"/>
  <c r="AA51" i="8" s="1"/>
  <c r="I51" i="8"/>
  <c r="Z51" i="8" s="1"/>
  <c r="G51" i="8"/>
  <c r="E51" i="8"/>
  <c r="X51" i="8" s="1"/>
  <c r="S50" i="8"/>
  <c r="AE50" i="8" s="1"/>
  <c r="Q50" i="8"/>
  <c r="AD50" i="8" s="1"/>
  <c r="O50" i="8"/>
  <c r="AC50" i="8" s="1"/>
  <c r="M50" i="8"/>
  <c r="AB50" i="8" s="1"/>
  <c r="K50" i="8"/>
  <c r="AA50" i="8" s="1"/>
  <c r="I50" i="8"/>
  <c r="Z50" i="8" s="1"/>
  <c r="G50" i="8"/>
  <c r="Y50" i="8" s="1"/>
  <c r="E50" i="8"/>
  <c r="S49" i="8"/>
  <c r="AE49" i="8" s="1"/>
  <c r="Q49" i="8"/>
  <c r="AD49" i="8" s="1"/>
  <c r="O49" i="8"/>
  <c r="AC49" i="8" s="1"/>
  <c r="M49" i="8"/>
  <c r="AB49" i="8" s="1"/>
  <c r="K49" i="8"/>
  <c r="AA49" i="8" s="1"/>
  <c r="I49" i="8"/>
  <c r="Z49" i="8" s="1"/>
  <c r="G49" i="8"/>
  <c r="Y49" i="8" s="1"/>
  <c r="E49" i="8"/>
  <c r="X49" i="8" s="1"/>
  <c r="S48" i="8"/>
  <c r="AE48" i="8" s="1"/>
  <c r="Q48" i="8"/>
  <c r="AD48" i="8" s="1"/>
  <c r="O48" i="8"/>
  <c r="AC48" i="8" s="1"/>
  <c r="M48" i="8"/>
  <c r="AB48" i="8" s="1"/>
  <c r="K48" i="8"/>
  <c r="AA48" i="8" s="1"/>
  <c r="I48" i="8"/>
  <c r="Z48" i="8" s="1"/>
  <c r="G48" i="8"/>
  <c r="Y48" i="8" s="1"/>
  <c r="E48" i="8"/>
  <c r="X48" i="8" s="1"/>
  <c r="S47" i="8"/>
  <c r="AE47" i="8" s="1"/>
  <c r="Q47" i="8"/>
  <c r="AD47" i="8" s="1"/>
  <c r="O47" i="8"/>
  <c r="AC47" i="8" s="1"/>
  <c r="M47" i="8"/>
  <c r="AB47" i="8" s="1"/>
  <c r="K47" i="8"/>
  <c r="AA47" i="8" s="1"/>
  <c r="I47" i="8"/>
  <c r="Z47" i="8" s="1"/>
  <c r="G47" i="8"/>
  <c r="E47" i="8"/>
  <c r="X47" i="8" s="1"/>
  <c r="S46" i="8"/>
  <c r="Q46" i="8"/>
  <c r="O46" i="8"/>
  <c r="M46" i="8"/>
  <c r="K46" i="8"/>
  <c r="I46" i="8"/>
  <c r="G46" i="8"/>
  <c r="E46" i="8"/>
  <c r="S45" i="8"/>
  <c r="AE46" i="8" s="1"/>
  <c r="Q45" i="8"/>
  <c r="AD46" i="8" s="1"/>
  <c r="O45" i="8"/>
  <c r="AC46" i="8" s="1"/>
  <c r="M45" i="8"/>
  <c r="AB46" i="8" s="1"/>
  <c r="K45" i="8"/>
  <c r="AA46" i="8" s="1"/>
  <c r="I45" i="8"/>
  <c r="Z46" i="8" s="1"/>
  <c r="G45" i="8"/>
  <c r="Y46" i="8" s="1"/>
  <c r="E45" i="8"/>
  <c r="X46" i="8" s="1"/>
  <c r="S44" i="8"/>
  <c r="AE45" i="8" s="1"/>
  <c r="Q44" i="8"/>
  <c r="AD45" i="8" s="1"/>
  <c r="O44" i="8"/>
  <c r="AC45" i="8" s="1"/>
  <c r="M44" i="8"/>
  <c r="AB45" i="8" s="1"/>
  <c r="K44" i="8"/>
  <c r="AA45" i="8" s="1"/>
  <c r="I44" i="8"/>
  <c r="Z45" i="8" s="1"/>
  <c r="G44" i="8"/>
  <c r="Y45" i="8" s="1"/>
  <c r="E44" i="8"/>
  <c r="X45" i="8" s="1"/>
  <c r="S43" i="8"/>
  <c r="AE44" i="8" s="1"/>
  <c r="Q43" i="8"/>
  <c r="AD44" i="8" s="1"/>
  <c r="O43" i="8"/>
  <c r="AC44" i="8" s="1"/>
  <c r="M43" i="8"/>
  <c r="AB44" i="8" s="1"/>
  <c r="K43" i="8"/>
  <c r="AA44" i="8" s="1"/>
  <c r="I43" i="8"/>
  <c r="Z44" i="8" s="1"/>
  <c r="G43" i="8"/>
  <c r="Y44" i="8" s="1"/>
  <c r="E43" i="8"/>
  <c r="S42" i="8"/>
  <c r="AE43" i="8" s="1"/>
  <c r="Q42" i="8"/>
  <c r="AD43" i="8" s="1"/>
  <c r="O42" i="8"/>
  <c r="AC43" i="8" s="1"/>
  <c r="M42" i="8"/>
  <c r="AB43" i="8" s="1"/>
  <c r="K42" i="8"/>
  <c r="AA43" i="8" s="1"/>
  <c r="I42" i="8"/>
  <c r="Z43" i="8" s="1"/>
  <c r="G42" i="8"/>
  <c r="Y43" i="8" s="1"/>
  <c r="E42" i="8"/>
  <c r="S41" i="8"/>
  <c r="AE42" i="8" s="1"/>
  <c r="Q41" i="8"/>
  <c r="AD42" i="8" s="1"/>
  <c r="O41" i="8"/>
  <c r="AC42" i="8" s="1"/>
  <c r="M41" i="8"/>
  <c r="AB42" i="8" s="1"/>
  <c r="K41" i="8"/>
  <c r="AA42" i="8" s="1"/>
  <c r="I41" i="8"/>
  <c r="Z42" i="8" s="1"/>
  <c r="G41" i="8"/>
  <c r="Y42" i="8" s="1"/>
  <c r="E41" i="8"/>
  <c r="X42" i="8" s="1"/>
  <c r="S40" i="8"/>
  <c r="Q40" i="8"/>
  <c r="O40" i="8"/>
  <c r="M40" i="8"/>
  <c r="K40" i="8"/>
  <c r="I40" i="8"/>
  <c r="G40" i="8"/>
  <c r="E40" i="8"/>
  <c r="S39" i="8"/>
  <c r="AE41" i="8" s="1"/>
  <c r="Q39" i="8"/>
  <c r="AD41" i="8" s="1"/>
  <c r="O39" i="8"/>
  <c r="AC41" i="8" s="1"/>
  <c r="M39" i="8"/>
  <c r="AB41" i="8" s="1"/>
  <c r="K39" i="8"/>
  <c r="AA41" i="8" s="1"/>
  <c r="I39" i="8"/>
  <c r="Z41" i="8" s="1"/>
  <c r="G39" i="8"/>
  <c r="Y41" i="8" s="1"/>
  <c r="E39" i="8"/>
  <c r="X41" i="8" s="1"/>
  <c r="S38" i="8"/>
  <c r="AE38" i="8" s="1"/>
  <c r="Q38" i="8"/>
  <c r="AD38" i="8" s="1"/>
  <c r="O38" i="8"/>
  <c r="AC38" i="8" s="1"/>
  <c r="M38" i="8"/>
  <c r="AB38" i="8" s="1"/>
  <c r="K38" i="8"/>
  <c r="AA38" i="8" s="1"/>
  <c r="I38" i="8"/>
  <c r="Z38" i="8" s="1"/>
  <c r="G38" i="8"/>
  <c r="Y38" i="8" s="1"/>
  <c r="E38" i="8"/>
  <c r="X38" i="8" s="1"/>
  <c r="S37" i="8"/>
  <c r="AE37" i="8" s="1"/>
  <c r="Q37" i="8"/>
  <c r="AD37" i="8" s="1"/>
  <c r="O37" i="8"/>
  <c r="AC37" i="8" s="1"/>
  <c r="M37" i="8"/>
  <c r="AB37" i="8" s="1"/>
  <c r="K37" i="8"/>
  <c r="AA37" i="8" s="1"/>
  <c r="I37" i="8"/>
  <c r="Z37" i="8" s="1"/>
  <c r="G37" i="8"/>
  <c r="Y37" i="8" s="1"/>
  <c r="E37" i="8"/>
  <c r="X37" i="8" s="1"/>
  <c r="S36" i="8"/>
  <c r="AE36" i="8" s="1"/>
  <c r="Q36" i="8"/>
  <c r="AD36" i="8" s="1"/>
  <c r="O36" i="8"/>
  <c r="AC36" i="8" s="1"/>
  <c r="M36" i="8"/>
  <c r="AB36" i="8" s="1"/>
  <c r="K36" i="8"/>
  <c r="AA36" i="8" s="1"/>
  <c r="I36" i="8"/>
  <c r="Z36" i="8" s="1"/>
  <c r="G36" i="8"/>
  <c r="Y36" i="8" s="1"/>
  <c r="E36" i="8"/>
  <c r="X36" i="8" s="1"/>
  <c r="S35" i="8"/>
  <c r="AE35" i="8" s="1"/>
  <c r="Q35" i="8"/>
  <c r="AD35" i="8" s="1"/>
  <c r="O35" i="8"/>
  <c r="AC35" i="8" s="1"/>
  <c r="M35" i="8"/>
  <c r="AB35" i="8" s="1"/>
  <c r="K35" i="8"/>
  <c r="AA35" i="8" s="1"/>
  <c r="I35" i="8"/>
  <c r="Z35" i="8" s="1"/>
  <c r="G35" i="8"/>
  <c r="E35" i="8"/>
  <c r="X35" i="8" s="1"/>
  <c r="S34" i="8"/>
  <c r="AE34" i="8" s="1"/>
  <c r="Q34" i="8"/>
  <c r="AD34" i="8" s="1"/>
  <c r="O34" i="8"/>
  <c r="AC34" i="8" s="1"/>
  <c r="M34" i="8"/>
  <c r="AB34" i="8" s="1"/>
  <c r="K34" i="8"/>
  <c r="AA34" i="8" s="1"/>
  <c r="I34" i="8"/>
  <c r="Z34" i="8" s="1"/>
  <c r="G34" i="8"/>
  <c r="Y34" i="8" s="1"/>
  <c r="E34" i="8"/>
  <c r="S33" i="8"/>
  <c r="AE33" i="8" s="1"/>
  <c r="Q33" i="8"/>
  <c r="AD33" i="8" s="1"/>
  <c r="O33" i="8"/>
  <c r="AC33" i="8" s="1"/>
  <c r="M33" i="8"/>
  <c r="AB33" i="8" s="1"/>
  <c r="K33" i="8"/>
  <c r="AA33" i="8" s="1"/>
  <c r="I33" i="8"/>
  <c r="Z33" i="8" s="1"/>
  <c r="G33" i="8"/>
  <c r="Y33" i="8" s="1"/>
  <c r="E33" i="8"/>
  <c r="X33" i="8" s="1"/>
  <c r="S32" i="8"/>
  <c r="AE32" i="8" s="1"/>
  <c r="Q32" i="8"/>
  <c r="AD32" i="8" s="1"/>
  <c r="O32" i="8"/>
  <c r="AC32" i="8" s="1"/>
  <c r="M32" i="8"/>
  <c r="AB32" i="8" s="1"/>
  <c r="K32" i="8"/>
  <c r="AA32" i="8" s="1"/>
  <c r="I32" i="8"/>
  <c r="Z32" i="8" s="1"/>
  <c r="G32" i="8"/>
  <c r="Y32" i="8" s="1"/>
  <c r="E32" i="8"/>
  <c r="X32" i="8" s="1"/>
  <c r="S31" i="8"/>
  <c r="Q31" i="8"/>
  <c r="O31" i="8"/>
  <c r="M31" i="8"/>
  <c r="K31" i="8"/>
  <c r="I31" i="8"/>
  <c r="G31" i="8"/>
  <c r="E31" i="8"/>
  <c r="S30" i="8"/>
  <c r="AE30" i="8" s="1"/>
  <c r="Q30" i="8"/>
  <c r="AD30" i="8" s="1"/>
  <c r="O30" i="8"/>
  <c r="AC30" i="8" s="1"/>
  <c r="M30" i="8"/>
  <c r="AB30" i="8" s="1"/>
  <c r="K30" i="8"/>
  <c r="AA30" i="8" s="1"/>
  <c r="I30" i="8"/>
  <c r="Z30" i="8" s="1"/>
  <c r="G30" i="8"/>
  <c r="Y30" i="8" s="1"/>
  <c r="E30" i="8"/>
  <c r="S29" i="8"/>
  <c r="AE29" i="8" s="1"/>
  <c r="Q29" i="8"/>
  <c r="AD29" i="8" s="1"/>
  <c r="O29" i="8"/>
  <c r="AC29" i="8" s="1"/>
  <c r="M29" i="8"/>
  <c r="AB29" i="8" s="1"/>
  <c r="K29" i="8"/>
  <c r="AA29" i="8" s="1"/>
  <c r="I29" i="8"/>
  <c r="Z29" i="8" s="1"/>
  <c r="G29" i="8"/>
  <c r="Y29" i="8" s="1"/>
  <c r="E29" i="8"/>
  <c r="X29" i="8" s="1"/>
  <c r="S28" i="8"/>
  <c r="AE28" i="8" s="1"/>
  <c r="Q28" i="8"/>
  <c r="AD28" i="8" s="1"/>
  <c r="O28" i="8"/>
  <c r="M28" i="8"/>
  <c r="AB28" i="8" s="1"/>
  <c r="K28" i="8"/>
  <c r="AA28" i="8" s="1"/>
  <c r="I28" i="8"/>
  <c r="Z28" i="8" s="1"/>
  <c r="G28" i="8"/>
  <c r="Y28" i="8" s="1"/>
  <c r="E28" i="8"/>
  <c r="X28" i="8" s="1"/>
  <c r="S27" i="8"/>
  <c r="AE27" i="8" s="1"/>
  <c r="Q27" i="8"/>
  <c r="AD27" i="8" s="1"/>
  <c r="O27" i="8"/>
  <c r="AC27" i="8" s="1"/>
  <c r="M27" i="8"/>
  <c r="AB27" i="8" s="1"/>
  <c r="K27" i="8"/>
  <c r="AA27" i="8" s="1"/>
  <c r="I27" i="8"/>
  <c r="Z27" i="8" s="1"/>
  <c r="G27" i="8"/>
  <c r="Y27" i="8" s="1"/>
  <c r="E27" i="8"/>
  <c r="X27" i="8" s="1"/>
  <c r="S26" i="8"/>
  <c r="AE26" i="8" s="1"/>
  <c r="Q26" i="8"/>
  <c r="AD26" i="8" s="1"/>
  <c r="O26" i="8"/>
  <c r="AC26" i="8" s="1"/>
  <c r="M26" i="8"/>
  <c r="AB26" i="8" s="1"/>
  <c r="K26" i="8"/>
  <c r="AA26" i="8" s="1"/>
  <c r="I26" i="8"/>
  <c r="Z26" i="8" s="1"/>
  <c r="G26" i="8"/>
  <c r="Y26" i="8" s="1"/>
  <c r="E26" i="8"/>
  <c r="X26" i="8" s="1"/>
  <c r="S25" i="8"/>
  <c r="AE25" i="8" s="1"/>
  <c r="Q25" i="8"/>
  <c r="AD25" i="8" s="1"/>
  <c r="O25" i="8"/>
  <c r="AC25" i="8" s="1"/>
  <c r="M25" i="8"/>
  <c r="AB25" i="8" s="1"/>
  <c r="K25" i="8"/>
  <c r="AA25" i="8" s="1"/>
  <c r="I25" i="8"/>
  <c r="Z25" i="8" s="1"/>
  <c r="G25" i="8"/>
  <c r="Y25" i="8" s="1"/>
  <c r="E25" i="8"/>
  <c r="X25" i="8" s="1"/>
  <c r="S24" i="8"/>
  <c r="AE24" i="8" s="1"/>
  <c r="Q24" i="8"/>
  <c r="AD24" i="8" s="1"/>
  <c r="O24" i="8"/>
  <c r="AC24" i="8" s="1"/>
  <c r="M24" i="8"/>
  <c r="AB24" i="8" s="1"/>
  <c r="K24" i="8"/>
  <c r="AA24" i="8" s="1"/>
  <c r="I24" i="8"/>
  <c r="Z24" i="8" s="1"/>
  <c r="G24" i="8"/>
  <c r="Y24" i="8" s="1"/>
  <c r="E24" i="8"/>
  <c r="S23" i="8"/>
  <c r="AE23" i="8" s="1"/>
  <c r="Q23" i="8"/>
  <c r="AD23" i="8" s="1"/>
  <c r="O23" i="8"/>
  <c r="AC23" i="8" s="1"/>
  <c r="M23" i="8"/>
  <c r="AB23" i="8" s="1"/>
  <c r="K23" i="8"/>
  <c r="AA23" i="8" s="1"/>
  <c r="I23" i="8"/>
  <c r="Z23" i="8" s="1"/>
  <c r="G23" i="8"/>
  <c r="Y23" i="8" s="1"/>
  <c r="E23" i="8"/>
  <c r="S22" i="8"/>
  <c r="AE22" i="8" s="1"/>
  <c r="Q22" i="8"/>
  <c r="AD22" i="8" s="1"/>
  <c r="O22" i="8"/>
  <c r="AC22" i="8" s="1"/>
  <c r="M22" i="8"/>
  <c r="AB22" i="8" s="1"/>
  <c r="K22" i="8"/>
  <c r="AA22" i="8" s="1"/>
  <c r="I22" i="8"/>
  <c r="Z22" i="8" s="1"/>
  <c r="G22" i="8"/>
  <c r="Y22" i="8" s="1"/>
  <c r="E22" i="8"/>
  <c r="X22" i="8" s="1"/>
  <c r="S21" i="8"/>
  <c r="AE21" i="8" s="1"/>
  <c r="Q21" i="8"/>
  <c r="AD21" i="8" s="1"/>
  <c r="O21" i="8"/>
  <c r="AC21" i="8" s="1"/>
  <c r="M21" i="8"/>
  <c r="K21" i="8"/>
  <c r="AA21" i="8" s="1"/>
  <c r="I21" i="8"/>
  <c r="Z21" i="8" s="1"/>
  <c r="G21" i="8"/>
  <c r="Y21" i="8" s="1"/>
  <c r="E21" i="8"/>
  <c r="X21" i="8" s="1"/>
  <c r="S20" i="8"/>
  <c r="AE20" i="8" s="1"/>
  <c r="Q20" i="8"/>
  <c r="AD20" i="8" s="1"/>
  <c r="O20" i="8"/>
  <c r="AC20" i="8" s="1"/>
  <c r="M20" i="8"/>
  <c r="AB20" i="8" s="1"/>
  <c r="K20" i="8"/>
  <c r="AA20" i="8" s="1"/>
  <c r="I20" i="8"/>
  <c r="Z20" i="8" s="1"/>
  <c r="G20" i="8"/>
  <c r="Y20" i="8" s="1"/>
  <c r="E20" i="8"/>
  <c r="X20" i="8" s="1"/>
  <c r="S19" i="8"/>
  <c r="AE19" i="8" s="1"/>
  <c r="Q19" i="8"/>
  <c r="AD19" i="8" s="1"/>
  <c r="O19" i="8"/>
  <c r="AC19" i="8" s="1"/>
  <c r="M19" i="8"/>
  <c r="AB19" i="8" s="1"/>
  <c r="K19" i="8"/>
  <c r="AA19" i="8" s="1"/>
  <c r="I19" i="8"/>
  <c r="Z19" i="8" s="1"/>
  <c r="G19" i="8"/>
  <c r="Y19" i="8" s="1"/>
  <c r="E19" i="8"/>
  <c r="X19" i="8" s="1"/>
  <c r="S18" i="8"/>
  <c r="AE18" i="8" s="1"/>
  <c r="Q18" i="8"/>
  <c r="AD18" i="8" s="1"/>
  <c r="O18" i="8"/>
  <c r="AC18" i="8" s="1"/>
  <c r="M18" i="8"/>
  <c r="AB18" i="8" s="1"/>
  <c r="K18" i="8"/>
  <c r="AA18" i="8" s="1"/>
  <c r="I18" i="8"/>
  <c r="G18" i="8"/>
  <c r="Y18" i="8" s="1"/>
  <c r="E18" i="8"/>
  <c r="X18" i="8" s="1"/>
  <c r="S17" i="8"/>
  <c r="AE17" i="8" s="1"/>
  <c r="Q17" i="8"/>
  <c r="AD17" i="8" s="1"/>
  <c r="O17" i="8"/>
  <c r="AC17" i="8" s="1"/>
  <c r="M17" i="8"/>
  <c r="AB17" i="8" s="1"/>
  <c r="K17" i="8"/>
  <c r="AA17" i="8" s="1"/>
  <c r="I17" i="8"/>
  <c r="Z17" i="8" s="1"/>
  <c r="G17" i="8"/>
  <c r="Y17" i="8" s="1"/>
  <c r="E17" i="8"/>
  <c r="S16" i="8"/>
  <c r="AE16" i="8" s="1"/>
  <c r="Q16" i="8"/>
  <c r="AD16" i="8" s="1"/>
  <c r="O16" i="8"/>
  <c r="AC16" i="8" s="1"/>
  <c r="M16" i="8"/>
  <c r="AB16" i="8" s="1"/>
  <c r="K16" i="8"/>
  <c r="AA16" i="8" s="1"/>
  <c r="I16" i="8"/>
  <c r="Z16" i="8" s="1"/>
  <c r="G16" i="8"/>
  <c r="Y16" i="8" s="1"/>
  <c r="E16" i="8"/>
  <c r="S15" i="8"/>
  <c r="AE15" i="8" s="1"/>
  <c r="Q15" i="8"/>
  <c r="AD15" i="8" s="1"/>
  <c r="O15" i="8"/>
  <c r="AC15" i="8" s="1"/>
  <c r="M15" i="8"/>
  <c r="AB15" i="8" s="1"/>
  <c r="K15" i="8"/>
  <c r="AA15" i="8" s="1"/>
  <c r="I15" i="8"/>
  <c r="Z15" i="8" s="1"/>
  <c r="G15" i="8"/>
  <c r="Y15" i="8" s="1"/>
  <c r="E15" i="8"/>
  <c r="X15" i="8" s="1"/>
  <c r="S14" i="8"/>
  <c r="AE14" i="8" s="1"/>
  <c r="Q14" i="8"/>
  <c r="AD14" i="8" s="1"/>
  <c r="O14" i="8"/>
  <c r="AC14" i="8" s="1"/>
  <c r="M14" i="8"/>
  <c r="AB14" i="8" s="1"/>
  <c r="K14" i="8"/>
  <c r="AA14" i="8" s="1"/>
  <c r="I14" i="8"/>
  <c r="Z14" i="8" s="1"/>
  <c r="G14" i="8"/>
  <c r="Y14" i="8" s="1"/>
  <c r="E14" i="8"/>
  <c r="X14" i="8" s="1"/>
  <c r="S13" i="8"/>
  <c r="AE13" i="8" s="1"/>
  <c r="Q13" i="8"/>
  <c r="AD13" i="8" s="1"/>
  <c r="O13" i="8"/>
  <c r="AC13" i="8" s="1"/>
  <c r="M13" i="8"/>
  <c r="AB13" i="8" s="1"/>
  <c r="K13" i="8"/>
  <c r="AA13" i="8" s="1"/>
  <c r="I13" i="8"/>
  <c r="Z13" i="8" s="1"/>
  <c r="G13" i="8"/>
  <c r="Y13" i="8" s="1"/>
  <c r="E13" i="8"/>
  <c r="X13" i="8" s="1"/>
  <c r="S12" i="8"/>
  <c r="AE12" i="8" s="1"/>
  <c r="Q12" i="8"/>
  <c r="AD12" i="8" s="1"/>
  <c r="O12" i="8"/>
  <c r="AC12" i="8" s="1"/>
  <c r="M12" i="8"/>
  <c r="AB12" i="8" s="1"/>
  <c r="K12" i="8"/>
  <c r="AA12" i="8" s="1"/>
  <c r="I12" i="8"/>
  <c r="Z12" i="8" s="1"/>
  <c r="G12" i="8"/>
  <c r="Y12" i="8" s="1"/>
  <c r="E12" i="8"/>
  <c r="X12" i="8" s="1"/>
  <c r="S11" i="8"/>
  <c r="AE11" i="8" s="1"/>
  <c r="Q11" i="8"/>
  <c r="AD11" i="8" s="1"/>
  <c r="O11" i="8"/>
  <c r="AC11" i="8" s="1"/>
  <c r="M11" i="8"/>
  <c r="AB11" i="8" s="1"/>
  <c r="K11" i="8"/>
  <c r="AA11" i="8" s="1"/>
  <c r="I11" i="8"/>
  <c r="Z11" i="8" s="1"/>
  <c r="G11" i="8"/>
  <c r="E11" i="8"/>
  <c r="X11" i="8" s="1"/>
  <c r="S10" i="8"/>
  <c r="AE10" i="8" s="1"/>
  <c r="Q10" i="8"/>
  <c r="AD10" i="8" s="1"/>
  <c r="O10" i="8"/>
  <c r="AC10" i="8" s="1"/>
  <c r="M10" i="8"/>
  <c r="AB10" i="8" s="1"/>
  <c r="K10" i="8"/>
  <c r="AA10" i="8" s="1"/>
  <c r="I10" i="8"/>
  <c r="Z10" i="8" s="1"/>
  <c r="G10" i="8"/>
  <c r="Y10" i="8" s="1"/>
  <c r="E10" i="8"/>
  <c r="S9" i="8"/>
  <c r="AE9" i="8" s="1"/>
  <c r="Q9" i="8"/>
  <c r="AD9" i="8" s="1"/>
  <c r="O9" i="8"/>
  <c r="AC9" i="8" s="1"/>
  <c r="M9" i="8"/>
  <c r="AB9" i="8" s="1"/>
  <c r="K9" i="8"/>
  <c r="AA9" i="8" s="1"/>
  <c r="I9" i="8"/>
  <c r="Z9" i="8" s="1"/>
  <c r="G9" i="8"/>
  <c r="Y9" i="8" s="1"/>
  <c r="E9" i="8"/>
  <c r="X9" i="8" s="1"/>
  <c r="S8" i="8"/>
  <c r="AE8" i="8" s="1"/>
  <c r="Q8" i="8"/>
  <c r="AD8" i="8" s="1"/>
  <c r="O8" i="8"/>
  <c r="AC8" i="8" s="1"/>
  <c r="M8" i="8"/>
  <c r="AB8" i="8" s="1"/>
  <c r="K8" i="8"/>
  <c r="AA8" i="8" s="1"/>
  <c r="I8" i="8"/>
  <c r="Z8" i="8" s="1"/>
  <c r="G8" i="8"/>
  <c r="Y8" i="8" s="1"/>
  <c r="E8" i="8"/>
  <c r="X8" i="8" s="1"/>
  <c r="S7" i="8"/>
  <c r="AE7" i="8" s="1"/>
  <c r="Q7" i="8"/>
  <c r="AD7" i="8" s="1"/>
  <c r="O7" i="8"/>
  <c r="AC7" i="8" s="1"/>
  <c r="M7" i="8"/>
  <c r="AB7" i="8" s="1"/>
  <c r="K7" i="8"/>
  <c r="AA7" i="8" s="1"/>
  <c r="I7" i="8"/>
  <c r="Z7" i="8" s="1"/>
  <c r="G7" i="8"/>
  <c r="Y7" i="8" s="1"/>
  <c r="E7" i="8"/>
  <c r="X7" i="8" s="1"/>
  <c r="S6" i="8"/>
  <c r="AE6" i="8" s="1"/>
  <c r="Q6" i="8"/>
  <c r="AD6" i="8" s="1"/>
  <c r="O6" i="8"/>
  <c r="AC6" i="8" s="1"/>
  <c r="M6" i="8"/>
  <c r="AB6" i="8" s="1"/>
  <c r="K6" i="8"/>
  <c r="AA6" i="8" s="1"/>
  <c r="I6" i="8"/>
  <c r="Z6" i="8" s="1"/>
  <c r="G6" i="8"/>
  <c r="Y6" i="8" s="1"/>
  <c r="E6" i="8"/>
  <c r="X6" i="8" s="1"/>
  <c r="S5" i="8"/>
  <c r="AE5" i="8" s="1"/>
  <c r="Q5" i="8"/>
  <c r="AD5" i="8" s="1"/>
  <c r="O5" i="8"/>
  <c r="AC5" i="8" s="1"/>
  <c r="M5" i="8"/>
  <c r="AB5" i="8" s="1"/>
  <c r="K5" i="8"/>
  <c r="AA5" i="8" s="1"/>
  <c r="I5" i="8"/>
  <c r="Z5" i="8" s="1"/>
  <c r="G5" i="8"/>
  <c r="Y5" i="8" s="1"/>
  <c r="E5" i="8"/>
  <c r="X5" i="8" s="1"/>
  <c r="S4" i="8"/>
  <c r="AE4" i="8" s="1"/>
  <c r="Q4" i="8"/>
  <c r="AD4" i="8" s="1"/>
  <c r="O4" i="8"/>
  <c r="AC4" i="8" s="1"/>
  <c r="M4" i="8"/>
  <c r="AB4" i="8" s="1"/>
  <c r="K4" i="8"/>
  <c r="AA4" i="8" s="1"/>
  <c r="I4" i="8"/>
  <c r="Z4" i="8" s="1"/>
  <c r="G4" i="8"/>
  <c r="Y4" i="8" s="1"/>
  <c r="E4" i="8"/>
  <c r="S3" i="8"/>
  <c r="Q3" i="8"/>
  <c r="O3" i="8"/>
  <c r="M3" i="8"/>
  <c r="K3" i="8"/>
  <c r="I3" i="8"/>
  <c r="G3" i="8"/>
  <c r="E3" i="8"/>
  <c r="S2" i="8"/>
  <c r="AE2" i="8" s="1"/>
  <c r="Q2" i="8"/>
  <c r="AD2" i="8" s="1"/>
  <c r="O2" i="8"/>
  <c r="AC2" i="8" s="1"/>
  <c r="M2" i="8"/>
  <c r="AB2" i="8" s="1"/>
  <c r="K2" i="8"/>
  <c r="AA2" i="8" s="1"/>
  <c r="I2" i="8"/>
  <c r="Z2" i="8" s="1"/>
  <c r="G2" i="8"/>
  <c r="Y2" i="8" s="1"/>
  <c r="E2" i="8"/>
  <c r="D39" i="7"/>
  <c r="C39" i="7"/>
  <c r="B39" i="7"/>
  <c r="C43" i="6"/>
  <c r="B43" i="6"/>
  <c r="M2" i="4"/>
  <c r="P2" i="3"/>
  <c r="N2" i="3"/>
  <c r="B40" i="6"/>
  <c r="C40" i="6"/>
  <c r="D40" i="6"/>
  <c r="E40" i="6"/>
  <c r="F40" i="6"/>
  <c r="G40" i="6"/>
  <c r="D13" i="5"/>
  <c r="E71" i="4"/>
  <c r="F71" i="4"/>
  <c r="G71" i="4"/>
  <c r="H71" i="4"/>
  <c r="I71" i="4"/>
  <c r="D71" i="4"/>
  <c r="D36" i="3"/>
  <c r="N85" i="5"/>
  <c r="N86" i="5" s="1"/>
  <c r="T85" i="5"/>
  <c r="T86" i="5" s="1"/>
  <c r="U85" i="5"/>
  <c r="U86" i="5" s="1"/>
  <c r="AK84" i="5"/>
  <c r="AK85" i="5" s="1"/>
  <c r="AK86" i="5" s="1"/>
  <c r="E84" i="5"/>
  <c r="E85" i="5" s="1"/>
  <c r="E86" i="5" s="1"/>
  <c r="F84" i="5"/>
  <c r="F85" i="5" s="1"/>
  <c r="F86" i="5" s="1"/>
  <c r="G84" i="5"/>
  <c r="G85" i="5" s="1"/>
  <c r="G86" i="5" s="1"/>
  <c r="H84" i="5"/>
  <c r="H85" i="5" s="1"/>
  <c r="H86" i="5" s="1"/>
  <c r="I84" i="5"/>
  <c r="I85" i="5" s="1"/>
  <c r="I86" i="5" s="1"/>
  <c r="J84" i="5"/>
  <c r="J85" i="5" s="1"/>
  <c r="J86" i="5" s="1"/>
  <c r="K84" i="5"/>
  <c r="K85" i="5" s="1"/>
  <c r="K86" i="5" s="1"/>
  <c r="L84" i="5"/>
  <c r="L85" i="5" s="1"/>
  <c r="L86" i="5" s="1"/>
  <c r="M84" i="5"/>
  <c r="M85" i="5" s="1"/>
  <c r="M86" i="5" s="1"/>
  <c r="N84" i="5"/>
  <c r="O84" i="5"/>
  <c r="O85" i="5" s="1"/>
  <c r="O86" i="5" s="1"/>
  <c r="P84" i="5"/>
  <c r="P85" i="5" s="1"/>
  <c r="P86" i="5" s="1"/>
  <c r="Q84" i="5"/>
  <c r="Q85" i="5" s="1"/>
  <c r="Q86" i="5" s="1"/>
  <c r="R84" i="5"/>
  <c r="R85" i="5" s="1"/>
  <c r="R86" i="5" s="1"/>
  <c r="S84" i="5"/>
  <c r="S85" i="5" s="1"/>
  <c r="S86" i="5" s="1"/>
  <c r="T84" i="5"/>
  <c r="U84" i="5"/>
  <c r="V84" i="5"/>
  <c r="V85" i="5" s="1"/>
  <c r="V86" i="5" s="1"/>
  <c r="W84" i="5"/>
  <c r="W85" i="5" s="1"/>
  <c r="W86" i="5" s="1"/>
  <c r="X84" i="5"/>
  <c r="X85" i="5" s="1"/>
  <c r="X86" i="5" s="1"/>
  <c r="Y84" i="5"/>
  <c r="Y85" i="5" s="1"/>
  <c r="Y86" i="5" s="1"/>
  <c r="Z84" i="5"/>
  <c r="Z85" i="5" s="1"/>
  <c r="Z86" i="5" s="1"/>
  <c r="AA84" i="5"/>
  <c r="AA85" i="5" s="1"/>
  <c r="AA86" i="5" s="1"/>
  <c r="AB84" i="5"/>
  <c r="AB85" i="5" s="1"/>
  <c r="AB86" i="5" s="1"/>
  <c r="AC84" i="5"/>
  <c r="AC85" i="5" s="1"/>
  <c r="AC86" i="5" s="1"/>
  <c r="AD84" i="5"/>
  <c r="AD85" i="5" s="1"/>
  <c r="AD86" i="5" s="1"/>
  <c r="AE84" i="5"/>
  <c r="AE85" i="5" s="1"/>
  <c r="AE86" i="5" s="1"/>
  <c r="AF84" i="5"/>
  <c r="AF85" i="5" s="1"/>
  <c r="AF86" i="5" s="1"/>
  <c r="AG84" i="5"/>
  <c r="AG85" i="5" s="1"/>
  <c r="AG86" i="5" s="1"/>
  <c r="AH84" i="5"/>
  <c r="AH85" i="5" s="1"/>
  <c r="AH86" i="5" s="1"/>
  <c r="AI84" i="5"/>
  <c r="AI85" i="5" s="1"/>
  <c r="AI86" i="5" s="1"/>
  <c r="AJ84" i="5"/>
  <c r="AJ85" i="5" s="1"/>
  <c r="AJ86" i="5" s="1"/>
  <c r="D84" i="5"/>
  <c r="D85" i="5" s="1"/>
  <c r="AK69" i="5"/>
  <c r="AK70" i="5" s="1"/>
  <c r="AK71" i="5" s="1"/>
  <c r="E69" i="5"/>
  <c r="E70" i="5" s="1"/>
  <c r="E71" i="5" s="1"/>
  <c r="F69" i="5"/>
  <c r="F70" i="5" s="1"/>
  <c r="F71" i="5" s="1"/>
  <c r="G69" i="5"/>
  <c r="G70" i="5" s="1"/>
  <c r="G71" i="5" s="1"/>
  <c r="H69" i="5"/>
  <c r="H70" i="5" s="1"/>
  <c r="H71" i="5" s="1"/>
  <c r="I69" i="5"/>
  <c r="I70" i="5" s="1"/>
  <c r="I71" i="5" s="1"/>
  <c r="J69" i="5"/>
  <c r="J70" i="5" s="1"/>
  <c r="J71" i="5" s="1"/>
  <c r="K69" i="5"/>
  <c r="K70" i="5" s="1"/>
  <c r="K71" i="5" s="1"/>
  <c r="L69" i="5"/>
  <c r="L70" i="5" s="1"/>
  <c r="L71" i="5" s="1"/>
  <c r="M69" i="5"/>
  <c r="M70" i="5" s="1"/>
  <c r="M71" i="5" s="1"/>
  <c r="N69" i="5"/>
  <c r="N70" i="5" s="1"/>
  <c r="N71" i="5" s="1"/>
  <c r="O69" i="5"/>
  <c r="O70" i="5" s="1"/>
  <c r="O71" i="5" s="1"/>
  <c r="P69" i="5"/>
  <c r="P70" i="5" s="1"/>
  <c r="P71" i="5" s="1"/>
  <c r="Q69" i="5"/>
  <c r="Q70" i="5" s="1"/>
  <c r="Q71" i="5" s="1"/>
  <c r="R69" i="5"/>
  <c r="R70" i="5" s="1"/>
  <c r="R71" i="5" s="1"/>
  <c r="S69" i="5"/>
  <c r="S70" i="5" s="1"/>
  <c r="S71" i="5" s="1"/>
  <c r="T69" i="5"/>
  <c r="T70" i="5" s="1"/>
  <c r="T71" i="5" s="1"/>
  <c r="U69" i="5"/>
  <c r="U70" i="5" s="1"/>
  <c r="U71" i="5" s="1"/>
  <c r="V69" i="5"/>
  <c r="V70" i="5" s="1"/>
  <c r="V71" i="5" s="1"/>
  <c r="W69" i="5"/>
  <c r="W70" i="5" s="1"/>
  <c r="W71" i="5" s="1"/>
  <c r="X69" i="5"/>
  <c r="X70" i="5" s="1"/>
  <c r="X71" i="5" s="1"/>
  <c r="Y69" i="5"/>
  <c r="Y70" i="5" s="1"/>
  <c r="Y71" i="5" s="1"/>
  <c r="Z69" i="5"/>
  <c r="Z70" i="5" s="1"/>
  <c r="Z71" i="5" s="1"/>
  <c r="AA69" i="5"/>
  <c r="AA70" i="5" s="1"/>
  <c r="AA71" i="5" s="1"/>
  <c r="AB69" i="5"/>
  <c r="AB70" i="5" s="1"/>
  <c r="AB71" i="5" s="1"/>
  <c r="AC69" i="5"/>
  <c r="AC70" i="5" s="1"/>
  <c r="AC71" i="5" s="1"/>
  <c r="AD69" i="5"/>
  <c r="AD70" i="5" s="1"/>
  <c r="AD71" i="5" s="1"/>
  <c r="AE69" i="5"/>
  <c r="AE70" i="5" s="1"/>
  <c r="AE71" i="5" s="1"/>
  <c r="AF69" i="5"/>
  <c r="AF70" i="5" s="1"/>
  <c r="AF71" i="5" s="1"/>
  <c r="AG69" i="5"/>
  <c r="AG70" i="5" s="1"/>
  <c r="AG71" i="5" s="1"/>
  <c r="AH69" i="5"/>
  <c r="AH70" i="5" s="1"/>
  <c r="AH71" i="5" s="1"/>
  <c r="AI69" i="5"/>
  <c r="AI70" i="5" s="1"/>
  <c r="AI71" i="5" s="1"/>
  <c r="AJ69" i="5"/>
  <c r="AJ70" i="5" s="1"/>
  <c r="AJ71" i="5" s="1"/>
  <c r="D69" i="5"/>
  <c r="D70" i="5" s="1"/>
  <c r="D71" i="5" s="1"/>
  <c r="AK55" i="5"/>
  <c r="AK56" i="5" s="1"/>
  <c r="E54" i="5"/>
  <c r="E55" i="5" s="1"/>
  <c r="F54" i="5"/>
  <c r="F55" i="5" s="1"/>
  <c r="F56" i="5" s="1"/>
  <c r="G54" i="5"/>
  <c r="G55" i="5" s="1"/>
  <c r="G56" i="5" s="1"/>
  <c r="H54" i="5"/>
  <c r="H55" i="5" s="1"/>
  <c r="H56" i="5" s="1"/>
  <c r="I54" i="5"/>
  <c r="I55" i="5" s="1"/>
  <c r="I56" i="5" s="1"/>
  <c r="J54" i="5"/>
  <c r="J55" i="5" s="1"/>
  <c r="J56" i="5" s="1"/>
  <c r="K54" i="5"/>
  <c r="K55" i="5" s="1"/>
  <c r="K56" i="5" s="1"/>
  <c r="L54" i="5"/>
  <c r="L55" i="5" s="1"/>
  <c r="L56" i="5" s="1"/>
  <c r="M54" i="5"/>
  <c r="M55" i="5" s="1"/>
  <c r="M56" i="5" s="1"/>
  <c r="N54" i="5"/>
  <c r="N55" i="5" s="1"/>
  <c r="N56" i="5" s="1"/>
  <c r="O54" i="5"/>
  <c r="O55" i="5" s="1"/>
  <c r="O56" i="5" s="1"/>
  <c r="P54" i="5"/>
  <c r="P55" i="5" s="1"/>
  <c r="P56" i="5" s="1"/>
  <c r="Q54" i="5"/>
  <c r="Q55" i="5" s="1"/>
  <c r="Q56" i="5" s="1"/>
  <c r="R54" i="5"/>
  <c r="R55" i="5" s="1"/>
  <c r="R56" i="5" s="1"/>
  <c r="S54" i="5"/>
  <c r="S55" i="5" s="1"/>
  <c r="S56" i="5" s="1"/>
  <c r="T54" i="5"/>
  <c r="T55" i="5" s="1"/>
  <c r="T56" i="5" s="1"/>
  <c r="U54" i="5"/>
  <c r="U55" i="5" s="1"/>
  <c r="U56" i="5" s="1"/>
  <c r="V54" i="5"/>
  <c r="V55" i="5" s="1"/>
  <c r="V56" i="5" s="1"/>
  <c r="W54" i="5"/>
  <c r="W55" i="5" s="1"/>
  <c r="W56" i="5" s="1"/>
  <c r="X54" i="5"/>
  <c r="X55" i="5" s="1"/>
  <c r="X56" i="5" s="1"/>
  <c r="Y54" i="5"/>
  <c r="Y55" i="5" s="1"/>
  <c r="Y56" i="5" s="1"/>
  <c r="Z54" i="5"/>
  <c r="Z55" i="5" s="1"/>
  <c r="Z56" i="5" s="1"/>
  <c r="AA54" i="5"/>
  <c r="AA55" i="5" s="1"/>
  <c r="AA56" i="5" s="1"/>
  <c r="AB54" i="5"/>
  <c r="AB55" i="5" s="1"/>
  <c r="AB56" i="5" s="1"/>
  <c r="AC54" i="5"/>
  <c r="AC55" i="5" s="1"/>
  <c r="AC56" i="5" s="1"/>
  <c r="AD54" i="5"/>
  <c r="AD55" i="5" s="1"/>
  <c r="AD56" i="5" s="1"/>
  <c r="AE54" i="5"/>
  <c r="AE55" i="5" s="1"/>
  <c r="AE56" i="5" s="1"/>
  <c r="AF54" i="5"/>
  <c r="AF56" i="5" s="1"/>
  <c r="AG54" i="5"/>
  <c r="AG55" i="5" s="1"/>
  <c r="AG56" i="5" s="1"/>
  <c r="AH54" i="5"/>
  <c r="AH55" i="5" s="1"/>
  <c r="AH56" i="5" s="1"/>
  <c r="AI54" i="5"/>
  <c r="AI55" i="5" s="1"/>
  <c r="AI56" i="5" s="1"/>
  <c r="AJ54" i="5"/>
  <c r="AJ55" i="5" s="1"/>
  <c r="AJ56" i="5" s="1"/>
  <c r="AK54" i="5"/>
  <c r="D54" i="5"/>
  <c r="D55" i="5" s="1"/>
  <c r="D56" i="5" s="1"/>
  <c r="V39" i="5"/>
  <c r="V40" i="5" s="1"/>
  <c r="P39" i="5"/>
  <c r="P40" i="5" s="1"/>
  <c r="P41" i="5" s="1"/>
  <c r="H39" i="5"/>
  <c r="H40" i="5" s="1"/>
  <c r="H41" i="5" s="1"/>
  <c r="F39" i="5"/>
  <c r="F40" i="5" s="1"/>
  <c r="F41" i="5" s="1"/>
  <c r="E39" i="5"/>
  <c r="E40" i="5" s="1"/>
  <c r="G39" i="5"/>
  <c r="G40" i="5" s="1"/>
  <c r="G41" i="5" s="1"/>
  <c r="I39" i="5"/>
  <c r="I40" i="5" s="1"/>
  <c r="I41" i="5" s="1"/>
  <c r="J39" i="5"/>
  <c r="J40" i="5" s="1"/>
  <c r="J41" i="5" s="1"/>
  <c r="K39" i="5"/>
  <c r="K40" i="5" s="1"/>
  <c r="K41" i="5" s="1"/>
  <c r="L39" i="5"/>
  <c r="L40" i="5" s="1"/>
  <c r="L41" i="5" s="1"/>
  <c r="M39" i="5"/>
  <c r="M40" i="5" s="1"/>
  <c r="M41" i="5" s="1"/>
  <c r="N39" i="5"/>
  <c r="N40" i="5" s="1"/>
  <c r="N41" i="5" s="1"/>
  <c r="O39" i="5"/>
  <c r="O40" i="5" s="1"/>
  <c r="O41" i="5" s="1"/>
  <c r="Q39" i="5"/>
  <c r="Q40" i="5" s="1"/>
  <c r="Q41" i="5" s="1"/>
  <c r="R39" i="5"/>
  <c r="R40" i="5" s="1"/>
  <c r="R41" i="5" s="1"/>
  <c r="S39" i="5"/>
  <c r="S40" i="5" s="1"/>
  <c r="T39" i="5"/>
  <c r="T40" i="5" s="1"/>
  <c r="T41" i="5" s="1"/>
  <c r="U39" i="5"/>
  <c r="U40" i="5" s="1"/>
  <c r="U41" i="5" s="1"/>
  <c r="W39" i="5"/>
  <c r="W40" i="5" s="1"/>
  <c r="W41" i="5" s="1"/>
  <c r="X39" i="5"/>
  <c r="X40" i="5" s="1"/>
  <c r="X41" i="5" s="1"/>
  <c r="Y39" i="5"/>
  <c r="Y40" i="5" s="1"/>
  <c r="Y41" i="5" s="1"/>
  <c r="Z39" i="5"/>
  <c r="Z40" i="5" s="1"/>
  <c r="AA39" i="5"/>
  <c r="AA40" i="5" s="1"/>
  <c r="AA41" i="5" s="1"/>
  <c r="AB39" i="5"/>
  <c r="AB40" i="5" s="1"/>
  <c r="AB41" i="5" s="1"/>
  <c r="AC39" i="5"/>
  <c r="AC40" i="5" s="1"/>
  <c r="AC41" i="5" s="1"/>
  <c r="AD39" i="5"/>
  <c r="AD40" i="5" s="1"/>
  <c r="AD41" i="5" s="1"/>
  <c r="AE39" i="5"/>
  <c r="AE40" i="5" s="1"/>
  <c r="AF39" i="5"/>
  <c r="AF40" i="5" s="1"/>
  <c r="AF41" i="5" s="1"/>
  <c r="AG39" i="5"/>
  <c r="AG40" i="5" s="1"/>
  <c r="AG41" i="5" s="1"/>
  <c r="AH39" i="5"/>
  <c r="AH40" i="5" s="1"/>
  <c r="AH41" i="5" s="1"/>
  <c r="AI39" i="5"/>
  <c r="AI40" i="5" s="1"/>
  <c r="AI41" i="5" s="1"/>
  <c r="AJ39" i="5"/>
  <c r="AJ40" i="5" s="1"/>
  <c r="AJ41" i="5" s="1"/>
  <c r="AK39" i="5"/>
  <c r="AK40" i="5" s="1"/>
  <c r="AK41" i="5" s="1"/>
  <c r="D39" i="5"/>
  <c r="D40" i="5" s="1"/>
  <c r="L79" i="1"/>
  <c r="P77" i="1"/>
  <c r="P78" i="1" s="1"/>
  <c r="Q77" i="1"/>
  <c r="Q78" i="1" s="1"/>
  <c r="AE77" i="1"/>
  <c r="AE78" i="1" s="1"/>
  <c r="AF77" i="1"/>
  <c r="AF78" i="1" s="1"/>
  <c r="AG77" i="1"/>
  <c r="AG78" i="1" s="1"/>
  <c r="AH77" i="1"/>
  <c r="AH78" i="1" s="1"/>
  <c r="AI77" i="1"/>
  <c r="AI78" i="1" s="1"/>
  <c r="AJ77" i="1"/>
  <c r="AJ78" i="1" s="1"/>
  <c r="AK77" i="1"/>
  <c r="AK78" i="1" s="1"/>
  <c r="M76" i="1"/>
  <c r="M77" i="1" s="1"/>
  <c r="M78" i="1" s="1"/>
  <c r="N76" i="1"/>
  <c r="N77" i="1" s="1"/>
  <c r="N78" i="1" s="1"/>
  <c r="O76" i="1"/>
  <c r="P76" i="1"/>
  <c r="Q76" i="1"/>
  <c r="R76" i="1"/>
  <c r="R77" i="1" s="1"/>
  <c r="R78" i="1" s="1"/>
  <c r="S76" i="1"/>
  <c r="S77" i="1" s="1"/>
  <c r="S78" i="1" s="1"/>
  <c r="T76" i="1"/>
  <c r="T77" i="1" s="1"/>
  <c r="T78" i="1" s="1"/>
  <c r="U76" i="1"/>
  <c r="U77" i="1" s="1"/>
  <c r="U78" i="1" s="1"/>
  <c r="V76" i="1"/>
  <c r="V77" i="1" s="1"/>
  <c r="V78" i="1" s="1"/>
  <c r="W76" i="1"/>
  <c r="W77" i="1" s="1"/>
  <c r="W78" i="1" s="1"/>
  <c r="X76" i="1"/>
  <c r="X77" i="1" s="1"/>
  <c r="X78" i="1" s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L77" i="1" s="1"/>
  <c r="AL78" i="1" s="1"/>
  <c r="AM76" i="1"/>
  <c r="AM77" i="1" s="1"/>
  <c r="AN76" i="1"/>
  <c r="AN77" i="1" s="1"/>
  <c r="AN78" i="1" s="1"/>
  <c r="AO76" i="1"/>
  <c r="AO77" i="1" s="1"/>
  <c r="AO78" i="1" s="1"/>
  <c r="AP76" i="1"/>
  <c r="AP77" i="1" s="1"/>
  <c r="AP78" i="1" s="1"/>
  <c r="AQ76" i="1"/>
  <c r="AQ77" i="1" s="1"/>
  <c r="AQ78" i="1" s="1"/>
  <c r="AR76" i="1"/>
  <c r="AR77" i="1" s="1"/>
  <c r="AR78" i="1" s="1"/>
  <c r="AS76" i="1"/>
  <c r="L76" i="1"/>
  <c r="P65" i="1"/>
  <c r="Q65" i="1"/>
  <c r="R65" i="1"/>
  <c r="S65" i="1"/>
  <c r="T65" i="1"/>
  <c r="U65" i="1"/>
  <c r="V65" i="1"/>
  <c r="W65" i="1"/>
  <c r="X65" i="1"/>
  <c r="Y65" i="1"/>
  <c r="Y77" i="1" s="1"/>
  <c r="Y78" i="1" s="1"/>
  <c r="Z65" i="1"/>
  <c r="Z77" i="1" s="1"/>
  <c r="Z78" i="1" s="1"/>
  <c r="AA65" i="1"/>
  <c r="AA77" i="1" s="1"/>
  <c r="AB65" i="1"/>
  <c r="AB77" i="1" s="1"/>
  <c r="AB78" i="1" s="1"/>
  <c r="AC65" i="1"/>
  <c r="AC77" i="1" s="1"/>
  <c r="AC78" i="1" s="1"/>
  <c r="AD65" i="1"/>
  <c r="AD77" i="1" s="1"/>
  <c r="AD78" i="1" s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S77" i="1" s="1"/>
  <c r="AS78" i="1" s="1"/>
  <c r="M65" i="1"/>
  <c r="N65" i="1"/>
  <c r="O65" i="1"/>
  <c r="O77" i="1" s="1"/>
  <c r="O78" i="1" s="1"/>
  <c r="L65" i="1"/>
  <c r="L77" i="1" s="1"/>
  <c r="L78" i="1" s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58" i="1"/>
  <c r="N2" i="4"/>
  <c r="O2" i="4"/>
  <c r="P2" i="4"/>
  <c r="M3" i="4"/>
  <c r="N3" i="4"/>
  <c r="O3" i="4"/>
  <c r="P3" i="4"/>
  <c r="M4" i="4"/>
  <c r="N4" i="4"/>
  <c r="O4" i="4"/>
  <c r="P4" i="4"/>
  <c r="M5" i="4"/>
  <c r="N5" i="4"/>
  <c r="O5" i="4"/>
  <c r="P5" i="4"/>
  <c r="M6" i="4"/>
  <c r="N6" i="4"/>
  <c r="O6" i="4"/>
  <c r="P6" i="4"/>
  <c r="M7" i="4"/>
  <c r="N7" i="4"/>
  <c r="O7" i="4"/>
  <c r="P7" i="4"/>
  <c r="M8" i="4"/>
  <c r="N8" i="4"/>
  <c r="O8" i="4"/>
  <c r="P8" i="4"/>
  <c r="M9" i="4"/>
  <c r="N9" i="4"/>
  <c r="O9" i="4"/>
  <c r="P9" i="4"/>
  <c r="M10" i="4"/>
  <c r="N10" i="4"/>
  <c r="O10" i="4"/>
  <c r="P10" i="4"/>
  <c r="M11" i="4"/>
  <c r="N11" i="4"/>
  <c r="O11" i="4"/>
  <c r="P11" i="4"/>
  <c r="M12" i="4"/>
  <c r="N12" i="4"/>
  <c r="O12" i="4"/>
  <c r="P12" i="4"/>
  <c r="M13" i="4"/>
  <c r="N13" i="4"/>
  <c r="O13" i="4"/>
  <c r="P13" i="4"/>
  <c r="M14" i="4"/>
  <c r="N14" i="4"/>
  <c r="O14" i="4"/>
  <c r="P14" i="4"/>
  <c r="M15" i="4"/>
  <c r="N15" i="4"/>
  <c r="O15" i="4"/>
  <c r="P15" i="4"/>
  <c r="M16" i="4"/>
  <c r="N16" i="4"/>
  <c r="O16" i="4"/>
  <c r="P16" i="4"/>
  <c r="M17" i="4"/>
  <c r="N17" i="4"/>
  <c r="O17" i="4"/>
  <c r="P17" i="4"/>
  <c r="M18" i="4"/>
  <c r="N18" i="4"/>
  <c r="O18" i="4"/>
  <c r="P18" i="4"/>
  <c r="M19" i="4"/>
  <c r="N19" i="4"/>
  <c r="O19" i="4"/>
  <c r="P19" i="4"/>
  <c r="M20" i="4"/>
  <c r="N20" i="4"/>
  <c r="O20" i="4"/>
  <c r="P20" i="4"/>
  <c r="M21" i="4"/>
  <c r="N21" i="4"/>
  <c r="O21" i="4"/>
  <c r="P21" i="4"/>
  <c r="M22" i="4"/>
  <c r="N22" i="4"/>
  <c r="O22" i="4"/>
  <c r="P22" i="4"/>
  <c r="M23" i="4"/>
  <c r="N23" i="4"/>
  <c r="O23" i="4"/>
  <c r="P23" i="4"/>
  <c r="M24" i="4"/>
  <c r="N24" i="4"/>
  <c r="O24" i="4"/>
  <c r="P24" i="4"/>
  <c r="M25" i="4"/>
  <c r="N25" i="4"/>
  <c r="O25" i="4"/>
  <c r="P25" i="4"/>
  <c r="M26" i="4"/>
  <c r="N26" i="4"/>
  <c r="O26" i="4"/>
  <c r="P26" i="4"/>
  <c r="M27" i="4"/>
  <c r="N27" i="4"/>
  <c r="O27" i="4"/>
  <c r="P27" i="4"/>
  <c r="M28" i="4"/>
  <c r="N28" i="4"/>
  <c r="O28" i="4"/>
  <c r="P28" i="4"/>
  <c r="M29" i="4"/>
  <c r="N29" i="4"/>
  <c r="O29" i="4"/>
  <c r="P29" i="4"/>
  <c r="M30" i="4"/>
  <c r="N30" i="4"/>
  <c r="O30" i="4"/>
  <c r="P30" i="4"/>
  <c r="M31" i="4"/>
  <c r="N31" i="4"/>
  <c r="O31" i="4"/>
  <c r="P31" i="4"/>
  <c r="M32" i="4"/>
  <c r="N32" i="4"/>
  <c r="O32" i="4"/>
  <c r="P32" i="4"/>
  <c r="M33" i="4"/>
  <c r="N33" i="4"/>
  <c r="O33" i="4"/>
  <c r="P33" i="4"/>
  <c r="M34" i="4"/>
  <c r="N34" i="4"/>
  <c r="O34" i="4"/>
  <c r="P34" i="4"/>
  <c r="M35" i="4"/>
  <c r="N35" i="4"/>
  <c r="O35" i="4"/>
  <c r="P35" i="4"/>
  <c r="M36" i="4"/>
  <c r="N36" i="4"/>
  <c r="O36" i="4"/>
  <c r="P36" i="4"/>
  <c r="M37" i="4"/>
  <c r="N37" i="4"/>
  <c r="O37" i="4"/>
  <c r="P37" i="4"/>
  <c r="M38" i="4"/>
  <c r="N38" i="4"/>
  <c r="O38" i="4"/>
  <c r="P38" i="4"/>
  <c r="M39" i="4"/>
  <c r="N39" i="4"/>
  <c r="O39" i="4"/>
  <c r="P39" i="4"/>
  <c r="M40" i="4"/>
  <c r="N40" i="4"/>
  <c r="O40" i="4"/>
  <c r="P40" i="4"/>
  <c r="M41" i="4"/>
  <c r="N41" i="4"/>
  <c r="O41" i="4"/>
  <c r="P41" i="4"/>
  <c r="M42" i="4"/>
  <c r="N42" i="4"/>
  <c r="O42" i="4"/>
  <c r="P42" i="4"/>
  <c r="M43" i="4"/>
  <c r="N43" i="4"/>
  <c r="O43" i="4"/>
  <c r="P43" i="4"/>
  <c r="M44" i="4"/>
  <c r="N44" i="4"/>
  <c r="O44" i="4"/>
  <c r="P44" i="4"/>
  <c r="M45" i="4"/>
  <c r="N45" i="4"/>
  <c r="O45" i="4"/>
  <c r="P45" i="4"/>
  <c r="M46" i="4"/>
  <c r="N46" i="4"/>
  <c r="O46" i="4"/>
  <c r="P46" i="4"/>
  <c r="M47" i="4"/>
  <c r="N47" i="4"/>
  <c r="O47" i="4"/>
  <c r="P47" i="4"/>
  <c r="M48" i="4"/>
  <c r="N48" i="4"/>
  <c r="O48" i="4"/>
  <c r="P48" i="4"/>
  <c r="M49" i="4"/>
  <c r="N49" i="4"/>
  <c r="O49" i="4"/>
  <c r="P49" i="4"/>
  <c r="M50" i="4"/>
  <c r="N50" i="4"/>
  <c r="O50" i="4"/>
  <c r="P50" i="4"/>
  <c r="M51" i="4"/>
  <c r="N51" i="4"/>
  <c r="O51" i="4"/>
  <c r="P51" i="4"/>
  <c r="M52" i="4"/>
  <c r="N52" i="4"/>
  <c r="O52" i="4"/>
  <c r="P52" i="4"/>
  <c r="M53" i="4"/>
  <c r="N53" i="4"/>
  <c r="O53" i="4"/>
  <c r="P53" i="4"/>
  <c r="M54" i="4"/>
  <c r="N54" i="4"/>
  <c r="O54" i="4"/>
  <c r="P54" i="4"/>
  <c r="M55" i="4"/>
  <c r="N55" i="4"/>
  <c r="O55" i="4"/>
  <c r="P55" i="4"/>
  <c r="M56" i="4"/>
  <c r="N56" i="4"/>
  <c r="O56" i="4"/>
  <c r="P56" i="4"/>
  <c r="M57" i="4"/>
  <c r="N57" i="4"/>
  <c r="O57" i="4"/>
  <c r="P57" i="4"/>
  <c r="M58" i="4"/>
  <c r="N58" i="4"/>
  <c r="O58" i="4"/>
  <c r="P58" i="4"/>
  <c r="M59" i="4"/>
  <c r="N59" i="4"/>
  <c r="O59" i="4"/>
  <c r="P59" i="4"/>
  <c r="M60" i="4"/>
  <c r="N60" i="4"/>
  <c r="O60" i="4"/>
  <c r="P60" i="4"/>
  <c r="M61" i="4"/>
  <c r="N61" i="4"/>
  <c r="O61" i="4"/>
  <c r="P61" i="4"/>
  <c r="M62" i="4"/>
  <c r="N62" i="4"/>
  <c r="O62" i="4"/>
  <c r="P62" i="4"/>
  <c r="M63" i="4"/>
  <c r="N63" i="4"/>
  <c r="O63" i="4"/>
  <c r="P63" i="4"/>
  <c r="M64" i="4"/>
  <c r="N64" i="4"/>
  <c r="O64" i="4"/>
  <c r="P64" i="4"/>
  <c r="M65" i="4"/>
  <c r="N65" i="4"/>
  <c r="O65" i="4"/>
  <c r="P65" i="4"/>
  <c r="M66" i="4"/>
  <c r="N66" i="4"/>
  <c r="O66" i="4"/>
  <c r="P66" i="4"/>
  <c r="M67" i="4"/>
  <c r="N67" i="4"/>
  <c r="O67" i="4"/>
  <c r="P67" i="4"/>
  <c r="M68" i="4"/>
  <c r="N68" i="4"/>
  <c r="O68" i="4"/>
  <c r="P68" i="4"/>
  <c r="M69" i="4"/>
  <c r="N69" i="4"/>
  <c r="O69" i="4"/>
  <c r="P69" i="4"/>
  <c r="M70" i="4"/>
  <c r="N70" i="4"/>
  <c r="O70" i="4"/>
  <c r="P70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2" i="4"/>
  <c r="O2" i="3"/>
  <c r="Q2" i="3"/>
  <c r="R2" i="3"/>
  <c r="O3" i="3"/>
  <c r="P3" i="3"/>
  <c r="Q3" i="3"/>
  <c r="R3" i="3"/>
  <c r="O4" i="3"/>
  <c r="P4" i="3"/>
  <c r="Q4" i="3"/>
  <c r="R4" i="3"/>
  <c r="O5" i="3"/>
  <c r="P5" i="3"/>
  <c r="Q5" i="3"/>
  <c r="R5" i="3"/>
  <c r="O6" i="3"/>
  <c r="P6" i="3"/>
  <c r="Q6" i="3"/>
  <c r="R6" i="3"/>
  <c r="O7" i="3"/>
  <c r="P7" i="3"/>
  <c r="Q7" i="3"/>
  <c r="R7" i="3"/>
  <c r="O8" i="3"/>
  <c r="P8" i="3"/>
  <c r="Q8" i="3"/>
  <c r="R8" i="3"/>
  <c r="O9" i="3"/>
  <c r="P9" i="3"/>
  <c r="Q9" i="3"/>
  <c r="R9" i="3"/>
  <c r="O10" i="3"/>
  <c r="P10" i="3"/>
  <c r="Q10" i="3"/>
  <c r="R10" i="3"/>
  <c r="O11" i="3"/>
  <c r="P11" i="3"/>
  <c r="Q11" i="3"/>
  <c r="R11" i="3"/>
  <c r="O12" i="3"/>
  <c r="P12" i="3"/>
  <c r="Q12" i="3"/>
  <c r="R12" i="3"/>
  <c r="O13" i="3"/>
  <c r="P13" i="3"/>
  <c r="Q13" i="3"/>
  <c r="R13" i="3"/>
  <c r="O14" i="3"/>
  <c r="P14" i="3"/>
  <c r="Q14" i="3"/>
  <c r="R14" i="3"/>
  <c r="O15" i="3"/>
  <c r="P15" i="3"/>
  <c r="Q15" i="3"/>
  <c r="R15" i="3"/>
  <c r="O16" i="3"/>
  <c r="P16" i="3"/>
  <c r="Q16" i="3"/>
  <c r="R16" i="3"/>
  <c r="O17" i="3"/>
  <c r="P17" i="3"/>
  <c r="Q17" i="3"/>
  <c r="R17" i="3"/>
  <c r="O18" i="3"/>
  <c r="P18" i="3"/>
  <c r="Q18" i="3"/>
  <c r="R18" i="3"/>
  <c r="O19" i="3"/>
  <c r="P19" i="3"/>
  <c r="Q19" i="3"/>
  <c r="R19" i="3"/>
  <c r="O20" i="3"/>
  <c r="P20" i="3"/>
  <c r="Q20" i="3"/>
  <c r="R20" i="3"/>
  <c r="O21" i="3"/>
  <c r="P21" i="3"/>
  <c r="Q21" i="3"/>
  <c r="R21" i="3"/>
  <c r="O22" i="3"/>
  <c r="P22" i="3"/>
  <c r="Q22" i="3"/>
  <c r="R22" i="3"/>
  <c r="O23" i="3"/>
  <c r="P23" i="3"/>
  <c r="Q23" i="3"/>
  <c r="R23" i="3"/>
  <c r="O24" i="3"/>
  <c r="P24" i="3"/>
  <c r="Q24" i="3"/>
  <c r="R24" i="3"/>
  <c r="O25" i="3"/>
  <c r="P25" i="3"/>
  <c r="Q25" i="3"/>
  <c r="R25" i="3"/>
  <c r="O26" i="3"/>
  <c r="P26" i="3"/>
  <c r="Q26" i="3"/>
  <c r="R26" i="3"/>
  <c r="O27" i="3"/>
  <c r="P27" i="3"/>
  <c r="Q27" i="3"/>
  <c r="R27" i="3"/>
  <c r="O28" i="3"/>
  <c r="P28" i="3"/>
  <c r="Q28" i="3"/>
  <c r="R28" i="3"/>
  <c r="O29" i="3"/>
  <c r="P29" i="3"/>
  <c r="Q29" i="3"/>
  <c r="R29" i="3"/>
  <c r="O30" i="3"/>
  <c r="P30" i="3"/>
  <c r="Q30" i="3"/>
  <c r="R30" i="3"/>
  <c r="O31" i="3"/>
  <c r="P31" i="3"/>
  <c r="Q31" i="3"/>
  <c r="R31" i="3"/>
  <c r="O32" i="3"/>
  <c r="P32" i="3"/>
  <c r="Q32" i="3"/>
  <c r="R32" i="3"/>
  <c r="O33" i="3"/>
  <c r="P33" i="3"/>
  <c r="Q33" i="3"/>
  <c r="R33" i="3"/>
  <c r="O34" i="3"/>
  <c r="P34" i="3"/>
  <c r="Q34" i="3"/>
  <c r="R34" i="3"/>
  <c r="O35" i="3"/>
  <c r="P35" i="3"/>
  <c r="Q35" i="3"/>
  <c r="R35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E36" i="3"/>
  <c r="F36" i="3"/>
  <c r="G36" i="3"/>
  <c r="H36" i="3"/>
  <c r="E40" i="2"/>
  <c r="F40" i="2"/>
  <c r="G40" i="2"/>
  <c r="H40" i="2"/>
  <c r="I40" i="2"/>
  <c r="J40" i="2"/>
  <c r="K40" i="2"/>
  <c r="D40" i="2"/>
  <c r="E39" i="2"/>
  <c r="F39" i="2"/>
  <c r="G39" i="2"/>
  <c r="H39" i="2"/>
  <c r="I39" i="2"/>
  <c r="J39" i="2"/>
  <c r="K39" i="2"/>
  <c r="D39" i="2"/>
  <c r="E37" i="1"/>
  <c r="E38" i="1" s="1"/>
  <c r="F37" i="1"/>
  <c r="F38" i="1" s="1"/>
  <c r="G37" i="1"/>
  <c r="G38" i="1" s="1"/>
  <c r="H37" i="1"/>
  <c r="H38" i="1" s="1"/>
  <c r="D37" i="1"/>
  <c r="D38" i="1" s="1"/>
  <c r="D42" i="5" l="1"/>
  <c r="D43" i="5" s="1"/>
  <c r="D86" i="5"/>
  <c r="D87" i="5"/>
  <c r="D88" i="5" s="1"/>
  <c r="D72" i="5"/>
  <c r="D57" i="5"/>
  <c r="B125" i="9"/>
  <c r="F117" i="8"/>
  <c r="T50" i="8"/>
  <c r="I116" i="8"/>
  <c r="I117" i="8" s="1"/>
  <c r="T54" i="8"/>
  <c r="J116" i="8"/>
  <c r="J117" i="8" s="1"/>
  <c r="T52" i="8"/>
  <c r="T62" i="8"/>
  <c r="T57" i="8"/>
  <c r="T40" i="8"/>
  <c r="T70" i="8"/>
  <c r="C116" i="8"/>
  <c r="C117" i="8" s="1"/>
  <c r="T2" i="8"/>
  <c r="T21" i="8"/>
  <c r="T61" i="8"/>
  <c r="T43" i="8"/>
  <c r="T44" i="8"/>
  <c r="T46" i="8"/>
  <c r="X2" i="8"/>
  <c r="AB21" i="8"/>
  <c r="T20" i="8"/>
  <c r="T28" i="8"/>
  <c r="T67" i="8"/>
  <c r="T37" i="8"/>
  <c r="X54" i="8"/>
  <c r="Z67" i="8"/>
  <c r="T48" i="8"/>
  <c r="T16" i="8"/>
  <c r="T33" i="8"/>
  <c r="D116" i="8"/>
  <c r="D117" i="8" s="1"/>
  <c r="T47" i="8"/>
  <c r="X50" i="8"/>
  <c r="T55" i="8"/>
  <c r="T59" i="8"/>
  <c r="T73" i="8"/>
  <c r="E116" i="8"/>
  <c r="E117" i="8" s="1"/>
  <c r="T45" i="8"/>
  <c r="T68" i="8"/>
  <c r="T75" i="8"/>
  <c r="T3" i="8"/>
  <c r="AC28" i="8"/>
  <c r="X44" i="8"/>
  <c r="T51" i="8"/>
  <c r="G116" i="8"/>
  <c r="G117" i="8" s="1"/>
  <c r="T22" i="8"/>
  <c r="H116" i="8"/>
  <c r="H117" i="8" s="1"/>
  <c r="C3" i="10"/>
  <c r="C4" i="10" s="1"/>
  <c r="D3" i="10"/>
  <c r="D4" i="10" s="1"/>
  <c r="E3" i="10"/>
  <c r="F3" i="10"/>
  <c r="G3" i="10"/>
  <c r="G4" i="10" s="1"/>
  <c r="H3" i="10"/>
  <c r="H4" i="10" s="1"/>
  <c r="I3" i="10"/>
  <c r="I4" i="10" s="1"/>
  <c r="J3" i="10"/>
  <c r="J4" i="10" s="1"/>
  <c r="E4" i="10"/>
  <c r="F4" i="10"/>
  <c r="B141" i="9"/>
  <c r="B142" i="9" s="1"/>
  <c r="B140" i="9"/>
  <c r="B126" i="9"/>
  <c r="B124" i="9"/>
  <c r="B109" i="9"/>
  <c r="B110" i="9" s="1"/>
  <c r="B108" i="9"/>
  <c r="B94" i="9"/>
  <c r="B28" i="9"/>
  <c r="B76" i="9"/>
  <c r="J43" i="9"/>
  <c r="J44" i="9" s="1"/>
  <c r="J59" i="9"/>
  <c r="J60" i="9" s="1"/>
  <c r="N75" i="9"/>
  <c r="N76" i="9" s="1"/>
  <c r="AH75" i="9"/>
  <c r="AH76" i="9" s="1"/>
  <c r="AE43" i="9"/>
  <c r="AE44" i="9" s="1"/>
  <c r="G75" i="9"/>
  <c r="G76" i="9" s="1"/>
  <c r="D43" i="9"/>
  <c r="D44" i="9" s="1"/>
  <c r="C43" i="9"/>
  <c r="C44" i="9" s="1"/>
  <c r="K75" i="9"/>
  <c r="K76" i="9" s="1"/>
  <c r="AE75" i="9"/>
  <c r="AE76" i="9" s="1"/>
  <c r="W43" i="9"/>
  <c r="W44" i="9" s="1"/>
  <c r="G59" i="9"/>
  <c r="G60" i="9" s="1"/>
  <c r="O75" i="9"/>
  <c r="O76" i="9" s="1"/>
  <c r="AI75" i="9"/>
  <c r="AI76" i="9" s="1"/>
  <c r="J75" i="9"/>
  <c r="J76" i="9" s="1"/>
  <c r="K27" i="9"/>
  <c r="K28" i="9" s="1"/>
  <c r="AD75" i="9"/>
  <c r="AD76" i="9" s="1"/>
  <c r="AD27" i="9"/>
  <c r="AD28" i="9" s="1"/>
  <c r="Q75" i="9"/>
  <c r="Q76" i="9" s="1"/>
  <c r="AK75" i="9"/>
  <c r="AK76" i="9" s="1"/>
  <c r="AC75" i="9"/>
  <c r="AC76" i="9" s="1"/>
  <c r="K59" i="9"/>
  <c r="K60" i="9" s="1"/>
  <c r="AE59" i="9"/>
  <c r="AE60" i="9" s="1"/>
  <c r="B14" i="9"/>
  <c r="T30" i="8"/>
  <c r="X30" i="8"/>
  <c r="T13" i="8"/>
  <c r="T71" i="8"/>
  <c r="T63" i="8"/>
  <c r="T26" i="8"/>
  <c r="T36" i="8"/>
  <c r="T41" i="8"/>
  <c r="T19" i="8"/>
  <c r="T35" i="8"/>
  <c r="Y35" i="8"/>
  <c r="T49" i="8"/>
  <c r="T9" i="8"/>
  <c r="T32" i="8"/>
  <c r="T39" i="8"/>
  <c r="T7" i="8"/>
  <c r="T18" i="8"/>
  <c r="Z18" i="8"/>
  <c r="Y47" i="8"/>
  <c r="AE60" i="8"/>
  <c r="T72" i="8"/>
  <c r="X69" i="8"/>
  <c r="T12" i="8"/>
  <c r="T29" i="8"/>
  <c r="T60" i="8"/>
  <c r="T64" i="8"/>
  <c r="X62" i="8"/>
  <c r="X4" i="8"/>
  <c r="T4" i="8"/>
  <c r="T5" i="8"/>
  <c r="Y11" i="8"/>
  <c r="T11" i="8"/>
  <c r="T15" i="8"/>
  <c r="T27" i="8"/>
  <c r="X23" i="8"/>
  <c r="T23" i="8"/>
  <c r="T58" i="8"/>
  <c r="X57" i="8"/>
  <c r="T6" i="8"/>
  <c r="T56" i="8"/>
  <c r="T65" i="8"/>
  <c r="T8" i="8"/>
  <c r="T34" i="8"/>
  <c r="X34" i="8"/>
  <c r="X24" i="8"/>
  <c r="T24" i="8"/>
  <c r="T25" i="8"/>
  <c r="T31" i="8"/>
  <c r="T66" i="8"/>
  <c r="X17" i="8"/>
  <c r="T17" i="8"/>
  <c r="T53" i="8"/>
  <c r="T42" i="8"/>
  <c r="X43" i="8"/>
  <c r="T69" i="8"/>
  <c r="X70" i="8"/>
  <c r="T10" i="8"/>
  <c r="X10" i="8"/>
  <c r="Y51" i="8"/>
  <c r="T74" i="8"/>
  <c r="X16" i="8"/>
  <c r="T14" i="8"/>
  <c r="T38" i="8"/>
  <c r="D28" i="5"/>
  <c r="D58" i="5"/>
  <c r="D73" i="5"/>
  <c r="D41" i="5"/>
  <c r="V41" i="5"/>
  <c r="B46" i="9" l="1"/>
  <c r="B61" i="9"/>
  <c r="B62" i="9" s="1"/>
  <c r="B78" i="9"/>
  <c r="B29" i="9"/>
  <c r="B30" i="9" s="1"/>
  <c r="A130" i="9"/>
  <c r="A130" i="9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<sst xmlns="http://schemas.openxmlformats.org/spreadsheetml/2006/main" count="3731" uniqueCount="179">
  <si>
    <t>Region</t>
  </si>
  <si>
    <t>Level</t>
  </si>
  <si>
    <t>Item</t>
  </si>
  <si>
    <t>RoW</t>
  </si>
  <si>
    <t>Sector</t>
  </si>
  <si>
    <t>Agriculture</t>
  </si>
  <si>
    <t>Organic composting</t>
  </si>
  <si>
    <t>Mining</t>
  </si>
  <si>
    <t>Manufacture</t>
  </si>
  <si>
    <t>Re-processing of secondary wood material into new wood material</t>
  </si>
  <si>
    <t>Manufacturing of pulp</t>
  </si>
  <si>
    <t>Re-processing of secondary paper into new pulp</t>
  </si>
  <si>
    <t xml:space="preserve">Manufacturing of paper </t>
  </si>
  <si>
    <t>Re-processing of secondary plastic into new plastic</t>
  </si>
  <si>
    <t>Manufacture of rubber and plastic products (25)</t>
  </si>
  <si>
    <t>Manufacturing of glass</t>
  </si>
  <si>
    <t>Re-processing of secondary glass into new glass</t>
  </si>
  <si>
    <t>Manufacturing construction</t>
  </si>
  <si>
    <t>Re-processing Fly-ash into clinker</t>
  </si>
  <si>
    <t>Manufacture of basic iron and steel and of ferro-alloys and first products thereof</t>
  </si>
  <si>
    <t xml:space="preserve">Recycling Steel </t>
  </si>
  <si>
    <t>Re-processing of secondary preciuos metals into new preciuos metals</t>
  </si>
  <si>
    <t>Manufacturing</t>
  </si>
  <si>
    <t>Re-processing of secondary aluminium into new aluminium</t>
  </si>
  <si>
    <t>Re-processing of secondary lead into new lead, zinc and tin</t>
  </si>
  <si>
    <t>Re-processing of secondary copper into new copper</t>
  </si>
  <si>
    <t>Re-processing of secondary other non-ferrous metals into new other non-ferrous metals</t>
  </si>
  <si>
    <t>Recycling of waste and scrap</t>
  </si>
  <si>
    <t>Recycling of bottles by direct reuse</t>
  </si>
  <si>
    <t>Production power non-renewable</t>
  </si>
  <si>
    <t>Production power renewable</t>
  </si>
  <si>
    <t>Production of electricity by biomass and waste</t>
  </si>
  <si>
    <t>Production power</t>
  </si>
  <si>
    <t>Recycling construction material into aggregates</t>
  </si>
  <si>
    <t>Service</t>
  </si>
  <si>
    <t>Waste treatment incineration</t>
  </si>
  <si>
    <t>Biogasification</t>
  </si>
  <si>
    <t>Composting</t>
  </si>
  <si>
    <t>Waste water treatment</t>
  </si>
  <si>
    <t>Waste treatment landfill</t>
  </si>
  <si>
    <t>LAC</t>
  </si>
  <si>
    <t>Intervention 1</t>
  </si>
  <si>
    <t>Intervention 2</t>
  </si>
  <si>
    <t>Intervention 3</t>
  </si>
  <si>
    <t>Intervention 4</t>
  </si>
  <si>
    <t>Intervention 5</t>
  </si>
  <si>
    <t>SUM</t>
  </si>
  <si>
    <t xml:space="preserve">People </t>
  </si>
  <si>
    <t>Manufacturing of paper and pulp</t>
  </si>
  <si>
    <t>P&amp;N Fertilizer</t>
  </si>
  <si>
    <t>Manufacturing aluminium production</t>
  </si>
  <si>
    <t xml:space="preserve">Manufacturing </t>
  </si>
  <si>
    <t xml:space="preserve">Waste treatment hazardous </t>
  </si>
  <si>
    <t>Intervention 6</t>
  </si>
  <si>
    <t>Intervention 7</t>
  </si>
  <si>
    <t>Intervention 8</t>
  </si>
  <si>
    <t>Intervention 9</t>
  </si>
  <si>
    <t>Intervention 10</t>
  </si>
  <si>
    <t>Intervention 11</t>
  </si>
  <si>
    <t>Intervention 12</t>
  </si>
  <si>
    <t>Intervention 13</t>
  </si>
  <si>
    <t xml:space="preserve">Sum </t>
  </si>
  <si>
    <t>Consumption category</t>
  </si>
  <si>
    <t>GHG emissions (GWP100) from v3.8.2</t>
  </si>
  <si>
    <t xml:space="preserve">Baseline </t>
  </si>
  <si>
    <t xml:space="preserve">Relative differences </t>
  </si>
  <si>
    <t>Absolute differences</t>
  </si>
  <si>
    <t>Baseline</t>
  </si>
  <si>
    <t>Relative difference</t>
  </si>
  <si>
    <t>Employment people: Low-skilled male</t>
  </si>
  <si>
    <t>Employment people: Low-skilled female</t>
  </si>
  <si>
    <t>Employment people: Medium-skilled male</t>
  </si>
  <si>
    <t>Employment people: Medium-skilled female</t>
  </si>
  <si>
    <t>Employment people: High-skilled male</t>
  </si>
  <si>
    <t>Employment people: High-skilled female</t>
  </si>
  <si>
    <t>Employment LAC only baseline</t>
  </si>
  <si>
    <t>Sum</t>
  </si>
  <si>
    <t xml:space="preserve">Difference absolute </t>
  </si>
  <si>
    <t>Difference relative</t>
  </si>
  <si>
    <t>Difference absolute sum</t>
  </si>
  <si>
    <t>Difference absolute</t>
  </si>
  <si>
    <t>Relative differences</t>
  </si>
  <si>
    <t xml:space="preserve">Total </t>
  </si>
  <si>
    <t xml:space="preserve">Relative total difference </t>
  </si>
  <si>
    <t>Relative</t>
  </si>
  <si>
    <t>Intervention 1 - Employment</t>
  </si>
  <si>
    <t>Intervention 2 - Employment</t>
  </si>
  <si>
    <t>Intervention 1- value added</t>
  </si>
  <si>
    <t>Intervention 2 - value added</t>
  </si>
  <si>
    <t xml:space="preserve">Total difference </t>
  </si>
  <si>
    <t>Intervention 1 - employment (in 1000 people)</t>
  </si>
  <si>
    <t>Intervention 2 - employment (in 1000 people)</t>
  </si>
  <si>
    <t>Intervention 1 - GHG emissions</t>
  </si>
  <si>
    <t>Intervention 2 - GHG emissions</t>
  </si>
  <si>
    <t xml:space="preserve">Intervention 3- GHG emissions </t>
  </si>
  <si>
    <t xml:space="preserve">Intervention 4- GHG emissions </t>
  </si>
  <si>
    <t xml:space="preserve">Intervention 5 - GHG emissions </t>
  </si>
  <si>
    <t>Intervention 3 - employment</t>
  </si>
  <si>
    <t>Intervention 5 - employment</t>
  </si>
  <si>
    <t>Intervention 3 - value added</t>
  </si>
  <si>
    <t>Intervention 5 - value added</t>
  </si>
  <si>
    <t xml:space="preserve">Absolute changes </t>
  </si>
  <si>
    <t>GHG emissions</t>
  </si>
  <si>
    <t>Employment</t>
  </si>
  <si>
    <t>Value added</t>
  </si>
  <si>
    <t>Employment (in 1000 people)</t>
  </si>
  <si>
    <t>Value added (in €/million)</t>
  </si>
  <si>
    <t xml:space="preserve">Absolute differences </t>
  </si>
  <si>
    <t>GHG emissions (CO2-eq, kt)</t>
  </si>
  <si>
    <t xml:space="preserve">Manufacturing construction </t>
  </si>
  <si>
    <t>Absolute difference</t>
  </si>
  <si>
    <t>Footprint GHG LAC baseline</t>
  </si>
  <si>
    <t>Intervention 6 footprint LAC</t>
  </si>
  <si>
    <t>Difference Intervention 6</t>
  </si>
  <si>
    <t>Intervention 7 - footrpint LAC</t>
  </si>
  <si>
    <t>Difference Intervention 7</t>
  </si>
  <si>
    <t>Intervention 8- footprint LAC</t>
  </si>
  <si>
    <t>Difference intervention 8</t>
  </si>
  <si>
    <t>Intervention 9 - footprint LAC</t>
  </si>
  <si>
    <t>Difference intervention 9</t>
  </si>
  <si>
    <t>Intervention 10- footprint LAC</t>
  </si>
  <si>
    <t>Difference intervention 10</t>
  </si>
  <si>
    <t>Intervention 11- footprint LAC</t>
  </si>
  <si>
    <t>Difference Intervention 11</t>
  </si>
  <si>
    <t>Intervention 12 - footprint LAC</t>
  </si>
  <si>
    <t>Difference Intervention 12</t>
  </si>
  <si>
    <t>Intervention 13 - footprint LAC</t>
  </si>
  <si>
    <t>Difference intervention 13</t>
  </si>
  <si>
    <t>Overall difference</t>
  </si>
  <si>
    <t>Sector - relative differences</t>
  </si>
  <si>
    <t xml:space="preserve">Overall changes </t>
  </si>
  <si>
    <t xml:space="preserve">Value </t>
  </si>
  <si>
    <t>Change absolute</t>
  </si>
  <si>
    <t>Change relative</t>
  </si>
  <si>
    <t>Total</t>
  </si>
  <si>
    <t>Total difference</t>
  </si>
  <si>
    <t>Total relative difference</t>
  </si>
  <si>
    <t xml:space="preserve">Sector </t>
  </si>
  <si>
    <t>Absolute change</t>
  </si>
  <si>
    <t>Relative change</t>
  </si>
  <si>
    <t>Footprint value added lac</t>
  </si>
  <si>
    <t>Sectior</t>
  </si>
  <si>
    <t>Baseline CO</t>
  </si>
  <si>
    <t>Difference intervention 6</t>
  </si>
  <si>
    <t>Relative difference I6</t>
  </si>
  <si>
    <t>Relative difference I7</t>
  </si>
  <si>
    <t>Difference Intervention 8</t>
  </si>
  <si>
    <t>Relative difference I8</t>
  </si>
  <si>
    <t>Difference Intervention 9</t>
  </si>
  <si>
    <t>Relative difference I9</t>
  </si>
  <si>
    <t>Difference Intervention 10</t>
  </si>
  <si>
    <t>Relative change I10</t>
  </si>
  <si>
    <t>Relative change I11</t>
  </si>
  <si>
    <t>Relative change I12</t>
  </si>
  <si>
    <t>Difference Intervention 13</t>
  </si>
  <si>
    <t>Relative change I13</t>
  </si>
  <si>
    <t>Differences absolute</t>
  </si>
  <si>
    <t xml:space="preserve">GHG emissions </t>
  </si>
  <si>
    <t xml:space="preserve">Employment </t>
  </si>
  <si>
    <t>Intervention 6 - GHG emissions</t>
  </si>
  <si>
    <t>Intervention 6 - employment</t>
  </si>
  <si>
    <t>Intervention 6 - value added</t>
  </si>
  <si>
    <t>Intervention 8  - GHG emissions</t>
  </si>
  <si>
    <t>Intervention 8 - employment</t>
  </si>
  <si>
    <t>Intervention 8 - value added</t>
  </si>
  <si>
    <t>Intervention 9  - GHG emissions</t>
  </si>
  <si>
    <t>Intervention 9 - employment</t>
  </si>
  <si>
    <t>Intervention 9 - value added</t>
  </si>
  <si>
    <t>Intervention 10  - GHG emissions</t>
  </si>
  <si>
    <t>Intervention 10 - employment</t>
  </si>
  <si>
    <t>Intervention 10 - value added</t>
  </si>
  <si>
    <t>Intervention 11  - GHG emissions</t>
  </si>
  <si>
    <t>Intervention 11 - employment</t>
  </si>
  <si>
    <t>Intervention 11 - value added</t>
  </si>
  <si>
    <t>Intervention 12  - GHG emissions</t>
  </si>
  <si>
    <t>Intervention 12 - employment</t>
  </si>
  <si>
    <t>Intervention 12 - value added</t>
  </si>
  <si>
    <t>Intervention 4- employment</t>
  </si>
  <si>
    <t xml:space="preserve">Intervention 4 - value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</si>
</sst>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3" fillId="0" borderId="0" xfId="0" applyFont="1"/>
    <xf numFmtId="0" fontId="0" fillId="3" borderId="0" xfId="0" applyFill="1"/>
    <xf numFmtId="11" fontId="0" fillId="3" borderId="0" xfId="0" applyNumberFormat="1" applyFill="1"/>
    <xf numFmtId="0" fontId="3" fillId="3" borderId="0" xfId="0" applyFont="1" applyFill="1"/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Relative Sectoral Impacts of Narrowing-the-Loop Interventions in Chile Across the Triple Bottom Line Dimensions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Narrowing_the_loop_CH!$A$49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Narrowing_the_loop_CH!$B$49:$G$49</c:f>
              <c:numCache>
                <c:formatCode>General</c:formatCode>
                <c:ptCount val="6"/>
                <c:pt idx="0">
                  <c:v>-1.0779504449638546</c:v>
                </c:pt>
                <c:pt idx="1">
                  <c:v>-0.72900029808693456</c:v>
                </c:pt>
                <c:pt idx="2">
                  <c:v>-1.2631273070365752</c:v>
                </c:pt>
                <c:pt idx="3">
                  <c:v>-1.6438312807643234</c:v>
                </c:pt>
                <c:pt idx="4">
                  <c:v>-1.1116962744256922</c:v>
                </c:pt>
                <c:pt idx="5">
                  <c:v>-1.9262185832336365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D-4EDA-9462-E3F6C055C588}"/>
            </c:ext>
          </c:extLst>
        </c:ser>
        <c:ser>
          <c:idx val="1"/>
          <c:order val="1"/>
          <c:tx>
            <c:strRef>
              <c:f>Narrowing_the_loop_CH!$A$50</c:f>
              <c:strCache>
                <c:ptCount val="1"/>
                <c:pt idx="0">
                  <c:v>Organic composting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Narrowing_the_loop_CH!$B$50:$G$50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-0.67071108928345025</c:v>
                </c:pt>
                <c:pt idx="3">
                  <c:v>0</c:v>
                </c:pt>
                <c:pt idx="5">
                  <c:v>-1.0232027368880783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5D-4EDA-9462-E3F6C055C588}"/>
            </c:ext>
          </c:extLst>
        </c:ser>
        <c:ser>
          <c:idx val="2"/>
          <c:order val="2"/>
          <c:tx>
            <c:strRef>
              <c:f>Narrowing_the_loop_CH!$A$51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Narrowing_the_loop_CH!$B$51:$G$51</c:f>
              <c:numCache>
                <c:formatCode>General</c:formatCode>
                <c:ptCount val="6"/>
                <c:pt idx="0">
                  <c:v>-0.89448373412725624</c:v>
                </c:pt>
                <c:pt idx="1">
                  <c:v>-1.4589123864314626E-2</c:v>
                </c:pt>
                <c:pt idx="2">
                  <c:v>-3.9900957399057101E-2</c:v>
                </c:pt>
                <c:pt idx="3">
                  <c:v>-1.3813899250893584</c:v>
                </c:pt>
                <c:pt idx="4">
                  <c:v>-2.2530615094776853E-2</c:v>
                </c:pt>
                <c:pt idx="5">
                  <c:v>-6.1620774587097998E-2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5D-4EDA-9462-E3F6C055C588}"/>
            </c:ext>
          </c:extLst>
        </c:ser>
        <c:ser>
          <c:idx val="3"/>
          <c:order val="3"/>
          <c:tx>
            <c:strRef>
              <c:f>Narrowing_the_loop_CH!$A$52</c:f>
              <c:strCache>
                <c:ptCount val="1"/>
                <c:pt idx="0">
                  <c:v>Manufacture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Narrowing_the_loop_CH!$B$52:$G$52</c:f>
              <c:numCache>
                <c:formatCode>General</c:formatCode>
                <c:ptCount val="6"/>
                <c:pt idx="0">
                  <c:v>-7.9696945751410175E-3</c:v>
                </c:pt>
                <c:pt idx="1">
                  <c:v>-2.4435877687998025E-2</c:v>
                </c:pt>
                <c:pt idx="2">
                  <c:v>-3.5172760004954326E-2</c:v>
                </c:pt>
                <c:pt idx="3">
                  <c:v>-1.2259611641343444E-2</c:v>
                </c:pt>
                <c:pt idx="4">
                  <c:v>-3.7589190871207268E-2</c:v>
                </c:pt>
                <c:pt idx="5">
                  <c:v>-5.41055085548564E-2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5D-4EDA-9462-E3F6C055C588}"/>
            </c:ext>
          </c:extLst>
        </c:ser>
        <c:ser>
          <c:idx val="4"/>
          <c:order val="4"/>
          <c:tx>
            <c:strRef>
              <c:f>Narrowing_the_loop_CH!$A$53</c:f>
              <c:strCache>
                <c:ptCount val="1"/>
                <c:pt idx="0">
                  <c:v>Re-processing of secondary wood material into new wood material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Narrowing_the_loop_CH!$B$53:$G$53</c:f>
              <c:numCache>
                <c:formatCode>General</c:formatCode>
                <c:ptCount val="6"/>
                <c:pt idx="0">
                  <c:v>-5.052577504526419E-2</c:v>
                </c:pt>
                <c:pt idx="1">
                  <c:v>-2.0542802428764793E-2</c:v>
                </c:pt>
                <c:pt idx="2">
                  <c:v>-3.7994753550244655E-2</c:v>
                </c:pt>
                <c:pt idx="3">
                  <c:v>-7.7396500631205914E-2</c:v>
                </c:pt>
                <c:pt idx="4">
                  <c:v>-3.14679194870486E-2</c:v>
                </c:pt>
                <c:pt idx="5">
                  <c:v>-5.8201204523868351E-2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5D-4EDA-9462-E3F6C055C588}"/>
            </c:ext>
          </c:extLst>
        </c:ser>
        <c:ser>
          <c:idx val="5"/>
          <c:order val="5"/>
          <c:tx>
            <c:strRef>
              <c:f>Narrowing_the_loop_CH!$A$54</c:f>
              <c:strCache>
                <c:ptCount val="1"/>
                <c:pt idx="0">
                  <c:v>Manufacturing of pulp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Narrowing_the_loop_CH!$B$54:$G$54</c:f>
              <c:numCache>
                <c:formatCode>General</c:formatCode>
                <c:ptCount val="6"/>
                <c:pt idx="0">
                  <c:v>-3.7080819081212343E-2</c:v>
                </c:pt>
                <c:pt idx="1">
                  <c:v>-1.2680109265145045E-2</c:v>
                </c:pt>
                <c:pt idx="2">
                  <c:v>-4.4232920546674194E-2</c:v>
                </c:pt>
                <c:pt idx="3">
                  <c:v>-5.7184735933920885E-2</c:v>
                </c:pt>
                <c:pt idx="4">
                  <c:v>-1.9554818849828137E-2</c:v>
                </c:pt>
                <c:pt idx="5">
                  <c:v>-6.8214455444189748E-2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5D-4EDA-9462-E3F6C055C588}"/>
            </c:ext>
          </c:extLst>
        </c:ser>
        <c:ser>
          <c:idx val="6"/>
          <c:order val="6"/>
          <c:tx>
            <c:strRef>
              <c:f>Narrowing_the_loop_CH!$A$55</c:f>
              <c:strCache>
                <c:ptCount val="1"/>
                <c:pt idx="0">
                  <c:v>Re-processing of secondary paper into new pulp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Narrowing_the_loop_CH!$B$55:$G$55</c:f>
              <c:numCache>
                <c:formatCode>General</c:formatCode>
                <c:ptCount val="6"/>
                <c:pt idx="0">
                  <c:v>-0.11599486662210677</c:v>
                </c:pt>
                <c:pt idx="1">
                  <c:v>-7.6872680910821996E-3</c:v>
                </c:pt>
                <c:pt idx="2">
                  <c:v>-4.1564213740341742E-2</c:v>
                </c:pt>
                <c:pt idx="3">
                  <c:v>-0.17817488829469141</c:v>
                </c:pt>
                <c:pt idx="4">
                  <c:v>-1.1808092662085379E-2</c:v>
                </c:pt>
                <c:pt idx="5">
                  <c:v>-6.3845059319501435E-2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5D-4EDA-9462-E3F6C055C588}"/>
            </c:ext>
          </c:extLst>
        </c:ser>
        <c:ser>
          <c:idx val="7"/>
          <c:order val="7"/>
          <c:tx>
            <c:strRef>
              <c:f>Narrowing_the_loop_CH!$A$56</c:f>
              <c:strCache>
                <c:ptCount val="1"/>
                <c:pt idx="0">
                  <c:v>Manufacturing of paper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Narrowing_the_loop_CH!$B$56:$G$56</c:f>
              <c:numCache>
                <c:formatCode>General</c:formatCode>
                <c:ptCount val="6"/>
                <c:pt idx="0">
                  <c:v>-1.2622698670971445E-2</c:v>
                </c:pt>
                <c:pt idx="1">
                  <c:v>-3.488588795836748E-2</c:v>
                </c:pt>
                <c:pt idx="2">
                  <c:v>-4.5391746707676629E-2</c:v>
                </c:pt>
                <c:pt idx="3">
                  <c:v>-1.9463717851543091E-2</c:v>
                </c:pt>
                <c:pt idx="4">
                  <c:v>-5.3792702964283831E-2</c:v>
                </c:pt>
                <c:pt idx="5">
                  <c:v>-6.9992334740505632E-2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5D-4EDA-9462-E3F6C055C588}"/>
            </c:ext>
          </c:extLst>
        </c:ser>
        <c:ser>
          <c:idx val="8"/>
          <c:order val="8"/>
          <c:tx>
            <c:strRef>
              <c:f>Narrowing_the_loop_CH!$A$57</c:f>
              <c:strCache>
                <c:ptCount val="1"/>
                <c:pt idx="0">
                  <c:v>Manufacture of rubber and plastic products (25)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Narrowing_the_loop_CH!$B$57:$G$57</c:f>
              <c:numCache>
                <c:formatCode>General</c:formatCode>
                <c:ptCount val="6"/>
                <c:pt idx="0">
                  <c:v>-9.3761685765579323E-3</c:v>
                </c:pt>
                <c:pt idx="1">
                  <c:v>-3.8621905266981026E-2</c:v>
                </c:pt>
                <c:pt idx="2">
                  <c:v>-6.4687449808783645E-2</c:v>
                </c:pt>
                <c:pt idx="3">
                  <c:v>-1.443010629309986E-2</c:v>
                </c:pt>
                <c:pt idx="4">
                  <c:v>-5.9439865409029374E-2</c:v>
                </c:pt>
                <c:pt idx="5">
                  <c:v>-9.9555246788525703E-2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5D-4EDA-9462-E3F6C055C588}"/>
            </c:ext>
          </c:extLst>
        </c:ser>
        <c:ser>
          <c:idx val="9"/>
          <c:order val="9"/>
          <c:tx>
            <c:strRef>
              <c:f>Narrowing_the_loop_CH!$A$58</c:f>
              <c:strCache>
                <c:ptCount val="1"/>
                <c:pt idx="0">
                  <c:v>Manufacturing of glass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Narrowing_the_loop_CH!$B$58:$G$58</c:f>
              <c:numCache>
                <c:formatCode>General</c:formatCode>
                <c:ptCount val="6"/>
                <c:pt idx="0">
                  <c:v>-0.50260021500142149</c:v>
                </c:pt>
                <c:pt idx="1">
                  <c:v>-4.2665921278526392E-2</c:v>
                </c:pt>
                <c:pt idx="2">
                  <c:v>-6.5344042705670888E-2</c:v>
                </c:pt>
                <c:pt idx="3">
                  <c:v>-0.7698113836871604</c:v>
                </c:pt>
                <c:pt idx="4">
                  <c:v>-6.5349577885969581E-2</c:v>
                </c:pt>
                <c:pt idx="5">
                  <c:v>-0.10008469242460868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5D-4EDA-9462-E3F6C055C588}"/>
            </c:ext>
          </c:extLst>
        </c:ser>
        <c:ser>
          <c:idx val="10"/>
          <c:order val="10"/>
          <c:tx>
            <c:strRef>
              <c:f>Narrowing_the_loop_CH!$A$59</c:f>
              <c:strCache>
                <c:ptCount val="1"/>
                <c:pt idx="0">
                  <c:v>Re-processing of secondary glass into new glass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Narrowing_the_loop_CH!$B$59:$G$59</c:f>
              <c:numCache>
                <c:formatCode>General</c:formatCode>
                <c:ptCount val="6"/>
                <c:pt idx="0">
                  <c:v>-5.0525765766319612E-2</c:v>
                </c:pt>
                <c:pt idx="1">
                  <c:v>-2.0542802430471258E-2</c:v>
                </c:pt>
                <c:pt idx="2">
                  <c:v>-3.7994753544840221E-2</c:v>
                </c:pt>
                <c:pt idx="3">
                  <c:v>-7.7396486417332919E-2</c:v>
                </c:pt>
                <c:pt idx="4">
                  <c:v>-3.1467919489436648E-2</c:v>
                </c:pt>
                <c:pt idx="5">
                  <c:v>-5.8201204515428075E-2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5D-4EDA-9462-E3F6C055C588}"/>
            </c:ext>
          </c:extLst>
        </c:ser>
        <c:ser>
          <c:idx val="11"/>
          <c:order val="11"/>
          <c:tx>
            <c:strRef>
              <c:f>Narrowing_the_loop_CH!$A$60</c:f>
              <c:strCache>
                <c:ptCount val="1"/>
                <c:pt idx="0">
                  <c:v>Manufacturing construction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Narrowing_the_loop_CH!$B$60:$G$60</c:f>
              <c:numCache>
                <c:formatCode>General</c:formatCode>
                <c:ptCount val="6"/>
                <c:pt idx="0">
                  <c:v>-8.2716334420910698E-2</c:v>
                </c:pt>
                <c:pt idx="1">
                  <c:v>-1.2576740062844892E-2</c:v>
                </c:pt>
                <c:pt idx="2">
                  <c:v>-1.5422714339314098E-2</c:v>
                </c:pt>
                <c:pt idx="3">
                  <c:v>-0.1322954072878906</c:v>
                </c:pt>
                <c:pt idx="4">
                  <c:v>-2.0115071111440602E-2</c:v>
                </c:pt>
                <c:pt idx="5">
                  <c:v>-2.4666884591643793E-2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5D-4EDA-9462-E3F6C055C588}"/>
            </c:ext>
          </c:extLst>
        </c:ser>
        <c:ser>
          <c:idx val="12"/>
          <c:order val="12"/>
          <c:tx>
            <c:strRef>
              <c:f>Narrowing_the_loop_CH!$A$61</c:f>
              <c:strCache>
                <c:ptCount val="1"/>
                <c:pt idx="0">
                  <c:v>Re-processing Fly-ash into clinker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Narrowing_the_loop_CH!$B$61:$G$61</c:f>
              <c:numCache>
                <c:formatCode>General</c:formatCode>
                <c:ptCount val="6"/>
                <c:pt idx="0">
                  <c:v>0</c:v>
                </c:pt>
                <c:pt idx="1">
                  <c:v>-2.0542802428535092E-2</c:v>
                </c:pt>
                <c:pt idx="2">
                  <c:v>-3.7994753550819438E-2</c:v>
                </c:pt>
                <c:pt idx="3">
                  <c:v>0</c:v>
                </c:pt>
                <c:pt idx="4">
                  <c:v>-3.1467919486800895E-2</c:v>
                </c:pt>
                <c:pt idx="5">
                  <c:v>-5.8201204524743887E-2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5D-4EDA-9462-E3F6C055C588}"/>
            </c:ext>
          </c:extLst>
        </c:ser>
        <c:ser>
          <c:idx val="13"/>
          <c:order val="13"/>
          <c:tx>
            <c:strRef>
              <c:f>Narrowing_the_loop_CH!$A$62</c:f>
              <c:strCache>
                <c:ptCount val="1"/>
                <c:pt idx="0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Narrowing_the_loop_CH!$B$62:$G$62</c:f>
              <c:numCache>
                <c:formatCode>General</c:formatCode>
                <c:ptCount val="6"/>
                <c:pt idx="0">
                  <c:v>-9.6675992154876184E-2</c:v>
                </c:pt>
                <c:pt idx="1">
                  <c:v>-1.3660242924364146E-2</c:v>
                </c:pt>
                <c:pt idx="2">
                  <c:v>-2.2103891582594688E-2</c:v>
                </c:pt>
                <c:pt idx="3">
                  <c:v>-0.15302398938999354</c:v>
                </c:pt>
                <c:pt idx="4">
                  <c:v>-2.162217135528403E-2</c:v>
                </c:pt>
                <c:pt idx="5">
                  <c:v>-3.4987235151347107E-2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5D-4EDA-9462-E3F6C055C588}"/>
            </c:ext>
          </c:extLst>
        </c:ser>
        <c:ser>
          <c:idx val="14"/>
          <c:order val="14"/>
          <c:tx>
            <c:strRef>
              <c:f>Narrowing_the_loop_CH!$A$63</c:f>
              <c:strCache>
                <c:ptCount val="1"/>
                <c:pt idx="0">
                  <c:v>Recycling Steel 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Narrowing_the_loop_CH!$B$63:$G$63</c:f>
              <c:numCache>
                <c:formatCode>General</c:formatCode>
                <c:ptCount val="6"/>
                <c:pt idx="0">
                  <c:v>-5.1100156531127539E-2</c:v>
                </c:pt>
                <c:pt idx="1">
                  <c:v>-1.2827562873980592E-2</c:v>
                </c:pt>
                <c:pt idx="2">
                  <c:v>-2.5213665789221983E-2</c:v>
                </c:pt>
                <c:pt idx="3">
                  <c:v>-8.2400339342328197E-2</c:v>
                </c:pt>
                <c:pt idx="4">
                  <c:v>-2.0684780742445695E-2</c:v>
                </c:pt>
                <c:pt idx="5">
                  <c:v>-4.0657695751475501E-2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5D-4EDA-9462-E3F6C055C588}"/>
            </c:ext>
          </c:extLst>
        </c:ser>
        <c:ser>
          <c:idx val="15"/>
          <c:order val="15"/>
          <c:tx>
            <c:strRef>
              <c:f>Narrowing_the_loop_CH!$A$64</c:f>
              <c:strCache>
                <c:ptCount val="1"/>
                <c:pt idx="0">
                  <c:v>Re-processing of secondary preciuos metals into new preciuos metals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Narrowing_the_loop_CH!$B$64:$G$64</c:f>
              <c:numCache>
                <c:formatCode>General</c:formatCode>
                <c:ptCount val="6"/>
                <c:pt idx="0">
                  <c:v>0</c:v>
                </c:pt>
                <c:pt idx="2">
                  <c:v>-3.828504672242769E-2</c:v>
                </c:pt>
                <c:pt idx="3">
                  <c:v>0</c:v>
                </c:pt>
                <c:pt idx="5">
                  <c:v>-5.8644842726166629E-2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65D-4EDA-9462-E3F6C055C588}"/>
            </c:ext>
          </c:extLst>
        </c:ser>
        <c:ser>
          <c:idx val="16"/>
          <c:order val="16"/>
          <c:tx>
            <c:strRef>
              <c:f>Narrowing_the_loop_CH!$A$65</c:f>
              <c:strCache>
                <c:ptCount val="1"/>
                <c:pt idx="0">
                  <c:v>Manufacturing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Narrowing_the_loop_CH!$B$65:$G$65</c:f>
              <c:numCache>
                <c:formatCode>General</c:formatCode>
                <c:ptCount val="6"/>
                <c:pt idx="0">
                  <c:v>-3.7195118873476721E-4</c:v>
                </c:pt>
                <c:pt idx="1">
                  <c:v>-3.8612064972754303E-3</c:v>
                </c:pt>
                <c:pt idx="2">
                  <c:v>-3.9785327923272332E-3</c:v>
                </c:pt>
                <c:pt idx="3">
                  <c:v>-5.8844273745566099E-4</c:v>
                </c:pt>
                <c:pt idx="4">
                  <c:v>-6.1085943261669148E-3</c:v>
                </c:pt>
                <c:pt idx="5">
                  <c:v>-6.2942095583659475E-3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65D-4EDA-9462-E3F6C055C588}"/>
            </c:ext>
          </c:extLst>
        </c:ser>
        <c:ser>
          <c:idx val="17"/>
          <c:order val="17"/>
          <c:tx>
            <c:strRef>
              <c:f>Narrowing_the_loop_CH!$A$66</c:f>
              <c:strCache>
                <c:ptCount val="1"/>
                <c:pt idx="0">
                  <c:v>Re-processing of secondary aluminium into new aluminium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Narrowing_the_loop_CH!$B$66:$G$66</c:f>
              <c:numCache>
                <c:formatCode>General</c:formatCode>
                <c:ptCount val="6"/>
                <c:pt idx="0">
                  <c:v>-5.1092756047729893E-2</c:v>
                </c:pt>
                <c:pt idx="1">
                  <c:v>-2.0732412388980409E-2</c:v>
                </c:pt>
                <c:pt idx="2">
                  <c:v>-3.8285046722396084E-2</c:v>
                </c:pt>
                <c:pt idx="3">
                  <c:v>-7.8263627692359963E-2</c:v>
                </c:pt>
                <c:pt idx="4">
                  <c:v>-3.1757805409016959E-2</c:v>
                </c:pt>
                <c:pt idx="5">
                  <c:v>-5.8644842726178217E-2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65D-4EDA-9462-E3F6C055C588}"/>
            </c:ext>
          </c:extLst>
        </c:ser>
        <c:ser>
          <c:idx val="18"/>
          <c:order val="18"/>
          <c:tx>
            <c:strRef>
              <c:f>Narrowing_the_loop_CH!$A$67</c:f>
              <c:strCache>
                <c:ptCount val="1"/>
                <c:pt idx="0">
                  <c:v>Re-processing of secondary lead into new lead, zinc and tin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Narrowing_the_loop_CH!$B$67:$G$67</c:f>
              <c:numCache>
                <c:formatCode>General</c:formatCode>
                <c:ptCount val="6"/>
                <c:pt idx="0">
                  <c:v>-5.1092752776958641E-2</c:v>
                </c:pt>
                <c:pt idx="1">
                  <c:v>-2.0732412389057042E-2</c:v>
                </c:pt>
                <c:pt idx="2">
                  <c:v>-3.8285046722388118E-2</c:v>
                </c:pt>
                <c:pt idx="3">
                  <c:v>-7.8263622682167952E-2</c:v>
                </c:pt>
                <c:pt idx="4">
                  <c:v>-3.175780540909131E-2</c:v>
                </c:pt>
                <c:pt idx="5">
                  <c:v>-5.8644842726128757E-2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65D-4EDA-9462-E3F6C055C588}"/>
            </c:ext>
          </c:extLst>
        </c:ser>
        <c:ser>
          <c:idx val="19"/>
          <c:order val="19"/>
          <c:tx>
            <c:strRef>
              <c:f>Narrowing_the_loop_CH!$A$68</c:f>
              <c:strCache>
                <c:ptCount val="1"/>
                <c:pt idx="0">
                  <c:v>Re-processing of secondary copper into new copper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Narrowing_the_loop_CH!$B$68:$G$68</c:f>
              <c:numCache>
                <c:formatCode>General</c:formatCode>
                <c:ptCount val="6"/>
                <c:pt idx="0">
                  <c:v>-5.1092751378460505E-2</c:v>
                </c:pt>
                <c:pt idx="1">
                  <c:v>-2.0732412388970514E-2</c:v>
                </c:pt>
                <c:pt idx="2">
                  <c:v>-3.8285046722409885E-2</c:v>
                </c:pt>
                <c:pt idx="3">
                  <c:v>-7.8263620539877551E-2</c:v>
                </c:pt>
                <c:pt idx="4">
                  <c:v>-3.1757805409048719E-2</c:v>
                </c:pt>
                <c:pt idx="5">
                  <c:v>-5.8644842726138596E-2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65D-4EDA-9462-E3F6C055C588}"/>
            </c:ext>
          </c:extLst>
        </c:ser>
        <c:ser>
          <c:idx val="20"/>
          <c:order val="20"/>
          <c:tx>
            <c:strRef>
              <c:f>Narrowing_the_loop_CH!$A$69</c:f>
              <c:strCache>
                <c:ptCount val="1"/>
                <c:pt idx="0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Narrowing_the_loop_CH!$B$69:$G$69</c:f>
              <c:numCache>
                <c:formatCode>General</c:formatCode>
                <c:ptCount val="6"/>
                <c:pt idx="0">
                  <c:v>-5.109275599424748E-2</c:v>
                </c:pt>
                <c:pt idx="1">
                  <c:v>-2.0732412389171197E-2</c:v>
                </c:pt>
                <c:pt idx="2">
                  <c:v>-3.8285046722438723E-2</c:v>
                </c:pt>
                <c:pt idx="3">
                  <c:v>-7.8263627610344069E-2</c:v>
                </c:pt>
                <c:pt idx="4">
                  <c:v>-3.1757805409193582E-2</c:v>
                </c:pt>
                <c:pt idx="5">
                  <c:v>-5.8644842726174318E-2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65D-4EDA-9462-E3F6C055C588}"/>
            </c:ext>
          </c:extLst>
        </c:ser>
        <c:ser>
          <c:idx val="21"/>
          <c:order val="21"/>
          <c:tx>
            <c:strRef>
              <c:f>Narrowing_the_loop_CH!$A$70</c:f>
              <c:strCache>
                <c:ptCount val="1"/>
                <c:pt idx="0">
                  <c:v>Recycling of waste and scrap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Narrowing_the_loop_CH!$B$70:$G$70</c:f>
              <c:numCache>
                <c:formatCode>General</c:formatCode>
                <c:ptCount val="6"/>
                <c:pt idx="0">
                  <c:v>-1.1748374527916321</c:v>
                </c:pt>
                <c:pt idx="1">
                  <c:v>-0.1676875782645392</c:v>
                </c:pt>
                <c:pt idx="2">
                  <c:v>-0.2118638229831723</c:v>
                </c:pt>
                <c:pt idx="3">
                  <c:v>-2.2376522746116221</c:v>
                </c:pt>
                <c:pt idx="4">
                  <c:v>-0.31938587762583759</c:v>
                </c:pt>
                <c:pt idx="5">
                  <c:v>-0.40352609144330837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65D-4EDA-9462-E3F6C055C588}"/>
            </c:ext>
          </c:extLst>
        </c:ser>
        <c:ser>
          <c:idx val="22"/>
          <c:order val="22"/>
          <c:tx>
            <c:strRef>
              <c:f>Narrowing_the_loop_CH!$A$71</c:f>
              <c:strCache>
                <c:ptCount val="1"/>
                <c:pt idx="0">
                  <c:v>Recycling of bottles by direct reuse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Narrowing_the_loop_CH!$B$71:$G$71</c:f>
              <c:numCache>
                <c:formatCode>General</c:formatCode>
                <c:ptCount val="6"/>
                <c:pt idx="0">
                  <c:v>0</c:v>
                </c:pt>
                <c:pt idx="2">
                  <c:v>-2.59590425533614E-2</c:v>
                </c:pt>
                <c:pt idx="3">
                  <c:v>0</c:v>
                </c:pt>
                <c:pt idx="5">
                  <c:v>-4.414556734462291E-2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65D-4EDA-9462-E3F6C055C588}"/>
            </c:ext>
          </c:extLst>
        </c:ser>
        <c:ser>
          <c:idx val="23"/>
          <c:order val="23"/>
          <c:tx>
            <c:strRef>
              <c:f>Narrowing_the_loop_CH!$A$72</c:f>
              <c:strCache>
                <c:ptCount val="1"/>
                <c:pt idx="0">
                  <c:v>Production power non-renewable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Narrowing_the_loop_CH!$B$72:$G$72</c:f>
              <c:numCache>
                <c:formatCode>General</c:formatCode>
                <c:ptCount val="6"/>
                <c:pt idx="0">
                  <c:v>-6.2915992902952508E-2</c:v>
                </c:pt>
                <c:pt idx="1">
                  <c:v>-3.4798224491981708E-2</c:v>
                </c:pt>
                <c:pt idx="2">
                  <c:v>-3.9143260786131055E-2</c:v>
                </c:pt>
                <c:pt idx="3">
                  <c:v>-9.8735967643195616E-2</c:v>
                </c:pt>
                <c:pt idx="4">
                  <c:v>-5.4609904556179131E-2</c:v>
                </c:pt>
                <c:pt idx="5">
                  <c:v>-6.1428701226912345E-2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65D-4EDA-9462-E3F6C055C588}"/>
            </c:ext>
          </c:extLst>
        </c:ser>
        <c:ser>
          <c:idx val="24"/>
          <c:order val="24"/>
          <c:tx>
            <c:strRef>
              <c:f>Narrowing_the_loop_CH!$A$73</c:f>
              <c:strCache>
                <c:ptCount val="1"/>
                <c:pt idx="0">
                  <c:v>Production power renewable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Narrowing_the_loop_CH!$B$73:$G$73</c:f>
              <c:numCache>
                <c:formatCode>General</c:formatCode>
                <c:ptCount val="6"/>
                <c:pt idx="0">
                  <c:v>-6.5157093613262065E-3</c:v>
                </c:pt>
                <c:pt idx="1">
                  <c:v>-4.9552559862376819E-2</c:v>
                </c:pt>
                <c:pt idx="2">
                  <c:v>-5.534161086228559E-2</c:v>
                </c:pt>
                <c:pt idx="3">
                  <c:v>-1.0020872393668443E-2</c:v>
                </c:pt>
                <c:pt idx="4">
                  <c:v>-7.6209642208234868E-2</c:v>
                </c:pt>
                <c:pt idx="5">
                  <c:v>-8.5112946228468808E-2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65D-4EDA-9462-E3F6C055C588}"/>
            </c:ext>
          </c:extLst>
        </c:ser>
        <c:ser>
          <c:idx val="25"/>
          <c:order val="25"/>
          <c:tx>
            <c:strRef>
              <c:f>Narrowing_the_loop_CH!$A$74</c:f>
              <c:strCache>
                <c:ptCount val="1"/>
                <c:pt idx="0">
                  <c:v>Production of electricity by biomass and waste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Narrowing_the_loop_CH!$B$74:$G$74</c:f>
              <c:numCache>
                <c:formatCode>General</c:formatCode>
                <c:ptCount val="6"/>
                <c:pt idx="0">
                  <c:v>-0.11573153786820101</c:v>
                </c:pt>
                <c:pt idx="1">
                  <c:v>-3.9080429163924506E-2</c:v>
                </c:pt>
                <c:pt idx="2">
                  <c:v>-4.7906360550423722E-2</c:v>
                </c:pt>
                <c:pt idx="3">
                  <c:v>-0.19229754884625275</c:v>
                </c:pt>
                <c:pt idx="4">
                  <c:v>-6.4935374354515754E-2</c:v>
                </c:pt>
                <c:pt idx="5">
                  <c:v>-7.960039136854849E-2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65D-4EDA-9462-E3F6C055C588}"/>
            </c:ext>
          </c:extLst>
        </c:ser>
        <c:ser>
          <c:idx val="26"/>
          <c:order val="26"/>
          <c:tx>
            <c:strRef>
              <c:f>Narrowing_the_loop_CH!$A$75</c:f>
              <c:strCache>
                <c:ptCount val="1"/>
                <c:pt idx="0">
                  <c:v>Production power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Narrowing_the_loop_CH!$B$75:$G$75</c:f>
              <c:numCache>
                <c:formatCode>General</c:formatCode>
                <c:ptCount val="6"/>
                <c:pt idx="0">
                  <c:v>-1.86004235448381E-2</c:v>
                </c:pt>
                <c:pt idx="1">
                  <c:v>-3.2374649515003684E-2</c:v>
                </c:pt>
                <c:pt idx="2">
                  <c:v>-3.5061118501733088E-2</c:v>
                </c:pt>
                <c:pt idx="3">
                  <c:v>-3.1029860775253465E-2</c:v>
                </c:pt>
                <c:pt idx="4">
                  <c:v>-5.4008494197608115E-2</c:v>
                </c:pt>
                <c:pt idx="5">
                  <c:v>-5.849015336184981E-2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65D-4EDA-9462-E3F6C055C588}"/>
            </c:ext>
          </c:extLst>
        </c:ser>
        <c:ser>
          <c:idx val="27"/>
          <c:order val="27"/>
          <c:tx>
            <c:strRef>
              <c:f>Narrowing_the_loop_CH!$A$76</c:f>
              <c:strCache>
                <c:ptCount val="1"/>
                <c:pt idx="0">
                  <c:v>Recycling construction material into aggregates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Narrowing_the_loop_CH!$B$76:$G$76</c:f>
              <c:numCache>
                <c:formatCode>General</c:formatCode>
                <c:ptCount val="6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65D-4EDA-9462-E3F6C055C588}"/>
            </c:ext>
          </c:extLst>
        </c:ser>
        <c:ser>
          <c:idx val="28"/>
          <c:order val="28"/>
          <c:tx>
            <c:strRef>
              <c:f>Narrowing_the_loop_CH!$A$77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Narrowing_the_loop_CH!$B$77:$G$77</c:f>
              <c:numCache>
                <c:formatCode>General</c:formatCode>
                <c:ptCount val="6"/>
                <c:pt idx="0">
                  <c:v>-3.9698406096209402E-3</c:v>
                </c:pt>
                <c:pt idx="1">
                  <c:v>-2.0153018697885588E-2</c:v>
                </c:pt>
                <c:pt idx="2">
                  <c:v>-2.1918130684013645E-2</c:v>
                </c:pt>
                <c:pt idx="3">
                  <c:v>-6.1221451557488624E-3</c:v>
                </c:pt>
                <c:pt idx="4">
                  <c:v>-3.1079259326845552E-2</c:v>
                </c:pt>
                <c:pt idx="5">
                  <c:v>-3.3801351435878202E-2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65D-4EDA-9462-E3F6C055C588}"/>
            </c:ext>
          </c:extLst>
        </c:ser>
        <c:ser>
          <c:idx val="29"/>
          <c:order val="29"/>
          <c:tx>
            <c:strRef>
              <c:f>Narrowing_the_loop_CH!$A$78</c:f>
              <c:strCache>
                <c:ptCount val="1"/>
                <c:pt idx="0">
                  <c:v>Waste treatment incineration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Narrowing_the_loop_CH!$B$78:$G$78</c:f>
              <c:numCache>
                <c:formatCode>General</c:formatCode>
                <c:ptCount val="6"/>
                <c:pt idx="0">
                  <c:v>-7.8236680676087578E-2</c:v>
                </c:pt>
                <c:pt idx="1">
                  <c:v>-2.3861407622157434E-2</c:v>
                </c:pt>
                <c:pt idx="2">
                  <c:v>-2.5954161416801527E-2</c:v>
                </c:pt>
                <c:pt idx="3">
                  <c:v>-0.1330420816243226</c:v>
                </c:pt>
                <c:pt idx="4">
                  <c:v>-4.057650852680119E-2</c:v>
                </c:pt>
                <c:pt idx="5">
                  <c:v>-4.4135252567801708E-2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65D-4EDA-9462-E3F6C055C588}"/>
            </c:ext>
          </c:extLst>
        </c:ser>
        <c:ser>
          <c:idx val="30"/>
          <c:order val="30"/>
          <c:tx>
            <c:strRef>
              <c:f>Narrowing_the_loop_CH!$A$79</c:f>
              <c:strCache>
                <c:ptCount val="1"/>
                <c:pt idx="0">
                  <c:v>Biogasification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Narrowing_the_loop_CH!$B$79:$G$79</c:f>
              <c:numCache>
                <c:formatCode>General</c:formatCode>
                <c:ptCount val="6"/>
                <c:pt idx="0">
                  <c:v>-7.8809189233227786E-2</c:v>
                </c:pt>
                <c:pt idx="1">
                  <c:v>-2.3867820511935894E-2</c:v>
                </c:pt>
                <c:pt idx="2">
                  <c:v>-2.5960726756653396E-2</c:v>
                </c:pt>
                <c:pt idx="3">
                  <c:v>-0.13402170852152348</c:v>
                </c:pt>
                <c:pt idx="4">
                  <c:v>-4.0589252532795071E-2</c:v>
                </c:pt>
                <c:pt idx="5">
                  <c:v>-4.4148417059481984E-2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65D-4EDA-9462-E3F6C055C588}"/>
            </c:ext>
          </c:extLst>
        </c:ser>
        <c:ser>
          <c:idx val="31"/>
          <c:order val="31"/>
          <c:tx>
            <c:strRef>
              <c:f>Narrowing_the_loop_CH!$A$80</c:f>
              <c:strCache>
                <c:ptCount val="1"/>
                <c:pt idx="0">
                  <c:v>Composting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Narrowing_the_loop_CH!$B$80:$G$80</c:f>
              <c:numCache>
                <c:formatCode>General</c:formatCode>
                <c:ptCount val="6"/>
                <c:pt idx="0">
                  <c:v>-4.7975417070381499E-2</c:v>
                </c:pt>
                <c:pt idx="1">
                  <c:v>-0.16909083978919018</c:v>
                </c:pt>
                <c:pt idx="2">
                  <c:v>-0.19263970673390141</c:v>
                </c:pt>
                <c:pt idx="3">
                  <c:v>-9.8893413941900904E-2</c:v>
                </c:pt>
                <c:pt idx="4">
                  <c:v>-0.34855289300596815</c:v>
                </c:pt>
                <c:pt idx="5">
                  <c:v>-0.39709500037768675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65D-4EDA-9462-E3F6C055C588}"/>
            </c:ext>
          </c:extLst>
        </c:ser>
        <c:ser>
          <c:idx val="32"/>
          <c:order val="32"/>
          <c:tx>
            <c:strRef>
              <c:f>Narrowing_the_loop_CH!$A$81</c:f>
              <c:strCache>
                <c:ptCount val="1"/>
                <c:pt idx="0">
                  <c:v>Waste water treatment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Narrowing_the_loop_CH!$B$81:$G$81</c:f>
              <c:numCache>
                <c:formatCode>General</c:formatCode>
                <c:ptCount val="6"/>
                <c:pt idx="0">
                  <c:v>-0.2005634570583705</c:v>
                </c:pt>
                <c:pt idx="1">
                  <c:v>-9.1840855101112187E-2</c:v>
                </c:pt>
                <c:pt idx="2">
                  <c:v>-0.10423920931299803</c:v>
                </c:pt>
                <c:pt idx="3">
                  <c:v>-0.39760563442175223</c:v>
                </c:pt>
                <c:pt idx="4">
                  <c:v>-0.18206926622571712</c:v>
                </c:pt>
                <c:pt idx="5">
                  <c:v>-0.20664829754330907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65D-4EDA-9462-E3F6C055C588}"/>
            </c:ext>
          </c:extLst>
        </c:ser>
        <c:ser>
          <c:idx val="33"/>
          <c:order val="33"/>
          <c:tx>
            <c:strRef>
              <c:f>Narrowing_the_loop_CH!$A$82</c:f>
              <c:strCache>
                <c:ptCount val="1"/>
                <c:pt idx="0">
                  <c:v>Waste treatment landfill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Narrowing_the_loop_CH!$B$48:$G$48</c:f>
              <c:strCache>
                <c:ptCount val="6"/>
                <c:pt idx="0">
                  <c:v>Intervention 1 - GHG emissions</c:v>
                </c:pt>
                <c:pt idx="1">
                  <c:v>Intervention 1 - Employment</c:v>
                </c:pt>
                <c:pt idx="2">
                  <c:v>Intervention 1- value added</c:v>
                </c:pt>
                <c:pt idx="3">
                  <c:v>Intervention 2 - GHG emissions</c:v>
                </c:pt>
                <c:pt idx="4">
                  <c:v>Intervention 2 - Employment</c:v>
                </c:pt>
                <c:pt idx="5">
                  <c:v>Intervention 2 - value added</c:v>
                </c:pt>
              </c:strCache>
            </c:strRef>
          </c:cat>
          <c:val>
            <c:numRef>
              <c:f>Narrowing_the_loop_CH!$B$82:$G$82</c:f>
              <c:numCache>
                <c:formatCode>General</c:formatCode>
                <c:ptCount val="6"/>
                <c:pt idx="0">
                  <c:v>-2.2183237373473861</c:v>
                </c:pt>
                <c:pt idx="1">
                  <c:v>-0.91708759925640315</c:v>
                </c:pt>
                <c:pt idx="2">
                  <c:v>-1.0467344489025372</c:v>
                </c:pt>
                <c:pt idx="3">
                  <c:v>-4.7211918567411839</c:v>
                </c:pt>
                <c:pt idx="4">
                  <c:v>-1.9518100233217552</c:v>
                </c:pt>
                <c:pt idx="5">
                  <c:v>-2.2277335237995719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65D-4EDA-9462-E3F6C055C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0124911"/>
        <c:axId val="610129711"/>
      </c:barChart>
      <c:catAx>
        <c:axId val="61012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10129711"/>
        <c:crosses val="autoZero"/>
        <c:auto val="1"/>
        <c:lblAlgn val="ctr"/>
        <c:lblOffset val="100"/>
        <c:noMultiLvlLbl val="0"/>
      </c:catAx>
      <c:valAx>
        <c:axId val="6101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 %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1012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Narrowing_the_loop_CH!$A$43</c:f>
              <c:strCache>
                <c:ptCount val="1"/>
                <c:pt idx="0">
                  <c:v>GHG emissions (CO2-eq, kt)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Narrowing_the_loop_CH!$B$42:$C$42</c:f>
              <c:strCache>
                <c:ptCount val="2"/>
                <c:pt idx="0">
                  <c:v>Intervention 1</c:v>
                </c:pt>
                <c:pt idx="1">
                  <c:v>Intervention 2</c:v>
                </c:pt>
              </c:strCache>
            </c:strRef>
          </c:cat>
          <c:val>
            <c:numRef>
              <c:f>Narrowing_the_loop_CH!$B$43:$C$43</c:f>
              <c:numCache>
                <c:formatCode>General</c:formatCode>
                <c:ptCount val="2"/>
                <c:pt idx="0">
                  <c:v>-11562.1328333864</c:v>
                </c:pt>
                <c:pt idx="1">
                  <c:v>-19087.222583249699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6-4FF2-B7E3-BFD4404E3612}"/>
            </c:ext>
          </c:extLst>
        </c:ser>
        <c:ser>
          <c:idx val="1"/>
          <c:order val="1"/>
          <c:tx>
            <c:strRef>
              <c:f>Narrowing_the_loop_CH!$A$44</c:f>
              <c:strCache>
                <c:ptCount val="1"/>
                <c:pt idx="0">
                  <c:v>Employment (in 1000 people)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Narrowing_the_loop_CH!$B$42:$C$42</c:f>
              <c:strCache>
                <c:ptCount val="2"/>
                <c:pt idx="0">
                  <c:v>Intervention 1</c:v>
                </c:pt>
                <c:pt idx="1">
                  <c:v>Intervention 2</c:v>
                </c:pt>
              </c:strCache>
            </c:strRef>
          </c:cat>
          <c:val>
            <c:numRef>
              <c:f>Narrowing_the_loop_CH!$B$44:$C$44</c:f>
              <c:numCache>
                <c:formatCode>General</c:formatCode>
                <c:ptCount val="2"/>
                <c:pt idx="0">
                  <c:v>-802.55641270530714</c:v>
                </c:pt>
                <c:pt idx="1">
                  <c:v>-1234.7104671941347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16-4FF2-B7E3-BFD4404E3612}"/>
            </c:ext>
          </c:extLst>
        </c:ser>
        <c:ser>
          <c:idx val="2"/>
          <c:order val="2"/>
          <c:tx>
            <c:strRef>
              <c:f>Narrowing_the_loop_CH!$A$45</c:f>
              <c:strCache>
                <c:ptCount val="1"/>
                <c:pt idx="0">
                  <c:v>Value added (in €/million)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Narrowing_the_loop_CH!$B$42:$C$42</c:f>
              <c:strCache>
                <c:ptCount val="2"/>
                <c:pt idx="0">
                  <c:v>Intervention 1</c:v>
                </c:pt>
                <c:pt idx="1">
                  <c:v>Intervention 2</c:v>
                </c:pt>
              </c:strCache>
            </c:strRef>
          </c:cat>
          <c:val>
            <c:numRef>
              <c:f>Narrowing_the_loop_CH!$B$45:$C$45</c:f>
              <c:numCache>
                <c:formatCode>General</c:formatCode>
                <c:ptCount val="2"/>
                <c:pt idx="0">
                  <c:v>-3199.2868178037138</c:v>
                </c:pt>
                <c:pt idx="1">
                  <c:v>-4929.0500979684384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16-4FF2-B7E3-BFD4404E3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7122128"/>
        <c:axId val="1067119728"/>
      </c:barChart>
      <c:catAx>
        <c:axId val="106712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67119728"/>
        <c:crosses val="autoZero"/>
        <c:auto val="1"/>
        <c:lblAlgn val="ctr"/>
        <c:lblOffset val="100"/>
        <c:noMultiLvlLbl val="0"/>
      </c:catAx>
      <c:valAx>
        <c:axId val="106711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6712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Relative Sectoral Impacts of Closing-the-Loop Interventions in Chile Across the Triple Bottom Line Dimensions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Closing_the_loop_CH!$A$3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Closing_the_loop_CH!$B$3:$K$3</c:f>
              <c:numCache>
                <c:formatCode>General</c:formatCode>
                <c:ptCount val="10"/>
                <c:pt idx="1">
                  <c:v>2.3037091766184509E-3</c:v>
                </c:pt>
                <c:pt idx="2">
                  <c:v>1.5579609286990592E-3</c:v>
                </c:pt>
                <c:pt idx="3">
                  <c:v>2.6994543042729332E-3</c:v>
                </c:pt>
                <c:pt idx="4">
                  <c:v>3.8151630448539803E-5</c:v>
                </c:pt>
                <c:pt idx="5">
                  <c:v>2.5801325083646531E-5</c:v>
                </c:pt>
                <c:pt idx="6">
                  <c:v>4.4705548788029458E-5</c:v>
                </c:pt>
                <c:pt idx="7">
                  <c:v>4.9592909058267156E-4</c:v>
                </c:pt>
                <c:pt idx="8">
                  <c:v>3.353887522599498E-4</c:v>
                </c:pt>
                <c:pt idx="9">
                  <c:v>5.8112279612918384E-4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C-4CF3-B04B-4B75B78AAC68}"/>
            </c:ext>
          </c:extLst>
        </c:ser>
        <c:ser>
          <c:idx val="1"/>
          <c:order val="1"/>
          <c:tx>
            <c:strRef>
              <c:f>Closing_the_loop_CH!$A$4</c:f>
              <c:strCache>
                <c:ptCount val="1"/>
                <c:pt idx="0">
                  <c:v>Organic composting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Closing_the_loop_CH!$B$4:$K$4</c:f>
              <c:numCache>
                <c:formatCode>General</c:formatCode>
                <c:ptCount val="10"/>
                <c:pt idx="1">
                  <c:v>0</c:v>
                </c:pt>
                <c:pt idx="3">
                  <c:v>1.7480913995278922E-2</c:v>
                </c:pt>
                <c:pt idx="4">
                  <c:v>0</c:v>
                </c:pt>
                <c:pt idx="5">
                  <c:v>0</c:v>
                </c:pt>
                <c:pt idx="6">
                  <c:v>7.3031302047026035E-5</c:v>
                </c:pt>
                <c:pt idx="7">
                  <c:v>0</c:v>
                </c:pt>
                <c:pt idx="8">
                  <c:v>0</c:v>
                </c:pt>
                <c:pt idx="9">
                  <c:v>1.5375022658619926E-3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C-4CF3-B04B-4B75B78AAC68}"/>
            </c:ext>
          </c:extLst>
        </c:ser>
        <c:ser>
          <c:idx val="2"/>
          <c:order val="2"/>
          <c:tx>
            <c:strRef>
              <c:f>Closing_the_loop_CH!$A$5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Closing_the_loop_CH!$B$5:$K$5</c:f>
              <c:numCache>
                <c:formatCode>General</c:formatCode>
                <c:ptCount val="10"/>
                <c:pt idx="1">
                  <c:v>1.214454856787714</c:v>
                </c:pt>
                <c:pt idx="2">
                  <c:v>1.980788655766259E-2</c:v>
                </c:pt>
                <c:pt idx="3">
                  <c:v>5.4174167349239424E-2</c:v>
                </c:pt>
                <c:pt idx="4">
                  <c:v>1.9884734711180428E-2</c:v>
                </c:pt>
                <c:pt idx="5">
                  <c:v>3.2432211634301393E-4</c:v>
                </c:pt>
                <c:pt idx="6">
                  <c:v>8.8701439989997087E-4</c:v>
                </c:pt>
                <c:pt idx="7">
                  <c:v>5.4317147467222576E-2</c:v>
                </c:pt>
                <c:pt idx="8">
                  <c:v>8.859183930575485E-4</c:v>
                </c:pt>
                <c:pt idx="9">
                  <c:v>2.4229688081237317E-3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4C-4CF3-B04B-4B75B78AAC68}"/>
            </c:ext>
          </c:extLst>
        </c:ser>
        <c:ser>
          <c:idx val="3"/>
          <c:order val="3"/>
          <c:tx>
            <c:strRef>
              <c:f>Closing_the_loop_CH!$A$6</c:f>
              <c:strCache>
                <c:ptCount val="1"/>
                <c:pt idx="0">
                  <c:v>Manufacture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Closing_the_loop_CH!$B$6:$K$6</c:f>
              <c:numCache>
                <c:formatCode>General</c:formatCode>
                <c:ptCount val="10"/>
                <c:pt idx="1">
                  <c:v>2.1737026231958469E-3</c:v>
                </c:pt>
                <c:pt idx="2">
                  <c:v>6.664788835804708E-3</c:v>
                </c:pt>
                <c:pt idx="3">
                  <c:v>9.5932309534374517E-3</c:v>
                </c:pt>
                <c:pt idx="4">
                  <c:v>2.3472269368489619E-5</c:v>
                </c:pt>
                <c:pt idx="5">
                  <c:v>7.1968316581525236E-5</c:v>
                </c:pt>
                <c:pt idx="6">
                  <c:v>1.0359048134312983E-4</c:v>
                </c:pt>
                <c:pt idx="7">
                  <c:v>3.3375932737497407E-4</c:v>
                </c:pt>
                <c:pt idx="8">
                  <c:v>1.02333935421845E-3</c:v>
                </c:pt>
                <c:pt idx="9">
                  <c:v>1.4729845178532424E-3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4C-4CF3-B04B-4B75B78AAC68}"/>
            </c:ext>
          </c:extLst>
        </c:ser>
        <c:ser>
          <c:idx val="4"/>
          <c:order val="4"/>
          <c:tx>
            <c:strRef>
              <c:f>Closing_the_loop_CH!$A$7</c:f>
              <c:strCache>
                <c:ptCount val="1"/>
                <c:pt idx="0">
                  <c:v>Re-processing of secondary wood material into new wood material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Closing_the_loop_CH!$B$7:$K$7</c:f>
              <c:numCache>
                <c:formatCode>General</c:formatCode>
                <c:ptCount val="10"/>
                <c:pt idx="1">
                  <c:v>6.7513028002269288E-3</c:v>
                </c:pt>
                <c:pt idx="2">
                  <c:v>2.7449490766033161E-3</c:v>
                </c:pt>
                <c:pt idx="3">
                  <c:v>5.0768956202546008E-3</c:v>
                </c:pt>
                <c:pt idx="4">
                  <c:v>8.025970920852595E-5</c:v>
                </c:pt>
                <c:pt idx="5">
                  <c:v>3.2632044577094405E-5</c:v>
                </c:pt>
                <c:pt idx="6">
                  <c:v>6.0354301724489176E-5</c:v>
                </c:pt>
                <c:pt idx="7">
                  <c:v>1.1014563728738197E-3</c:v>
                </c:pt>
                <c:pt idx="8">
                  <c:v>4.4783084728850008E-4</c:v>
                </c:pt>
                <c:pt idx="9">
                  <c:v>8.2828147406320291E-4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4C-4CF3-B04B-4B75B78AAC68}"/>
            </c:ext>
          </c:extLst>
        </c:ser>
        <c:ser>
          <c:idx val="5"/>
          <c:order val="5"/>
          <c:tx>
            <c:strRef>
              <c:f>Closing_the_loop_CH!$A$8</c:f>
              <c:strCache>
                <c:ptCount val="1"/>
                <c:pt idx="0">
                  <c:v>Manufacturing of pulp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Closing_the_loop_CH!$B$8:$K$8</c:f>
              <c:numCache>
                <c:formatCode>General</c:formatCode>
                <c:ptCount val="10"/>
                <c:pt idx="1">
                  <c:v>2.3717060802801906E-2</c:v>
                </c:pt>
                <c:pt idx="2">
                  <c:v>8.1102556489704852E-3</c:v>
                </c:pt>
                <c:pt idx="3">
                  <c:v>2.8291577480937455E-2</c:v>
                </c:pt>
                <c:pt idx="4">
                  <c:v>3.9253780847337189E-4</c:v>
                </c:pt>
                <c:pt idx="5">
                  <c:v>1.3423172466778705E-4</c:v>
                </c:pt>
                <c:pt idx="6">
                  <c:v>4.6825000432000808E-4</c:v>
                </c:pt>
                <c:pt idx="7">
                  <c:v>2.0008261266258333E-3</c:v>
                </c:pt>
                <c:pt idx="8">
                  <c:v>6.8419993221554003E-4</c:v>
                </c:pt>
                <c:pt idx="9">
                  <c:v>2.3867429383008136E-3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4C-4CF3-B04B-4B75B78AAC68}"/>
            </c:ext>
          </c:extLst>
        </c:ser>
        <c:ser>
          <c:idx val="6"/>
          <c:order val="6"/>
          <c:tx>
            <c:strRef>
              <c:f>Closing_the_loop_CH!$A$9</c:f>
              <c:strCache>
                <c:ptCount val="1"/>
                <c:pt idx="0">
                  <c:v>Re-processing of secondary paper into new pulp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Closing_the_loop_CH!$B$9:$K$9</c:f>
              <c:numCache>
                <c:formatCode>General</c:formatCode>
                <c:ptCount val="10"/>
                <c:pt idx="1">
                  <c:v>2.2209755319205604E-2</c:v>
                </c:pt>
                <c:pt idx="2">
                  <c:v>1.4718956823733746E-3</c:v>
                </c:pt>
                <c:pt idx="3">
                  <c:v>7.9583781946023172E-3</c:v>
                </c:pt>
                <c:pt idx="4">
                  <c:v>4.8373877533691533E-4</c:v>
                </c:pt>
                <c:pt idx="5">
                  <c:v>3.20585707072457E-5</c:v>
                </c:pt>
                <c:pt idx="6">
                  <c:v>1.733371695464853E-4</c:v>
                </c:pt>
                <c:pt idx="7">
                  <c:v>4.0566317396287686E-3</c:v>
                </c:pt>
                <c:pt idx="8">
                  <c:v>2.6884306692500504E-4</c:v>
                </c:pt>
                <c:pt idx="9">
                  <c:v>1.4536049189165961E-3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4C-4CF3-B04B-4B75B78AAC68}"/>
            </c:ext>
          </c:extLst>
        </c:ser>
        <c:ser>
          <c:idx val="7"/>
          <c:order val="7"/>
          <c:tx>
            <c:strRef>
              <c:f>Closing_the_loop_CH!$A$10</c:f>
              <c:strCache>
                <c:ptCount val="1"/>
                <c:pt idx="0">
                  <c:v>Manufacturing of paper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Closing_the_loop_CH!$B$10:$K$10</c:f>
              <c:numCache>
                <c:formatCode>General</c:formatCode>
                <c:ptCount val="10"/>
                <c:pt idx="1">
                  <c:v>1.1974293069470961E-3</c:v>
                </c:pt>
                <c:pt idx="2">
                  <c:v>3.309386187754346E-3</c:v>
                </c:pt>
                <c:pt idx="3">
                  <c:v>4.3060053335749601E-3</c:v>
                </c:pt>
                <c:pt idx="4">
                  <c:v>9.3104537572180287E-5</c:v>
                </c:pt>
                <c:pt idx="5">
                  <c:v>2.5731696116650945E-4</c:v>
                </c:pt>
                <c:pt idx="6">
                  <c:v>3.34807769475864E-4</c:v>
                </c:pt>
                <c:pt idx="7">
                  <c:v>6.7315717154116795E-4</c:v>
                </c:pt>
                <c:pt idx="8">
                  <c:v>1.8604330401916494E-3</c:v>
                </c:pt>
                <c:pt idx="9">
                  <c:v>2.4207010419519562E-3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4C-4CF3-B04B-4B75B78AAC68}"/>
            </c:ext>
          </c:extLst>
        </c:ser>
        <c:ser>
          <c:idx val="8"/>
          <c:order val="8"/>
          <c:tx>
            <c:strRef>
              <c:f>Closing_the_loop_CH!$A$11</c:f>
              <c:strCache>
                <c:ptCount val="1"/>
                <c:pt idx="0">
                  <c:v>Manufacture of rubber and plastic products (25)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Closing_the_loop_CH!$B$11:$K$11</c:f>
              <c:numCache>
                <c:formatCode>General</c:formatCode>
                <c:ptCount val="10"/>
                <c:pt idx="1">
                  <c:v>1.5753550427723298E-3</c:v>
                </c:pt>
                <c:pt idx="2">
                  <c:v>6.4891338852053173E-3</c:v>
                </c:pt>
                <c:pt idx="3">
                  <c:v>1.0868586611706215E-2</c:v>
                </c:pt>
                <c:pt idx="4">
                  <c:v>2.1930102175722183E-5</c:v>
                </c:pt>
                <c:pt idx="5">
                  <c:v>9.033352193706688E-5</c:v>
                </c:pt>
                <c:pt idx="6">
                  <c:v>1.5129872850722648E-4</c:v>
                </c:pt>
                <c:pt idx="7">
                  <c:v>4.1426516978396161E-4</c:v>
                </c:pt>
                <c:pt idx="8">
                  <c:v>1.7064230460004169E-3</c:v>
                </c:pt>
                <c:pt idx="9">
                  <c:v>2.8580712003196235E-3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4C-4CF3-B04B-4B75B78AAC68}"/>
            </c:ext>
          </c:extLst>
        </c:ser>
        <c:ser>
          <c:idx val="9"/>
          <c:order val="9"/>
          <c:tx>
            <c:strRef>
              <c:f>Closing_the_loop_CH!$A$12</c:f>
              <c:strCache>
                <c:ptCount val="1"/>
                <c:pt idx="0">
                  <c:v>Manufacturing of glass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Closing_the_loop_CH!$B$12:$K$12</c:f>
              <c:numCache>
                <c:formatCode>General</c:formatCode>
                <c:ptCount val="10"/>
                <c:pt idx="1">
                  <c:v>0.30663011477237856</c:v>
                </c:pt>
                <c:pt idx="2">
                  <c:v>2.6029945765802656E-2</c:v>
                </c:pt>
                <c:pt idx="3">
                  <c:v>3.9865584447623351E-2</c:v>
                </c:pt>
                <c:pt idx="4">
                  <c:v>1.6568825343095048E-3</c:v>
                </c:pt>
                <c:pt idx="5">
                  <c:v>1.4065338141778177E-4</c:v>
                </c:pt>
                <c:pt idx="6">
                  <c:v>2.1541455783891415E-4</c:v>
                </c:pt>
                <c:pt idx="7">
                  <c:v>1.0698638945347857E-2</c:v>
                </c:pt>
                <c:pt idx="8">
                  <c:v>9.0821148369637443E-4</c:v>
                </c:pt>
                <c:pt idx="9">
                  <c:v>1.3909510964529169E-3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4C-4CF3-B04B-4B75B78AAC68}"/>
            </c:ext>
          </c:extLst>
        </c:ser>
        <c:ser>
          <c:idx val="10"/>
          <c:order val="10"/>
          <c:tx>
            <c:strRef>
              <c:f>Closing_the_loop_CH!$A$13</c:f>
              <c:strCache>
                <c:ptCount val="1"/>
                <c:pt idx="0">
                  <c:v>Re-processing of secondary glass into new glass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Closing_the_loop_CH!$B$13:$K$13</c:f>
              <c:numCache>
                <c:formatCode>General</c:formatCode>
                <c:ptCount val="10"/>
                <c:pt idx="1">
                  <c:v>6.7513015604636724E-3</c:v>
                </c:pt>
                <c:pt idx="2">
                  <c:v>2.744949076849548E-3</c:v>
                </c:pt>
                <c:pt idx="3">
                  <c:v>5.0768956196308905E-3</c:v>
                </c:pt>
                <c:pt idx="4">
                  <c:v>8.0259694363169981E-5</c:v>
                </c:pt>
                <c:pt idx="5">
                  <c:v>3.2632044488526804E-5</c:v>
                </c:pt>
                <c:pt idx="6">
                  <c:v>6.0354301620873235E-5</c:v>
                </c:pt>
                <c:pt idx="7">
                  <c:v>1.1014561698010443E-3</c:v>
                </c:pt>
                <c:pt idx="8">
                  <c:v>4.4783084699249548E-4</c:v>
                </c:pt>
                <c:pt idx="9">
                  <c:v>8.2828147337055829E-4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4C-4CF3-B04B-4B75B78AAC68}"/>
            </c:ext>
          </c:extLst>
        </c:ser>
        <c:ser>
          <c:idx val="11"/>
          <c:order val="11"/>
          <c:tx>
            <c:strRef>
              <c:f>Closing_the_loop_CH!$A$14</c:f>
              <c:strCache>
                <c:ptCount val="1"/>
                <c:pt idx="0">
                  <c:v>Manufacturing construction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Closing_the_loop_CH!$B$14:$K$14</c:f>
              <c:numCache>
                <c:formatCode>General</c:formatCode>
                <c:ptCount val="10"/>
                <c:pt idx="1">
                  <c:v>2.0370152299918471E-2</c:v>
                </c:pt>
                <c:pt idx="2">
                  <c:v>3.0972130510572363E-3</c:v>
                </c:pt>
                <c:pt idx="3">
                  <c:v>3.7980773951149282E-3</c:v>
                </c:pt>
                <c:pt idx="4">
                  <c:v>5.9901578844371857E-4</c:v>
                </c:pt>
                <c:pt idx="5">
                  <c:v>9.1078333017470124E-5</c:v>
                </c:pt>
                <c:pt idx="6">
                  <c:v>1.1168833164622844E-4</c:v>
                </c:pt>
                <c:pt idx="7">
                  <c:v>1.9183418501716738E-2</c:v>
                </c:pt>
                <c:pt idx="8">
                  <c:v>2.9167741739627982E-3</c:v>
                </c:pt>
                <c:pt idx="9">
                  <c:v>3.5768072373553875E-3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4C-4CF3-B04B-4B75B78AAC68}"/>
            </c:ext>
          </c:extLst>
        </c:ser>
        <c:ser>
          <c:idx val="12"/>
          <c:order val="12"/>
          <c:tx>
            <c:strRef>
              <c:f>Closing_the_loop_CH!$A$15</c:f>
              <c:strCache>
                <c:ptCount val="1"/>
                <c:pt idx="0">
                  <c:v>Re-processing Fly-ash into clinker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Closing_the_loop_CH!$B$15:$K$15</c:f>
              <c:numCache>
                <c:formatCode>General</c:formatCode>
                <c:ptCount val="10"/>
                <c:pt idx="1">
                  <c:v>0</c:v>
                </c:pt>
                <c:pt idx="2">
                  <c:v>2.7449490765669264E-3</c:v>
                </c:pt>
                <c:pt idx="3">
                  <c:v>5.0768956203585567E-3</c:v>
                </c:pt>
                <c:pt idx="4">
                  <c:v>0</c:v>
                </c:pt>
                <c:pt idx="5">
                  <c:v>3.2632044550871674E-5</c:v>
                </c:pt>
                <c:pt idx="6">
                  <c:v>6.0354301756323574E-5</c:v>
                </c:pt>
                <c:pt idx="7">
                  <c:v>0</c:v>
                </c:pt>
                <c:pt idx="8">
                  <c:v>4.4783084718967445E-4</c:v>
                </c:pt>
                <c:pt idx="9">
                  <c:v>8.2828147410673905E-4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04C-4CF3-B04B-4B75B78AAC68}"/>
            </c:ext>
          </c:extLst>
        </c:ser>
        <c:ser>
          <c:idx val="13"/>
          <c:order val="13"/>
          <c:tx>
            <c:strRef>
              <c:f>Closing_the_loop_CH!$A$16</c:f>
              <c:strCache>
                <c:ptCount val="1"/>
                <c:pt idx="0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Closing_the_loop_CH!$B$16:$K$16</c:f>
              <c:numCache>
                <c:formatCode>General</c:formatCode>
                <c:ptCount val="10"/>
                <c:pt idx="1">
                  <c:v>1.0231270078945858</c:v>
                </c:pt>
                <c:pt idx="2">
                  <c:v>0.1445670549492345</c:v>
                </c:pt>
                <c:pt idx="3">
                  <c:v>0.23392662390766053</c:v>
                </c:pt>
                <c:pt idx="4">
                  <c:v>1.4336072374095522E-3</c:v>
                </c:pt>
                <c:pt idx="5">
                  <c:v>2.0256759380662885E-4</c:v>
                </c:pt>
                <c:pt idx="6">
                  <c:v>3.2777836814114E-4</c:v>
                </c:pt>
                <c:pt idx="7">
                  <c:v>1.7449709338877472E-2</c:v>
                </c:pt>
                <c:pt idx="8">
                  <c:v>2.4656304342023246E-3</c:v>
                </c:pt>
                <c:pt idx="9">
                  <c:v>3.9896821824862531E-3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04C-4CF3-B04B-4B75B78AAC68}"/>
            </c:ext>
          </c:extLst>
        </c:ser>
        <c:ser>
          <c:idx val="14"/>
          <c:order val="14"/>
          <c:tx>
            <c:strRef>
              <c:f>Closing_the_loop_CH!$A$17</c:f>
              <c:strCache>
                <c:ptCount val="1"/>
                <c:pt idx="0">
                  <c:v>Recycling Steel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Closing_the_loop_CH!$B$17:$K$17</c:f>
              <c:numCache>
                <c:formatCode>General</c:formatCode>
                <c:ptCount val="10"/>
                <c:pt idx="1">
                  <c:v>20.248300712213737</c:v>
                </c:pt>
                <c:pt idx="2">
                  <c:v>5.0828875703480643</c:v>
                </c:pt>
                <c:pt idx="3">
                  <c:v>9.9908478097581028</c:v>
                </c:pt>
                <c:pt idx="4">
                  <c:v>6.8536042698691044E-4</c:v>
                </c:pt>
                <c:pt idx="5">
                  <c:v>1.7204456029003404E-4</c:v>
                </c:pt>
                <c:pt idx="6">
                  <c:v>3.381682155973443E-4</c:v>
                </c:pt>
                <c:pt idx="7">
                  <c:v>1.3938923422314656E-2</c:v>
                </c:pt>
                <c:pt idx="8">
                  <c:v>3.4990580993890588E-3</c:v>
                </c:pt>
                <c:pt idx="9">
                  <c:v>6.8776962829550222E-3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04C-4CF3-B04B-4B75B78AAC68}"/>
            </c:ext>
          </c:extLst>
        </c:ser>
        <c:ser>
          <c:idx val="15"/>
          <c:order val="15"/>
          <c:tx>
            <c:strRef>
              <c:f>Closing_the_loop_CH!$A$18</c:f>
              <c:strCache>
                <c:ptCount val="1"/>
                <c:pt idx="0">
                  <c:v>Re-processing of secondary preciuos metals into new preciuos metals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Closing_the_loop_CH!$B$18:$K$18</c:f>
              <c:numCache>
                <c:formatCode>General</c:formatCode>
                <c:ptCount val="10"/>
                <c:pt idx="1">
                  <c:v>0</c:v>
                </c:pt>
                <c:pt idx="2">
                  <c:v>0</c:v>
                </c:pt>
                <c:pt idx="3">
                  <c:v>5.118135965322115E-3</c:v>
                </c:pt>
                <c:pt idx="4">
                  <c:v>0</c:v>
                </c:pt>
                <c:pt idx="5">
                  <c:v>0</c:v>
                </c:pt>
                <c:pt idx="6">
                  <c:v>6.2480221577604529E-5</c:v>
                </c:pt>
                <c:pt idx="7">
                  <c:v>0</c:v>
                </c:pt>
                <c:pt idx="8">
                  <c:v>0</c:v>
                </c:pt>
                <c:pt idx="9">
                  <c:v>8.3137640871458007E-4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04C-4CF3-B04B-4B75B78AAC68}"/>
            </c:ext>
          </c:extLst>
        </c:ser>
        <c:ser>
          <c:idx val="16"/>
          <c:order val="16"/>
          <c:tx>
            <c:strRef>
              <c:f>Closing_the_loop_CH!$A$19</c:f>
              <c:strCache>
                <c:ptCount val="1"/>
                <c:pt idx="0">
                  <c:v>Manufacturing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Closing_the_loop_CH!$B$19:$K$19</c:f>
              <c:numCache>
                <c:formatCode>General</c:formatCode>
                <c:ptCount val="10"/>
                <c:pt idx="1">
                  <c:v>1.4231193016004992E-4</c:v>
                </c:pt>
                <c:pt idx="2">
                  <c:v>1.4773329564856761E-3</c:v>
                </c:pt>
                <c:pt idx="3">
                  <c:v>1.5222230712956275E-3</c:v>
                </c:pt>
                <c:pt idx="4">
                  <c:v>2.0141636755426506E-6</c:v>
                </c:pt>
                <c:pt idx="5">
                  <c:v>2.0908931112917187E-5</c:v>
                </c:pt>
                <c:pt idx="6">
                  <c:v>2.1544268393988304E-5</c:v>
                </c:pt>
                <c:pt idx="7">
                  <c:v>6.6200274625994427E-5</c:v>
                </c:pt>
                <c:pt idx="8">
                  <c:v>6.8722170590592888E-4</c:v>
                </c:pt>
                <c:pt idx="9">
                  <c:v>7.0810356692868344E-4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04C-4CF3-B04B-4B75B78AAC68}"/>
            </c:ext>
          </c:extLst>
        </c:ser>
        <c:ser>
          <c:idx val="17"/>
          <c:order val="17"/>
          <c:tx>
            <c:strRef>
              <c:f>Closing_the_loop_CH!$A$20</c:f>
              <c:strCache>
                <c:ptCount val="1"/>
                <c:pt idx="0">
                  <c:v>Re-processing of secondary aluminium into new aluminium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Closing_the_loop_CH!$B$20:$K$20</c:f>
              <c:numCache>
                <c:formatCode>General</c:formatCode>
                <c:ptCount val="10"/>
                <c:pt idx="1">
                  <c:v>6.8303344172809324E-3</c:v>
                </c:pt>
                <c:pt idx="2">
                  <c:v>2.7716122762824892E-3</c:v>
                </c:pt>
                <c:pt idx="3">
                  <c:v>5.1181359653095322E-3</c:v>
                </c:pt>
                <c:pt idx="4">
                  <c:v>8.3382077193737319E-5</c:v>
                </c:pt>
                <c:pt idx="5">
                  <c:v>3.3834769208007011E-5</c:v>
                </c:pt>
                <c:pt idx="6">
                  <c:v>6.2480221623108535E-5</c:v>
                </c:pt>
                <c:pt idx="7">
                  <c:v>1.1095013764025287E-3</c:v>
                </c:pt>
                <c:pt idx="8">
                  <c:v>4.5021333470546948E-4</c:v>
                </c:pt>
                <c:pt idx="9">
                  <c:v>8.3137640869677368E-4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04C-4CF3-B04B-4B75B78AAC68}"/>
            </c:ext>
          </c:extLst>
        </c:ser>
        <c:ser>
          <c:idx val="18"/>
          <c:order val="18"/>
          <c:tx>
            <c:strRef>
              <c:f>Closing_the_loop_CH!$A$21</c:f>
              <c:strCache>
                <c:ptCount val="1"/>
                <c:pt idx="0">
                  <c:v>Re-processing of secondary lead into new lead, zinc and tin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Closing_the_loop_CH!$B$21:$K$21</c:f>
              <c:numCache>
                <c:formatCode>General</c:formatCode>
                <c:ptCount val="10"/>
                <c:pt idx="1">
                  <c:v>6.8303339800694623E-3</c:v>
                </c:pt>
                <c:pt idx="2">
                  <c:v>2.7716122762035311E-3</c:v>
                </c:pt>
                <c:pt idx="3">
                  <c:v>5.1181359653400373E-3</c:v>
                </c:pt>
                <c:pt idx="4">
                  <c:v>8.3382071935250626E-5</c:v>
                </c:pt>
                <c:pt idx="5">
                  <c:v>3.3834769169280184E-5</c:v>
                </c:pt>
                <c:pt idx="6">
                  <c:v>6.2480221677715895E-5</c:v>
                </c:pt>
                <c:pt idx="7">
                  <c:v>1.1095013054300404E-3</c:v>
                </c:pt>
                <c:pt idx="8">
                  <c:v>4.502133346476434E-4</c:v>
                </c:pt>
                <c:pt idx="9">
                  <c:v>8.3137640875720201E-4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04C-4CF3-B04B-4B75B78AAC68}"/>
            </c:ext>
          </c:extLst>
        </c:ser>
        <c:ser>
          <c:idx val="19"/>
          <c:order val="19"/>
          <c:tx>
            <c:strRef>
              <c:f>Closing_the_loop_CH!$A$22</c:f>
              <c:strCache>
                <c:ptCount val="1"/>
                <c:pt idx="0">
                  <c:v>Re-processing of secondary copper into new copper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Closing_the_loop_CH!$B$22:$K$22</c:f>
              <c:numCache>
                <c:formatCode>General</c:formatCode>
                <c:ptCount val="10"/>
                <c:pt idx="1">
                  <c:v>6.8303337930336995E-3</c:v>
                </c:pt>
                <c:pt idx="2">
                  <c:v>2.7716122762858311E-3</c:v>
                </c:pt>
                <c:pt idx="3">
                  <c:v>5.1181359653262289E-3</c:v>
                </c:pt>
                <c:pt idx="4">
                  <c:v>8.3382069530602856E-5</c:v>
                </c:pt>
                <c:pt idx="5">
                  <c:v>3.3834769212211269E-5</c:v>
                </c:pt>
                <c:pt idx="6">
                  <c:v>6.2480221606490331E-5</c:v>
                </c:pt>
                <c:pt idx="7">
                  <c:v>1.1095012749703839E-3</c:v>
                </c:pt>
                <c:pt idx="8">
                  <c:v>4.5021333467873485E-4</c:v>
                </c:pt>
                <c:pt idx="9">
                  <c:v>8.313764087138645E-4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04C-4CF3-B04B-4B75B78AAC68}"/>
            </c:ext>
          </c:extLst>
        </c:ser>
        <c:ser>
          <c:idx val="20"/>
          <c:order val="20"/>
          <c:tx>
            <c:strRef>
              <c:f>Closing_the_loop_CH!$A$23</c:f>
              <c:strCache>
                <c:ptCount val="1"/>
                <c:pt idx="0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Closing_the_loop_CH!$B$23:$K$23</c:f>
              <c:numCache>
                <c:formatCode>General</c:formatCode>
                <c:ptCount val="10"/>
                <c:pt idx="1">
                  <c:v>6.8303344101586739E-3</c:v>
                </c:pt>
                <c:pt idx="2">
                  <c:v>2.7716122762413112E-3</c:v>
                </c:pt>
                <c:pt idx="3">
                  <c:v>5.1181359653273079E-3</c:v>
                </c:pt>
                <c:pt idx="4">
                  <c:v>8.3382077066976589E-5</c:v>
                </c:pt>
                <c:pt idx="5">
                  <c:v>3.3834769017528661E-5</c:v>
                </c:pt>
                <c:pt idx="6">
                  <c:v>6.2480221574045392E-5</c:v>
                </c:pt>
                <c:pt idx="7">
                  <c:v>1.1095013752050009E-3</c:v>
                </c:pt>
                <c:pt idx="8">
                  <c:v>4.5021333460622612E-4</c:v>
                </c:pt>
                <c:pt idx="9">
                  <c:v>8.3137640867792678E-4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04C-4CF3-B04B-4B75B78AAC68}"/>
            </c:ext>
          </c:extLst>
        </c:ser>
        <c:ser>
          <c:idx val="21"/>
          <c:order val="21"/>
          <c:tx>
            <c:strRef>
              <c:f>Closing_the_loop_CH!$A$24</c:f>
              <c:strCache>
                <c:ptCount val="1"/>
                <c:pt idx="0">
                  <c:v>Recycling of waste and scrap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Closing_the_loop_CH!$B$24:$K$24</c:f>
              <c:numCache>
                <c:formatCode>General</c:formatCode>
                <c:ptCount val="10"/>
                <c:pt idx="1">
                  <c:v>11.054456800611172</c:v>
                </c:pt>
                <c:pt idx="2">
                  <c:v>1.5778311165663435</c:v>
                </c:pt>
                <c:pt idx="3">
                  <c:v>1.9935008653450543</c:v>
                </c:pt>
                <c:pt idx="4">
                  <c:v>13.5306352444113</c:v>
                </c:pt>
                <c:pt idx="5">
                  <c:v>13.53063524441129</c:v>
                </c:pt>
                <c:pt idx="6">
                  <c:v>17.095196555065524</c:v>
                </c:pt>
                <c:pt idx="7">
                  <c:v>1.3172006232654834</c:v>
                </c:pt>
                <c:pt idx="8">
                  <c:v>0.18800744058565225</c:v>
                </c:pt>
                <c:pt idx="9">
                  <c:v>0.23753682606708773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04C-4CF3-B04B-4B75B78AAC68}"/>
            </c:ext>
          </c:extLst>
        </c:ser>
        <c:ser>
          <c:idx val="22"/>
          <c:order val="22"/>
          <c:tx>
            <c:strRef>
              <c:f>Closing_the_loop_CH!$A$25</c:f>
              <c:strCache>
                <c:ptCount val="1"/>
                <c:pt idx="0">
                  <c:v>Recycling of bottles by direct reuse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Closing_the_loop_CH!$B$25:$K$25</c:f>
              <c:numCache>
                <c:formatCode>General</c:formatCode>
                <c:ptCount val="10"/>
                <c:pt idx="1">
                  <c:v>0</c:v>
                </c:pt>
                <c:pt idx="2">
                  <c:v>0</c:v>
                </c:pt>
                <c:pt idx="3">
                  <c:v>7.3549883750196915E-2</c:v>
                </c:pt>
                <c:pt idx="4">
                  <c:v>0</c:v>
                </c:pt>
                <c:pt idx="5">
                  <c:v>0</c:v>
                </c:pt>
                <c:pt idx="6">
                  <c:v>0.38857427382659804</c:v>
                </c:pt>
                <c:pt idx="7">
                  <c:v>0</c:v>
                </c:pt>
                <c:pt idx="8">
                  <c:v>0</c:v>
                </c:pt>
                <c:pt idx="9">
                  <c:v>1.3901012311141081E-2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04C-4CF3-B04B-4B75B78AAC68}"/>
            </c:ext>
          </c:extLst>
        </c:ser>
        <c:ser>
          <c:idx val="23"/>
          <c:order val="23"/>
          <c:tx>
            <c:strRef>
              <c:f>Closing_the_loop_CH!$A$26</c:f>
              <c:strCache>
                <c:ptCount val="1"/>
                <c:pt idx="0">
                  <c:v>Production power non-renewable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Closing_the_loop_CH!$B$26:$K$26</c:f>
              <c:numCache>
                <c:formatCode>General</c:formatCode>
                <c:ptCount val="10"/>
                <c:pt idx="1">
                  <c:v>8.0942045916249233E-2</c:v>
                </c:pt>
                <c:pt idx="2">
                  <c:v>4.4768259303598019E-2</c:v>
                </c:pt>
                <c:pt idx="3">
                  <c:v>5.0358191386252374E-2</c:v>
                </c:pt>
                <c:pt idx="4">
                  <c:v>2.7500722103916377E-4</c:v>
                </c:pt>
                <c:pt idx="5">
                  <c:v>1.521038223217248E-4</c:v>
                </c:pt>
                <c:pt idx="6">
                  <c:v>1.7109607390423647E-4</c:v>
                </c:pt>
                <c:pt idx="7">
                  <c:v>8.7104674694236869E-3</c:v>
                </c:pt>
                <c:pt idx="8">
                  <c:v>4.8176749413866805E-3</c:v>
                </c:pt>
                <c:pt idx="9">
                  <c:v>5.4192278305163454E-3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04C-4CF3-B04B-4B75B78AAC68}"/>
            </c:ext>
          </c:extLst>
        </c:ser>
        <c:ser>
          <c:idx val="24"/>
          <c:order val="24"/>
          <c:tx>
            <c:strRef>
              <c:f>Closing_the_loop_CH!$A$27</c:f>
              <c:strCache>
                <c:ptCount val="1"/>
                <c:pt idx="0">
                  <c:v>Production power renewable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Closing_the_loop_CH!$B$27:$K$27</c:f>
              <c:numCache>
                <c:formatCode>General</c:formatCode>
                <c:ptCount val="10"/>
                <c:pt idx="1">
                  <c:v>3.7512001160456528E-3</c:v>
                </c:pt>
                <c:pt idx="2">
                  <c:v>2.8528216652654242E-2</c:v>
                </c:pt>
                <c:pt idx="3">
                  <c:v>3.1861067702149949E-2</c:v>
                </c:pt>
                <c:pt idx="4">
                  <c:v>1.6067946688223748E-5</c:v>
                </c:pt>
                <c:pt idx="5">
                  <c:v>1.2219818990838593E-4</c:v>
                </c:pt>
                <c:pt idx="6">
                  <c:v>1.3647417399739907E-4</c:v>
                </c:pt>
                <c:pt idx="7">
                  <c:v>2.6632527048028236E-4</c:v>
                </c:pt>
                <c:pt idx="8">
                  <c:v>2.0254278047665483E-3</c:v>
                </c:pt>
                <c:pt idx="9">
                  <c:v>2.2620513998392604E-3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04C-4CF3-B04B-4B75B78AAC68}"/>
            </c:ext>
          </c:extLst>
        </c:ser>
        <c:ser>
          <c:idx val="25"/>
          <c:order val="25"/>
          <c:tx>
            <c:strRef>
              <c:f>Closing_the_loop_CH!$A$28</c:f>
              <c:strCache>
                <c:ptCount val="1"/>
                <c:pt idx="0">
                  <c:v>Production of electricity by biomass and waste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Closing_the_loop_CH!$B$28:$K$28</c:f>
              <c:numCache>
                <c:formatCode>General</c:formatCode>
                <c:ptCount val="10"/>
                <c:pt idx="1">
                  <c:v>6.6717324037133111E-2</c:v>
                </c:pt>
                <c:pt idx="2">
                  <c:v>2.2529223270154681E-2</c:v>
                </c:pt>
                <c:pt idx="3">
                  <c:v>2.7617227241227522E-2</c:v>
                </c:pt>
                <c:pt idx="4">
                  <c:v>0.10574772795707049</c:v>
                </c:pt>
                <c:pt idx="5">
                  <c:v>3.5709078681242762E-2</c:v>
                </c:pt>
                <c:pt idx="6">
                  <c:v>4.3773623648460713E-2</c:v>
                </c:pt>
                <c:pt idx="7">
                  <c:v>4.914772312700276E-2</c:v>
                </c:pt>
                <c:pt idx="8">
                  <c:v>1.659628954726557E-2</c:v>
                </c:pt>
                <c:pt idx="9">
                  <c:v>2.0344398663710409E-2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04C-4CF3-B04B-4B75B78AAC68}"/>
            </c:ext>
          </c:extLst>
        </c:ser>
        <c:ser>
          <c:idx val="26"/>
          <c:order val="26"/>
          <c:tx>
            <c:strRef>
              <c:f>Closing_the_loop_CH!$A$29</c:f>
              <c:strCache>
                <c:ptCount val="1"/>
                <c:pt idx="0">
                  <c:v>Production power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Closing_the_loop_CH!$B$29:$K$29</c:f>
              <c:numCache>
                <c:formatCode>General</c:formatCode>
                <c:ptCount val="10"/>
                <c:pt idx="1">
                  <c:v>1.2026662456419462E-2</c:v>
                </c:pt>
                <c:pt idx="2">
                  <c:v>2.0932801928595181E-2</c:v>
                </c:pt>
                <c:pt idx="3">
                  <c:v>2.2669819133327697E-2</c:v>
                </c:pt>
                <c:pt idx="4">
                  <c:v>6.1506091969351976E-4</c:v>
                </c:pt>
                <c:pt idx="5">
                  <c:v>1.0705337784586151E-3</c:v>
                </c:pt>
                <c:pt idx="6">
                  <c:v>1.1593673519864529E-3</c:v>
                </c:pt>
                <c:pt idx="7">
                  <c:v>8.295988872783969E-3</c:v>
                </c:pt>
                <c:pt idx="8">
                  <c:v>1.4439441740852349E-2</c:v>
                </c:pt>
                <c:pt idx="9">
                  <c:v>1.5637635791260762E-2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04C-4CF3-B04B-4B75B78AAC68}"/>
            </c:ext>
          </c:extLst>
        </c:ser>
        <c:ser>
          <c:idx val="27"/>
          <c:order val="27"/>
          <c:tx>
            <c:strRef>
              <c:f>Closing_the_loop_CH!$A$30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Closing_the_loop_CH!$B$30:$K$30</c:f>
              <c:numCache>
                <c:formatCode>General</c:formatCode>
                <c:ptCount val="10"/>
                <c:pt idx="1">
                  <c:v>7.162960374476389E-4</c:v>
                </c:pt>
                <c:pt idx="2">
                  <c:v>3.6362989989135422E-3</c:v>
                </c:pt>
                <c:pt idx="3">
                  <c:v>3.9547860231930283E-3</c:v>
                </c:pt>
                <c:pt idx="4">
                  <c:v>1.2969850105289112E-5</c:v>
                </c:pt>
                <c:pt idx="5">
                  <c:v>6.5841844951477013E-5</c:v>
                </c:pt>
                <c:pt idx="6">
                  <c:v>7.160863558133513E-5</c:v>
                </c:pt>
                <c:pt idx="7">
                  <c:v>2.1421745661196948E-4</c:v>
                </c:pt>
                <c:pt idx="8">
                  <c:v>1.0874815468839161E-3</c:v>
                </c:pt>
                <c:pt idx="9">
                  <c:v>1.1827291497499238E-3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04C-4CF3-B04B-4B75B78AAC68}"/>
            </c:ext>
          </c:extLst>
        </c:ser>
        <c:ser>
          <c:idx val="28"/>
          <c:order val="28"/>
          <c:tx>
            <c:strRef>
              <c:f>Closing_the_loop_CH!$A$31</c:f>
              <c:strCache>
                <c:ptCount val="1"/>
                <c:pt idx="0">
                  <c:v>Waste treatment incineration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Closing_the_loop_CH!$B$31:$K$31</c:f>
              <c:numCache>
                <c:formatCode>General</c:formatCode>
                <c:ptCount val="10"/>
                <c:pt idx="1">
                  <c:v>0.22158752218947</c:v>
                </c:pt>
                <c:pt idx="2">
                  <c:v>6.7581985140908546E-2</c:v>
                </c:pt>
                <c:pt idx="3">
                  <c:v>7.3509232103858152E-2</c:v>
                </c:pt>
                <c:pt idx="4">
                  <c:v>1.1701004888722426</c:v>
                </c:pt>
                <c:pt idx="5">
                  <c:v>0.35686898373630482</c:v>
                </c:pt>
                <c:pt idx="6">
                  <c:v>0.38816801402655965</c:v>
                </c:pt>
                <c:pt idx="7">
                  <c:v>4.1877314720238847E-2</c:v>
                </c:pt>
                <c:pt idx="8">
                  <c:v>1.277216349138432E-2</c:v>
                </c:pt>
                <c:pt idx="9">
                  <c:v>1.389234022402243E-2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04C-4CF3-B04B-4B75B78AAC68}"/>
            </c:ext>
          </c:extLst>
        </c:ser>
        <c:ser>
          <c:idx val="29"/>
          <c:order val="29"/>
          <c:tx>
            <c:strRef>
              <c:f>Closing_the_loop_CH!$A$32</c:f>
              <c:strCache>
                <c:ptCount val="1"/>
                <c:pt idx="0">
                  <c:v>Biogasification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Closing_the_loop_CH!$B$32:$K$32</c:f>
              <c:numCache>
                <c:formatCode>General</c:formatCode>
                <c:ptCount val="10"/>
                <c:pt idx="1">
                  <c:v>0.2232897863006463</c:v>
                </c:pt>
                <c:pt idx="2">
                  <c:v>6.7624608162901639E-2</c:v>
                </c:pt>
                <c:pt idx="3">
                  <c:v>7.3554431737016826E-2</c:v>
                </c:pt>
                <c:pt idx="4">
                  <c:v>1.1796707225565772</c:v>
                </c:pt>
                <c:pt idx="5">
                  <c:v>0.35727012729036933</c:v>
                </c:pt>
                <c:pt idx="6">
                  <c:v>0.38859820268540179</c:v>
                </c:pt>
                <c:pt idx="7">
                  <c:v>4.2202020723904179E-2</c:v>
                </c:pt>
                <c:pt idx="8">
                  <c:v>1.2781126993768679E-2</c:v>
                </c:pt>
                <c:pt idx="9">
                  <c:v>1.3901870318074754E-2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04C-4CF3-B04B-4B75B78AAC68}"/>
            </c:ext>
          </c:extLst>
        </c:ser>
        <c:ser>
          <c:idx val="30"/>
          <c:order val="30"/>
          <c:tx>
            <c:strRef>
              <c:f>Closing_the_loop_CH!$A$33</c:f>
              <c:strCache>
                <c:ptCount val="1"/>
                <c:pt idx="0">
                  <c:v>Composting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Closing_the_loop_CH!$B$33:$K$33</c:f>
              <c:numCache>
                <c:formatCode>General</c:formatCode>
                <c:ptCount val="10"/>
                <c:pt idx="1">
                  <c:v>2.3398518052730469E-2</c:v>
                </c:pt>
                <c:pt idx="2">
                  <c:v>8.2468799834390052E-2</c:v>
                </c:pt>
                <c:pt idx="3">
                  <c:v>9.3954027519410052E-2</c:v>
                </c:pt>
                <c:pt idx="4">
                  <c:v>1.2251080519274357E-2</c:v>
                </c:pt>
                <c:pt idx="5">
                  <c:v>4.3179311818847217E-2</c:v>
                </c:pt>
                <c:pt idx="6">
                  <c:v>4.919278877646302E-2</c:v>
                </c:pt>
                <c:pt idx="7">
                  <c:v>8.0040728497967811E-2</c:v>
                </c:pt>
                <c:pt idx="8">
                  <c:v>0.28210602065611146</c:v>
                </c:pt>
                <c:pt idx="9">
                  <c:v>0.32139423492653252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04C-4CF3-B04B-4B75B78AAC68}"/>
            </c:ext>
          </c:extLst>
        </c:ser>
        <c:ser>
          <c:idx val="31"/>
          <c:order val="31"/>
          <c:tx>
            <c:strRef>
              <c:f>Closing_the_loop_CH!$A$34</c:f>
              <c:strCache>
                <c:ptCount val="1"/>
                <c:pt idx="0">
                  <c:v>Waste water treatment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Closing_the_loop_CH!$B$34:$K$34</c:f>
              <c:numCache>
                <c:formatCode>General</c:formatCode>
                <c:ptCount val="10"/>
                <c:pt idx="1">
                  <c:v>0.16556157401941768</c:v>
                </c:pt>
                <c:pt idx="2">
                  <c:v>7.581299581091698E-2</c:v>
                </c:pt>
                <c:pt idx="3">
                  <c:v>8.6047617155788708E-2</c:v>
                </c:pt>
                <c:pt idx="4">
                  <c:v>1.9364133290669331E-2</c:v>
                </c:pt>
                <c:pt idx="5">
                  <c:v>8.8671116152524813E-3</c:v>
                </c:pt>
                <c:pt idx="6">
                  <c:v>1.0064156117265707E-2</c:v>
                </c:pt>
                <c:pt idx="7">
                  <c:v>0.28542937242767652</c:v>
                </c:pt>
                <c:pt idx="8">
                  <c:v>0.13070216289218836</c:v>
                </c:pt>
                <c:pt idx="9">
                  <c:v>0.14834672543515534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04C-4CF3-B04B-4B75B78AAC68}"/>
            </c:ext>
          </c:extLst>
        </c:ser>
        <c:ser>
          <c:idx val="32"/>
          <c:order val="32"/>
          <c:tx>
            <c:strRef>
              <c:f>Closing_the_loop_CH!$A$35</c:f>
              <c:strCache>
                <c:ptCount val="1"/>
                <c:pt idx="0">
                  <c:v>Waste treatment landfill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Closing_the_loop_CH!$B$2:$K$2</c:f>
              <c:strCache>
                <c:ptCount val="10"/>
                <c:pt idx="1">
                  <c:v>Intervention 3- GHG emissions </c:v>
                </c:pt>
                <c:pt idx="2">
                  <c:v>Intervention 3 - employment</c:v>
                </c:pt>
                <c:pt idx="3">
                  <c:v>Intervention 3 - value added</c:v>
                </c:pt>
                <c:pt idx="4">
                  <c:v>Intervention 4- GHG emissions </c:v>
                </c:pt>
                <c:pt idx="5">
                  <c:v>Intervention 4- employment</c:v>
                </c:pt>
                <c:pt idx="6">
                  <c:v>Intervention 4 - value added </c:v>
                </c:pt>
                <c:pt idx="7">
                  <c:v>Intervention 5 - GHG emissions </c:v>
                </c:pt>
                <c:pt idx="8">
                  <c:v>Intervention 5 - employment</c:v>
                </c:pt>
                <c:pt idx="9">
                  <c:v>Intervention 5 - value added</c:v>
                </c:pt>
              </c:strCache>
            </c:strRef>
          </c:cat>
          <c:val>
            <c:numRef>
              <c:f>Closing_the_loop_CH!$B$35:$K$35</c:f>
              <c:numCache>
                <c:formatCode>General</c:formatCode>
                <c:ptCount val="10"/>
                <c:pt idx="1">
                  <c:v>0</c:v>
                </c:pt>
                <c:pt idx="2">
                  <c:v>0.10906648779940638</c:v>
                </c:pt>
                <c:pt idx="3">
                  <c:v>0.12448500022593943</c:v>
                </c:pt>
                <c:pt idx="4">
                  <c:v>2.1521787714669706E-2</c:v>
                </c:pt>
                <c:pt idx="5">
                  <c:v>8.8974229930804654E-3</c:v>
                </c:pt>
                <c:pt idx="6">
                  <c:v>1.0155233983036296E-2</c:v>
                </c:pt>
                <c:pt idx="7">
                  <c:v>4.1631648748264647</c:v>
                </c:pt>
                <c:pt idx="8">
                  <c:v>1.7211134768487388</c:v>
                </c:pt>
                <c:pt idx="9">
                  <c:v>1.9644238654511013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04C-4CF3-B04B-4B75B78AA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465583"/>
        <c:axId val="510461743"/>
      </c:barChart>
      <c:catAx>
        <c:axId val="51046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0461743"/>
        <c:crosses val="autoZero"/>
        <c:auto val="1"/>
        <c:lblAlgn val="ctr"/>
        <c:lblOffset val="100"/>
        <c:noMultiLvlLbl val="0"/>
      </c:catAx>
      <c:valAx>
        <c:axId val="51046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 %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046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Closing_the_loop_CH!$A$39</c:f>
              <c:strCache>
                <c:ptCount val="1"/>
                <c:pt idx="0">
                  <c:v>GHG emissions (CO2-eq, kt)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Closing_the_loop_CH!$B$38:$D$38</c:f>
              <c:strCache>
                <c:ptCount val="3"/>
                <c:pt idx="0">
                  <c:v>Intervention 3</c:v>
                </c:pt>
                <c:pt idx="1">
                  <c:v>Intervention 4</c:v>
                </c:pt>
                <c:pt idx="2">
                  <c:v>Intervention 5</c:v>
                </c:pt>
              </c:strCache>
            </c:strRef>
          </c:cat>
          <c:val>
            <c:numRef>
              <c:f>Closing_the_loop_CH!$B$39:$D$39</c:f>
              <c:numCache>
                <c:formatCode>General</c:formatCode>
                <c:ptCount val="3"/>
                <c:pt idx="0">
                  <c:v>1295.76817796765</c:v>
                </c:pt>
                <c:pt idx="1">
                  <c:v>456.224962861927</c:v>
                </c:pt>
                <c:pt idx="2">
                  <c:v>4531.3023663943795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1-4305-8D5D-702EBB1791C9}"/>
            </c:ext>
          </c:extLst>
        </c:ser>
        <c:ser>
          <c:idx val="1"/>
          <c:order val="1"/>
          <c:tx>
            <c:strRef>
              <c:f>Closing_the_loop_CH!$A$40</c:f>
              <c:strCache>
                <c:ptCount val="1"/>
                <c:pt idx="0">
                  <c:v>Employment (in 1000 people)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Closing_the_loop_CH!$B$38:$D$38</c:f>
              <c:strCache>
                <c:ptCount val="3"/>
                <c:pt idx="0">
                  <c:v>Intervention 3</c:v>
                </c:pt>
                <c:pt idx="1">
                  <c:v>Intervention 4</c:v>
                </c:pt>
                <c:pt idx="2">
                  <c:v>Intervention 5</c:v>
                </c:pt>
              </c:strCache>
            </c:strRef>
          </c:cat>
          <c:val>
            <c:numRef>
              <c:f>Closing_the_loop_CH!$B$40:$D$40</c:f>
              <c:numCache>
                <c:formatCode>General</c:formatCode>
                <c:ptCount val="3"/>
                <c:pt idx="0">
                  <c:v>41.613921048249154</c:v>
                </c:pt>
                <c:pt idx="1">
                  <c:v>16.514191455395476</c:v>
                </c:pt>
                <c:pt idx="2">
                  <c:v>34.08143668636869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1-4305-8D5D-702EBB1791C9}"/>
            </c:ext>
          </c:extLst>
        </c:ser>
        <c:ser>
          <c:idx val="2"/>
          <c:order val="2"/>
          <c:tx>
            <c:strRef>
              <c:f>Closing_the_loop_CH!$A$41</c:f>
              <c:strCache>
                <c:ptCount val="1"/>
                <c:pt idx="0">
                  <c:v>Value added (in €/million)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Closing_the_loop_CH!$B$38:$D$38</c:f>
              <c:strCache>
                <c:ptCount val="3"/>
                <c:pt idx="0">
                  <c:v>Intervention 3</c:v>
                </c:pt>
                <c:pt idx="1">
                  <c:v>Intervention 4</c:v>
                </c:pt>
                <c:pt idx="2">
                  <c:v>Intervention 5</c:v>
                </c:pt>
              </c:strCache>
            </c:strRef>
          </c:cat>
          <c:val>
            <c:numRef>
              <c:f>Closing_the_loop_CH!$B$41:$D$41</c:f>
              <c:numCache>
                <c:formatCode>General</c:formatCode>
                <c:ptCount val="3"/>
                <c:pt idx="0">
                  <c:v>680.56782418274975</c:v>
                </c:pt>
                <c:pt idx="1">
                  <c:v>9.4935722047098601</c:v>
                </c:pt>
                <c:pt idx="2">
                  <c:v>157.78887390399268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1-4305-8D5D-702EBB179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136399"/>
        <c:axId val="678132559"/>
      </c:barChart>
      <c:catAx>
        <c:axId val="67813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78132559"/>
        <c:crosses val="autoZero"/>
        <c:auto val="1"/>
        <c:lblAlgn val="ctr"/>
        <c:lblOffset val="100"/>
        <c:noMultiLvlLbl val="0"/>
      </c:catAx>
      <c:valAx>
        <c:axId val="67813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7813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Impact of Circular Economy Interventions (CO) on GHG Emissions in LAC – Relative changes by Sector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[1]CO_GHG_differences!$V$41:$W$41</c:f>
              <c:strCache>
                <c:ptCount val="2"/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[1]CO_GHG_differences!$X$41:$AE$41</c:f>
              <c:numCache>
                <c:formatCode>General</c:formatCode>
                <c:ptCount val="8"/>
                <c:pt idx="0">
                  <c:v>3.1296793195386481E-6</c:v>
                </c:pt>
                <c:pt idx="1">
                  <c:v>5.447793654878687E-9</c:v>
                </c:pt>
                <c:pt idx="2">
                  <c:v>1.9263426179392046E-7</c:v>
                </c:pt>
                <c:pt idx="3">
                  <c:v>-3.3754403419211226E-4</c:v>
                </c:pt>
                <c:pt idx="4">
                  <c:v>3.5856853499157204E-5</c:v>
                </c:pt>
                <c:pt idx="5">
                  <c:v>-7.5700010791817486E-3</c:v>
                </c:pt>
                <c:pt idx="6">
                  <c:v>-8.4262830869545249E-3</c:v>
                </c:pt>
                <c:pt idx="7">
                  <c:v>-2.4854269218790371E-5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5-4DE8-9905-0FD97E77CF54}"/>
            </c:ext>
          </c:extLst>
        </c:ser>
        <c:ser>
          <c:idx val="1"/>
          <c:order val="1"/>
          <c:tx>
            <c:strRef>
              <c:f>[1]CO_GHG_differences!$V$42:$W$42</c:f>
              <c:strCache>
                <c:ptCount val="2"/>
                <c:pt idx="1">
                  <c:v>Organic composting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[1]CO_GHG_differences!$X$42:$AE$42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E1A5-4DE8-9905-0FD97E77CF54}"/>
            </c:ext>
          </c:extLst>
        </c:ser>
        <c:ser>
          <c:idx val="2"/>
          <c:order val="2"/>
          <c:tx>
            <c:strRef>
              <c:f>[1]CO_GHG_differences!$V$43:$W$43</c:f>
              <c:strCache>
                <c:ptCount val="2"/>
                <c:pt idx="1">
                  <c:v>Mining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[1]CO_GHG_differences!$X$43:$AE$43</c:f>
              <c:numCache>
                <c:formatCode>General</c:formatCode>
                <c:ptCount val="8"/>
                <c:pt idx="0">
                  <c:v>6.1759498120753402E-5</c:v>
                </c:pt>
                <c:pt idx="1">
                  <c:v>9.645088070008223E-8</c:v>
                </c:pt>
                <c:pt idx="2">
                  <c:v>3.8013456206671484E-6</c:v>
                </c:pt>
                <c:pt idx="3">
                  <c:v>-1.5138213669716758E-3</c:v>
                </c:pt>
                <c:pt idx="4">
                  <c:v>1.5846231784454509E-4</c:v>
                </c:pt>
                <c:pt idx="5">
                  <c:v>-9.094071806152907E-3</c:v>
                </c:pt>
                <c:pt idx="6">
                  <c:v>-2.5752108689889513E-2</c:v>
                </c:pt>
                <c:pt idx="7">
                  <c:v>-2.3947275641912603E-3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A5-4DE8-9905-0FD97E77CF54}"/>
            </c:ext>
          </c:extLst>
        </c:ser>
        <c:ser>
          <c:idx val="3"/>
          <c:order val="3"/>
          <c:tx>
            <c:strRef>
              <c:f>[1]CO_GHG_differences!$V$44:$W$44</c:f>
              <c:strCache>
                <c:ptCount val="2"/>
                <c:pt idx="1">
                  <c:v>Manufacture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[1]CO_GHG_differences!$X$44:$AE$44</c:f>
              <c:numCache>
                <c:formatCode>General</c:formatCode>
                <c:ptCount val="8"/>
                <c:pt idx="0">
                  <c:v>7.3398689211841475E-6</c:v>
                </c:pt>
                <c:pt idx="1">
                  <c:v>8.601694044935245E-9</c:v>
                </c:pt>
                <c:pt idx="2">
                  <c:v>4.5177485782577715E-7</c:v>
                </c:pt>
                <c:pt idx="3">
                  <c:v>-8.3016732006392896E-4</c:v>
                </c:pt>
                <c:pt idx="4">
                  <c:v>9.4697307559505294E-5</c:v>
                </c:pt>
                <c:pt idx="5">
                  <c:v>-8.8266680470153007E-3</c:v>
                </c:pt>
                <c:pt idx="6">
                  <c:v>-1.5915001465356453E-2</c:v>
                </c:pt>
                <c:pt idx="7">
                  <c:v>-1.1168941555041372E-4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A5-4DE8-9905-0FD97E77CF54}"/>
            </c:ext>
          </c:extLst>
        </c:ser>
        <c:ser>
          <c:idx val="4"/>
          <c:order val="4"/>
          <c:tx>
            <c:strRef>
              <c:f>[1]CO_GHG_differences!$V$45:$W$45</c:f>
              <c:strCache>
                <c:ptCount val="2"/>
                <c:pt idx="1">
                  <c:v>Re-processing of secondary wood material into new wood material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[1]CO_GHG_differences!$X$45:$AE$45</c:f>
              <c:numCache>
                <c:formatCode>General</c:formatCode>
                <c:ptCount val="8"/>
                <c:pt idx="0">
                  <c:v>4.2588860463757188E-6</c:v>
                </c:pt>
                <c:pt idx="1">
                  <c:v>6.3765891394803193E-9</c:v>
                </c:pt>
                <c:pt idx="2">
                  <c:v>2.6213830097354761E-7</c:v>
                </c:pt>
                <c:pt idx="3">
                  <c:v>-4.4313430905279543E-4</c:v>
                </c:pt>
                <c:pt idx="4">
                  <c:v>5.6491487226039928E-5</c:v>
                </c:pt>
                <c:pt idx="5">
                  <c:v>-4.7845003669967599E-3</c:v>
                </c:pt>
                <c:pt idx="6">
                  <c:v>-8.633196830999992E-3</c:v>
                </c:pt>
                <c:pt idx="7">
                  <c:v>-5.8610933704740088E-5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A5-4DE8-9905-0FD97E77CF54}"/>
            </c:ext>
          </c:extLst>
        </c:ser>
        <c:ser>
          <c:idx val="5"/>
          <c:order val="5"/>
          <c:tx>
            <c:strRef>
              <c:f>[1]CO_GHG_differences!$V$46:$W$46</c:f>
              <c:strCache>
                <c:ptCount val="2"/>
                <c:pt idx="1">
                  <c:v>Manufacturing of paper and pulp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[1]CO_GHG_differences!$X$46:$AE$46</c:f>
              <c:numCache>
                <c:formatCode>General</c:formatCode>
                <c:ptCount val="8"/>
                <c:pt idx="0">
                  <c:v>2.3811767856350927E-5</c:v>
                </c:pt>
                <c:pt idx="1">
                  <c:v>1.5229315168909492E-8</c:v>
                </c:pt>
                <c:pt idx="2">
                  <c:v>1.4656329517745053E-6</c:v>
                </c:pt>
                <c:pt idx="3">
                  <c:v>-1.9640337346323133E-3</c:v>
                </c:pt>
                <c:pt idx="4">
                  <c:v>1.8206928308663788E-4</c:v>
                </c:pt>
                <c:pt idx="5">
                  <c:v>-0.83962907546240795</c:v>
                </c:pt>
                <c:pt idx="6">
                  <c:v>-9.7457541642492016E-3</c:v>
                </c:pt>
                <c:pt idx="7">
                  <c:v>-4.4232371213645271E-5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A5-4DE8-9905-0FD97E77CF54}"/>
            </c:ext>
          </c:extLst>
        </c:ser>
        <c:ser>
          <c:idx val="6"/>
          <c:order val="6"/>
          <c:tx>
            <c:strRef>
              <c:f>[1]CO_GHG_differences!$V$47:$W$47</c:f>
              <c:strCache>
                <c:ptCount val="2"/>
                <c:pt idx="1">
                  <c:v>Re-processing of secondary paper into new pulp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[1]CO_GHG_differences!$X$47:$AE$47</c:f>
              <c:numCache>
                <c:formatCode>General</c:formatCode>
                <c:ptCount val="8"/>
                <c:pt idx="0">
                  <c:v>1.202120615110693E-5</c:v>
                </c:pt>
                <c:pt idx="1">
                  <c:v>9.6017699460067103E-9</c:v>
                </c:pt>
                <c:pt idx="2">
                  <c:v>7.3991436710556309E-7</c:v>
                </c:pt>
                <c:pt idx="3">
                  <c:v>-1.1754564948001894E-3</c:v>
                </c:pt>
                <c:pt idx="4">
                  <c:v>9.9994789112360259E-5</c:v>
                </c:pt>
                <c:pt idx="5">
                  <c:v>-0.21514125943943499</c:v>
                </c:pt>
                <c:pt idx="6">
                  <c:v>-1.1421798926876805E-2</c:v>
                </c:pt>
                <c:pt idx="7">
                  <c:v>-7.5953239952301704E-5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A5-4DE8-9905-0FD97E77CF54}"/>
            </c:ext>
          </c:extLst>
        </c:ser>
        <c:ser>
          <c:idx val="7"/>
          <c:order val="7"/>
          <c:tx>
            <c:strRef>
              <c:f>[1]CO_GHG_differences!$V$48:$W$48</c:f>
              <c:strCache>
                <c:ptCount val="2"/>
                <c:pt idx="1">
                  <c:v>Re-processing of secondary plastic into new plastic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[1]CO_GHG_differences!$X$48:$AE$48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E1A5-4DE8-9905-0FD97E77CF54}"/>
            </c:ext>
          </c:extLst>
        </c:ser>
        <c:ser>
          <c:idx val="8"/>
          <c:order val="8"/>
          <c:tx>
            <c:strRef>
              <c:f>[1]CO_GHG_differences!$V$49:$W$49</c:f>
              <c:strCache>
                <c:ptCount val="2"/>
                <c:pt idx="1">
                  <c:v>P&amp;N Fertilizer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[1]CO_GHG_differences!$X$49:$AE$49</c:f>
              <c:numCache>
                <c:formatCode>General</c:formatCode>
                <c:ptCount val="8"/>
                <c:pt idx="0">
                  <c:v>3.2806624060210983E-6</c:v>
                </c:pt>
                <c:pt idx="1">
                  <c:v>1.1822683492396072E-8</c:v>
                </c:pt>
                <c:pt idx="2">
                  <c:v>2.0192729962485505E-7</c:v>
                </c:pt>
                <c:pt idx="3">
                  <c:v>-7.9809554680097176E-4</c:v>
                </c:pt>
                <c:pt idx="4">
                  <c:v>3.1415033434351211E-5</c:v>
                </c:pt>
                <c:pt idx="5">
                  <c:v>-6.2798968945630088E-3</c:v>
                </c:pt>
                <c:pt idx="6">
                  <c:v>-9.0320840453827229E-3</c:v>
                </c:pt>
                <c:pt idx="7">
                  <c:v>-5.1124234930457006E-5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A5-4DE8-9905-0FD97E77CF54}"/>
            </c:ext>
          </c:extLst>
        </c:ser>
        <c:ser>
          <c:idx val="9"/>
          <c:order val="9"/>
          <c:tx>
            <c:strRef>
              <c:f>[1]CO_GHG_differences!$V$50:$W$50</c:f>
              <c:strCache>
                <c:ptCount val="2"/>
                <c:pt idx="1">
                  <c:v>Manufacture of rubber and plastic products (25)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[1]CO_GHG_differences!$X$50:$AE$50</c:f>
              <c:numCache>
                <c:formatCode>General</c:formatCode>
                <c:ptCount val="8"/>
                <c:pt idx="0">
                  <c:v>1.0555628731151629E-5</c:v>
                </c:pt>
                <c:pt idx="1">
                  <c:v>3.0067619948209824E-8</c:v>
                </c:pt>
                <c:pt idx="2">
                  <c:v>6.4970701292559242E-7</c:v>
                </c:pt>
                <c:pt idx="3">
                  <c:v>-1.3401277733390868E-3</c:v>
                </c:pt>
                <c:pt idx="4">
                  <c:v>2.0222446503612225E-4</c:v>
                </c:pt>
                <c:pt idx="5">
                  <c:v>-0.31576854350576633</c:v>
                </c:pt>
                <c:pt idx="6">
                  <c:v>-2.0247170769258735E-2</c:v>
                </c:pt>
                <c:pt idx="7">
                  <c:v>-7.2345361969635566E-5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1A5-4DE8-9905-0FD97E77CF54}"/>
            </c:ext>
          </c:extLst>
        </c:ser>
        <c:ser>
          <c:idx val="10"/>
          <c:order val="10"/>
          <c:tx>
            <c:strRef>
              <c:f>[1]CO_GHG_differences!$V$51:$W$51</c:f>
              <c:strCache>
                <c:ptCount val="2"/>
                <c:pt idx="1">
                  <c:v>Manufacturing of glass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[1]CO_GHG_differences!$X$51:$AE$51</c:f>
              <c:numCache>
                <c:formatCode>General</c:formatCode>
                <c:ptCount val="8"/>
                <c:pt idx="0">
                  <c:v>1.4764880058522823E-5</c:v>
                </c:pt>
                <c:pt idx="1">
                  <c:v>3.0993260800693179E-8</c:v>
                </c:pt>
                <c:pt idx="2">
                  <c:v>9.0878998684713901E-7</c:v>
                </c:pt>
                <c:pt idx="3">
                  <c:v>-6.7528599641544632E-4</c:v>
                </c:pt>
                <c:pt idx="4">
                  <c:v>9.1729823735285293E-5</c:v>
                </c:pt>
                <c:pt idx="5">
                  <c:v>-8.1784284740859924E-3</c:v>
                </c:pt>
                <c:pt idx="6">
                  <c:v>-2.197616192304223E-2</c:v>
                </c:pt>
                <c:pt idx="7">
                  <c:v>-5.1782961633843945E-5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1A5-4DE8-9905-0FD97E77CF54}"/>
            </c:ext>
          </c:extLst>
        </c:ser>
        <c:ser>
          <c:idx val="11"/>
          <c:order val="11"/>
          <c:tx>
            <c:strRef>
              <c:f>[1]CO_GHG_differences!$V$52:$W$52</c:f>
              <c:strCache>
                <c:ptCount val="2"/>
                <c:pt idx="1">
                  <c:v>Re-processing of secondary glass into new glass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[1]CO_GHG_differences!$X$52:$AE$52</c:f>
              <c:numCache>
                <c:formatCode>General</c:formatCode>
                <c:ptCount val="8"/>
                <c:pt idx="0">
                  <c:v>4.2588858670167133E-6</c:v>
                </c:pt>
                <c:pt idx="1">
                  <c:v>6.375955939232855E-9</c:v>
                </c:pt>
                <c:pt idx="2">
                  <c:v>2.6213820108282318E-7</c:v>
                </c:pt>
                <c:pt idx="3">
                  <c:v>-4.431343088209833E-4</c:v>
                </c:pt>
                <c:pt idx="4">
                  <c:v>5.649148723265018E-5</c:v>
                </c:pt>
                <c:pt idx="5">
                  <c:v>-4.7845003671252457E-3</c:v>
                </c:pt>
                <c:pt idx="6">
                  <c:v>-8.6331968301419024E-3</c:v>
                </c:pt>
                <c:pt idx="7">
                  <c:v>-5.8610933719276847E-5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A5-4DE8-9905-0FD97E77CF54}"/>
            </c:ext>
          </c:extLst>
        </c:ser>
        <c:ser>
          <c:idx val="12"/>
          <c:order val="12"/>
          <c:tx>
            <c:strRef>
              <c:f>[1]CO_GHG_differences!$V$53:$W$53</c:f>
              <c:strCache>
                <c:ptCount val="2"/>
                <c:pt idx="1">
                  <c:v>Manufacturing construction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[1]CO_GHG_differences!$X$53:$AE$53</c:f>
              <c:numCache>
                <c:formatCode>General</c:formatCode>
                <c:ptCount val="8"/>
                <c:pt idx="0">
                  <c:v>7.4586312799908317E-6</c:v>
                </c:pt>
                <c:pt idx="1">
                  <c:v>1.019716947195774E-8</c:v>
                </c:pt>
                <c:pt idx="2">
                  <c:v>4.5908462765221601E-7</c:v>
                </c:pt>
                <c:pt idx="3">
                  <c:v>-0.17499017391057237</c:v>
                </c:pt>
                <c:pt idx="4">
                  <c:v>9.0438141461230131E-5</c:v>
                </c:pt>
                <c:pt idx="5">
                  <c:v>-3.2611375842552456E-3</c:v>
                </c:pt>
                <c:pt idx="6">
                  <c:v>-1.0231423278069638E-2</c:v>
                </c:pt>
                <c:pt idx="7">
                  <c:v>-3.563356146450411E-5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A5-4DE8-9905-0FD97E77CF54}"/>
            </c:ext>
          </c:extLst>
        </c:ser>
        <c:ser>
          <c:idx val="13"/>
          <c:order val="13"/>
          <c:tx>
            <c:strRef>
              <c:f>[1]CO_GHG_differences!$V$54:$W$54</c:f>
              <c:strCache>
                <c:ptCount val="2"/>
                <c:pt idx="1">
                  <c:v>Re-processing Fly-ash into clinker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[1]CO_GHG_differences!$X$54:$AE$54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D-E1A5-4DE8-9905-0FD97E77CF54}"/>
            </c:ext>
          </c:extLst>
        </c:ser>
        <c:ser>
          <c:idx val="14"/>
          <c:order val="14"/>
          <c:tx>
            <c:strRef>
              <c:f>[1]CO_GHG_differences!$V$55:$W$55</c:f>
              <c:strCache>
                <c:ptCount val="2"/>
                <c:pt idx="1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[1]CO_GHG_differences!$X$55:$AE$55</c:f>
              <c:numCache>
                <c:formatCode>General</c:formatCode>
                <c:ptCount val="8"/>
                <c:pt idx="0">
                  <c:v>2.3914885219028869E-5</c:v>
                </c:pt>
                <c:pt idx="1">
                  <c:v>1.3770834026294932E-8</c:v>
                </c:pt>
                <c:pt idx="2">
                  <c:v>1.4719799361963044E-6</c:v>
                </c:pt>
                <c:pt idx="3">
                  <c:v>-2.5985433289668291E-3</c:v>
                </c:pt>
                <c:pt idx="4">
                  <c:v>2.3571354424046809E-4</c:v>
                </c:pt>
                <c:pt idx="5">
                  <c:v>-0.39957593801835978</c:v>
                </c:pt>
                <c:pt idx="6">
                  <c:v>-5.6652982841438391</c:v>
                </c:pt>
                <c:pt idx="7">
                  <c:v>-1.0383754266303251E-4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1A5-4DE8-9905-0FD97E77CF54}"/>
            </c:ext>
          </c:extLst>
        </c:ser>
        <c:ser>
          <c:idx val="15"/>
          <c:order val="15"/>
          <c:tx>
            <c:strRef>
              <c:f>[1]CO_GHG_differences!$V$56:$W$56</c:f>
              <c:strCache>
                <c:ptCount val="2"/>
                <c:pt idx="1">
                  <c:v>Recycling Steel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[1]CO_GHG_differences!$X$56:$AE$56</c:f>
              <c:numCache>
                <c:formatCode>General</c:formatCode>
                <c:ptCount val="8"/>
                <c:pt idx="0">
                  <c:v>2.4585695914640587E-5</c:v>
                </c:pt>
                <c:pt idx="1">
                  <c:v>7.0253354887641273E-9</c:v>
                </c:pt>
                <c:pt idx="2">
                  <c:v>1.5132689023683319E-6</c:v>
                </c:pt>
                <c:pt idx="3">
                  <c:v>-1.6696589707267567E-3</c:v>
                </c:pt>
                <c:pt idx="4">
                  <c:v>2.9486269974361994E-4</c:v>
                </c:pt>
                <c:pt idx="5">
                  <c:v>0.76508573972587612</c:v>
                </c:pt>
                <c:pt idx="6">
                  <c:v>0.26176408159457409</c:v>
                </c:pt>
                <c:pt idx="7">
                  <c:v>-1.0792651267437383E-4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1A5-4DE8-9905-0FD97E77CF54}"/>
            </c:ext>
          </c:extLst>
        </c:ser>
        <c:ser>
          <c:idx val="16"/>
          <c:order val="16"/>
          <c:tx>
            <c:strRef>
              <c:f>[1]CO_GHG_differences!$V$57:$W$57</c:f>
              <c:strCache>
                <c:ptCount val="2"/>
                <c:pt idx="1">
                  <c:v>Re-processing of secondary preciuos metals into new preciuos metals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[1]CO_GHG_differences!$X$57:$AE$57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10-E1A5-4DE8-9905-0FD97E77CF54}"/>
            </c:ext>
          </c:extLst>
        </c:ser>
        <c:ser>
          <c:idx val="17"/>
          <c:order val="17"/>
          <c:tx>
            <c:strRef>
              <c:f>[1]CO_GHG_differences!$V$58:$W$58</c:f>
              <c:strCache>
                <c:ptCount val="2"/>
                <c:pt idx="1">
                  <c:v>Manufacturing aluminium production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[1]CO_GHG_differences!$X$58:$AE$58</c:f>
              <c:numCache>
                <c:formatCode>General</c:formatCode>
                <c:ptCount val="8"/>
                <c:pt idx="0">
                  <c:v>4.6970299332564045E-5</c:v>
                </c:pt>
                <c:pt idx="1">
                  <c:v>1.4563688575872725E-8</c:v>
                </c:pt>
                <c:pt idx="2">
                  <c:v>2.8910589007879932E-6</c:v>
                </c:pt>
                <c:pt idx="3">
                  <c:v>-1.0296490059061188E-3</c:v>
                </c:pt>
                <c:pt idx="4">
                  <c:v>1.7686209607620839E-4</c:v>
                </c:pt>
                <c:pt idx="5">
                  <c:v>-2.5698115358288628E-2</c:v>
                </c:pt>
                <c:pt idx="6">
                  <c:v>-0.13341596836307396</c:v>
                </c:pt>
                <c:pt idx="7">
                  <c:v>-1.0315774415190645E-4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1A5-4DE8-9905-0FD97E77CF54}"/>
            </c:ext>
          </c:extLst>
        </c:ser>
        <c:ser>
          <c:idx val="18"/>
          <c:order val="18"/>
          <c:tx>
            <c:strRef>
              <c:f>[1]CO_GHG_differences!$V$59:$W$59</c:f>
              <c:strCache>
                <c:ptCount val="2"/>
                <c:pt idx="1">
                  <c:v>Re-processing of secondary aluminium into new aluminium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[1]CO_GHG_differences!$X$59:$AE$59</c:f>
              <c:numCache>
                <c:formatCode>General</c:formatCode>
                <c:ptCount val="8"/>
                <c:pt idx="0">
                  <c:v>4.4057272459582116E-6</c:v>
                </c:pt>
                <c:pt idx="1">
                  <c:v>6.3876843654171148E-9</c:v>
                </c:pt>
                <c:pt idx="2">
                  <c:v>2.7117613184689315E-7</c:v>
                </c:pt>
                <c:pt idx="3">
                  <c:v>-4.4615500644380312E-4</c:v>
                </c:pt>
                <c:pt idx="4">
                  <c:v>5.6752848944107505E-5</c:v>
                </c:pt>
                <c:pt idx="5">
                  <c:v>-5.6172604992186801E-3</c:v>
                </c:pt>
                <c:pt idx="6">
                  <c:v>-8.6408087214698039E-3</c:v>
                </c:pt>
                <c:pt idx="7">
                  <c:v>-5.8576461612398787E-5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1A5-4DE8-9905-0FD97E77CF54}"/>
            </c:ext>
          </c:extLst>
        </c:ser>
        <c:ser>
          <c:idx val="19"/>
          <c:order val="19"/>
          <c:tx>
            <c:strRef>
              <c:f>[1]CO_GHG_differences!$V$60:$W$60</c:f>
              <c:strCache>
                <c:ptCount val="2"/>
                <c:pt idx="1">
                  <c:v>Re-processing of secondary lead into new lead, zinc and tin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[1]CO_GHG_differences!$X$60:$AE$60</c:f>
              <c:numCache>
                <c:formatCode>General</c:formatCode>
                <c:ptCount val="8"/>
                <c:pt idx="0">
                  <c:v>4.4057277345455485E-6</c:v>
                </c:pt>
                <c:pt idx="1">
                  <c:v>6.3881141792525995E-9</c:v>
                </c:pt>
                <c:pt idx="2">
                  <c:v>2.7117648946579627E-7</c:v>
                </c:pt>
                <c:pt idx="3">
                  <c:v>-4.461550063861704E-4</c:v>
                </c:pt>
                <c:pt idx="4">
                  <c:v>5.6752848734572472E-5</c:v>
                </c:pt>
                <c:pt idx="5">
                  <c:v>-5.6172604991456803E-3</c:v>
                </c:pt>
                <c:pt idx="6">
                  <c:v>-8.6408087212228625E-3</c:v>
                </c:pt>
                <c:pt idx="7">
                  <c:v>-5.8576461276922959E-5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1A5-4DE8-9905-0FD97E77CF54}"/>
            </c:ext>
          </c:extLst>
        </c:ser>
        <c:ser>
          <c:idx val="20"/>
          <c:order val="20"/>
          <c:tx>
            <c:strRef>
              <c:f>[1]CO_GHG_differences!$V$61:$W$61</c:f>
              <c:strCache>
                <c:ptCount val="2"/>
                <c:pt idx="1">
                  <c:v>Re-processing of secondary copper into new copper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[1]CO_GHG_differences!$X$61:$AE$61</c:f>
              <c:numCache>
                <c:formatCode>General</c:formatCode>
                <c:ptCount val="8"/>
                <c:pt idx="0">
                  <c:v>4.4057271111161255E-6</c:v>
                </c:pt>
                <c:pt idx="1">
                  <c:v>6.3875567808979405E-9</c:v>
                </c:pt>
                <c:pt idx="2">
                  <c:v>2.7117587433950625E-7</c:v>
                </c:pt>
                <c:pt idx="3">
                  <c:v>-4.4615500661682769E-4</c:v>
                </c:pt>
                <c:pt idx="4">
                  <c:v>5.6752848746266778E-5</c:v>
                </c:pt>
                <c:pt idx="5">
                  <c:v>-5.6172604993208189E-3</c:v>
                </c:pt>
                <c:pt idx="6">
                  <c:v>-8.6408087217603752E-3</c:v>
                </c:pt>
                <c:pt idx="7">
                  <c:v>-5.8576461663989341E-5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1A5-4DE8-9905-0FD97E77CF54}"/>
            </c:ext>
          </c:extLst>
        </c:ser>
        <c:ser>
          <c:idx val="21"/>
          <c:order val="21"/>
          <c:tx>
            <c:strRef>
              <c:f>[1]CO_GHG_differences!$V$62:$W$62</c:f>
              <c:strCache>
                <c:ptCount val="2"/>
                <c:pt idx="1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[1]CO_GHG_differences!$X$62:$AE$62</c:f>
              <c:numCache>
                <c:formatCode>General</c:formatCode>
                <c:ptCount val="8"/>
                <c:pt idx="0">
                  <c:v>4.4057272099115785E-6</c:v>
                </c:pt>
                <c:pt idx="1">
                  <c:v>6.3876581686630658E-9</c:v>
                </c:pt>
                <c:pt idx="2">
                  <c:v>2.7117608894541939E-7</c:v>
                </c:pt>
                <c:pt idx="3">
                  <c:v>-4.4615500651357381E-4</c:v>
                </c:pt>
                <c:pt idx="4">
                  <c:v>5.6752848931964996E-5</c:v>
                </c:pt>
                <c:pt idx="5">
                  <c:v>-5.6172604991025204E-3</c:v>
                </c:pt>
                <c:pt idx="6">
                  <c:v>-8.6408087214485292E-3</c:v>
                </c:pt>
                <c:pt idx="7">
                  <c:v>-5.8576461464922091E-5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1A5-4DE8-9905-0FD97E77CF54}"/>
            </c:ext>
          </c:extLst>
        </c:ser>
        <c:ser>
          <c:idx val="22"/>
          <c:order val="22"/>
          <c:tx>
            <c:strRef>
              <c:f>[1]CO_GHG_differences!$V$63:$W$63</c:f>
              <c:strCache>
                <c:ptCount val="2"/>
                <c:pt idx="1">
                  <c:v>Recycling of waste and scrap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[1]CO_GHG_differences!$X$63:$AE$63</c:f>
              <c:numCache>
                <c:formatCode>General</c:formatCode>
                <c:ptCount val="8"/>
                <c:pt idx="0">
                  <c:v>1.1839082189274004</c:v>
                </c:pt>
                <c:pt idx="1">
                  <c:v>2.1863359674018656E-8</c:v>
                </c:pt>
                <c:pt idx="2">
                  <c:v>7.2870481932968717E-2</c:v>
                </c:pt>
                <c:pt idx="3">
                  <c:v>1.4967647660975357E-2</c:v>
                </c:pt>
                <c:pt idx="4">
                  <c:v>6.0229573687354892E-4</c:v>
                </c:pt>
                <c:pt idx="5">
                  <c:v>0.15444072286019511</c:v>
                </c:pt>
                <c:pt idx="6">
                  <c:v>-1.6232908700148384E-2</c:v>
                </c:pt>
                <c:pt idx="7">
                  <c:v>-5.7206826353925636E-5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1A5-4DE8-9905-0FD97E77CF54}"/>
            </c:ext>
          </c:extLst>
        </c:ser>
        <c:ser>
          <c:idx val="23"/>
          <c:order val="23"/>
          <c:tx>
            <c:strRef>
              <c:f>[1]CO_GHG_differences!$V$64:$W$64</c:f>
              <c:strCache>
                <c:ptCount val="2"/>
                <c:pt idx="1">
                  <c:v>Recycling of bottles by direct reuse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[1]CO_GHG_differences!$X$64:$AE$64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17-E1A5-4DE8-9905-0FD97E77CF54}"/>
            </c:ext>
          </c:extLst>
        </c:ser>
        <c:ser>
          <c:idx val="24"/>
          <c:order val="24"/>
          <c:tx>
            <c:strRef>
              <c:f>[1]CO_GHG_differences!$V$65:$W$65</c:f>
              <c:strCache>
                <c:ptCount val="2"/>
                <c:pt idx="1">
                  <c:v>Production power non-renewable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[1]CO_GHG_differences!$X$65:$AE$65</c:f>
              <c:numCache>
                <c:formatCode>General</c:formatCode>
                <c:ptCount val="8"/>
                <c:pt idx="0">
                  <c:v>1.2302528752704361E-5</c:v>
                </c:pt>
                <c:pt idx="1">
                  <c:v>-7.5432069630396098E-6</c:v>
                </c:pt>
                <c:pt idx="2">
                  <c:v>7.5723054346409938E-7</c:v>
                </c:pt>
                <c:pt idx="3">
                  <c:v>-1.3989853517206339E-3</c:v>
                </c:pt>
                <c:pt idx="4">
                  <c:v>3.6046012770722631E-4</c:v>
                </c:pt>
                <c:pt idx="5">
                  <c:v>-7.8691287622459083E-3</c:v>
                </c:pt>
                <c:pt idx="6">
                  <c:v>-2.8824969763150955E-2</c:v>
                </c:pt>
                <c:pt idx="7">
                  <c:v>-2.7193582665818131E-2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1A5-4DE8-9905-0FD97E77CF54}"/>
            </c:ext>
          </c:extLst>
        </c:ser>
        <c:ser>
          <c:idx val="25"/>
          <c:order val="25"/>
          <c:tx>
            <c:strRef>
              <c:f>[1]CO_GHG_differences!$V$66:$W$66</c:f>
              <c:strCache>
                <c:ptCount val="2"/>
                <c:pt idx="1">
                  <c:v>Production power renewable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[1]CO_GHG_differences!$X$66:$AE$66</c:f>
              <c:numCache>
                <c:formatCode>General</c:formatCode>
                <c:ptCount val="8"/>
                <c:pt idx="0">
                  <c:v>1.0150897423806863E-5</c:v>
                </c:pt>
                <c:pt idx="1">
                  <c:v>2.0417924136140484E-5</c:v>
                </c:pt>
                <c:pt idx="2">
                  <c:v>6.2479565776117129E-7</c:v>
                </c:pt>
                <c:pt idx="3">
                  <c:v>-1.2775560979417127E-3</c:v>
                </c:pt>
                <c:pt idx="4">
                  <c:v>1.9260697036146041E-4</c:v>
                </c:pt>
                <c:pt idx="5">
                  <c:v>-1.4511717611538629E-2</c:v>
                </c:pt>
                <c:pt idx="6">
                  <c:v>-3.4367055940762163E-2</c:v>
                </c:pt>
                <c:pt idx="7">
                  <c:v>-5.0548058284994592E-5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1A5-4DE8-9905-0FD97E77CF54}"/>
            </c:ext>
          </c:extLst>
        </c:ser>
        <c:ser>
          <c:idx val="26"/>
          <c:order val="26"/>
          <c:tx>
            <c:strRef>
              <c:f>[1]CO_GHG_differences!$V$67:$W$67</c:f>
              <c:strCache>
                <c:ptCount val="2"/>
                <c:pt idx="1">
                  <c:v>Production of electricity by biomass and waste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[1]CO_GHG_differences!$X$67:$AE$67</c:f>
              <c:numCache>
                <c:formatCode>General</c:formatCode>
                <c:ptCount val="8"/>
                <c:pt idx="0">
                  <c:v>3.0466879061906513E-3</c:v>
                </c:pt>
                <c:pt idx="1">
                  <c:v>2.1202628853162477E-8</c:v>
                </c:pt>
                <c:pt idx="2">
                  <c:v>1.8752603658328187E-4</c:v>
                </c:pt>
                <c:pt idx="3">
                  <c:v>1.105442049200235E-4</c:v>
                </c:pt>
                <c:pt idx="4">
                  <c:v>1.2510816423274436E-3</c:v>
                </c:pt>
                <c:pt idx="5">
                  <c:v>-9.8565333597056496E-3</c:v>
                </c:pt>
                <c:pt idx="6">
                  <c:v>-2.98446419789547E-2</c:v>
                </c:pt>
                <c:pt idx="7">
                  <c:v>-6.3968941394260622E-5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1A5-4DE8-9905-0FD97E77CF54}"/>
            </c:ext>
          </c:extLst>
        </c:ser>
        <c:ser>
          <c:idx val="27"/>
          <c:order val="27"/>
          <c:tx>
            <c:strRef>
              <c:f>[1]CO_GHG_differences!$V$68:$W$68</c:f>
              <c:strCache>
                <c:ptCount val="2"/>
                <c:pt idx="1">
                  <c:v>Production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[1]CO_GHG_differences!$X$68:$AE$68</c:f>
              <c:numCache>
                <c:formatCode>General</c:formatCode>
                <c:ptCount val="8"/>
                <c:pt idx="0">
                  <c:v>8.1844966614360762E-5</c:v>
                </c:pt>
                <c:pt idx="1">
                  <c:v>7.7928485299179006E-8</c:v>
                </c:pt>
                <c:pt idx="2">
                  <c:v>5.0376221424871387E-6</c:v>
                </c:pt>
                <c:pt idx="3">
                  <c:v>-6.362195711282064E-4</c:v>
                </c:pt>
                <c:pt idx="4">
                  <c:v>1.7688068058901722E-3</c:v>
                </c:pt>
                <c:pt idx="5">
                  <c:v>-1.1377627151626116E-2</c:v>
                </c:pt>
                <c:pt idx="6">
                  <c:v>-4.6011182524243181E-2</c:v>
                </c:pt>
                <c:pt idx="7">
                  <c:v>-1.1195936675767739E-4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1A5-4DE8-9905-0FD97E77CF54}"/>
            </c:ext>
          </c:extLst>
        </c:ser>
        <c:ser>
          <c:idx val="28"/>
          <c:order val="28"/>
          <c:tx>
            <c:strRef>
              <c:f>[1]CO_GHG_differences!$V$69:$W$69</c:f>
              <c:strCache>
                <c:ptCount val="2"/>
                <c:pt idx="1">
                  <c:v>Manufacturing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[1]CO_GHG_differences!$X$69:$AE$69</c:f>
              <c:numCache>
                <c:formatCode>General</c:formatCode>
                <c:ptCount val="8"/>
                <c:pt idx="0">
                  <c:v>1.1561435497841123E-6</c:v>
                </c:pt>
                <c:pt idx="1">
                  <c:v>3.2086288826915447E-9</c:v>
                </c:pt>
                <c:pt idx="2">
                  <c:v>7.1161834317669217E-8</c:v>
                </c:pt>
                <c:pt idx="3">
                  <c:v>-2.4092716002437412E-4</c:v>
                </c:pt>
                <c:pt idx="4">
                  <c:v>4.6550918432342419E-5</c:v>
                </c:pt>
                <c:pt idx="5">
                  <c:v>-7.9806997172823671E-4</c:v>
                </c:pt>
                <c:pt idx="6">
                  <c:v>-3.6605982487803671E-3</c:v>
                </c:pt>
                <c:pt idx="7">
                  <c:v>-9.0792366283865432E-6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1A5-4DE8-9905-0FD97E77CF54}"/>
            </c:ext>
          </c:extLst>
        </c:ser>
        <c:ser>
          <c:idx val="29"/>
          <c:order val="29"/>
          <c:tx>
            <c:strRef>
              <c:f>[1]CO_GHG_differences!$V$70:$W$70</c:f>
              <c:strCache>
                <c:ptCount val="2"/>
                <c:pt idx="1">
                  <c:v>Recycling construction material into aggregates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[1]CO_GHG_differences!$X$70:$AE$70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1D-E1A5-4DE8-9905-0FD97E77CF54}"/>
            </c:ext>
          </c:extLst>
        </c:ser>
        <c:ser>
          <c:idx val="30"/>
          <c:order val="30"/>
          <c:tx>
            <c:strRef>
              <c:f>[1]CO_GHG_differences!$V$71:$W$71</c:f>
              <c:strCache>
                <c:ptCount val="2"/>
                <c:pt idx="1">
                  <c:v>Service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[1]CO_GHG_differences!$X$71:$AE$71</c:f>
              <c:numCache>
                <c:formatCode>General</c:formatCode>
                <c:ptCount val="8"/>
                <c:pt idx="0">
                  <c:v>5.0381240641560092E-6</c:v>
                </c:pt>
                <c:pt idx="1">
                  <c:v>3.008198093992016E-8</c:v>
                </c:pt>
                <c:pt idx="2">
                  <c:v>3.1010028848922377E-7</c:v>
                </c:pt>
                <c:pt idx="3">
                  <c:v>-4.6569295801457026E-4</c:v>
                </c:pt>
                <c:pt idx="4">
                  <c:v>9.3026086547228883E-5</c:v>
                </c:pt>
                <c:pt idx="5">
                  <c:v>-4.3940042085183944E-3</c:v>
                </c:pt>
                <c:pt idx="6">
                  <c:v>-1.1342720517405196E-2</c:v>
                </c:pt>
                <c:pt idx="7">
                  <c:v>-5.3841049403934382E-5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1A5-4DE8-9905-0FD97E77CF54}"/>
            </c:ext>
          </c:extLst>
        </c:ser>
        <c:ser>
          <c:idx val="31"/>
          <c:order val="31"/>
          <c:tx>
            <c:strRef>
              <c:f>[1]CO_GHG_differences!$V$72:$W$72</c:f>
              <c:strCache>
                <c:ptCount val="2"/>
                <c:pt idx="1">
                  <c:v>Waste treatment incineration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[1]CO_GHG_differences!$X$72:$AE$72</c:f>
              <c:numCache>
                <c:formatCode>General</c:formatCode>
                <c:ptCount val="8"/>
                <c:pt idx="0">
                  <c:v>2.6930947394690728E-2</c:v>
                </c:pt>
                <c:pt idx="1">
                  <c:v>3.0625410496757099E-8</c:v>
                </c:pt>
                <c:pt idx="2">
                  <c:v>1.6576209912051952E-3</c:v>
                </c:pt>
                <c:pt idx="3">
                  <c:v>4.2393153717939845E-5</c:v>
                </c:pt>
                <c:pt idx="4">
                  <c:v>1.0257092420054323E-3</c:v>
                </c:pt>
                <c:pt idx="5">
                  <c:v>-2.8751030048277636E-3</c:v>
                </c:pt>
                <c:pt idx="6">
                  <c:v>-2.2149858955788609E-2</c:v>
                </c:pt>
                <c:pt idx="7">
                  <c:v>-6.0061923704591934E-5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1A5-4DE8-9905-0FD97E77CF54}"/>
            </c:ext>
          </c:extLst>
        </c:ser>
        <c:ser>
          <c:idx val="32"/>
          <c:order val="32"/>
          <c:tx>
            <c:strRef>
              <c:f>[1]CO_GHG_differences!$V$73:$W$73</c:f>
              <c:strCache>
                <c:ptCount val="2"/>
                <c:pt idx="1">
                  <c:v>Waste treatment hazardous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[1]CO_GHG_differences!$X$73:$AE$73</c:f>
              <c:numCache>
                <c:formatCode>General</c:formatCode>
                <c:ptCount val="8"/>
                <c:pt idx="0">
                  <c:v>1.4492340692450645E-3</c:v>
                </c:pt>
                <c:pt idx="1">
                  <c:v>1.3644402712489303E-8</c:v>
                </c:pt>
                <c:pt idx="2">
                  <c:v>8.9201496229893861E-5</c:v>
                </c:pt>
                <c:pt idx="3">
                  <c:v>9.753961150501346E-3</c:v>
                </c:pt>
                <c:pt idx="4">
                  <c:v>0.93659637486226033</c:v>
                </c:pt>
                <c:pt idx="5">
                  <c:v>-5.1411839709637489E-2</c:v>
                </c:pt>
                <c:pt idx="6">
                  <c:v>-0.32394538313599808</c:v>
                </c:pt>
                <c:pt idx="7">
                  <c:v>-4.2870138991958508E-5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1A5-4DE8-9905-0FD97E77CF54}"/>
            </c:ext>
          </c:extLst>
        </c:ser>
        <c:ser>
          <c:idx val="33"/>
          <c:order val="33"/>
          <c:tx>
            <c:strRef>
              <c:f>[1]CO_GHG_differences!$V$74:$W$74</c:f>
              <c:strCache>
                <c:ptCount val="2"/>
                <c:pt idx="1">
                  <c:v>Biogasification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[1]CO_GHG_differences!$X$74:$AE$74</c:f>
              <c:numCache>
                <c:formatCode>General</c:formatCode>
                <c:ptCount val="8"/>
                <c:pt idx="0">
                  <c:v>2.6960851030431068E-2</c:v>
                </c:pt>
                <c:pt idx="1">
                  <c:v>3.064118340494325E-8</c:v>
                </c:pt>
                <c:pt idx="2">
                  <c:v>1.6594615833728649E-3</c:v>
                </c:pt>
                <c:pt idx="3">
                  <c:v>4.274576266724959E-5</c:v>
                </c:pt>
                <c:pt idx="4">
                  <c:v>1.026354686457928E-3</c:v>
                </c:pt>
                <c:pt idx="5">
                  <c:v>-2.8731016182891784E-3</c:v>
                </c:pt>
                <c:pt idx="6">
                  <c:v>-2.2161514193951234E-2</c:v>
                </c:pt>
                <c:pt idx="7">
                  <c:v>-6.0056253636296999E-5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1A5-4DE8-9905-0FD97E77CF54}"/>
            </c:ext>
          </c:extLst>
        </c:ser>
        <c:ser>
          <c:idx val="34"/>
          <c:order val="34"/>
          <c:tx>
            <c:strRef>
              <c:f>[1]CO_GHG_differences!$V$75:$W$75</c:f>
              <c:strCache>
                <c:ptCount val="2"/>
                <c:pt idx="1">
                  <c:v>Composting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[1]CO_GHG_differences!$X$75:$AE$75</c:f>
              <c:numCache>
                <c:formatCode>General</c:formatCode>
                <c:ptCount val="8"/>
                <c:pt idx="0">
                  <c:v>3.5506458612929678E-3</c:v>
                </c:pt>
                <c:pt idx="1">
                  <c:v>1.6200307636755676E-8</c:v>
                </c:pt>
                <c:pt idx="2">
                  <c:v>2.1854504460496117E-4</c:v>
                </c:pt>
                <c:pt idx="3">
                  <c:v>1.4639097592572006E-2</c:v>
                </c:pt>
                <c:pt idx="4">
                  <c:v>3.2918431215434078E-2</c:v>
                </c:pt>
                <c:pt idx="5">
                  <c:v>-5.6730358119384469E-2</c:v>
                </c:pt>
                <c:pt idx="6">
                  <c:v>-0.33145988563641926</c:v>
                </c:pt>
                <c:pt idx="7">
                  <c:v>-4.4415922981792165E-5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1A5-4DE8-9905-0FD97E77CF54}"/>
            </c:ext>
          </c:extLst>
        </c:ser>
        <c:ser>
          <c:idx val="35"/>
          <c:order val="35"/>
          <c:tx>
            <c:strRef>
              <c:f>[1]CO_GHG_differences!$V$76:$W$76</c:f>
              <c:strCache>
                <c:ptCount val="2"/>
                <c:pt idx="1">
                  <c:v>Waste water treatment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[1]CO_GHG_differences!$X$76:$AE$76</c:f>
              <c:numCache>
                <c:formatCode>General</c:formatCode>
                <c:ptCount val="8"/>
                <c:pt idx="0">
                  <c:v>7.068882476433606E-4</c:v>
                </c:pt>
                <c:pt idx="1">
                  <c:v>1.2404457161920476E-8</c:v>
                </c:pt>
                <c:pt idx="2">
                  <c:v>4.3509527343097148E-5</c:v>
                </c:pt>
                <c:pt idx="3">
                  <c:v>6.4270592770407876E-3</c:v>
                </c:pt>
                <c:pt idx="4">
                  <c:v>9.9597866021077126E-3</c:v>
                </c:pt>
                <c:pt idx="5">
                  <c:v>-5.0789984605705829E-2</c:v>
                </c:pt>
                <c:pt idx="6">
                  <c:v>-0.32058651566969371</c:v>
                </c:pt>
                <c:pt idx="7">
                  <c:v>-4.1011704640234241E-5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1A5-4DE8-9905-0FD97E77CF54}"/>
            </c:ext>
          </c:extLst>
        </c:ser>
        <c:ser>
          <c:idx val="36"/>
          <c:order val="36"/>
          <c:tx>
            <c:strRef>
              <c:f>[1]CO_GHG_differences!$V$77:$W$77</c:f>
              <c:strCache>
                <c:ptCount val="2"/>
                <c:pt idx="1">
                  <c:v>Waste treatment landfill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[1]CO_GHG_differences!$X$40:$AE$40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[1]CO_GHG_differences!$X$77:$AE$77</c:f>
              <c:numCache>
                <c:formatCode>General</c:formatCode>
                <c:ptCount val="8"/>
                <c:pt idx="0">
                  <c:v>7.0617773178048788E-4</c:v>
                </c:pt>
                <c:pt idx="1">
                  <c:v>1.2717579477691839E-8</c:v>
                </c:pt>
                <c:pt idx="2">
                  <c:v>4.3465794965627165E-5</c:v>
                </c:pt>
                <c:pt idx="3">
                  <c:v>0.1169461776038757</c:v>
                </c:pt>
                <c:pt idx="4">
                  <c:v>1.1453579689457854E-2</c:v>
                </c:pt>
                <c:pt idx="5">
                  <c:v>-4.9651157761573805E-2</c:v>
                </c:pt>
                <c:pt idx="6">
                  <c:v>-0.33398542162354106</c:v>
                </c:pt>
                <c:pt idx="7">
                  <c:v>-3.9910268666696884E-5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1A5-4DE8-9905-0FD97E77C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2095119791"/>
        <c:axId val="2095117391"/>
      </c:barChart>
      <c:catAx>
        <c:axId val="209511979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95117391"/>
        <c:crosses val="autoZero"/>
        <c:auto val="1"/>
        <c:lblAlgn val="ctr"/>
        <c:lblOffset val="100"/>
        <c:noMultiLvlLbl val="0"/>
      </c:catAx>
      <c:valAx>
        <c:axId val="209511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</a:t>
                </a:r>
                <a:r>
                  <a:rPr lang="en-US" baseline="0"/>
                  <a:t> %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951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Impact of Circular Economy Interventions (CO) on GHG Emissions in LAC – Absolute Changes by Sector</a:t>
            </a:r>
            <a:endParaRPr lang="en-NL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N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[1]CO_GHG_differences!$B$80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[1]CO_GHG_differences!$C$80:$J$80</c:f>
              <c:numCache>
                <c:formatCode>General</c:formatCode>
                <c:ptCount val="8"/>
                <c:pt idx="0">
                  <c:v>21755.769042968699</c:v>
                </c:pt>
                <c:pt idx="1">
                  <c:v>37.8699951171875</c:v>
                </c:pt>
                <c:pt idx="2">
                  <c:v>1339.0849609375</c:v>
                </c:pt>
                <c:pt idx="3">
                  <c:v>-2346416.1340332031</c:v>
                </c:pt>
                <c:pt idx="4">
                  <c:v>249256.66296386719</c:v>
                </c:pt>
                <c:pt idx="5">
                  <c:v>-52622386.614990234</c:v>
                </c:pt>
                <c:pt idx="6">
                  <c:v>-58574777.161987305</c:v>
                </c:pt>
                <c:pt idx="7">
                  <c:v>-172772.89001464844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D-4B67-903D-D985ED6B237A}"/>
            </c:ext>
          </c:extLst>
        </c:ser>
        <c:ser>
          <c:idx val="1"/>
          <c:order val="1"/>
          <c:tx>
            <c:strRef>
              <c:f>[1]CO_GHG_differences!$B$81</c:f>
              <c:strCache>
                <c:ptCount val="1"/>
                <c:pt idx="0">
                  <c:v>Organic composting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[1]CO_GHG_differences!$C$81:$J$81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D-4B67-903D-D985ED6B237A}"/>
            </c:ext>
          </c:extLst>
        </c:ser>
        <c:ser>
          <c:idx val="2"/>
          <c:order val="2"/>
          <c:tx>
            <c:strRef>
              <c:f>[1]CO_GHG_differences!$B$82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[1]CO_GHG_differences!$C$82:$J$82</c:f>
              <c:numCache>
                <c:formatCode>General</c:formatCode>
                <c:ptCount val="8"/>
                <c:pt idx="0">
                  <c:v>119191.84997558594</c:v>
                </c:pt>
                <c:pt idx="1">
                  <c:v>186.14398193359375</c:v>
                </c:pt>
                <c:pt idx="2">
                  <c:v>7336.3519897460938</c:v>
                </c:pt>
                <c:pt idx="3">
                  <c:v>-2921577.6480102539</c:v>
                </c:pt>
                <c:pt idx="4">
                  <c:v>305822.05798339844</c:v>
                </c:pt>
                <c:pt idx="5">
                  <c:v>-17550972.326019287</c:v>
                </c:pt>
                <c:pt idx="6">
                  <c:v>-49699909.632019043</c:v>
                </c:pt>
                <c:pt idx="7">
                  <c:v>-4621669.8200073242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0D-4B67-903D-D985ED6B237A}"/>
            </c:ext>
          </c:extLst>
        </c:ser>
        <c:ser>
          <c:idx val="3"/>
          <c:order val="3"/>
          <c:tx>
            <c:strRef>
              <c:f>[1]CO_GHG_differences!$B$83</c:f>
              <c:strCache>
                <c:ptCount val="1"/>
                <c:pt idx="0">
                  <c:v>Manufacture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[1]CO_GHG_differences!$C$83:$J$83</c:f>
              <c:numCache>
                <c:formatCode>General</c:formatCode>
                <c:ptCount val="8"/>
                <c:pt idx="0">
                  <c:v>13334.610015869141</c:v>
                </c:pt>
                <c:pt idx="1">
                  <c:v>15.62701416015625</c:v>
                </c:pt>
                <c:pt idx="2">
                  <c:v>820.75601196289063</c:v>
                </c:pt>
                <c:pt idx="3">
                  <c:v>-1508195.5249938965</c:v>
                </c:pt>
                <c:pt idx="4">
                  <c:v>172040.08401489258</c:v>
                </c:pt>
                <c:pt idx="5">
                  <c:v>-16035732.709991455</c:v>
                </c:pt>
                <c:pt idx="6">
                  <c:v>-28913368.91998291</c:v>
                </c:pt>
                <c:pt idx="7">
                  <c:v>-202910.27200317383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0D-4B67-903D-D985ED6B237A}"/>
            </c:ext>
          </c:extLst>
        </c:ser>
        <c:ser>
          <c:idx val="4"/>
          <c:order val="4"/>
          <c:tx>
            <c:strRef>
              <c:f>[1]CO_GHG_differences!$B$84</c:f>
              <c:strCache>
                <c:ptCount val="1"/>
                <c:pt idx="0">
                  <c:v>Re-processing of secondary wood material into new wood material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[1]CO_GHG_differences!$C$84:$J$84</c:f>
              <c:numCache>
                <c:formatCode>General</c:formatCode>
                <c:ptCount val="8"/>
                <c:pt idx="0">
                  <c:v>5.4166219979524612</c:v>
                </c:pt>
                <c:pt idx="1">
                  <c:v>8.1100016832351685E-3</c:v>
                </c:pt>
                <c:pt idx="2">
                  <c:v>0.3333979994058609</c:v>
                </c:pt>
                <c:pt idx="3">
                  <c:v>-563.59597799181938</c:v>
                </c:pt>
                <c:pt idx="4">
                  <c:v>71.848138004541397</c:v>
                </c:pt>
                <c:pt idx="5">
                  <c:v>-6085.1193609982729</c:v>
                </c:pt>
                <c:pt idx="6">
                  <c:v>-10980.045804992318</c:v>
                </c:pt>
                <c:pt idx="7">
                  <c:v>-74.54373499751091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0D-4B67-903D-D985ED6B237A}"/>
            </c:ext>
          </c:extLst>
        </c:ser>
        <c:ser>
          <c:idx val="5"/>
          <c:order val="5"/>
          <c:tx>
            <c:strRef>
              <c:f>[1]CO_GHG_differences!$B$85</c:f>
              <c:strCache>
                <c:ptCount val="1"/>
                <c:pt idx="0">
                  <c:v>Manufacturing of paper and pulp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[1]CO_GHG_differences!$C$85:$J$85</c:f>
              <c:numCache>
                <c:formatCode>General</c:formatCode>
                <c:ptCount val="8"/>
                <c:pt idx="0">
                  <c:v>1373.2653999328613</c:v>
                </c:pt>
                <c:pt idx="1">
                  <c:v>0.87830066680908203</c:v>
                </c:pt>
                <c:pt idx="2">
                  <c:v>84.52556037902832</c:v>
                </c:pt>
                <c:pt idx="3">
                  <c:v>-113269.18640995026</c:v>
                </c:pt>
                <c:pt idx="4">
                  <c:v>10500.247119903564</c:v>
                </c:pt>
                <c:pt idx="5">
                  <c:v>-48422845.589039803</c:v>
                </c:pt>
                <c:pt idx="6">
                  <c:v>-562054.31997966766</c:v>
                </c:pt>
                <c:pt idx="7">
                  <c:v>-2550.9565401077271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0D-4B67-903D-D985ED6B237A}"/>
            </c:ext>
          </c:extLst>
        </c:ser>
        <c:ser>
          <c:idx val="6"/>
          <c:order val="6"/>
          <c:tx>
            <c:strRef>
              <c:f>[1]CO_GHG_differences!$B$86</c:f>
              <c:strCache>
                <c:ptCount val="1"/>
                <c:pt idx="0">
                  <c:v>Re-processing of secondary paper into new pulp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[1]CO_GHG_differences!$C$86:$J$86</c:f>
              <c:numCache>
                <c:formatCode>General</c:formatCode>
                <c:ptCount val="8"/>
                <c:pt idx="0">
                  <c:v>16.698884010314941</c:v>
                </c:pt>
                <c:pt idx="1">
                  <c:v>1.3337999582290649E-2</c:v>
                </c:pt>
                <c:pt idx="2">
                  <c:v>1.0278289914131165</c:v>
                </c:pt>
                <c:pt idx="3">
                  <c:v>-1632.8487690091133</c:v>
                </c:pt>
                <c:pt idx="4">
                  <c:v>138.90464600920677</c:v>
                </c:pt>
                <c:pt idx="5">
                  <c:v>-298856.77793499827</c:v>
                </c:pt>
                <c:pt idx="6">
                  <c:v>-15866.236138999462</c:v>
                </c:pt>
                <c:pt idx="7">
                  <c:v>-105.50807699561119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0D-4B67-903D-D985ED6B237A}"/>
            </c:ext>
          </c:extLst>
        </c:ser>
        <c:ser>
          <c:idx val="7"/>
          <c:order val="7"/>
          <c:tx>
            <c:strRef>
              <c:f>[1]CO_GHG_differences!$B$87</c:f>
              <c:strCache>
                <c:ptCount val="1"/>
                <c:pt idx="0">
                  <c:v>Re-processing of secondary plastic into new plastic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[1]CO_GHG_differences!$C$87:$J$87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0D-4B67-903D-D985ED6B237A}"/>
            </c:ext>
          </c:extLst>
        </c:ser>
        <c:ser>
          <c:idx val="8"/>
          <c:order val="8"/>
          <c:tx>
            <c:strRef>
              <c:f>[1]CO_GHG_differences!$B$88</c:f>
              <c:strCache>
                <c:ptCount val="1"/>
                <c:pt idx="0">
                  <c:v>P&amp;N Fertilizer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[1]CO_GHG_differences!$C$88:$J$88</c:f>
              <c:numCache>
                <c:formatCode>General</c:formatCode>
                <c:ptCount val="8"/>
                <c:pt idx="0">
                  <c:v>222.72360992431641</c:v>
                </c:pt>
                <c:pt idx="1">
                  <c:v>0.80263996124267578</c:v>
                </c:pt>
                <c:pt idx="2">
                  <c:v>13.708809852600098</c:v>
                </c:pt>
                <c:pt idx="3">
                  <c:v>-54182.570240020752</c:v>
                </c:pt>
                <c:pt idx="4">
                  <c:v>2132.7612495422363</c:v>
                </c:pt>
                <c:pt idx="5">
                  <c:v>-426341.12664031982</c:v>
                </c:pt>
                <c:pt idx="6">
                  <c:v>-613186.64183044434</c:v>
                </c:pt>
                <c:pt idx="7">
                  <c:v>-3470.8155698776245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0D-4B67-903D-D985ED6B237A}"/>
            </c:ext>
          </c:extLst>
        </c:ser>
        <c:ser>
          <c:idx val="9"/>
          <c:order val="9"/>
          <c:tx>
            <c:strRef>
              <c:f>[1]CO_GHG_differences!$B$89</c:f>
              <c:strCache>
                <c:ptCount val="1"/>
                <c:pt idx="0">
                  <c:v>Manufacture of rubber and plastic products (25)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[1]CO_GHG_differences!$C$89:$J$89</c:f>
              <c:numCache>
                <c:formatCode>General</c:formatCode>
                <c:ptCount val="8"/>
                <c:pt idx="0">
                  <c:v>226.89564037322998</c:v>
                </c:pt>
                <c:pt idx="1">
                  <c:v>0.64631032943725586</c:v>
                </c:pt>
                <c:pt idx="2">
                  <c:v>13.96560001373291</c:v>
                </c:pt>
                <c:pt idx="3">
                  <c:v>-28806.351289749146</c:v>
                </c:pt>
                <c:pt idx="4">
                  <c:v>4346.8608703613281</c:v>
                </c:pt>
                <c:pt idx="5">
                  <c:v>-6787516.6617996693</c:v>
                </c:pt>
                <c:pt idx="6">
                  <c:v>-435217.54074954987</c:v>
                </c:pt>
                <c:pt idx="7">
                  <c:v>-1555.0800099372864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0D-4B67-903D-D985ED6B237A}"/>
            </c:ext>
          </c:extLst>
        </c:ser>
        <c:ser>
          <c:idx val="10"/>
          <c:order val="10"/>
          <c:tx>
            <c:strRef>
              <c:f>[1]CO_GHG_differences!$B$90</c:f>
              <c:strCache>
                <c:ptCount val="1"/>
                <c:pt idx="0">
                  <c:v>Manufacturing of glass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[1]CO_GHG_differences!$C$90:$J$90</c:f>
              <c:numCache>
                <c:formatCode>General</c:formatCode>
                <c:ptCount val="8"/>
                <c:pt idx="0">
                  <c:v>1431.1045513153076</c:v>
                </c:pt>
                <c:pt idx="1">
                  <c:v>3.0040607452392578</c:v>
                </c:pt>
                <c:pt idx="2">
                  <c:v>88.085611343383789</c:v>
                </c:pt>
                <c:pt idx="3">
                  <c:v>-65452.94367980957</c:v>
                </c:pt>
                <c:pt idx="4">
                  <c:v>8891.0284214019775</c:v>
                </c:pt>
                <c:pt idx="5">
                  <c:v>-792704.45580863953</c:v>
                </c:pt>
                <c:pt idx="6">
                  <c:v>-2130067.1068000793</c:v>
                </c:pt>
                <c:pt idx="7">
                  <c:v>-5019.1286201477051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0D-4B67-903D-D985ED6B237A}"/>
            </c:ext>
          </c:extLst>
        </c:ser>
        <c:ser>
          <c:idx val="11"/>
          <c:order val="11"/>
          <c:tx>
            <c:strRef>
              <c:f>[1]CO_GHG_differences!$B$91</c:f>
              <c:strCache>
                <c:ptCount val="1"/>
                <c:pt idx="0">
                  <c:v>Re-processing of secondary glass into new glass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[1]CO_GHG_differences!$C$91:$J$91</c:f>
              <c:numCache>
                <c:formatCode>General</c:formatCode>
                <c:ptCount val="8"/>
                <c:pt idx="0">
                  <c:v>5.6028600037097931</c:v>
                </c:pt>
                <c:pt idx="1">
                  <c:v>8.3880126476287842E-3</c:v>
                </c:pt>
                <c:pt idx="2">
                  <c:v>0.34486100077629089</c:v>
                </c:pt>
                <c:pt idx="3">
                  <c:v>-582.97394499182701</c:v>
                </c:pt>
                <c:pt idx="4">
                  <c:v>74.318473011255264</c:v>
                </c:pt>
                <c:pt idx="5">
                  <c:v>-6294.3423659950495</c:v>
                </c:pt>
                <c:pt idx="6">
                  <c:v>-11357.569733992219</c:v>
                </c:pt>
                <c:pt idx="7">
                  <c:v>-77.106751993298531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0D-4B67-903D-D985ED6B237A}"/>
            </c:ext>
          </c:extLst>
        </c:ser>
        <c:ser>
          <c:idx val="12"/>
          <c:order val="12"/>
          <c:tx>
            <c:strRef>
              <c:f>[1]CO_GHG_differences!$B$92</c:f>
              <c:strCache>
                <c:ptCount val="1"/>
                <c:pt idx="0">
                  <c:v>Manufacturing construction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[1]CO_GHG_differences!$C$92:$J$92</c:f>
              <c:numCache>
                <c:formatCode>General</c:formatCode>
                <c:ptCount val="8"/>
                <c:pt idx="0">
                  <c:v>7275.718505859375</c:v>
                </c:pt>
                <c:pt idx="1">
                  <c:v>9.9470977783203125</c:v>
                </c:pt>
                <c:pt idx="2">
                  <c:v>447.82620239257813</c:v>
                </c:pt>
                <c:pt idx="3">
                  <c:v>-170698778.21688843</c:v>
                </c:pt>
                <c:pt idx="4">
                  <c:v>88220.26921081543</c:v>
                </c:pt>
                <c:pt idx="5">
                  <c:v>-3181162.6263885498</c:v>
                </c:pt>
                <c:pt idx="6">
                  <c:v>-9980511.5564880371</c:v>
                </c:pt>
                <c:pt idx="7">
                  <c:v>-34759.696899414063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0D-4B67-903D-D985ED6B237A}"/>
            </c:ext>
          </c:extLst>
        </c:ser>
        <c:ser>
          <c:idx val="13"/>
          <c:order val="13"/>
          <c:tx>
            <c:strRef>
              <c:f>[1]CO_GHG_differences!$B$93</c:f>
              <c:strCache>
                <c:ptCount val="1"/>
                <c:pt idx="0">
                  <c:v>Re-processing Fly-ash into clinker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[1]CO_GHG_differences!$C$93:$J$93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0D-4B67-903D-D985ED6B237A}"/>
            </c:ext>
          </c:extLst>
        </c:ser>
        <c:ser>
          <c:idx val="14"/>
          <c:order val="14"/>
          <c:tx>
            <c:strRef>
              <c:f>[1]CO_GHG_differences!$B$94</c:f>
              <c:strCache>
                <c:ptCount val="1"/>
                <c:pt idx="0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[1]CO_GHG_differences!$C$94:$J$94</c:f>
              <c:numCache>
                <c:formatCode>General</c:formatCode>
                <c:ptCount val="8"/>
                <c:pt idx="0">
                  <c:v>5858.7052001953125</c:v>
                </c:pt>
                <c:pt idx="1">
                  <c:v>3.3736000061035156</c:v>
                </c:pt>
                <c:pt idx="2">
                  <c:v>360.6078987121582</c:v>
                </c:pt>
                <c:pt idx="3">
                  <c:v>-636595.12370300293</c:v>
                </c:pt>
                <c:pt idx="4">
                  <c:v>57745.465000152588</c:v>
                </c:pt>
                <c:pt idx="5">
                  <c:v>-97888725.139202118</c:v>
                </c:pt>
                <c:pt idx="6">
                  <c:v>-1387893448.5356026</c:v>
                </c:pt>
                <c:pt idx="7">
                  <c:v>-25438.280200958252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0D-4B67-903D-D985ED6B237A}"/>
            </c:ext>
          </c:extLst>
        </c:ser>
        <c:ser>
          <c:idx val="15"/>
          <c:order val="15"/>
          <c:tx>
            <c:strRef>
              <c:f>[1]CO_GHG_differences!$B$95</c:f>
              <c:strCache>
                <c:ptCount val="1"/>
                <c:pt idx="0">
                  <c:v>Recycling Steel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[1]CO_GHG_differences!$C$95:$J$95</c:f>
              <c:numCache>
                <c:formatCode>General</c:formatCode>
                <c:ptCount val="8"/>
                <c:pt idx="0">
                  <c:v>1894.1797199249268</c:v>
                </c:pt>
                <c:pt idx="1">
                  <c:v>0.541259765625</c:v>
                </c:pt>
                <c:pt idx="2">
                  <c:v>116.58825016021729</c:v>
                </c:pt>
                <c:pt idx="3">
                  <c:v>-128637.16254043579</c:v>
                </c:pt>
                <c:pt idx="4">
                  <c:v>22717.394209861755</c:v>
                </c:pt>
                <c:pt idx="5">
                  <c:v>58945245.935850143</c:v>
                </c:pt>
                <c:pt idx="6">
                  <c:v>20167345.129570007</c:v>
                </c:pt>
                <c:pt idx="7">
                  <c:v>-8315.0874500274658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0D-4B67-903D-D985ED6B237A}"/>
            </c:ext>
          </c:extLst>
        </c:ser>
        <c:ser>
          <c:idx val="16"/>
          <c:order val="16"/>
          <c:tx>
            <c:strRef>
              <c:f>[1]CO_GHG_differences!$B$96</c:f>
              <c:strCache>
                <c:ptCount val="1"/>
                <c:pt idx="0">
                  <c:v>Re-processing of secondary preciuos metals into new preciuos metals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[1]CO_GHG_differences!$C$96:$J$96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0D-4B67-903D-D985ED6B237A}"/>
            </c:ext>
          </c:extLst>
        </c:ser>
        <c:ser>
          <c:idx val="17"/>
          <c:order val="17"/>
          <c:tx>
            <c:strRef>
              <c:f>[1]CO_GHG_differences!$B$97</c:f>
              <c:strCache>
                <c:ptCount val="1"/>
                <c:pt idx="0">
                  <c:v>Manufacturing aluminium production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[1]CO_GHG_differences!$C$97:$J$97</c:f>
              <c:numCache>
                <c:formatCode>General</c:formatCode>
                <c:ptCount val="8"/>
                <c:pt idx="0">
                  <c:v>1957.3533601760864</c:v>
                </c:pt>
                <c:pt idx="1">
                  <c:v>0.60690021514892578</c:v>
                </c:pt>
                <c:pt idx="2">
                  <c:v>120.47664022445679</c:v>
                </c:pt>
                <c:pt idx="3">
                  <c:v>-42907.687839984894</c:v>
                </c:pt>
                <c:pt idx="4">
                  <c:v>7370.2238001823425</c:v>
                </c:pt>
                <c:pt idx="5">
                  <c:v>-1070895.7183899879</c:v>
                </c:pt>
                <c:pt idx="6">
                  <c:v>-5559730.2484202385</c:v>
                </c:pt>
                <c:pt idx="7">
                  <c:v>-4298.8049898147583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0D-4B67-903D-D985ED6B237A}"/>
            </c:ext>
          </c:extLst>
        </c:ser>
        <c:ser>
          <c:idx val="18"/>
          <c:order val="18"/>
          <c:tx>
            <c:strRef>
              <c:f>[1]CO_GHG_differences!$B$98</c:f>
              <c:strCache>
                <c:ptCount val="1"/>
                <c:pt idx="0">
                  <c:v>Re-processing of secondary aluminium into new aluminium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[1]CO_GHG_differences!$C$98:$J$98</c:f>
              <c:numCache>
                <c:formatCode>General</c:formatCode>
                <c:ptCount val="8"/>
                <c:pt idx="0">
                  <c:v>202.24068069458008</c:v>
                </c:pt>
                <c:pt idx="1">
                  <c:v>0.29322052001953125</c:v>
                </c:pt>
                <c:pt idx="2">
                  <c:v>12.448080062866211</c:v>
                </c:pt>
                <c:pt idx="3">
                  <c:v>-20480.317359924316</c:v>
                </c:pt>
                <c:pt idx="4">
                  <c:v>2605.1850605010986</c:v>
                </c:pt>
                <c:pt idx="5">
                  <c:v>-257854.95187950134</c:v>
                </c:pt>
                <c:pt idx="6">
                  <c:v>-396648.0310792923</c:v>
                </c:pt>
                <c:pt idx="7">
                  <c:v>-2688.8962497711182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80D-4B67-903D-D985ED6B237A}"/>
            </c:ext>
          </c:extLst>
        </c:ser>
        <c:ser>
          <c:idx val="19"/>
          <c:order val="19"/>
          <c:tx>
            <c:strRef>
              <c:f>[1]CO_GHG_differences!$B$99</c:f>
              <c:strCache>
                <c:ptCount val="1"/>
                <c:pt idx="0">
                  <c:v>Re-processing of secondary lead into new lead, zinc and tin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[1]CO_GHG_differences!$C$99:$J$99</c:f>
              <c:numCache>
                <c:formatCode>General</c:formatCode>
                <c:ptCount val="8"/>
                <c:pt idx="0">
                  <c:v>64.381189823150635</c:v>
                </c:pt>
                <c:pt idx="1">
                  <c:v>9.3349933624267578E-2</c:v>
                </c:pt>
                <c:pt idx="2">
                  <c:v>3.9627199172973633</c:v>
                </c:pt>
                <c:pt idx="3">
                  <c:v>-6519.6925201416016</c:v>
                </c:pt>
                <c:pt idx="4">
                  <c:v>829.33311986923218</c:v>
                </c:pt>
                <c:pt idx="5">
                  <c:v>-82085.397979974747</c:v>
                </c:pt>
                <c:pt idx="6">
                  <c:v>-126268.7074701786</c:v>
                </c:pt>
                <c:pt idx="7">
                  <c:v>-855.98169016838074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80D-4B67-903D-D985ED6B237A}"/>
            </c:ext>
          </c:extLst>
        </c:ser>
        <c:ser>
          <c:idx val="20"/>
          <c:order val="20"/>
          <c:tx>
            <c:strRef>
              <c:f>[1]CO_GHG_differences!$B$100</c:f>
              <c:strCache>
                <c:ptCount val="1"/>
                <c:pt idx="0">
                  <c:v>Re-processing of secondary copper into new copper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[1]CO_GHG_differences!$C$100:$J$100</c:f>
              <c:numCache>
                <c:formatCode>General</c:formatCode>
                <c:ptCount val="8"/>
                <c:pt idx="0">
                  <c:v>24.744906902313232</c:v>
                </c:pt>
                <c:pt idx="1">
                  <c:v>3.5875916481018066E-2</c:v>
                </c:pt>
                <c:pt idx="2">
                  <c:v>1.5230679512023926</c:v>
                </c:pt>
                <c:pt idx="3">
                  <c:v>-2505.8438310623169</c:v>
                </c:pt>
                <c:pt idx="4">
                  <c:v>318.75418591499329</c:v>
                </c:pt>
                <c:pt idx="5">
                  <c:v>-31549.522836089134</c:v>
                </c:pt>
                <c:pt idx="6">
                  <c:v>-48531.377906084061</c:v>
                </c:pt>
                <c:pt idx="7">
                  <c:v>-328.9965660572052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80D-4B67-903D-D985ED6B237A}"/>
            </c:ext>
          </c:extLst>
        </c:ser>
        <c:ser>
          <c:idx val="21"/>
          <c:order val="21"/>
          <c:tx>
            <c:strRef>
              <c:f>[1]CO_GHG_differences!$B$101</c:f>
              <c:strCache>
                <c:ptCount val="1"/>
                <c:pt idx="0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[1]CO_GHG_differences!$C$101:$J$101</c:f>
              <c:numCache>
                <c:formatCode>General</c:formatCode>
                <c:ptCount val="8"/>
                <c:pt idx="0">
                  <c:v>20.915906012058258</c:v>
                </c:pt>
                <c:pt idx="1">
                  <c:v>3.0324995517730713E-2</c:v>
                </c:pt>
                <c:pt idx="2">
                  <c:v>1.2873910069465637</c:v>
                </c:pt>
                <c:pt idx="3">
                  <c:v>-2118.0921419858932</c:v>
                </c:pt>
                <c:pt idx="4">
                  <c:v>269.43049299716949</c:v>
                </c:pt>
                <c:pt idx="5">
                  <c:v>-26667.582228004932</c:v>
                </c:pt>
                <c:pt idx="6">
                  <c:v>-41021.682567954063</c:v>
                </c:pt>
                <c:pt idx="7">
                  <c:v>-278.08797597885132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80D-4B67-903D-D985ED6B237A}"/>
            </c:ext>
          </c:extLst>
        </c:ser>
        <c:ser>
          <c:idx val="22"/>
          <c:order val="22"/>
          <c:tx>
            <c:strRef>
              <c:f>[1]CO_GHG_differences!$B$102</c:f>
              <c:strCache>
                <c:ptCount val="1"/>
                <c:pt idx="0">
                  <c:v>Recycling of waste and scrap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[1]CO_GHG_differences!$C$102:$J$102</c:f>
              <c:numCache>
                <c:formatCode>General</c:formatCode>
                <c:ptCount val="8"/>
                <c:pt idx="0">
                  <c:v>28916273.779150009</c:v>
                </c:pt>
                <c:pt idx="1">
                  <c:v>0.53399991989135742</c:v>
                </c:pt>
                <c:pt idx="2">
                  <c:v>1779819.3916597366</c:v>
                </c:pt>
                <c:pt idx="3">
                  <c:v>365576.14067983627</c:v>
                </c:pt>
                <c:pt idx="4">
                  <c:v>14710.725160121918</c:v>
                </c:pt>
                <c:pt idx="5">
                  <c:v>3772125.3670501709</c:v>
                </c:pt>
                <c:pt idx="6">
                  <c:v>-396479.41005992889</c:v>
                </c:pt>
                <c:pt idx="7">
                  <c:v>-1397.2436599731445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80D-4B67-903D-D985ED6B237A}"/>
            </c:ext>
          </c:extLst>
        </c:ser>
        <c:ser>
          <c:idx val="23"/>
          <c:order val="23"/>
          <c:tx>
            <c:strRef>
              <c:f>[1]CO_GHG_differences!$B$103</c:f>
              <c:strCache>
                <c:ptCount val="1"/>
                <c:pt idx="0">
                  <c:v>Recycling of bottles by direct reuse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[1]CO_GHG_differences!$C$103:$J$103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80D-4B67-903D-D985ED6B237A}"/>
            </c:ext>
          </c:extLst>
        </c:ser>
        <c:ser>
          <c:idx val="24"/>
          <c:order val="24"/>
          <c:tx>
            <c:strRef>
              <c:f>[1]CO_GHG_differences!$B$104</c:f>
              <c:strCache>
                <c:ptCount val="1"/>
                <c:pt idx="0">
                  <c:v>Production power non-renewable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[1]CO_GHG_differences!$C$104:$J$104</c:f>
              <c:numCache>
                <c:formatCode>General</c:formatCode>
                <c:ptCount val="8"/>
                <c:pt idx="0">
                  <c:v>52815.555969238281</c:v>
                </c:pt>
                <c:pt idx="1">
                  <c:v>-32383.47802734375</c:v>
                </c:pt>
                <c:pt idx="2">
                  <c:v>3250.8399658203125</c:v>
                </c:pt>
                <c:pt idx="3">
                  <c:v>-6005935.091003418</c:v>
                </c:pt>
                <c:pt idx="4">
                  <c:v>1547478.7689819336</c:v>
                </c:pt>
                <c:pt idx="5">
                  <c:v>-33782681.50604248</c:v>
                </c:pt>
                <c:pt idx="6">
                  <c:v>-123747469.68200684</c:v>
                </c:pt>
                <c:pt idx="7">
                  <c:v>-116743818.78399658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80D-4B67-903D-D985ED6B237A}"/>
            </c:ext>
          </c:extLst>
        </c:ser>
        <c:ser>
          <c:idx val="25"/>
          <c:order val="25"/>
          <c:tx>
            <c:strRef>
              <c:f>[1]CO_GHG_differences!$B$105</c:f>
              <c:strCache>
                <c:ptCount val="1"/>
                <c:pt idx="0">
                  <c:v>Production power renewable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[1]CO_GHG_differences!$C$105:$J$105</c:f>
              <c:numCache>
                <c:formatCode>General</c:formatCode>
                <c:ptCount val="8"/>
                <c:pt idx="0">
                  <c:v>89.533599972724915</c:v>
                </c:pt>
                <c:pt idx="1">
                  <c:v>180.09149098396301</c:v>
                </c:pt>
                <c:pt idx="2">
                  <c:v>5.5108629465103149</c:v>
                </c:pt>
                <c:pt idx="3">
                  <c:v>-11268.382670044899</c:v>
                </c:pt>
                <c:pt idx="4">
                  <c:v>1698.844419002533</c:v>
                </c:pt>
                <c:pt idx="5">
                  <c:v>-127997.18737196922</c:v>
                </c:pt>
                <c:pt idx="6">
                  <c:v>-303126.52274703979</c:v>
                </c:pt>
                <c:pt idx="7">
                  <c:v>-445.84724295139313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80D-4B67-903D-D985ED6B237A}"/>
            </c:ext>
          </c:extLst>
        </c:ser>
        <c:ser>
          <c:idx val="26"/>
          <c:order val="26"/>
          <c:tx>
            <c:strRef>
              <c:f>[1]CO_GHG_differences!$B$106</c:f>
              <c:strCache>
                <c:ptCount val="1"/>
                <c:pt idx="0">
                  <c:v>Production of electricity by biomass and waste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[1]CO_GHG_differences!$C$106:$J$106</c:f>
              <c:numCache>
                <c:formatCode>General</c:formatCode>
                <c:ptCount val="8"/>
                <c:pt idx="0">
                  <c:v>220136.07995986938</c:v>
                </c:pt>
                <c:pt idx="1">
                  <c:v>1.5319795608520508</c:v>
                </c:pt>
                <c:pt idx="2">
                  <c:v>13549.548839569092</c:v>
                </c:pt>
                <c:pt idx="3">
                  <c:v>7987.2860898971558</c:v>
                </c:pt>
                <c:pt idx="4">
                  <c:v>90395.937139511108</c:v>
                </c:pt>
                <c:pt idx="5">
                  <c:v>-712176.20005989075</c:v>
                </c:pt>
                <c:pt idx="6">
                  <c:v>-2156401.5400800705</c:v>
                </c:pt>
                <c:pt idx="7">
                  <c:v>-4622.0264205932617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80D-4B67-903D-D985ED6B237A}"/>
            </c:ext>
          </c:extLst>
        </c:ser>
        <c:ser>
          <c:idx val="27"/>
          <c:order val="27"/>
          <c:tx>
            <c:strRef>
              <c:f>[1]CO_GHG_differences!$B$107</c:f>
              <c:strCache>
                <c:ptCount val="1"/>
                <c:pt idx="0">
                  <c:v>Production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[1]CO_GHG_differences!$C$107:$J$107</c:f>
              <c:numCache>
                <c:formatCode>General</c:formatCode>
                <c:ptCount val="8"/>
                <c:pt idx="0">
                  <c:v>21777.295700073242</c:v>
                </c:pt>
                <c:pt idx="1">
                  <c:v>20.735198974609375</c:v>
                </c:pt>
                <c:pt idx="2">
                  <c:v>1340.4096984863281</c:v>
                </c:pt>
                <c:pt idx="3">
                  <c:v>-169285.20230102539</c:v>
                </c:pt>
                <c:pt idx="4">
                  <c:v>470643.83359909058</c:v>
                </c:pt>
                <c:pt idx="5">
                  <c:v>-3027357.2229995728</c:v>
                </c:pt>
                <c:pt idx="6">
                  <c:v>-12242648.12840271</c:v>
                </c:pt>
                <c:pt idx="7">
                  <c:v>-29790.130500793457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80D-4B67-903D-D985ED6B237A}"/>
            </c:ext>
          </c:extLst>
        </c:ser>
        <c:ser>
          <c:idx val="28"/>
          <c:order val="28"/>
          <c:tx>
            <c:strRef>
              <c:f>[1]CO_GHG_differences!$B$108</c:f>
              <c:strCache>
                <c:ptCount val="1"/>
                <c:pt idx="0">
                  <c:v>Manufacturing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[1]CO_GHG_differences!$C$108:$J$108</c:f>
              <c:numCache>
                <c:formatCode>General</c:formatCode>
                <c:ptCount val="8"/>
                <c:pt idx="0">
                  <c:v>188.98950004577637</c:v>
                </c:pt>
                <c:pt idx="1">
                  <c:v>0.52449989318847656</c:v>
                </c:pt>
                <c:pt idx="2">
                  <c:v>11.632499694824219</c:v>
                </c:pt>
                <c:pt idx="3">
                  <c:v>-39383.261299133301</c:v>
                </c:pt>
                <c:pt idx="4">
                  <c:v>7609.465799331665</c:v>
                </c:pt>
                <c:pt idx="5">
                  <c:v>-130456.84939956665</c:v>
                </c:pt>
                <c:pt idx="6">
                  <c:v>-598381.2590007782</c:v>
                </c:pt>
                <c:pt idx="7">
                  <c:v>-1484.141300201416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80D-4B67-903D-D985ED6B237A}"/>
            </c:ext>
          </c:extLst>
        </c:ser>
        <c:ser>
          <c:idx val="29"/>
          <c:order val="29"/>
          <c:tx>
            <c:strRef>
              <c:f>[1]CO_GHG_differences!$B$109</c:f>
              <c:strCache>
                <c:ptCount val="1"/>
                <c:pt idx="0">
                  <c:v>Recycling construction material into aggregates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[1]CO_GHG_differences!$C$109:$J$109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80D-4B67-903D-D985ED6B237A}"/>
            </c:ext>
          </c:extLst>
        </c:ser>
        <c:ser>
          <c:idx val="30"/>
          <c:order val="30"/>
          <c:tx>
            <c:strRef>
              <c:f>[1]CO_GHG_differences!$B$110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[1]CO_GHG_differences!$C$110:$J$110</c:f>
              <c:numCache>
                <c:formatCode>General</c:formatCode>
                <c:ptCount val="8"/>
                <c:pt idx="0">
                  <c:v>5642.0599975585938</c:v>
                </c:pt>
                <c:pt idx="1">
                  <c:v>33.688003540039063</c:v>
                </c:pt>
                <c:pt idx="2">
                  <c:v>347.27299499511719</c:v>
                </c:pt>
                <c:pt idx="3">
                  <c:v>-521517.05200195313</c:v>
                </c:pt>
                <c:pt idx="4">
                  <c:v>104177.41900634766</c:v>
                </c:pt>
                <c:pt idx="5">
                  <c:v>-4920727.449005127</c:v>
                </c:pt>
                <c:pt idx="6">
                  <c:v>-12702408.45199585</c:v>
                </c:pt>
                <c:pt idx="7">
                  <c:v>-60295.147003173828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80D-4B67-903D-D985ED6B237A}"/>
            </c:ext>
          </c:extLst>
        </c:ser>
        <c:ser>
          <c:idx val="31"/>
          <c:order val="31"/>
          <c:tx>
            <c:strRef>
              <c:f>[1]CO_GHG_differences!$B$111</c:f>
              <c:strCache>
                <c:ptCount val="1"/>
                <c:pt idx="0">
                  <c:v>Waste treatment incineration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[1]CO_GHG_differences!$C$111:$J$111</c:f>
              <c:numCache>
                <c:formatCode>General</c:formatCode>
                <c:ptCount val="8"/>
                <c:pt idx="0">
                  <c:v>10632.680384002626</c:v>
                </c:pt>
                <c:pt idx="1">
                  <c:v>1.2091301381587982E-2</c:v>
                </c:pt>
                <c:pt idx="2">
                  <c:v>654.44983939826488</c:v>
                </c:pt>
                <c:pt idx="3">
                  <c:v>16.737355999648571</c:v>
                </c:pt>
                <c:pt idx="4">
                  <c:v>404.96304780244827</c:v>
                </c:pt>
                <c:pt idx="5">
                  <c:v>-1135.12721529603</c:v>
                </c:pt>
                <c:pt idx="6">
                  <c:v>-8745.0458899959922</c:v>
                </c:pt>
                <c:pt idx="7">
                  <c:v>-23.713210999965668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80D-4B67-903D-D985ED6B237A}"/>
            </c:ext>
          </c:extLst>
        </c:ser>
        <c:ser>
          <c:idx val="32"/>
          <c:order val="32"/>
          <c:tx>
            <c:strRef>
              <c:f>[1]CO_GHG_differences!$B$112</c:f>
              <c:strCache>
                <c:ptCount val="1"/>
                <c:pt idx="0">
                  <c:v>Waste treatment hazardous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[1]CO_GHG_differences!$C$112:$J$112</c:f>
              <c:numCache>
                <c:formatCode>General</c:formatCode>
                <c:ptCount val="8"/>
                <c:pt idx="0">
                  <c:v>1878.7219999879599</c:v>
                </c:pt>
                <c:pt idx="1">
                  <c:v>1.7687991261482239E-2</c:v>
                </c:pt>
                <c:pt idx="2">
                  <c:v>115.63681599497795</c:v>
                </c:pt>
                <c:pt idx="3">
                  <c:v>12644.59743899107</c:v>
                </c:pt>
                <c:pt idx="4">
                  <c:v>1214161.5022059977</c:v>
                </c:pt>
                <c:pt idx="5">
                  <c:v>-66648.001432001591</c:v>
                </c:pt>
                <c:pt idx="6">
                  <c:v>-419948.25474201143</c:v>
                </c:pt>
                <c:pt idx="7">
                  <c:v>-55.574924007058144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80D-4B67-903D-D985ED6B237A}"/>
            </c:ext>
          </c:extLst>
        </c:ser>
        <c:ser>
          <c:idx val="33"/>
          <c:order val="33"/>
          <c:tx>
            <c:strRef>
              <c:f>[1]CO_GHG_differences!$B$113</c:f>
              <c:strCache>
                <c:ptCount val="1"/>
                <c:pt idx="0">
                  <c:v>Biogasification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[1]CO_GHG_differences!$C$113:$J$113</c:f>
              <c:numCache>
                <c:formatCode>General</c:formatCode>
                <c:ptCount val="8"/>
                <c:pt idx="0">
                  <c:v>451260.10596013069</c:v>
                </c:pt>
                <c:pt idx="1">
                  <c:v>0.51286005973815918</c:v>
                </c:pt>
                <c:pt idx="2">
                  <c:v>27775.414400100708</c:v>
                </c:pt>
                <c:pt idx="3">
                  <c:v>715.46174001693726</c:v>
                </c:pt>
                <c:pt idx="4">
                  <c:v>17178.720510005951</c:v>
                </c:pt>
                <c:pt idx="5">
                  <c:v>-48088.843309879303</c:v>
                </c:pt>
                <c:pt idx="6">
                  <c:v>-370930.69621992111</c:v>
                </c:pt>
                <c:pt idx="7">
                  <c:v>-1005.1979200839996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80D-4B67-903D-D985ED6B237A}"/>
            </c:ext>
          </c:extLst>
        </c:ser>
        <c:ser>
          <c:idx val="34"/>
          <c:order val="34"/>
          <c:tx>
            <c:strRef>
              <c:f>[1]CO_GHG_differences!$B$114</c:f>
              <c:strCache>
                <c:ptCount val="1"/>
                <c:pt idx="0">
                  <c:v>Composting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[1]CO_GHG_differences!$C$114:$J$114</c:f>
              <c:numCache>
                <c:formatCode>General</c:formatCode>
                <c:ptCount val="8"/>
                <c:pt idx="0">
                  <c:v>4010.6190979927778</c:v>
                </c:pt>
                <c:pt idx="1">
                  <c:v>1.8298998475074768E-2</c:v>
                </c:pt>
                <c:pt idx="2">
                  <c:v>246.85675899684429</c:v>
                </c:pt>
                <c:pt idx="3">
                  <c:v>16535.539356991649</c:v>
                </c:pt>
                <c:pt idx="4">
                  <c:v>37182.894060999155</c:v>
                </c:pt>
                <c:pt idx="5">
                  <c:v>-64079.569351002574</c:v>
                </c:pt>
                <c:pt idx="6">
                  <c:v>-374399.30634699762</c:v>
                </c:pt>
                <c:pt idx="7">
                  <c:v>-50.169844001531601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80D-4B67-903D-D985ED6B237A}"/>
            </c:ext>
          </c:extLst>
        </c:ser>
        <c:ser>
          <c:idx val="35"/>
          <c:order val="35"/>
          <c:tx>
            <c:strRef>
              <c:f>[1]CO_GHG_differences!$B$115</c:f>
              <c:strCache>
                <c:ptCount val="1"/>
                <c:pt idx="0">
                  <c:v>Waste water treatment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[1]CO_GHG_differences!$C$115:$J$115</c:f>
              <c:numCache>
                <c:formatCode>General</c:formatCode>
                <c:ptCount val="8"/>
                <c:pt idx="0">
                  <c:v>184157.88349914551</c:v>
                </c:pt>
                <c:pt idx="1">
                  <c:v>3.231597900390625</c:v>
                </c:pt>
                <c:pt idx="2">
                  <c:v>11335.0625</c:v>
                </c:pt>
                <c:pt idx="3">
                  <c:v>1674371.6386985779</c:v>
                </c:pt>
                <c:pt idx="4">
                  <c:v>2594714.5490989685</c:v>
                </c:pt>
                <c:pt idx="5">
                  <c:v>-13231760.605899811</c:v>
                </c:pt>
                <c:pt idx="6">
                  <c:v>-83518907.551399231</c:v>
                </c:pt>
                <c:pt idx="7">
                  <c:v>-10684.332000732422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80D-4B67-903D-D985ED6B237A}"/>
            </c:ext>
          </c:extLst>
        </c:ser>
        <c:ser>
          <c:idx val="36"/>
          <c:order val="36"/>
          <c:tx>
            <c:strRef>
              <c:f>[1]CO_GHG_differences!$B$116</c:f>
              <c:strCache>
                <c:ptCount val="1"/>
                <c:pt idx="0">
                  <c:v>Waste treatment landfill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[1]CO_GHG_differences!$C$79:$J$79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[1]CO_GHG_differences!$C$116:$J$116</c:f>
              <c:numCache>
                <c:formatCode>General</c:formatCode>
                <c:ptCount val="8"/>
                <c:pt idx="0">
                  <c:v>1570100.841003418</c:v>
                </c:pt>
                <c:pt idx="1">
                  <c:v>28.2760009765625</c:v>
                </c:pt>
                <c:pt idx="2">
                  <c:v>96640.942016601563</c:v>
                </c:pt>
                <c:pt idx="3">
                  <c:v>260015692.28900146</c:v>
                </c:pt>
                <c:pt idx="4">
                  <c:v>25465650.209014893</c:v>
                </c:pt>
                <c:pt idx="5">
                  <c:v>-110393348.65698242</c:v>
                </c:pt>
                <c:pt idx="6">
                  <c:v>-742576220.93499756</c:v>
                </c:pt>
                <c:pt idx="7">
                  <c:v>-88735.658996582031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80D-4B67-903D-D985ED6B2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9084784"/>
        <c:axId val="369082384"/>
      </c:barChart>
      <c:catAx>
        <c:axId val="369084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</a:t>
                </a:r>
                <a:r>
                  <a:rPr lang="en-US" baseline="0"/>
                  <a:t> GWP100</a:t>
                </a:r>
                <a:endParaRPr lang="en-NL"/>
              </a:p>
            </c:rich>
          </c:tx>
          <c:layout>
            <c:manualLayout>
              <c:xMode val="edge"/>
              <c:yMode val="edge"/>
              <c:x val="1.1224457431922651E-2"/>
              <c:y val="0.33168377157896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9082384"/>
        <c:crosses val="autoZero"/>
        <c:auto val="1"/>
        <c:lblAlgn val="ctr"/>
        <c:lblOffset val="100"/>
        <c:noMultiLvlLbl val="0"/>
      </c:catAx>
      <c:valAx>
        <c:axId val="36908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908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Sectoral</a:t>
            </a:r>
            <a:r>
              <a:rPr lang="en-US" baseline="0"/>
              <a:t> relative changes for employment per Intervention in Colombia </a:t>
            </a:r>
            <a:endParaRPr lang="en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CO_emp_aggregated!$A$3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CO_emp_aggregated!$B$3:$I$3</c:f>
              <c:numCache>
                <c:formatCode>General</c:formatCode>
                <c:ptCount val="8"/>
                <c:pt idx="0">
                  <c:v>2.2807380480335734E-6</c:v>
                </c:pt>
                <c:pt idx="1">
                  <c:v>3.5788131712198513E-9</c:v>
                </c:pt>
                <c:pt idx="2">
                  <c:v>1.4038114997511566E-7</c:v>
                </c:pt>
                <c:pt idx="3">
                  <c:v>-2.3757446145292218E-4</c:v>
                </c:pt>
                <c:pt idx="4">
                  <c:v>2.3651262175881551E-5</c:v>
                </c:pt>
                <c:pt idx="5">
                  <c:v>-6.394067915074588E-3</c:v>
                </c:pt>
                <c:pt idx="6">
                  <c:v>-8.0090796086473535E-3</c:v>
                </c:pt>
                <c:pt idx="7">
                  <c:v>-1.6220864823005774E-5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C-41A3-90E4-56227EE940B6}"/>
            </c:ext>
          </c:extLst>
        </c:ser>
        <c:ser>
          <c:idx val="1"/>
          <c:order val="1"/>
          <c:tx>
            <c:strRef>
              <c:f>CO_emp_aggregated!$A$4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CO_emp_aggregated!$B$4:$I$4</c:f>
              <c:numCache>
                <c:formatCode>General</c:formatCode>
                <c:ptCount val="8"/>
                <c:pt idx="0">
                  <c:v>2.8483932099928327E-5</c:v>
                </c:pt>
                <c:pt idx="1">
                  <c:v>4.0755941380591917E-8</c:v>
                </c:pt>
                <c:pt idx="2">
                  <c:v>1.7532084233920312E-6</c:v>
                </c:pt>
                <c:pt idx="3">
                  <c:v>-6.7410558777991679E-4</c:v>
                </c:pt>
                <c:pt idx="4">
                  <c:v>6.6149832794199791E-5</c:v>
                </c:pt>
                <c:pt idx="5">
                  <c:v>-4.3929602866928418E-3</c:v>
                </c:pt>
                <c:pt idx="6">
                  <c:v>-1.5186053630419419E-2</c:v>
                </c:pt>
                <c:pt idx="7">
                  <c:v>-9.8912166512885556E-4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C-41A3-90E4-56227EE940B6}"/>
            </c:ext>
          </c:extLst>
        </c:ser>
        <c:ser>
          <c:idx val="2"/>
          <c:order val="2"/>
          <c:tx>
            <c:strRef>
              <c:f>CO_emp_aggregated!$A$5</c:f>
              <c:strCache>
                <c:ptCount val="1"/>
                <c:pt idx="0">
                  <c:v>Manufacture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CO_emp_aggregated!$B$5:$I$5</c:f>
              <c:numCache>
                <c:formatCode>General</c:formatCode>
                <c:ptCount val="8"/>
                <c:pt idx="0">
                  <c:v>6.4335541085452382E-6</c:v>
                </c:pt>
                <c:pt idx="1">
                  <c:v>6.842488250551901E-9</c:v>
                </c:pt>
                <c:pt idx="2">
                  <c:v>3.9599023085603487E-7</c:v>
                </c:pt>
                <c:pt idx="3">
                  <c:v>-7.029047719520295E-4</c:v>
                </c:pt>
                <c:pt idx="4">
                  <c:v>7.5128873563899768E-5</c:v>
                </c:pt>
                <c:pt idx="5">
                  <c:v>-9.2795121487801169E-3</c:v>
                </c:pt>
                <c:pt idx="6">
                  <c:v>-1.8135966452455202E-2</c:v>
                </c:pt>
                <c:pt idx="7">
                  <c:v>-8.7674262679130998E-5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EC-41A3-90E4-56227EE940B6}"/>
            </c:ext>
          </c:extLst>
        </c:ser>
        <c:ser>
          <c:idx val="3"/>
          <c:order val="3"/>
          <c:tx>
            <c:strRef>
              <c:f>CO_emp_aggregated!$A$6</c:f>
              <c:strCache>
                <c:ptCount val="1"/>
                <c:pt idx="0">
                  <c:v>Re-processing of secondary wood material into new wood material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CO_emp_aggregated!$B$6:$I$6</c:f>
              <c:numCache>
                <c:formatCode>General</c:formatCode>
                <c:ptCount val="8"/>
                <c:pt idx="0">
                  <c:v>2.9060080588756538E-6</c:v>
                </c:pt>
                <c:pt idx="1">
                  <c:v>3.9365407589733826E-9</c:v>
                </c:pt>
                <c:pt idx="2">
                  <c:v>1.7886697724993478E-7</c:v>
                </c:pt>
                <c:pt idx="3">
                  <c:v>-2.921318897432179E-4</c:v>
                </c:pt>
                <c:pt idx="4">
                  <c:v>3.4889154476851962E-5</c:v>
                </c:pt>
                <c:pt idx="5">
                  <c:v>-3.9030621943164793E-3</c:v>
                </c:pt>
                <c:pt idx="6">
                  <c:v>-7.6599284489275634E-3</c:v>
                </c:pt>
                <c:pt idx="7">
                  <c:v>-3.5815987910407507E-5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EC-41A3-90E4-56227EE940B6}"/>
            </c:ext>
          </c:extLst>
        </c:ser>
        <c:ser>
          <c:idx val="4"/>
          <c:order val="4"/>
          <c:tx>
            <c:strRef>
              <c:f>CO_emp_aggregated!$A$7</c:f>
              <c:strCache>
                <c:ptCount val="1"/>
                <c:pt idx="0">
                  <c:v>Manufacturing of paper and pulp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CO_emp_aggregated!$B$7:$I$7</c:f>
              <c:numCache>
                <c:formatCode>General</c:formatCode>
                <c:ptCount val="8"/>
                <c:pt idx="0">
                  <c:v>2.1079231196088474E-5</c:v>
                </c:pt>
                <c:pt idx="1">
                  <c:v>1.2136963493032925E-8</c:v>
                </c:pt>
                <c:pt idx="2">
                  <c:v>1.2974430874427386E-6</c:v>
                </c:pt>
                <c:pt idx="3">
                  <c:v>-1.6770936560441382E-3</c:v>
                </c:pt>
                <c:pt idx="4">
                  <c:v>1.4588356838814284E-4</c:v>
                </c:pt>
                <c:pt idx="5">
                  <c:v>-0.84013713310083715</c:v>
                </c:pt>
                <c:pt idx="6">
                  <c:v>-1.1221098528615388E-2</c:v>
                </c:pt>
                <c:pt idx="7">
                  <c:v>-3.5067174536646957E-5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EC-41A3-90E4-56227EE940B6}"/>
            </c:ext>
          </c:extLst>
        </c:ser>
        <c:ser>
          <c:idx val="5"/>
          <c:order val="5"/>
          <c:tx>
            <c:strRef>
              <c:f>CO_emp_aggregated!$A$8</c:f>
              <c:strCache>
                <c:ptCount val="1"/>
                <c:pt idx="0">
                  <c:v>Re-processing of secondary paper into new pulp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CO_emp_aggregated!$B$8:$I$8</c:f>
              <c:numCache>
                <c:formatCode>General</c:formatCode>
                <c:ptCount val="8"/>
                <c:pt idx="0">
                  <c:v>2.7357436617253361E-6</c:v>
                </c:pt>
                <c:pt idx="1">
                  <c:v>1.9749771396373378E-9</c:v>
                </c:pt>
                <c:pt idx="2">
                  <c:v>1.6838693608366046E-7</c:v>
                </c:pt>
                <c:pt idx="3">
                  <c:v>-2.5803997663177084E-4</c:v>
                </c:pt>
                <c:pt idx="4">
                  <c:v>2.0597348059463375E-5</c:v>
                </c:pt>
                <c:pt idx="5">
                  <c:v>-5.5412476283244048E-2</c:v>
                </c:pt>
                <c:pt idx="6">
                  <c:v>-3.3746728936894684E-3</c:v>
                </c:pt>
                <c:pt idx="7">
                  <c:v>-1.5480005479670724E-5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EC-41A3-90E4-56227EE940B6}"/>
            </c:ext>
          </c:extLst>
        </c:ser>
        <c:ser>
          <c:idx val="6"/>
          <c:order val="6"/>
          <c:tx>
            <c:strRef>
              <c:f>CO_emp_aggregated!$A$9</c:f>
              <c:strCache>
                <c:ptCount val="1"/>
                <c:pt idx="0">
                  <c:v>P&amp;N Fertilizer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CO_emp_aggregated!$B$9:$I$9</c:f>
              <c:numCache>
                <c:formatCode>General</c:formatCode>
                <c:ptCount val="8"/>
                <c:pt idx="0">
                  <c:v>2.8819775765430354E-6</c:v>
                </c:pt>
                <c:pt idx="1">
                  <c:v>9.3610868779635774E-9</c:v>
                </c:pt>
                <c:pt idx="2">
                  <c:v>1.7738827418720393E-7</c:v>
                </c:pt>
                <c:pt idx="3">
                  <c:v>-6.7531367866151065E-4</c:v>
                </c:pt>
                <c:pt idx="4">
                  <c:v>2.4978888813687435E-5</c:v>
                </c:pt>
                <c:pt idx="5">
                  <c:v>-6.382698258684108E-3</c:v>
                </c:pt>
                <c:pt idx="6">
                  <c:v>-1.0342566270515361E-2</c:v>
                </c:pt>
                <c:pt idx="7">
                  <c:v>-4.0221036915310564E-5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EC-41A3-90E4-56227EE940B6}"/>
            </c:ext>
          </c:extLst>
        </c:ser>
        <c:ser>
          <c:idx val="7"/>
          <c:order val="7"/>
          <c:tx>
            <c:strRef>
              <c:f>CO_emp_aggregated!$A$10</c:f>
              <c:strCache>
                <c:ptCount val="1"/>
                <c:pt idx="0">
                  <c:v>Manufacture of rubber and plastic products (25)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CO_emp_aggregated!$B$10:$I$10</c:f>
              <c:numCache>
                <c:formatCode>General</c:formatCode>
                <c:ptCount val="8"/>
                <c:pt idx="0">
                  <c:v>7.9595384550635072E-6</c:v>
                </c:pt>
                <c:pt idx="1">
                  <c:v>2.0403924102784663E-8</c:v>
                </c:pt>
                <c:pt idx="2">
                  <c:v>4.8991596597072745E-7</c:v>
                </c:pt>
                <c:pt idx="3">
                  <c:v>-9.7683125579273145E-4</c:v>
                </c:pt>
                <c:pt idx="4">
                  <c:v>1.3802063680611772E-4</c:v>
                </c:pt>
                <c:pt idx="5">
                  <c:v>-0.31381437496517489</c:v>
                </c:pt>
                <c:pt idx="6">
                  <c:v>-1.9866308404459829E-2</c:v>
                </c:pt>
                <c:pt idx="7">
                  <c:v>-4.8855321809847425E-5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EC-41A3-90E4-56227EE940B6}"/>
            </c:ext>
          </c:extLst>
        </c:ser>
        <c:ser>
          <c:idx val="8"/>
          <c:order val="8"/>
          <c:tx>
            <c:strRef>
              <c:f>CO_emp_aggregated!$A$11</c:f>
              <c:strCache>
                <c:ptCount val="1"/>
                <c:pt idx="0">
                  <c:v>Manufacturing of glass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CO_emp_aggregated!$B$11:$I$11</c:f>
              <c:numCache>
                <c:formatCode>General</c:formatCode>
                <c:ptCount val="8"/>
                <c:pt idx="0">
                  <c:v>1.2239244144839453E-5</c:v>
                </c:pt>
                <c:pt idx="1">
                  <c:v>2.3106670533013849E-8</c:v>
                </c:pt>
                <c:pt idx="2">
                  <c:v>7.5333506083469969E-7</c:v>
                </c:pt>
                <c:pt idx="3">
                  <c:v>-5.4102155701694801E-4</c:v>
                </c:pt>
                <c:pt idx="4">
                  <c:v>6.8824300516139429E-5</c:v>
                </c:pt>
                <c:pt idx="5">
                  <c:v>-7.3294521333425421E-3</c:v>
                </c:pt>
                <c:pt idx="6">
                  <c:v>-2.3374127600263472E-2</c:v>
                </c:pt>
                <c:pt idx="7">
                  <c:v>-3.8442266730205166E-5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EC-41A3-90E4-56227EE940B6}"/>
            </c:ext>
          </c:extLst>
        </c:ser>
        <c:ser>
          <c:idx val="9"/>
          <c:order val="9"/>
          <c:tx>
            <c:strRef>
              <c:f>CO_emp_aggregated!$A$12</c:f>
              <c:strCache>
                <c:ptCount val="1"/>
                <c:pt idx="0">
                  <c:v>Re-processing of secondary glass into new glass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CO_emp_aggregated!$B$12:$I$12</c:f>
              <c:numCache>
                <c:formatCode>General</c:formatCode>
                <c:ptCount val="8"/>
                <c:pt idx="0">
                  <c:v>2.9060081451454546E-6</c:v>
                </c:pt>
                <c:pt idx="1">
                  <c:v>3.9366415568528239E-9</c:v>
                </c:pt>
                <c:pt idx="2">
                  <c:v>1.788670329023502E-7</c:v>
                </c:pt>
                <c:pt idx="3">
                  <c:v>-2.9213188969177696E-4</c:v>
                </c:pt>
                <c:pt idx="4">
                  <c:v>3.4889154463354851E-5</c:v>
                </c:pt>
                <c:pt idx="5">
                  <c:v>-3.9030621949068889E-3</c:v>
                </c:pt>
                <c:pt idx="6">
                  <c:v>-7.6599284497495864E-3</c:v>
                </c:pt>
                <c:pt idx="7">
                  <c:v>-3.5815987910652584E-5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EC-41A3-90E4-56227EE940B6}"/>
            </c:ext>
          </c:extLst>
        </c:ser>
        <c:ser>
          <c:idx val="10"/>
          <c:order val="10"/>
          <c:tx>
            <c:strRef>
              <c:f>CO_emp_aggregated!$A$13</c:f>
              <c:strCache>
                <c:ptCount val="1"/>
                <c:pt idx="0">
                  <c:v>Manufacturing construction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CO_emp_aggregated!$B$13:$I$13</c:f>
              <c:numCache>
                <c:formatCode>General</c:formatCode>
                <c:ptCount val="8"/>
                <c:pt idx="0">
                  <c:v>7.7542971703803637E-6</c:v>
                </c:pt>
                <c:pt idx="1">
                  <c:v>9.5485984281554109E-9</c:v>
                </c:pt>
                <c:pt idx="2">
                  <c:v>4.7728306796335837E-7</c:v>
                </c:pt>
                <c:pt idx="3">
                  <c:v>-0.17499926498038118</c:v>
                </c:pt>
                <c:pt idx="4">
                  <c:v>8.510233972131671E-5</c:v>
                </c:pt>
                <c:pt idx="5">
                  <c:v>-3.9830459659874976E-3</c:v>
                </c:pt>
                <c:pt idx="6">
                  <c:v>-1.3871192070496519E-2</c:v>
                </c:pt>
                <c:pt idx="7">
                  <c:v>-3.3177217396246388E-5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EC-41A3-90E4-56227EE940B6}"/>
            </c:ext>
          </c:extLst>
        </c:ser>
        <c:ser>
          <c:idx val="11"/>
          <c:order val="11"/>
          <c:tx>
            <c:strRef>
              <c:f>CO_emp_aggregated!$A$14</c:f>
              <c:strCache>
                <c:ptCount val="1"/>
                <c:pt idx="0">
                  <c:v>Re-processing Fly-ash into clinker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CO_emp_aggregated!$B$14:$I$14</c:f>
              <c:numCache>
                <c:formatCode>General</c:formatCode>
                <c:ptCount val="8"/>
                <c:pt idx="0">
                  <c:v>2.9060079969263953E-6</c:v>
                </c:pt>
                <c:pt idx="1">
                  <c:v>3.9365471208667587E-9</c:v>
                </c:pt>
                <c:pt idx="2">
                  <c:v>1.7886699263455005E-7</c:v>
                </c:pt>
                <c:pt idx="3">
                  <c:v>-2.9213188982583882E-4</c:v>
                </c:pt>
                <c:pt idx="4">
                  <c:v>3.4889154452045091E-5</c:v>
                </c:pt>
                <c:pt idx="5">
                  <c:v>-3.9030621943443216E-3</c:v>
                </c:pt>
                <c:pt idx="6">
                  <c:v>-7.6599284488130769E-3</c:v>
                </c:pt>
                <c:pt idx="7">
                  <c:v>-3.5815988005723718E-5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7EC-41A3-90E4-56227EE940B6}"/>
            </c:ext>
          </c:extLst>
        </c:ser>
        <c:ser>
          <c:idx val="12"/>
          <c:order val="12"/>
          <c:tx>
            <c:strRef>
              <c:f>CO_emp_aggregated!$A$15</c:f>
              <c:strCache>
                <c:ptCount val="1"/>
                <c:pt idx="0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CO_emp_aggregated!$B$15:$I$15</c:f>
              <c:numCache>
                <c:formatCode>General</c:formatCode>
                <c:ptCount val="8"/>
                <c:pt idx="0">
                  <c:v>1.8272079232503846E-5</c:v>
                </c:pt>
                <c:pt idx="1">
                  <c:v>9.5077300422335539E-9</c:v>
                </c:pt>
                <c:pt idx="2">
                  <c:v>1.1246605923614692E-6</c:v>
                </c:pt>
                <c:pt idx="3">
                  <c:v>-1.9169262972153333E-3</c:v>
                </c:pt>
                <c:pt idx="4">
                  <c:v>1.6300869616638522E-4</c:v>
                </c:pt>
                <c:pt idx="5">
                  <c:v>-0.39517952758433961</c:v>
                </c:pt>
                <c:pt idx="6">
                  <c:v>-5.6628187685528149</c:v>
                </c:pt>
                <c:pt idx="7">
                  <c:v>-7.1051212337082509E-5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7EC-41A3-90E4-56227EE940B6}"/>
            </c:ext>
          </c:extLst>
        </c:ser>
        <c:ser>
          <c:idx val="13"/>
          <c:order val="13"/>
          <c:tx>
            <c:strRef>
              <c:f>CO_emp_aggregated!$A$16</c:f>
              <c:strCache>
                <c:ptCount val="1"/>
                <c:pt idx="0">
                  <c:v>Recycling Steel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CO_emp_aggregated!$B$16:$I$16</c:f>
              <c:numCache>
                <c:formatCode>General</c:formatCode>
                <c:ptCount val="8"/>
                <c:pt idx="0">
                  <c:v>1.5493027085643348E-5</c:v>
                </c:pt>
                <c:pt idx="1">
                  <c:v>4.0255594939612301E-9</c:v>
                </c:pt>
                <c:pt idx="2">
                  <c:v>9.5360798838763365E-7</c:v>
                </c:pt>
                <c:pt idx="3">
                  <c:v>-1.0226315658627076E-3</c:v>
                </c:pt>
                <c:pt idx="4">
                  <c:v>1.6818225739039717E-4</c:v>
                </c:pt>
                <c:pt idx="5">
                  <c:v>0.77000361581475885</c:v>
                </c:pt>
                <c:pt idx="6">
                  <c:v>0.30804567879704409</c:v>
                </c:pt>
                <c:pt idx="7">
                  <c:v>-6.0908701301636121E-5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7EC-41A3-90E4-56227EE940B6}"/>
            </c:ext>
          </c:extLst>
        </c:ser>
        <c:ser>
          <c:idx val="14"/>
          <c:order val="14"/>
          <c:tx>
            <c:strRef>
              <c:f>CO_emp_aggregated!$A$17</c:f>
              <c:strCache>
                <c:ptCount val="1"/>
                <c:pt idx="0">
                  <c:v>Manufacturing aluminium production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CO_emp_aggregated!$B$17:$I$17</c:f>
              <c:numCache>
                <c:formatCode>General</c:formatCode>
                <c:ptCount val="8"/>
                <c:pt idx="0">
                  <c:v>2.1315219074765339E-5</c:v>
                </c:pt>
                <c:pt idx="1">
                  <c:v>5.9697569494189281E-9</c:v>
                </c:pt>
                <c:pt idx="2">
                  <c:v>1.3119682008742648E-6</c:v>
                </c:pt>
                <c:pt idx="3">
                  <c:v>-4.5187113935803451E-4</c:v>
                </c:pt>
                <c:pt idx="4">
                  <c:v>7.2645347597702486E-5</c:v>
                </c:pt>
                <c:pt idx="5">
                  <c:v>-1.3462236028088354E-2</c:v>
                </c:pt>
                <c:pt idx="6">
                  <c:v>-7.8846107936816026E-2</c:v>
                </c:pt>
                <c:pt idx="7">
                  <c:v>-4.192429144465968E-5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7EC-41A3-90E4-56227EE940B6}"/>
            </c:ext>
          </c:extLst>
        </c:ser>
        <c:ser>
          <c:idx val="15"/>
          <c:order val="15"/>
          <c:tx>
            <c:strRef>
              <c:f>CO_emp_aggregated!$A$18</c:f>
              <c:strCache>
                <c:ptCount val="1"/>
                <c:pt idx="0">
                  <c:v>Re-processing of secondary aluminium into new aluminium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CO_emp_aggregated!$B$18:$I$18</c:f>
              <c:numCache>
                <c:formatCode>General</c:formatCode>
                <c:ptCount val="8"/>
                <c:pt idx="0">
                  <c:v>3.010840683345209E-6</c:v>
                </c:pt>
                <c:pt idx="1">
                  <c:v>3.9496966018910985E-9</c:v>
                </c:pt>
                <c:pt idx="2">
                  <c:v>1.8531960641026085E-7</c:v>
                </c:pt>
                <c:pt idx="3">
                  <c:v>-2.9457243243266308E-4</c:v>
                </c:pt>
                <c:pt idx="4">
                  <c:v>3.510463198021784E-5</c:v>
                </c:pt>
                <c:pt idx="5">
                  <c:v>-4.5530955260081069E-3</c:v>
                </c:pt>
                <c:pt idx="6">
                  <c:v>-7.6781461928458897E-3</c:v>
                </c:pt>
                <c:pt idx="7">
                  <c:v>-3.5850131018669957E-5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7EC-41A3-90E4-56227EE940B6}"/>
            </c:ext>
          </c:extLst>
        </c:ser>
        <c:ser>
          <c:idx val="16"/>
          <c:order val="16"/>
          <c:tx>
            <c:strRef>
              <c:f>CO_emp_aggregated!$A$19</c:f>
              <c:strCache>
                <c:ptCount val="1"/>
                <c:pt idx="0">
                  <c:v>Re-processing of secondary lead into new lead, zinc and tin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CO_emp_aggregated!$B$19:$I$19</c:f>
              <c:numCache>
                <c:formatCode>General</c:formatCode>
                <c:ptCount val="8"/>
                <c:pt idx="0">
                  <c:v>3.0108406888047684E-6</c:v>
                </c:pt>
                <c:pt idx="1">
                  <c:v>3.9496735035108829E-9</c:v>
                </c:pt>
                <c:pt idx="2">
                  <c:v>1.8531963324360039E-7</c:v>
                </c:pt>
                <c:pt idx="3">
                  <c:v>-2.9457243251547211E-4</c:v>
                </c:pt>
                <c:pt idx="4">
                  <c:v>3.5104631982731617E-5</c:v>
                </c:pt>
                <c:pt idx="5">
                  <c:v>-4.5530955260826133E-3</c:v>
                </c:pt>
                <c:pt idx="6">
                  <c:v>-7.6781461929022951E-3</c:v>
                </c:pt>
                <c:pt idx="7">
                  <c:v>-3.585013094121824E-5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7EC-41A3-90E4-56227EE940B6}"/>
            </c:ext>
          </c:extLst>
        </c:ser>
        <c:ser>
          <c:idx val="17"/>
          <c:order val="17"/>
          <c:tx>
            <c:strRef>
              <c:f>CO_emp_aggregated!$A$20</c:f>
              <c:strCache>
                <c:ptCount val="1"/>
                <c:pt idx="0">
                  <c:v>Re-processing of secondary copper into new copper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CO_emp_aggregated!$B$20:$I$20</c:f>
              <c:numCache>
                <c:formatCode>General</c:formatCode>
                <c:ptCount val="8"/>
                <c:pt idx="0">
                  <c:v>3.0108407022588326E-6</c:v>
                </c:pt>
                <c:pt idx="1">
                  <c:v>3.9497631099446958E-9</c:v>
                </c:pt>
                <c:pt idx="2">
                  <c:v>1.8531958007026769E-7</c:v>
                </c:pt>
                <c:pt idx="3">
                  <c:v>-2.9457243246805485E-4</c:v>
                </c:pt>
                <c:pt idx="4">
                  <c:v>3.5104631936844678E-5</c:v>
                </c:pt>
                <c:pt idx="5">
                  <c:v>-4.5530955259552681E-3</c:v>
                </c:pt>
                <c:pt idx="6">
                  <c:v>-7.6781461929152596E-3</c:v>
                </c:pt>
                <c:pt idx="7">
                  <c:v>-3.5850130997514523E-5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7EC-41A3-90E4-56227EE940B6}"/>
            </c:ext>
          </c:extLst>
        </c:ser>
        <c:ser>
          <c:idx val="18"/>
          <c:order val="18"/>
          <c:tx>
            <c:strRef>
              <c:f>CO_emp_aggregated!$A$21</c:f>
              <c:strCache>
                <c:ptCount val="1"/>
                <c:pt idx="0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CO_emp_aggregated!$B$21:$I$21</c:f>
              <c:numCache>
                <c:formatCode>General</c:formatCode>
                <c:ptCount val="8"/>
                <c:pt idx="0">
                  <c:v>3.0108405607522159E-6</c:v>
                </c:pt>
                <c:pt idx="1">
                  <c:v>3.9497635158347008E-9</c:v>
                </c:pt>
                <c:pt idx="2">
                  <c:v>1.8531943872159554E-7</c:v>
                </c:pt>
                <c:pt idx="3">
                  <c:v>-2.9457243242326668E-4</c:v>
                </c:pt>
                <c:pt idx="4">
                  <c:v>3.5104631959224935E-5</c:v>
                </c:pt>
                <c:pt idx="5">
                  <c:v>-4.5530955260471746E-3</c:v>
                </c:pt>
                <c:pt idx="6">
                  <c:v>-7.678146193000516E-3</c:v>
                </c:pt>
                <c:pt idx="7">
                  <c:v>-3.585013113529894E-5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7EC-41A3-90E4-56227EE940B6}"/>
            </c:ext>
          </c:extLst>
        </c:ser>
        <c:ser>
          <c:idx val="19"/>
          <c:order val="19"/>
          <c:tx>
            <c:strRef>
              <c:f>CO_emp_aggregated!$A$22</c:f>
              <c:strCache>
                <c:ptCount val="1"/>
                <c:pt idx="0">
                  <c:v>Recycling of waste and scrap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CO_emp_aggregated!$B$22:$I$22</c:f>
              <c:numCache>
                <c:formatCode>General</c:formatCode>
                <c:ptCount val="8"/>
                <c:pt idx="0">
                  <c:v>1.183908218926895</c:v>
                </c:pt>
                <c:pt idx="1">
                  <c:v>1.9678332820569414E-8</c:v>
                </c:pt>
                <c:pt idx="2">
                  <c:v>7.2870481932731948E-2</c:v>
                </c:pt>
                <c:pt idx="3">
                  <c:v>1.4974464652883754E-2</c:v>
                </c:pt>
                <c:pt idx="4">
                  <c:v>5.4515042193898939E-4</c:v>
                </c:pt>
                <c:pt idx="5">
                  <c:v>0.15350517689974183</c:v>
                </c:pt>
                <c:pt idx="6">
                  <c:v>-2.1020221236106071E-2</c:v>
                </c:pt>
                <c:pt idx="7">
                  <c:v>-5.1232467941257412E-5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7EC-41A3-90E4-56227EE940B6}"/>
            </c:ext>
          </c:extLst>
        </c:ser>
        <c:ser>
          <c:idx val="20"/>
          <c:order val="20"/>
          <c:tx>
            <c:strRef>
              <c:f>CO_emp_aggregated!$A$23</c:f>
              <c:strCache>
                <c:ptCount val="1"/>
                <c:pt idx="0">
                  <c:v>Production power non-renewable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CO_emp_aggregated!$B$23:$I$23</c:f>
              <c:numCache>
                <c:formatCode>General</c:formatCode>
                <c:ptCount val="8"/>
                <c:pt idx="0">
                  <c:v>1.3737160301532986E-5</c:v>
                </c:pt>
                <c:pt idx="1">
                  <c:v>-7.5431198390337385E-6</c:v>
                </c:pt>
                <c:pt idx="2">
                  <c:v>8.455329399590909E-7</c:v>
                </c:pt>
                <c:pt idx="3">
                  <c:v>-1.5163977082493073E-3</c:v>
                </c:pt>
                <c:pt idx="4">
                  <c:v>3.643060456995784E-4</c:v>
                </c:pt>
                <c:pt idx="5">
                  <c:v>-8.7154974884326875E-3</c:v>
                </c:pt>
                <c:pt idx="6">
                  <c:v>-4.1313348585898343E-2</c:v>
                </c:pt>
                <c:pt idx="7">
                  <c:v>-2.7193582666055968E-2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7EC-41A3-90E4-56227EE940B6}"/>
            </c:ext>
          </c:extLst>
        </c:ser>
        <c:ser>
          <c:idx val="21"/>
          <c:order val="21"/>
          <c:tx>
            <c:strRef>
              <c:f>CO_emp_aggregated!$A$24</c:f>
              <c:strCache>
                <c:ptCount val="1"/>
                <c:pt idx="0">
                  <c:v>Production power renewable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CO_emp_aggregated!$B$24:$I$24</c:f>
              <c:numCache>
                <c:formatCode>General</c:formatCode>
                <c:ptCount val="8"/>
                <c:pt idx="0">
                  <c:v>1.1301724596198978E-5</c:v>
                </c:pt>
                <c:pt idx="1">
                  <c:v>2.0417964977205091E-5</c:v>
                </c:pt>
                <c:pt idx="2">
                  <c:v>6.9563003075565614E-7</c:v>
                </c:pt>
                <c:pt idx="3">
                  <c:v>-1.3737526991793984E-3</c:v>
                </c:pt>
                <c:pt idx="4">
                  <c:v>1.9409700913786433E-4</c:v>
                </c:pt>
                <c:pt idx="5">
                  <c:v>-1.7914698518172789E-2</c:v>
                </c:pt>
                <c:pt idx="6">
                  <c:v>-4.955627515522764E-2</c:v>
                </c:pt>
                <c:pt idx="7">
                  <c:v>-5.0401350627858718E-5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7EC-41A3-90E4-56227EE940B6}"/>
            </c:ext>
          </c:extLst>
        </c:ser>
        <c:ser>
          <c:idx val="22"/>
          <c:order val="22"/>
          <c:tx>
            <c:strRef>
              <c:f>CO_emp_aggregated!$A$25</c:f>
              <c:strCache>
                <c:ptCount val="1"/>
                <c:pt idx="0">
                  <c:v>Production of electricity by biomass and waste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CO_emp_aggregated!$B$25:$I$25</c:f>
              <c:numCache>
                <c:formatCode>General</c:formatCode>
                <c:ptCount val="8"/>
                <c:pt idx="0">
                  <c:v>3.1254656903471449E-3</c:v>
                </c:pt>
                <c:pt idx="1">
                  <c:v>1.9583570696878226E-8</c:v>
                </c:pt>
                <c:pt idx="2">
                  <c:v>1.9237487113629722E-4</c:v>
                </c:pt>
                <c:pt idx="3">
                  <c:v>6.4012348162842655E-5</c:v>
                </c:pt>
                <c:pt idx="4">
                  <c:v>1.1616598580034786E-3</c:v>
                </c:pt>
                <c:pt idx="5">
                  <c:v>-1.1542128420641564E-2</c:v>
                </c:pt>
                <c:pt idx="6">
                  <c:v>-3.9736714943929011E-2</c:v>
                </c:pt>
                <c:pt idx="7">
                  <c:v>-5.8769608984321263E-5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7EC-41A3-90E4-56227EE940B6}"/>
            </c:ext>
          </c:extLst>
        </c:ser>
        <c:ser>
          <c:idx val="23"/>
          <c:order val="23"/>
          <c:tx>
            <c:strRef>
              <c:f>CO_emp_aggregated!$A$26</c:f>
              <c:strCache>
                <c:ptCount val="1"/>
                <c:pt idx="0">
                  <c:v>Production power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CO_emp_aggregated!$B$26:$I$26</c:f>
              <c:numCache>
                <c:formatCode>General</c:formatCode>
                <c:ptCount val="8"/>
                <c:pt idx="0">
                  <c:v>9.5250154003222648E-5</c:v>
                </c:pt>
                <c:pt idx="1">
                  <c:v>8.1551220188168148E-8</c:v>
                </c:pt>
                <c:pt idx="2">
                  <c:v>5.8627215339168504E-6</c:v>
                </c:pt>
                <c:pt idx="3">
                  <c:v>-7.4937726810781423E-4</c:v>
                </c:pt>
                <c:pt idx="4">
                  <c:v>1.8632051498912163E-3</c:v>
                </c:pt>
                <c:pt idx="5">
                  <c:v>-1.5108108090556028E-2</c:v>
                </c:pt>
                <c:pt idx="6">
                  <c:v>-6.9707985894728472E-2</c:v>
                </c:pt>
                <c:pt idx="7">
                  <c:v>-1.1668944219814565E-4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7EC-41A3-90E4-56227EE940B6}"/>
            </c:ext>
          </c:extLst>
        </c:ser>
        <c:ser>
          <c:idx val="24"/>
          <c:order val="24"/>
          <c:tx>
            <c:strRef>
              <c:f>CO_emp_aggregated!$A$27</c:f>
              <c:strCache>
                <c:ptCount val="1"/>
                <c:pt idx="0">
                  <c:v>Manufacturing construction 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CO_emp_aggregated!$B$27:$I$27</c:f>
              <c:numCache>
                <c:formatCode>General</c:formatCode>
                <c:ptCount val="8"/>
                <c:pt idx="0">
                  <c:v>1.4366412239843284E-6</c:v>
                </c:pt>
                <c:pt idx="1">
                  <c:v>3.5887232674026602E-9</c:v>
                </c:pt>
                <c:pt idx="2">
                  <c:v>8.8426174954396448E-8</c:v>
                </c:pt>
                <c:pt idx="3">
                  <c:v>-2.8992205823369783E-4</c:v>
                </c:pt>
                <c:pt idx="4">
                  <c:v>5.235659481173704E-5</c:v>
                </c:pt>
                <c:pt idx="5">
                  <c:v>-1.1664953673281625E-3</c:v>
                </c:pt>
                <c:pt idx="6">
                  <c:v>-5.935101477245807E-3</c:v>
                </c:pt>
                <c:pt idx="7">
                  <c:v>-1.01037671175363E-5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7EC-41A3-90E4-56227EE940B6}"/>
            </c:ext>
          </c:extLst>
        </c:ser>
        <c:ser>
          <c:idx val="25"/>
          <c:order val="25"/>
          <c:tx>
            <c:strRef>
              <c:f>CO_emp_aggregated!$A$28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CO_emp_aggregated!$B$28:$I$28</c:f>
              <c:numCache>
                <c:formatCode>General</c:formatCode>
                <c:ptCount val="8"/>
                <c:pt idx="0">
                  <c:v>5.8464108282083163E-6</c:v>
                </c:pt>
                <c:pt idx="1">
                  <c:v>3.1399021667359424E-8</c:v>
                </c:pt>
                <c:pt idx="2">
                  <c:v>3.5985103122564986E-7</c:v>
                </c:pt>
                <c:pt idx="3">
                  <c:v>-5.2283597259988185E-4</c:v>
                </c:pt>
                <c:pt idx="4">
                  <c:v>9.7708371204839538E-5</c:v>
                </c:pt>
                <c:pt idx="5">
                  <c:v>-5.9665825694833656E-3</c:v>
                </c:pt>
                <c:pt idx="6">
                  <c:v>-1.7161910340588327E-2</c:v>
                </c:pt>
                <c:pt idx="7">
                  <c:v>-5.5954032434747806E-5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7EC-41A3-90E4-56227EE940B6}"/>
            </c:ext>
          </c:extLst>
        </c:ser>
        <c:ser>
          <c:idx val="26"/>
          <c:order val="26"/>
          <c:tx>
            <c:strRef>
              <c:f>CO_emp_aggregated!$A$29</c:f>
              <c:strCache>
                <c:ptCount val="1"/>
                <c:pt idx="0">
                  <c:v>Waste treatment incineration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CO_emp_aggregated!$B$29:$I$29</c:f>
              <c:numCache>
                <c:formatCode>General</c:formatCode>
                <c:ptCount val="8"/>
                <c:pt idx="0">
                  <c:v>3.1226348340766829E-2</c:v>
                </c:pt>
                <c:pt idx="1">
                  <c:v>3.1944347163169349E-8</c:v>
                </c:pt>
                <c:pt idx="2">
                  <c:v>1.922006297531857E-3</c:v>
                </c:pt>
                <c:pt idx="3">
                  <c:v>4.262755616841957E-5</c:v>
                </c:pt>
                <c:pt idx="4">
                  <c:v>1.0764662069643182E-3</c:v>
                </c:pt>
                <c:pt idx="5">
                  <c:v>-3.758533490643205E-3</c:v>
                </c:pt>
                <c:pt idx="6">
                  <c:v>-3.3137953516274923E-2</c:v>
                </c:pt>
                <c:pt idx="7">
                  <c:v>-6.2368633156815223E-5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7EC-41A3-90E4-56227EE940B6}"/>
            </c:ext>
          </c:extLst>
        </c:ser>
        <c:ser>
          <c:idx val="27"/>
          <c:order val="27"/>
          <c:tx>
            <c:strRef>
              <c:f>CO_emp_aggregated!$A$30</c:f>
              <c:strCache>
                <c:ptCount val="1"/>
                <c:pt idx="0">
                  <c:v>Waste treatment hazardous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CO_emp_aggregated!$B$30:$I$30</c:f>
              <c:numCache>
                <c:formatCode>General</c:formatCode>
                <c:ptCount val="8"/>
                <c:pt idx="0">
                  <c:v>1.601149822509755E-3</c:v>
                </c:pt>
                <c:pt idx="1">
                  <c:v>1.3573682161866258E-8</c:v>
                </c:pt>
                <c:pt idx="2">
                  <c:v>9.8552030563032778E-5</c:v>
                </c:pt>
                <c:pt idx="3">
                  <c:v>9.831854125425853E-3</c:v>
                </c:pt>
                <c:pt idx="4">
                  <c:v>0.93659637486251601</c:v>
                </c:pt>
                <c:pt idx="5">
                  <c:v>-6.6277533859033247E-2</c:v>
                </c:pt>
                <c:pt idx="6">
                  <c:v>-0.4670252011513194</c:v>
                </c:pt>
                <c:pt idx="7">
                  <c:v>-4.2417566361538896E-5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7EC-41A3-90E4-56227EE940B6}"/>
            </c:ext>
          </c:extLst>
        </c:ser>
        <c:ser>
          <c:idx val="28"/>
          <c:order val="28"/>
          <c:tx>
            <c:strRef>
              <c:f>CO_emp_aggregated!$A$31</c:f>
              <c:strCache>
                <c:ptCount val="1"/>
                <c:pt idx="0">
                  <c:v>Biogasification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CO_emp_aggregated!$B$31:$I$31</c:f>
              <c:numCache>
                <c:formatCode>General</c:formatCode>
                <c:ptCount val="8"/>
                <c:pt idx="0">
                  <c:v>3.1261460602384612E-2</c:v>
                </c:pt>
                <c:pt idx="1">
                  <c:v>3.196195291633352E-8</c:v>
                </c:pt>
                <c:pt idx="2">
                  <c:v>1.9241674848455657E-3</c:v>
                </c:pt>
                <c:pt idx="3">
                  <c:v>4.3035029453847514E-5</c:v>
                </c:pt>
                <c:pt idx="4">
                  <c:v>1.0771587208813704E-3</c:v>
                </c:pt>
                <c:pt idx="5">
                  <c:v>-3.7568966837149141E-3</c:v>
                </c:pt>
                <c:pt idx="6">
                  <c:v>-3.3156182146202209E-2</c:v>
                </c:pt>
                <c:pt idx="7">
                  <c:v>-6.2363620367542749E-5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7EC-41A3-90E4-56227EE940B6}"/>
            </c:ext>
          </c:extLst>
        </c:ser>
        <c:ser>
          <c:idx val="29"/>
          <c:order val="29"/>
          <c:tx>
            <c:strRef>
              <c:f>CO_emp_aggregated!$A$32</c:f>
              <c:strCache>
                <c:ptCount val="1"/>
                <c:pt idx="0">
                  <c:v>Composting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CO_emp_aggregated!$B$32:$I$32</c:f>
              <c:numCache>
                <c:formatCode>General</c:formatCode>
                <c:ptCount val="8"/>
                <c:pt idx="0">
                  <c:v>3.8045611845240229E-3</c:v>
                </c:pt>
                <c:pt idx="1">
                  <c:v>1.5625931950852649E-8</c:v>
                </c:pt>
                <c:pt idx="2">
                  <c:v>2.3417373268445337E-4</c:v>
                </c:pt>
                <c:pt idx="3">
                  <c:v>1.4338801360997137E-2</c:v>
                </c:pt>
                <c:pt idx="4">
                  <c:v>3.1925882289975061E-2</c:v>
                </c:pt>
                <c:pt idx="5">
                  <c:v>-7.0869033254709432E-2</c:v>
                </c:pt>
                <c:pt idx="6">
                  <c:v>-0.46344002589654881</c:v>
                </c:pt>
                <c:pt idx="7">
                  <c:v>-4.2621951197611877E-5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7EC-41A3-90E4-56227EE940B6}"/>
            </c:ext>
          </c:extLst>
        </c:ser>
        <c:ser>
          <c:idx val="30"/>
          <c:order val="30"/>
          <c:tx>
            <c:strRef>
              <c:f>CO_emp_aggregated!$A$33</c:f>
              <c:strCache>
                <c:ptCount val="1"/>
                <c:pt idx="0">
                  <c:v>Waste water treatment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CO_emp_aggregated!$B$33:$I$33</c:f>
              <c:numCache>
                <c:formatCode>General</c:formatCode>
                <c:ptCount val="8"/>
                <c:pt idx="0">
                  <c:v>7.8344557176071388E-4</c:v>
                </c:pt>
                <c:pt idx="1">
                  <c:v>1.2380855911728742E-8</c:v>
                </c:pt>
                <c:pt idx="2">
                  <c:v>4.822169085503614E-5</c:v>
                </c:pt>
                <c:pt idx="3">
                  <c:v>6.4772659369943947E-3</c:v>
                </c:pt>
                <c:pt idx="4">
                  <c:v>9.9911312872126134E-3</c:v>
                </c:pt>
                <c:pt idx="5">
                  <c:v>-6.577986240551259E-2</c:v>
                </c:pt>
                <c:pt idx="6">
                  <c:v>-0.46368731930032531</c:v>
                </c:pt>
                <c:pt idx="7">
                  <c:v>-4.0706457226706569E-5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7EC-41A3-90E4-56227EE940B6}"/>
            </c:ext>
          </c:extLst>
        </c:ser>
        <c:ser>
          <c:idx val="31"/>
          <c:order val="31"/>
          <c:tx>
            <c:strRef>
              <c:f>CO_emp_aggregated!$A$34</c:f>
              <c:strCache>
                <c:ptCount val="1"/>
                <c:pt idx="0">
                  <c:v>Waste treatment landfill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CO_emp_aggregated!$B$2:$I$2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CO_emp_aggregated!$B$34:$I$34</c:f>
              <c:numCache>
                <c:formatCode>General</c:formatCode>
                <c:ptCount val="8"/>
                <c:pt idx="0">
                  <c:v>7.6888932810454519E-4</c:v>
                </c:pt>
                <c:pt idx="1">
                  <c:v>1.2468116095247269E-8</c:v>
                </c:pt>
                <c:pt idx="2">
                  <c:v>4.7325742717057979E-5</c:v>
                </c:pt>
                <c:pt idx="3">
                  <c:v>0.11688026950511166</c:v>
                </c:pt>
                <c:pt idx="4">
                  <c:v>1.1287496272965918E-2</c:v>
                </c:pt>
                <c:pt idx="5">
                  <c:v>-6.1682137057840924E-2</c:v>
                </c:pt>
                <c:pt idx="6">
                  <c:v>-0.47389706221359301</c:v>
                </c:pt>
                <c:pt idx="7">
                  <c:v>-3.8916330626909021E-5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7EC-41A3-90E4-56227EE9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3957647"/>
        <c:axId val="573962447"/>
      </c:barChart>
      <c:catAx>
        <c:axId val="57395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3962447"/>
        <c:crosses val="autoZero"/>
        <c:auto val="1"/>
        <c:lblAlgn val="ctr"/>
        <c:lblOffset val="100"/>
        <c:noMultiLvlLbl val="0"/>
      </c:catAx>
      <c:valAx>
        <c:axId val="57396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395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Impact of Circular Economy Interventions (CO) on employment in LAC – Relative Changes by Sector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[1]CO_VA!$A$127:$B$127</c:f>
              <c:strCache>
                <c:ptCount val="2"/>
                <c:pt idx="0">
                  <c:v>LAC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[1]CO_VA!$C$127:$J$127</c:f>
              <c:numCache>
                <c:formatCode>General</c:formatCode>
                <c:ptCount val="8"/>
                <c:pt idx="0">
                  <c:v>5.4477344149374309E-9</c:v>
                </c:pt>
                <c:pt idx="1">
                  <c:v>5.4477344149374309E-9</c:v>
                </c:pt>
                <c:pt idx="2">
                  <c:v>1.9263445223209203E-7</c:v>
                </c:pt>
                <c:pt idx="3">
                  <c:v>-3.3754403419180873E-4</c:v>
                </c:pt>
                <c:pt idx="4">
                  <c:v>3.5856853719441844E-5</c:v>
                </c:pt>
                <c:pt idx="5">
                  <c:v>-7.5700010790010703E-3</c:v>
                </c:pt>
                <c:pt idx="6">
                  <c:v>-8.4262830869072051E-3</c:v>
                </c:pt>
                <c:pt idx="7">
                  <c:v>-2.4854269280528207E-5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2-47D6-AD46-8E1B31D4593D}"/>
            </c:ext>
          </c:extLst>
        </c:ser>
        <c:ser>
          <c:idx val="1"/>
          <c:order val="1"/>
          <c:tx>
            <c:strRef>
              <c:f>[1]CO_VA!$A$128:$B$128</c:f>
              <c:strCache>
                <c:ptCount val="2"/>
                <c:pt idx="0">
                  <c:v>LAC</c:v>
                </c:pt>
                <c:pt idx="1">
                  <c:v>Organic composting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[1]CO_VA!$C$128:$J$128</c:f>
              <c:numCache>
                <c:formatCode>General</c:formatCode>
                <c:ptCount val="8"/>
                <c:pt idx="0">
                  <c:v>1.4105435895843029E-9</c:v>
                </c:pt>
                <c:pt idx="1">
                  <c:v>1.4105435895843029E-9</c:v>
                </c:pt>
                <c:pt idx="2">
                  <c:v>3.1825424629262509E-7</c:v>
                </c:pt>
                <c:pt idx="3">
                  <c:v>-9.0243314022648668E-4</c:v>
                </c:pt>
                <c:pt idx="4">
                  <c:v>1.1310122265853254E-4</c:v>
                </c:pt>
                <c:pt idx="5">
                  <c:v>-9.3088786082015339E-3</c:v>
                </c:pt>
                <c:pt idx="6">
                  <c:v>-1.3156201927660462E-2</c:v>
                </c:pt>
                <c:pt idx="7">
                  <c:v>-8.5111616809762831E-5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52-47D6-AD46-8E1B31D4593D}"/>
            </c:ext>
          </c:extLst>
        </c:ser>
        <c:ser>
          <c:idx val="2"/>
          <c:order val="2"/>
          <c:tx>
            <c:strRef>
              <c:f>[1]CO_VA!$A$129:$B$129</c:f>
              <c:strCache>
                <c:ptCount val="2"/>
                <c:pt idx="0">
                  <c:v>LAC</c:v>
                </c:pt>
                <c:pt idx="1">
                  <c:v>Mining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[1]CO_VA!$C$129:$J$129</c:f>
              <c:numCache>
                <c:formatCode>General</c:formatCode>
                <c:ptCount val="8"/>
                <c:pt idx="0">
                  <c:v>9.6450857285135568E-8</c:v>
                </c:pt>
                <c:pt idx="1">
                  <c:v>9.6450857285135568E-8</c:v>
                </c:pt>
                <c:pt idx="2">
                  <c:v>3.8013457504966625E-6</c:v>
                </c:pt>
                <c:pt idx="3">
                  <c:v>-1.5138213669463447E-3</c:v>
                </c:pt>
                <c:pt idx="4">
                  <c:v>1.5846231773241124E-4</c:v>
                </c:pt>
                <c:pt idx="5">
                  <c:v>-9.0940718063351588E-3</c:v>
                </c:pt>
                <c:pt idx="6">
                  <c:v>-2.5752108689809313E-2</c:v>
                </c:pt>
                <c:pt idx="7">
                  <c:v>-2.3947275645095243E-3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52-47D6-AD46-8E1B31D4593D}"/>
            </c:ext>
          </c:extLst>
        </c:ser>
        <c:ser>
          <c:idx val="3"/>
          <c:order val="3"/>
          <c:tx>
            <c:strRef>
              <c:f>[1]CO_VA!$A$130:$B$130</c:f>
              <c:strCache>
                <c:ptCount val="2"/>
                <c:pt idx="0">
                  <c:v>LAC</c:v>
                </c:pt>
                <c:pt idx="1">
                  <c:v>Manufacture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[1]CO_VA!$C$130:$J$130</c:f>
              <c:numCache>
                <c:formatCode>General</c:formatCode>
                <c:ptCount val="8"/>
                <c:pt idx="0">
                  <c:v>8.6013791858784889E-9</c:v>
                </c:pt>
                <c:pt idx="1">
                  <c:v>8.6013791858784889E-9</c:v>
                </c:pt>
                <c:pt idx="2">
                  <c:v>4.5177461787600676E-7</c:v>
                </c:pt>
                <c:pt idx="3">
                  <c:v>-8.3016732018935391E-4</c:v>
                </c:pt>
                <c:pt idx="4">
                  <c:v>9.4697307243220223E-5</c:v>
                </c:pt>
                <c:pt idx="5">
                  <c:v>-8.8266680470838587E-3</c:v>
                </c:pt>
                <c:pt idx="6">
                  <c:v>-1.5915001465783268E-2</c:v>
                </c:pt>
                <c:pt idx="7">
                  <c:v>-1.1168941566308717E-4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52-47D6-AD46-8E1B31D4593D}"/>
            </c:ext>
          </c:extLst>
        </c:ser>
        <c:ser>
          <c:idx val="4"/>
          <c:order val="4"/>
          <c:tx>
            <c:strRef>
              <c:f>[1]CO_VA!$A$131:$B$131</c:f>
              <c:strCache>
                <c:ptCount val="2"/>
                <c:pt idx="0">
                  <c:v>LAC</c:v>
                </c:pt>
                <c:pt idx="1">
                  <c:v>Re-processing of secondary wood material into new wood material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[1]CO_VA!$C$131:$J$131</c:f>
              <c:numCache>
                <c:formatCode>General</c:formatCode>
                <c:ptCount val="8"/>
                <c:pt idx="0">
                  <c:v>6.3761690679551013E-9</c:v>
                </c:pt>
                <c:pt idx="1">
                  <c:v>6.3761690679551013E-9</c:v>
                </c:pt>
                <c:pt idx="2">
                  <c:v>2.6213780875083984E-7</c:v>
                </c:pt>
                <c:pt idx="3">
                  <c:v>-4.4313430910825866E-4</c:v>
                </c:pt>
                <c:pt idx="4">
                  <c:v>5.649148737107187E-5</c:v>
                </c:pt>
                <c:pt idx="5">
                  <c:v>-4.7845003673826986E-3</c:v>
                </c:pt>
                <c:pt idx="6">
                  <c:v>-8.6331968309222712E-3</c:v>
                </c:pt>
                <c:pt idx="7">
                  <c:v>-5.8610933926525216E-5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52-47D6-AD46-8E1B31D4593D}"/>
            </c:ext>
          </c:extLst>
        </c:ser>
        <c:ser>
          <c:idx val="5"/>
          <c:order val="5"/>
          <c:tx>
            <c:strRef>
              <c:f>[1]CO_VA!$A$132:$B$132</c:f>
              <c:strCache>
                <c:ptCount val="2"/>
                <c:pt idx="0">
                  <c:v>LAC</c:v>
                </c:pt>
                <c:pt idx="1">
                  <c:v>Manufacturing of paper and pulp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[1]CO_VA!$C$132:$J$132</c:f>
              <c:numCache>
                <c:formatCode>General</c:formatCode>
                <c:ptCount val="8"/>
                <c:pt idx="0">
                  <c:v>1.5229121621538118E-8</c:v>
                </c:pt>
                <c:pt idx="1">
                  <c:v>1.5229121621538118E-8</c:v>
                </c:pt>
                <c:pt idx="2">
                  <c:v>1.4656329088370385E-6</c:v>
                </c:pt>
                <c:pt idx="3">
                  <c:v>-1.9640337345876967E-3</c:v>
                </c:pt>
                <c:pt idx="4">
                  <c:v>1.8206928318131326E-4</c:v>
                </c:pt>
                <c:pt idx="5">
                  <c:v>-0.83962907546252552</c:v>
                </c:pt>
                <c:pt idx="6">
                  <c:v>-9.745754164437747E-3</c:v>
                </c:pt>
                <c:pt idx="7">
                  <c:v>-4.4232371237446247E-5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52-47D6-AD46-8E1B31D4593D}"/>
            </c:ext>
          </c:extLst>
        </c:ser>
        <c:ser>
          <c:idx val="6"/>
          <c:order val="6"/>
          <c:tx>
            <c:strRef>
              <c:f>[1]CO_VA!$A$133:$B$133</c:f>
              <c:strCache>
                <c:ptCount val="2"/>
                <c:pt idx="0">
                  <c:v>LAC</c:v>
                </c:pt>
                <c:pt idx="1">
                  <c:v>Re-processing of secondary paper into new pulp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[1]CO_VA!$C$133:$J$133</c:f>
              <c:numCache>
                <c:formatCode>General</c:formatCode>
                <c:ptCount val="8"/>
                <c:pt idx="0">
                  <c:v>9.6015687483246842E-9</c:v>
                </c:pt>
                <c:pt idx="1">
                  <c:v>9.6015687483246842E-9</c:v>
                </c:pt>
                <c:pt idx="2">
                  <c:v>7.3991488144580242E-7</c:v>
                </c:pt>
                <c:pt idx="3">
                  <c:v>-1.175456495464366E-3</c:v>
                </c:pt>
                <c:pt idx="4">
                  <c:v>9.9994788592160124E-5</c:v>
                </c:pt>
                <c:pt idx="5">
                  <c:v>-0.21514125943975279</c:v>
                </c:pt>
                <c:pt idx="6">
                  <c:v>-1.1421798927117085E-2</c:v>
                </c:pt>
                <c:pt idx="7">
                  <c:v>-7.595324016065373E-5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52-47D6-AD46-8E1B31D4593D}"/>
            </c:ext>
          </c:extLst>
        </c:ser>
        <c:ser>
          <c:idx val="7"/>
          <c:order val="7"/>
          <c:tx>
            <c:strRef>
              <c:f>[1]CO_VA!$A$134:$B$134</c:f>
              <c:strCache>
                <c:ptCount val="2"/>
                <c:pt idx="0">
                  <c:v>LAC</c:v>
                </c:pt>
                <c:pt idx="1">
                  <c:v>Re-processing of secondary plastic into new plastic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[1]CO_VA!$C$134:$J$134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52-47D6-AD46-8E1B31D4593D}"/>
            </c:ext>
          </c:extLst>
        </c:ser>
        <c:ser>
          <c:idx val="8"/>
          <c:order val="8"/>
          <c:tx>
            <c:strRef>
              <c:f>[1]CO_VA!$A$135:$B$135</c:f>
              <c:strCache>
                <c:ptCount val="2"/>
                <c:pt idx="0">
                  <c:v>LAC</c:v>
                </c:pt>
                <c:pt idx="1">
                  <c:v>P&amp;N Fertilizer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[1]CO_VA!$C$135:$J$135</c:f>
              <c:numCache>
                <c:formatCode>General</c:formatCode>
                <c:ptCount val="8"/>
                <c:pt idx="0">
                  <c:v>1.182286696642936E-8</c:v>
                </c:pt>
                <c:pt idx="1">
                  <c:v>1.182286696642936E-8</c:v>
                </c:pt>
                <c:pt idx="2">
                  <c:v>2.0192740259125288E-7</c:v>
                </c:pt>
                <c:pt idx="3">
                  <c:v>-7.9809554685891305E-4</c:v>
                </c:pt>
                <c:pt idx="4">
                  <c:v>3.1415033568495534E-5</c:v>
                </c:pt>
                <c:pt idx="5">
                  <c:v>-6.2798968946454802E-3</c:v>
                </c:pt>
                <c:pt idx="6">
                  <c:v>-9.0320840455986665E-3</c:v>
                </c:pt>
                <c:pt idx="7">
                  <c:v>-5.1124234991739148E-5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52-47D6-AD46-8E1B31D4593D}"/>
            </c:ext>
          </c:extLst>
        </c:ser>
        <c:ser>
          <c:idx val="9"/>
          <c:order val="9"/>
          <c:tx>
            <c:strRef>
              <c:f>[1]CO_VA!$A$136:$B$136</c:f>
              <c:strCache>
                <c:ptCount val="2"/>
                <c:pt idx="0">
                  <c:v>LAC</c:v>
                </c:pt>
                <c:pt idx="1">
                  <c:v>Manufacture of rubber and plastic products (25)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[1]CO_VA!$C$136:$J$136</c:f>
              <c:numCache>
                <c:formatCode>General</c:formatCode>
                <c:ptCount val="8"/>
                <c:pt idx="0">
                  <c:v>3.0067145753258E-8</c:v>
                </c:pt>
                <c:pt idx="1">
                  <c:v>3.0067145753258E-8</c:v>
                </c:pt>
                <c:pt idx="2">
                  <c:v>6.4970667354431329E-7</c:v>
                </c:pt>
                <c:pt idx="3">
                  <c:v>-1.3401277732195481E-3</c:v>
                </c:pt>
                <c:pt idx="4">
                  <c:v>2.0222446498143341E-4</c:v>
                </c:pt>
                <c:pt idx="5">
                  <c:v>-0.31576854350582756</c:v>
                </c:pt>
                <c:pt idx="6">
                  <c:v>-2.0247170769701926E-2</c:v>
                </c:pt>
                <c:pt idx="7">
                  <c:v>-7.2345362558970963E-5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52-47D6-AD46-8E1B31D4593D}"/>
            </c:ext>
          </c:extLst>
        </c:ser>
        <c:ser>
          <c:idx val="10"/>
          <c:order val="10"/>
          <c:tx>
            <c:strRef>
              <c:f>[1]CO_VA!$A$137:$B$137</c:f>
              <c:strCache>
                <c:ptCount val="2"/>
                <c:pt idx="0">
                  <c:v>LAC</c:v>
                </c:pt>
                <c:pt idx="1">
                  <c:v>Manufacturing of glass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[1]CO_VA!$C$137:$J$137</c:f>
              <c:numCache>
                <c:formatCode>General</c:formatCode>
                <c:ptCount val="8"/>
                <c:pt idx="0">
                  <c:v>3.0993266293104049E-8</c:v>
                </c:pt>
                <c:pt idx="1">
                  <c:v>3.0993266293104049E-8</c:v>
                </c:pt>
                <c:pt idx="2">
                  <c:v>9.0878994662155674E-7</c:v>
                </c:pt>
                <c:pt idx="3">
                  <c:v>-6.7528599654735275E-4</c:v>
                </c:pt>
                <c:pt idx="4">
                  <c:v>9.1729823499587208E-5</c:v>
                </c:pt>
                <c:pt idx="5">
                  <c:v>-8.17842847412068E-3</c:v>
                </c:pt>
                <c:pt idx="6">
                  <c:v>-2.1976161923153874E-2</c:v>
                </c:pt>
                <c:pt idx="7">
                  <c:v>-5.1782961602335485E-5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52-47D6-AD46-8E1B31D4593D}"/>
            </c:ext>
          </c:extLst>
        </c:ser>
        <c:ser>
          <c:idx val="11"/>
          <c:order val="11"/>
          <c:tx>
            <c:strRef>
              <c:f>[1]CO_VA!$A$138:$B$138</c:f>
              <c:strCache>
                <c:ptCount val="2"/>
                <c:pt idx="0">
                  <c:v>LAC</c:v>
                </c:pt>
                <c:pt idx="1">
                  <c:v>Re-processing of secondary glass into new glass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[1]CO_VA!$C$138:$J$138</c:f>
              <c:numCache>
                <c:formatCode>General</c:formatCode>
                <c:ptCount val="8"/>
                <c:pt idx="0">
                  <c:v>6.3761303573825991E-9</c:v>
                </c:pt>
                <c:pt idx="1">
                  <c:v>6.3761303573825991E-9</c:v>
                </c:pt>
                <c:pt idx="2">
                  <c:v>2.6213771090508636E-7</c:v>
                </c:pt>
                <c:pt idx="3">
                  <c:v>-4.4313430922449012E-4</c:v>
                </c:pt>
                <c:pt idx="4">
                  <c:v>5.6491487126944459E-5</c:v>
                </c:pt>
                <c:pt idx="5">
                  <c:v>-4.7845003673655578E-3</c:v>
                </c:pt>
                <c:pt idx="6">
                  <c:v>-8.6331968300597424E-3</c:v>
                </c:pt>
                <c:pt idx="7">
                  <c:v>-5.8610933979147951E-5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52-47D6-AD46-8E1B31D4593D}"/>
            </c:ext>
          </c:extLst>
        </c:ser>
        <c:ser>
          <c:idx val="12"/>
          <c:order val="12"/>
          <c:tx>
            <c:strRef>
              <c:f>[1]CO_VA!$A$139:$B$139</c:f>
              <c:strCache>
                <c:ptCount val="2"/>
                <c:pt idx="0">
                  <c:v>LAC</c:v>
                </c:pt>
                <c:pt idx="1">
                  <c:v>Manufacturing construction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[1]CO_VA!$C$139:$J$139</c:f>
              <c:numCache>
                <c:formatCode>General</c:formatCode>
                <c:ptCount val="8"/>
                <c:pt idx="0">
                  <c:v>1.0197218491984195E-8</c:v>
                </c:pt>
                <c:pt idx="1">
                  <c:v>1.0197218491984195E-8</c:v>
                </c:pt>
                <c:pt idx="2">
                  <c:v>4.5908451963269935E-7</c:v>
                </c:pt>
                <c:pt idx="3">
                  <c:v>-0.17499017391046501</c:v>
                </c:pt>
                <c:pt idx="4">
                  <c:v>9.0438141420089496E-5</c:v>
                </c:pt>
                <c:pt idx="5">
                  <c:v>-3.2611375843203203E-3</c:v>
                </c:pt>
                <c:pt idx="6">
                  <c:v>-1.0231423277541181E-2</c:v>
                </c:pt>
                <c:pt idx="7">
                  <c:v>-3.563356152752923E-5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152-47D6-AD46-8E1B31D4593D}"/>
            </c:ext>
          </c:extLst>
        </c:ser>
        <c:ser>
          <c:idx val="13"/>
          <c:order val="13"/>
          <c:tx>
            <c:strRef>
              <c:f>[1]CO_VA!$A$140:$B$140</c:f>
              <c:strCache>
                <c:ptCount val="2"/>
                <c:pt idx="0">
                  <c:v>LAC</c:v>
                </c:pt>
                <c:pt idx="1">
                  <c:v>Re-processing Fly-ash into clinker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[1]CO_VA!$C$140:$J$140</c:f>
              <c:numCache>
                <c:formatCode>General</c:formatCode>
                <c:ptCount val="8"/>
                <c:pt idx="0">
                  <c:v>6.3761020845889731E-9</c:v>
                </c:pt>
                <c:pt idx="1">
                  <c:v>6.3761020845889731E-9</c:v>
                </c:pt>
                <c:pt idx="2">
                  <c:v>2.6213774132071537E-7</c:v>
                </c:pt>
                <c:pt idx="3">
                  <c:v>-4.4313430917852802E-4</c:v>
                </c:pt>
                <c:pt idx="4">
                  <c:v>5.6491487194792212E-5</c:v>
                </c:pt>
                <c:pt idx="5">
                  <c:v>-4.7845003675744974E-3</c:v>
                </c:pt>
                <c:pt idx="6">
                  <c:v>-8.6331968309178806E-3</c:v>
                </c:pt>
                <c:pt idx="7">
                  <c:v>-5.8610934069767486E-5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152-47D6-AD46-8E1B31D4593D}"/>
            </c:ext>
          </c:extLst>
        </c:ser>
        <c:ser>
          <c:idx val="14"/>
          <c:order val="14"/>
          <c:tx>
            <c:strRef>
              <c:f>[1]CO_VA!$A$141:$B$141</c:f>
              <c:strCache>
                <c:ptCount val="2"/>
                <c:pt idx="0">
                  <c:v>LAC</c:v>
                </c:pt>
                <c:pt idx="1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[1]CO_VA!$C$141:$J$141</c:f>
              <c:numCache>
                <c:formatCode>General</c:formatCode>
                <c:ptCount val="8"/>
                <c:pt idx="0">
                  <c:v>1.3771331078220665E-8</c:v>
                </c:pt>
                <c:pt idx="1">
                  <c:v>1.3771331078220665E-8</c:v>
                </c:pt>
                <c:pt idx="2">
                  <c:v>1.4719802888998441E-6</c:v>
                </c:pt>
                <c:pt idx="3">
                  <c:v>-2.598543328872631E-3</c:v>
                </c:pt>
                <c:pt idx="4">
                  <c:v>2.3571354469542291E-4</c:v>
                </c:pt>
                <c:pt idx="5">
                  <c:v>-0.39957593801805541</c:v>
                </c:pt>
                <c:pt idx="6">
                  <c:v>-5.6652982841441286</c:v>
                </c:pt>
                <c:pt idx="7">
                  <c:v>-1.0383754241167736E-4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152-47D6-AD46-8E1B31D4593D}"/>
            </c:ext>
          </c:extLst>
        </c:ser>
        <c:ser>
          <c:idx val="15"/>
          <c:order val="15"/>
          <c:tx>
            <c:strRef>
              <c:f>[1]CO_VA!$A$142:$B$142</c:f>
              <c:strCache>
                <c:ptCount val="2"/>
                <c:pt idx="0">
                  <c:v>LAC</c:v>
                </c:pt>
                <c:pt idx="1">
                  <c:v>Recycling Steel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[1]CO_VA!$C$142:$J$142</c:f>
              <c:numCache>
                <c:formatCode>General</c:formatCode>
                <c:ptCount val="8"/>
                <c:pt idx="0">
                  <c:v>7.0252047521656167E-9</c:v>
                </c:pt>
                <c:pt idx="1">
                  <c:v>7.0252047521656167E-9</c:v>
                </c:pt>
                <c:pt idx="2">
                  <c:v>1.5132689819476649E-6</c:v>
                </c:pt>
                <c:pt idx="3">
                  <c:v>-1.6696589705022912E-3</c:v>
                </c:pt>
                <c:pt idx="4">
                  <c:v>2.9486269969460516E-4</c:v>
                </c:pt>
                <c:pt idx="5">
                  <c:v>0.76508573972594829</c:v>
                </c:pt>
                <c:pt idx="6">
                  <c:v>0.26176408159470599</c:v>
                </c:pt>
                <c:pt idx="7">
                  <c:v>-1.0792651278088542E-4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152-47D6-AD46-8E1B31D4593D}"/>
            </c:ext>
          </c:extLst>
        </c:ser>
        <c:ser>
          <c:idx val="16"/>
          <c:order val="16"/>
          <c:tx>
            <c:strRef>
              <c:f>[1]CO_VA!$A$143:$B$143</c:f>
              <c:strCache>
                <c:ptCount val="2"/>
                <c:pt idx="0">
                  <c:v>LAC</c:v>
                </c:pt>
                <c:pt idx="1">
                  <c:v>Re-processing of secondary preciuos metals into new preciuos metals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[1]CO_VA!$C$143:$J$143</c:f>
              <c:numCache>
                <c:formatCode>General</c:formatCode>
                <c:ptCount val="8"/>
                <c:pt idx="0">
                  <c:v>6.387539872096745E-9</c:v>
                </c:pt>
                <c:pt idx="1">
                  <c:v>6.387539872096745E-9</c:v>
                </c:pt>
                <c:pt idx="2">
                  <c:v>2.7117591133937954E-7</c:v>
                </c:pt>
                <c:pt idx="3">
                  <c:v>-4.4615500642389316E-4</c:v>
                </c:pt>
                <c:pt idx="4">
                  <c:v>5.6752848822817923E-5</c:v>
                </c:pt>
                <c:pt idx="5">
                  <c:v>-5.6172604992782331E-3</c:v>
                </c:pt>
                <c:pt idx="6">
                  <c:v>-8.6408087215060232E-3</c:v>
                </c:pt>
                <c:pt idx="7">
                  <c:v>-5.8576461595739967E-5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152-47D6-AD46-8E1B31D4593D}"/>
            </c:ext>
          </c:extLst>
        </c:ser>
        <c:ser>
          <c:idx val="17"/>
          <c:order val="17"/>
          <c:tx>
            <c:strRef>
              <c:f>[1]CO_VA!$A$144:$B$144</c:f>
              <c:strCache>
                <c:ptCount val="2"/>
                <c:pt idx="0">
                  <c:v>LAC</c:v>
                </c:pt>
                <c:pt idx="1">
                  <c:v>Manufacturing aluminium production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[1]CO_VA!$C$144:$J$144</c:f>
              <c:numCache>
                <c:formatCode>General</c:formatCode>
                <c:ptCount val="8"/>
                <c:pt idx="0">
                  <c:v>1.4563598786318487E-8</c:v>
                </c:pt>
                <c:pt idx="1">
                  <c:v>1.4563598786318487E-8</c:v>
                </c:pt>
                <c:pt idx="2">
                  <c:v>2.8910587618401037E-6</c:v>
                </c:pt>
                <c:pt idx="3">
                  <c:v>-1.0296490059091929E-3</c:v>
                </c:pt>
                <c:pt idx="4">
                  <c:v>1.7686209599045421E-4</c:v>
                </c:pt>
                <c:pt idx="5">
                  <c:v>-2.5698115358392094E-2</c:v>
                </c:pt>
                <c:pt idx="6">
                  <c:v>-0.1334159683630112</c:v>
                </c:pt>
                <c:pt idx="7">
                  <c:v>-1.0315774432475251E-4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152-47D6-AD46-8E1B31D4593D}"/>
            </c:ext>
          </c:extLst>
        </c:ser>
        <c:ser>
          <c:idx val="18"/>
          <c:order val="18"/>
          <c:tx>
            <c:strRef>
              <c:f>[1]CO_VA!$A$145:$B$145</c:f>
              <c:strCache>
                <c:ptCount val="2"/>
                <c:pt idx="0">
                  <c:v>LAC</c:v>
                </c:pt>
                <c:pt idx="1">
                  <c:v>Re-processing of secondary aluminium into new aluminium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[1]CO_VA!$C$145:$J$145</c:f>
              <c:numCache>
                <c:formatCode>General</c:formatCode>
                <c:ptCount val="8"/>
                <c:pt idx="0">
                  <c:v>6.3878689291377128E-9</c:v>
                </c:pt>
                <c:pt idx="1">
                  <c:v>6.3878689291377128E-9</c:v>
                </c:pt>
                <c:pt idx="2">
                  <c:v>2.7117614233058182E-7</c:v>
                </c:pt>
                <c:pt idx="3">
                  <c:v>-4.4615500623168124E-4</c:v>
                </c:pt>
                <c:pt idx="4">
                  <c:v>5.6752849058017072E-5</c:v>
                </c:pt>
                <c:pt idx="5">
                  <c:v>-5.6172604990954098E-3</c:v>
                </c:pt>
                <c:pt idx="6">
                  <c:v>-8.6408087213872328E-3</c:v>
                </c:pt>
                <c:pt idx="7">
                  <c:v>-5.8576461555718615E-5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152-47D6-AD46-8E1B31D4593D}"/>
            </c:ext>
          </c:extLst>
        </c:ser>
        <c:ser>
          <c:idx val="19"/>
          <c:order val="19"/>
          <c:tx>
            <c:strRef>
              <c:f>[1]CO_VA!$A$146:$B$146</c:f>
              <c:strCache>
                <c:ptCount val="2"/>
                <c:pt idx="0">
                  <c:v>LAC</c:v>
                </c:pt>
                <c:pt idx="1">
                  <c:v>Re-processing of secondary lead into new lead, zinc and tin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[1]CO_VA!$C$146:$J$146</c:f>
              <c:numCache>
                <c:formatCode>General</c:formatCode>
                <c:ptCount val="8"/>
                <c:pt idx="0">
                  <c:v>6.3875074559000585E-9</c:v>
                </c:pt>
                <c:pt idx="1">
                  <c:v>6.3875074559000585E-9</c:v>
                </c:pt>
                <c:pt idx="2">
                  <c:v>2.711759834828287E-7</c:v>
                </c:pt>
                <c:pt idx="3">
                  <c:v>-4.4615500667247675E-4</c:v>
                </c:pt>
                <c:pt idx="4">
                  <c:v>5.6752848749857236E-5</c:v>
                </c:pt>
                <c:pt idx="5">
                  <c:v>-5.6172604993018193E-3</c:v>
                </c:pt>
                <c:pt idx="6">
                  <c:v>-8.6408087216375239E-3</c:v>
                </c:pt>
                <c:pt idx="7">
                  <c:v>-5.8576461829883326E-5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152-47D6-AD46-8E1B31D4593D}"/>
            </c:ext>
          </c:extLst>
        </c:ser>
        <c:ser>
          <c:idx val="20"/>
          <c:order val="20"/>
          <c:tx>
            <c:strRef>
              <c:f>[1]CO_VA!$A$147:$B$147</c:f>
              <c:strCache>
                <c:ptCount val="2"/>
                <c:pt idx="0">
                  <c:v>LAC</c:v>
                </c:pt>
                <c:pt idx="1">
                  <c:v>Re-processing of secondary copper into new copper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[1]CO_VA!$C$147:$J$147</c:f>
              <c:numCache>
                <c:formatCode>General</c:formatCode>
                <c:ptCount val="8"/>
                <c:pt idx="0">
                  <c:v>6.3878019727369116E-9</c:v>
                </c:pt>
                <c:pt idx="1">
                  <c:v>6.3878019727369116E-9</c:v>
                </c:pt>
                <c:pt idx="2">
                  <c:v>2.7117599151384035E-7</c:v>
                </c:pt>
                <c:pt idx="3">
                  <c:v>-4.4615500644374761E-4</c:v>
                </c:pt>
                <c:pt idx="4">
                  <c:v>5.6752848777818512E-5</c:v>
                </c:pt>
                <c:pt idx="5">
                  <c:v>-5.6172604991293973E-3</c:v>
                </c:pt>
                <c:pt idx="6">
                  <c:v>-8.6408087215222567E-3</c:v>
                </c:pt>
                <c:pt idx="7">
                  <c:v>-5.8576461703193225E-5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152-47D6-AD46-8E1B31D4593D}"/>
            </c:ext>
          </c:extLst>
        </c:ser>
        <c:ser>
          <c:idx val="21"/>
          <c:order val="21"/>
          <c:tx>
            <c:strRef>
              <c:f>[1]CO_VA!$A$148:$B$148</c:f>
              <c:strCache>
                <c:ptCount val="2"/>
                <c:pt idx="0">
                  <c:v>LAC</c:v>
                </c:pt>
                <c:pt idx="1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[1]CO_VA!$C$148:$J$148</c:f>
              <c:numCache>
                <c:formatCode>General</c:formatCode>
                <c:ptCount val="8"/>
                <c:pt idx="0">
                  <c:v>6.3874953039006672E-9</c:v>
                </c:pt>
                <c:pt idx="1">
                  <c:v>6.3874953039006672E-9</c:v>
                </c:pt>
                <c:pt idx="2">
                  <c:v>2.7117595854002376E-7</c:v>
                </c:pt>
                <c:pt idx="3">
                  <c:v>-4.4615500675121043E-4</c:v>
                </c:pt>
                <c:pt idx="4">
                  <c:v>5.675284862941075E-5</c:v>
                </c:pt>
                <c:pt idx="5">
                  <c:v>-5.617260499528859E-3</c:v>
                </c:pt>
                <c:pt idx="6">
                  <c:v>-8.6408087216842122E-3</c:v>
                </c:pt>
                <c:pt idx="7">
                  <c:v>-5.8576461658793797E-5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152-47D6-AD46-8E1B31D4593D}"/>
            </c:ext>
          </c:extLst>
        </c:ser>
        <c:ser>
          <c:idx val="22"/>
          <c:order val="22"/>
          <c:tx>
            <c:strRef>
              <c:f>[1]CO_VA!$A$149:$B$149</c:f>
              <c:strCache>
                <c:ptCount val="2"/>
                <c:pt idx="0">
                  <c:v>LAC</c:v>
                </c:pt>
                <c:pt idx="1">
                  <c:v>Recycling of waste and scrap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[1]CO_VA!$C$149:$J$149</c:f>
              <c:numCache>
                <c:formatCode>General</c:formatCode>
                <c:ptCount val="8"/>
                <c:pt idx="0">
                  <c:v>2.1863316376710896E-8</c:v>
                </c:pt>
                <c:pt idx="1">
                  <c:v>2.1863316376710896E-8</c:v>
                </c:pt>
                <c:pt idx="2">
                  <c:v>7.2870481932495013E-2</c:v>
                </c:pt>
                <c:pt idx="3">
                  <c:v>1.4967647660470575E-2</c:v>
                </c:pt>
                <c:pt idx="4">
                  <c:v>6.0229573645259008E-4</c:v>
                </c:pt>
                <c:pt idx="5">
                  <c:v>0.15444072286016539</c:v>
                </c:pt>
                <c:pt idx="6">
                  <c:v>-1.6232908700379193E-2</c:v>
                </c:pt>
                <c:pt idx="7">
                  <c:v>-5.7206826933893229E-5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152-47D6-AD46-8E1B31D4593D}"/>
            </c:ext>
          </c:extLst>
        </c:ser>
        <c:ser>
          <c:idx val="23"/>
          <c:order val="23"/>
          <c:tx>
            <c:strRef>
              <c:f>[1]CO_VA!$A$150:$B$150</c:f>
              <c:strCache>
                <c:ptCount val="2"/>
                <c:pt idx="0">
                  <c:v>LAC</c:v>
                </c:pt>
                <c:pt idx="1">
                  <c:v>Recycling of bottles by direct reuse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[1]CO_VA!$C$150:$J$150</c:f>
              <c:numCache>
                <c:formatCode>General</c:formatCode>
                <c:ptCount val="8"/>
                <c:pt idx="0">
                  <c:v>3.0636526222338856E-8</c:v>
                </c:pt>
                <c:pt idx="1">
                  <c:v>3.0636526222338856E-8</c:v>
                </c:pt>
                <c:pt idx="2">
                  <c:v>1.659355818868198E-3</c:v>
                </c:pt>
                <c:pt idx="3">
                  <c:v>4.2746283663899357E-5</c:v>
                </c:pt>
                <c:pt idx="4">
                  <c:v>1.0262890618699637E-3</c:v>
                </c:pt>
                <c:pt idx="5">
                  <c:v>-2.8728869737537441E-3</c:v>
                </c:pt>
                <c:pt idx="6">
                  <c:v>-2.2160044056377635E-2</c:v>
                </c:pt>
                <c:pt idx="7">
                  <c:v>-6.0045840338732741E-5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152-47D6-AD46-8E1B31D4593D}"/>
            </c:ext>
          </c:extLst>
        </c:ser>
        <c:ser>
          <c:idx val="24"/>
          <c:order val="24"/>
          <c:tx>
            <c:strRef>
              <c:f>[1]CO_VA!$A$151:$B$151</c:f>
              <c:strCache>
                <c:ptCount val="2"/>
                <c:pt idx="0">
                  <c:v>LAC</c:v>
                </c:pt>
                <c:pt idx="1">
                  <c:v>Production power non-renewable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[1]CO_VA!$C$151:$J$151</c:f>
              <c:numCache>
                <c:formatCode>General</c:formatCode>
                <c:ptCount val="8"/>
                <c:pt idx="0">
                  <c:v>-7.5432071890390751E-6</c:v>
                </c:pt>
                <c:pt idx="1">
                  <c:v>-7.5432071890390751E-6</c:v>
                </c:pt>
                <c:pt idx="2">
                  <c:v>7.572303529364878E-7</c:v>
                </c:pt>
                <c:pt idx="3">
                  <c:v>-1.3989853518989177E-3</c:v>
                </c:pt>
                <c:pt idx="4">
                  <c:v>3.6046012755375136E-4</c:v>
                </c:pt>
                <c:pt idx="5">
                  <c:v>-7.8691287624250063E-3</c:v>
                </c:pt>
                <c:pt idx="6">
                  <c:v>-2.8824969763362029E-2</c:v>
                </c:pt>
                <c:pt idx="7">
                  <c:v>-2.7193582665882485E-2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152-47D6-AD46-8E1B31D4593D}"/>
            </c:ext>
          </c:extLst>
        </c:ser>
        <c:ser>
          <c:idx val="25"/>
          <c:order val="25"/>
          <c:tx>
            <c:strRef>
              <c:f>[1]CO_VA!$A$152:$B$152</c:f>
              <c:strCache>
                <c:ptCount val="2"/>
                <c:pt idx="0">
                  <c:v>LAC</c:v>
                </c:pt>
                <c:pt idx="1">
                  <c:v>Production power renewable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[1]CO_VA!$C$152:$J$152</c:f>
              <c:numCache>
                <c:formatCode>General</c:formatCode>
                <c:ptCount val="8"/>
                <c:pt idx="0">
                  <c:v>2.0417924193880016E-5</c:v>
                </c:pt>
                <c:pt idx="1">
                  <c:v>2.0417924193880016E-5</c:v>
                </c:pt>
                <c:pt idx="2">
                  <c:v>6.2479593167623732E-7</c:v>
                </c:pt>
                <c:pt idx="3">
                  <c:v>-1.2775560977809214E-3</c:v>
                </c:pt>
                <c:pt idx="4">
                  <c:v>1.9260697047772859E-4</c:v>
                </c:pt>
                <c:pt idx="5">
                  <c:v>-1.451171761142858E-2</c:v>
                </c:pt>
                <c:pt idx="6">
                  <c:v>-3.4367055940574182E-2</c:v>
                </c:pt>
                <c:pt idx="7">
                  <c:v>-5.0548058276917137E-5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152-47D6-AD46-8E1B31D4593D}"/>
            </c:ext>
          </c:extLst>
        </c:ser>
        <c:ser>
          <c:idx val="26"/>
          <c:order val="26"/>
          <c:tx>
            <c:strRef>
              <c:f>[1]CO_VA!$A$153:$B$153</c:f>
              <c:strCache>
                <c:ptCount val="2"/>
                <c:pt idx="0">
                  <c:v>LAC</c:v>
                </c:pt>
                <c:pt idx="1">
                  <c:v>Production of electricity by biomass and waste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[1]CO_VA!$C$153:$J$153</c:f>
              <c:numCache>
                <c:formatCode>General</c:formatCode>
                <c:ptCount val="8"/>
                <c:pt idx="0">
                  <c:v>2.12025715136367E-8</c:v>
                </c:pt>
                <c:pt idx="1">
                  <c:v>2.12025715136367E-8</c:v>
                </c:pt>
                <c:pt idx="2">
                  <c:v>1.8752603639055887E-4</c:v>
                </c:pt>
                <c:pt idx="3">
                  <c:v>1.1054420453024035E-4</c:v>
                </c:pt>
                <c:pt idx="4">
                  <c:v>1.2510816418624805E-3</c:v>
                </c:pt>
                <c:pt idx="5">
                  <c:v>-9.8565333600967794E-3</c:v>
                </c:pt>
                <c:pt idx="6">
                  <c:v>-2.984464197957841E-2</c:v>
                </c:pt>
                <c:pt idx="7">
                  <c:v>-6.3968941985939685E-5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152-47D6-AD46-8E1B31D4593D}"/>
            </c:ext>
          </c:extLst>
        </c:ser>
        <c:ser>
          <c:idx val="27"/>
          <c:order val="27"/>
          <c:tx>
            <c:strRef>
              <c:f>[1]CO_VA!$A$154:$B$154</c:f>
              <c:strCache>
                <c:ptCount val="2"/>
                <c:pt idx="0">
                  <c:v>LAC</c:v>
                </c:pt>
                <c:pt idx="1">
                  <c:v>Production power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[1]CO_VA!$C$154:$J$154</c:f>
              <c:numCache>
                <c:formatCode>General</c:formatCode>
                <c:ptCount val="8"/>
                <c:pt idx="0">
                  <c:v>7.7928180486779153E-8</c:v>
                </c:pt>
                <c:pt idx="1">
                  <c:v>7.7928180486779153E-8</c:v>
                </c:pt>
                <c:pt idx="2">
                  <c:v>5.0376218439019287E-6</c:v>
                </c:pt>
                <c:pt idx="3">
                  <c:v>-6.3621957158707882E-4</c:v>
                </c:pt>
                <c:pt idx="4">
                  <c:v>1.7688068059446233E-3</c:v>
                </c:pt>
                <c:pt idx="5">
                  <c:v>-1.1377627151959304E-2</c:v>
                </c:pt>
                <c:pt idx="6">
                  <c:v>-4.6011182524487937E-2</c:v>
                </c:pt>
                <c:pt idx="7">
                  <c:v>-1.1195936711024614E-4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152-47D6-AD46-8E1B31D4593D}"/>
            </c:ext>
          </c:extLst>
        </c:ser>
        <c:ser>
          <c:idx val="28"/>
          <c:order val="28"/>
          <c:tx>
            <c:strRef>
              <c:f>[1]CO_VA!$A$155:$B$155</c:f>
              <c:strCache>
                <c:ptCount val="2"/>
                <c:pt idx="0">
                  <c:v>LAC</c:v>
                </c:pt>
                <c:pt idx="1">
                  <c:v>Manufacturing 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[1]CO_VA!$C$155:$J$155</c:f>
              <c:numCache>
                <c:formatCode>General</c:formatCode>
                <c:ptCount val="8"/>
                <c:pt idx="0">
                  <c:v>3.2082660373733168E-9</c:v>
                </c:pt>
                <c:pt idx="1">
                  <c:v>3.2082660373733168E-9</c:v>
                </c:pt>
                <c:pt idx="2">
                  <c:v>7.1161653195989644E-8</c:v>
                </c:pt>
                <c:pt idx="3">
                  <c:v>-2.4092716003304269E-4</c:v>
                </c:pt>
                <c:pt idx="4">
                  <c:v>4.655091834759209E-5</c:v>
                </c:pt>
                <c:pt idx="5">
                  <c:v>-7.980699716851155E-4</c:v>
                </c:pt>
                <c:pt idx="6">
                  <c:v>-3.6605982488893923E-3</c:v>
                </c:pt>
                <c:pt idx="7">
                  <c:v>-9.0792362753187976E-6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152-47D6-AD46-8E1B31D4593D}"/>
            </c:ext>
          </c:extLst>
        </c:ser>
        <c:ser>
          <c:idx val="29"/>
          <c:order val="29"/>
          <c:tx>
            <c:strRef>
              <c:f>[1]CO_VA!$A$156:$B$156</c:f>
              <c:strCache>
                <c:ptCount val="2"/>
                <c:pt idx="0">
                  <c:v>LAC</c:v>
                </c:pt>
                <c:pt idx="1">
                  <c:v>Recycling construction material into aggregates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[1]CO_VA!$C$156:$J$156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152-47D6-AD46-8E1B31D4593D}"/>
            </c:ext>
          </c:extLst>
        </c:ser>
        <c:ser>
          <c:idx val="30"/>
          <c:order val="30"/>
          <c:tx>
            <c:strRef>
              <c:f>[1]CO_VA!$A$157:$B$157</c:f>
              <c:strCache>
                <c:ptCount val="2"/>
                <c:pt idx="0">
                  <c:v>LAC</c:v>
                </c:pt>
                <c:pt idx="1">
                  <c:v>Service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[1]CO_VA!$C$157:$J$157</c:f>
              <c:numCache>
                <c:formatCode>General</c:formatCode>
                <c:ptCount val="8"/>
                <c:pt idx="0">
                  <c:v>3.0082615454346215E-8</c:v>
                </c:pt>
                <c:pt idx="1">
                  <c:v>3.0082615454346215E-8</c:v>
                </c:pt>
                <c:pt idx="2">
                  <c:v>3.1010048707707711E-7</c:v>
                </c:pt>
                <c:pt idx="3">
                  <c:v>-4.656929579534559E-4</c:v>
                </c:pt>
                <c:pt idx="4">
                  <c:v>9.3026086807608899E-5</c:v>
                </c:pt>
                <c:pt idx="5">
                  <c:v>-4.3940042080606746E-3</c:v>
                </c:pt>
                <c:pt idx="6">
                  <c:v>-1.1342720516890071E-2</c:v>
                </c:pt>
                <c:pt idx="7">
                  <c:v>-5.3841048834154943E-5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152-47D6-AD46-8E1B31D4593D}"/>
            </c:ext>
          </c:extLst>
        </c:ser>
        <c:ser>
          <c:idx val="31"/>
          <c:order val="31"/>
          <c:tx>
            <c:strRef>
              <c:f>[1]CO_VA!$A$158:$B$158</c:f>
              <c:strCache>
                <c:ptCount val="2"/>
                <c:pt idx="0">
                  <c:v>LAC</c:v>
                </c:pt>
                <c:pt idx="1">
                  <c:v>Waste treatment incineration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[1]CO_VA!$C$158:$J$158</c:f>
              <c:numCache>
                <c:formatCode>General</c:formatCode>
                <c:ptCount val="8"/>
                <c:pt idx="0">
                  <c:v>3.0625728593709836E-8</c:v>
                </c:pt>
                <c:pt idx="1">
                  <c:v>3.0625728593709836E-8</c:v>
                </c:pt>
                <c:pt idx="2">
                  <c:v>1.6576209914684371E-3</c:v>
                </c:pt>
                <c:pt idx="3">
                  <c:v>4.2393154221888927E-5</c:v>
                </c:pt>
                <c:pt idx="4">
                  <c:v>1.025709242415345E-3</c:v>
                </c:pt>
                <c:pt idx="5">
                  <c:v>-2.8751030045748439E-3</c:v>
                </c:pt>
                <c:pt idx="6">
                  <c:v>-2.2149858955729858E-2</c:v>
                </c:pt>
                <c:pt idx="7">
                  <c:v>-6.0061923613318449E-5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152-47D6-AD46-8E1B31D4593D}"/>
            </c:ext>
          </c:extLst>
        </c:ser>
        <c:ser>
          <c:idx val="32"/>
          <c:order val="32"/>
          <c:tx>
            <c:strRef>
              <c:f>[1]CO_VA!$A$159:$B$159</c:f>
              <c:strCache>
                <c:ptCount val="2"/>
                <c:pt idx="0">
                  <c:v>LAC</c:v>
                </c:pt>
                <c:pt idx="1">
                  <c:v>Waste treatment hazardous 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[1]CO_VA!$C$159:$J$159</c:f>
              <c:numCache>
                <c:formatCode>General</c:formatCode>
                <c:ptCount val="8"/>
                <c:pt idx="0">
                  <c:v>1.3644371617370188E-8</c:v>
                </c:pt>
                <c:pt idx="1">
                  <c:v>1.3644371617370188E-8</c:v>
                </c:pt>
                <c:pt idx="2">
                  <c:v>8.9201496705812062E-5</c:v>
                </c:pt>
                <c:pt idx="3">
                  <c:v>9.7539611507750524E-3</c:v>
                </c:pt>
                <c:pt idx="4">
                  <c:v>0.93659637486269132</c:v>
                </c:pt>
                <c:pt idx="5">
                  <c:v>-5.1411839709033548E-2</c:v>
                </c:pt>
                <c:pt idx="6">
                  <c:v>-0.3239453831355949</c:v>
                </c:pt>
                <c:pt idx="7">
                  <c:v>-4.2870139017961369E-5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152-47D6-AD46-8E1B31D4593D}"/>
            </c:ext>
          </c:extLst>
        </c:ser>
        <c:ser>
          <c:idx val="33"/>
          <c:order val="33"/>
          <c:tx>
            <c:strRef>
              <c:f>[1]CO_VA!$A$160:$B$160</c:f>
              <c:strCache>
                <c:ptCount val="2"/>
                <c:pt idx="0">
                  <c:v>LAC</c:v>
                </c:pt>
                <c:pt idx="1">
                  <c:v>Biogasification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[1]CO_VA!$C$160:$J$160</c:f>
              <c:numCache>
                <c:formatCode>General</c:formatCode>
                <c:ptCount val="8"/>
                <c:pt idx="0">
                  <c:v>3.0641595737838275E-8</c:v>
                </c:pt>
                <c:pt idx="1">
                  <c:v>3.0641595737838275E-8</c:v>
                </c:pt>
                <c:pt idx="2">
                  <c:v>1.6594615836803407E-3</c:v>
                </c:pt>
                <c:pt idx="3">
                  <c:v>4.2745762723111203E-5</c:v>
                </c:pt>
                <c:pt idx="4">
                  <c:v>1.0263546868821227E-3</c:v>
                </c:pt>
                <c:pt idx="5">
                  <c:v>-2.8731016179678491E-3</c:v>
                </c:pt>
                <c:pt idx="6">
                  <c:v>-2.2161514193473439E-2</c:v>
                </c:pt>
                <c:pt idx="7">
                  <c:v>-6.0056253071786511E-5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152-47D6-AD46-8E1B31D4593D}"/>
            </c:ext>
          </c:extLst>
        </c:ser>
        <c:ser>
          <c:idx val="34"/>
          <c:order val="34"/>
          <c:tx>
            <c:strRef>
              <c:f>[1]CO_VA!$A$161:$B$161</c:f>
              <c:strCache>
                <c:ptCount val="2"/>
                <c:pt idx="0">
                  <c:v>LAC</c:v>
                </c:pt>
                <c:pt idx="1">
                  <c:v>Composting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[1]CO_VA!$C$161:$J$161</c:f>
              <c:numCache>
                <c:formatCode>General</c:formatCode>
                <c:ptCount val="8"/>
                <c:pt idx="0">
                  <c:v>1.620074991762244E-8</c:v>
                </c:pt>
                <c:pt idx="1">
                  <c:v>1.620074991762244E-8</c:v>
                </c:pt>
                <c:pt idx="2">
                  <c:v>2.1854504484972227E-4</c:v>
                </c:pt>
                <c:pt idx="3">
                  <c:v>1.4639097593063425E-2</c:v>
                </c:pt>
                <c:pt idx="4">
                  <c:v>3.2918431214911711E-2</c:v>
                </c:pt>
                <c:pt idx="5">
                  <c:v>-5.6730358119681183E-2</c:v>
                </c:pt>
                <c:pt idx="6">
                  <c:v>-0.33145988563628953</c:v>
                </c:pt>
                <c:pt idx="7">
                  <c:v>-4.4415923395663197E-5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152-47D6-AD46-8E1B31D4593D}"/>
            </c:ext>
          </c:extLst>
        </c:ser>
        <c:ser>
          <c:idx val="35"/>
          <c:order val="35"/>
          <c:tx>
            <c:strRef>
              <c:f>[1]CO_VA!$A$162:$B$162</c:f>
              <c:strCache>
                <c:ptCount val="2"/>
                <c:pt idx="0">
                  <c:v>LAC</c:v>
                </c:pt>
                <c:pt idx="1">
                  <c:v>Waste water treatment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[1]CO_VA!$C$162:$J$162</c:f>
              <c:numCache>
                <c:formatCode>General</c:formatCode>
                <c:ptCount val="8"/>
                <c:pt idx="0">
                  <c:v>1.2404983108372258E-8</c:v>
                </c:pt>
                <c:pt idx="1">
                  <c:v>1.2404983108372258E-8</c:v>
                </c:pt>
                <c:pt idx="2">
                  <c:v>4.3509527926644084E-5</c:v>
                </c:pt>
                <c:pt idx="3">
                  <c:v>6.4270592771761802E-3</c:v>
                </c:pt>
                <c:pt idx="4">
                  <c:v>9.9597866024481348E-3</c:v>
                </c:pt>
                <c:pt idx="5">
                  <c:v>-5.0789984605455404E-2</c:v>
                </c:pt>
                <c:pt idx="6">
                  <c:v>-0.32058651566923879</c:v>
                </c:pt>
                <c:pt idx="7">
                  <c:v>-4.1011704014486916E-5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152-47D6-AD46-8E1B31D4593D}"/>
            </c:ext>
          </c:extLst>
        </c:ser>
        <c:ser>
          <c:idx val="36"/>
          <c:order val="36"/>
          <c:tx>
            <c:strRef>
              <c:f>[1]CO_VA!$A$163:$B$163</c:f>
              <c:strCache>
                <c:ptCount val="2"/>
                <c:pt idx="0">
                  <c:v>LAC</c:v>
                </c:pt>
                <c:pt idx="1">
                  <c:v>Waste treatment landfill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[1]CO_VA!$C$163:$J$163</c:f>
              <c:numCache>
                <c:formatCode>General</c:formatCode>
                <c:ptCount val="8"/>
                <c:pt idx="0">
                  <c:v>1.2717337352496934E-8</c:v>
                </c:pt>
                <c:pt idx="1">
                  <c:v>1.2717337352496934E-8</c:v>
                </c:pt>
                <c:pt idx="2">
                  <c:v>4.3465794853493427E-5</c:v>
                </c:pt>
                <c:pt idx="3">
                  <c:v>0.11694617760357462</c:v>
                </c:pt>
                <c:pt idx="4">
                  <c:v>1.1453579689176253E-2</c:v>
                </c:pt>
                <c:pt idx="5">
                  <c:v>-4.9651157761552718E-2</c:v>
                </c:pt>
                <c:pt idx="6">
                  <c:v>-0.33398542162353967</c:v>
                </c:pt>
                <c:pt idx="7">
                  <c:v>-3.9910268749219753E-5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152-47D6-AD46-8E1B31D45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472096"/>
        <c:axId val="40472576"/>
      </c:barChart>
      <c:catAx>
        <c:axId val="404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0472576"/>
        <c:crosses val="autoZero"/>
        <c:auto val="1"/>
        <c:lblAlgn val="ctr"/>
        <c:lblOffset val="100"/>
        <c:noMultiLvlLbl val="0"/>
      </c:catAx>
      <c:valAx>
        <c:axId val="404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04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Impact of Circular Economy Interventions (CO) on employment in LAC – Absolute Changes by Sector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[1]CO_VA!$A$209:$B$209</c:f>
              <c:strCache>
                <c:ptCount val="2"/>
                <c:pt idx="0">
                  <c:v>LAC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[1]CO_VA!$C$209:$J$209</c:f>
              <c:numCache>
                <c:formatCode>General</c:formatCode>
                <c:ptCount val="8"/>
                <c:pt idx="0">
                  <c:v>9.5650029834359884E-6</c:v>
                </c:pt>
                <c:pt idx="1">
                  <c:v>9.5650029834359884E-6</c:v>
                </c:pt>
                <c:pt idx="2">
                  <c:v>3.3822300611063838E-4</c:v>
                </c:pt>
                <c:pt idx="3">
                  <c:v>-0.59265181599766947</c:v>
                </c:pt>
                <c:pt idx="4">
                  <c:v>6.2956614012364298E-2</c:v>
                </c:pt>
                <c:pt idx="5">
                  <c:v>-13.291228497982956</c:v>
                </c:pt>
                <c:pt idx="6">
                  <c:v>-14.794668154994724</c:v>
                </c:pt>
                <c:pt idx="7">
                  <c:v>-4.3638536997605115E-2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0-4E99-962A-297F826DE8D7}"/>
            </c:ext>
          </c:extLst>
        </c:ser>
        <c:ser>
          <c:idx val="1"/>
          <c:order val="1"/>
          <c:tx>
            <c:strRef>
              <c:f>[1]CO_VA!$A$210:$B$210</c:f>
              <c:strCache>
                <c:ptCount val="2"/>
                <c:pt idx="0">
                  <c:v>LAC</c:v>
                </c:pt>
                <c:pt idx="1">
                  <c:v>Organic composting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[1]CO_VA!$C$210:$J$210</c:f>
              <c:numCache>
                <c:formatCode>General</c:formatCode>
                <c:ptCount val="8"/>
                <c:pt idx="0">
                  <c:v>1.5780016182631584E-12</c:v>
                </c:pt>
                <c:pt idx="1">
                  <c:v>1.5780016182631584E-12</c:v>
                </c:pt>
                <c:pt idx="2">
                  <c:v>3.5603700543340722E-10</c:v>
                </c:pt>
                <c:pt idx="3">
                  <c:v>-1.0095689109979045E-6</c:v>
                </c:pt>
                <c:pt idx="4">
                  <c:v>1.2652846299865406E-7</c:v>
                </c:pt>
                <c:pt idx="5">
                  <c:v>-1.0414017415999455E-5</c:v>
                </c:pt>
                <c:pt idx="6">
                  <c:v>-1.471809030599569E-5</c:v>
                </c:pt>
                <c:pt idx="7">
                  <c:v>-9.5215965001393954E-8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30-4E99-962A-297F826DE8D7}"/>
            </c:ext>
          </c:extLst>
        </c:ser>
        <c:ser>
          <c:idx val="2"/>
          <c:order val="2"/>
          <c:tx>
            <c:strRef>
              <c:f>[1]CO_VA!$A$211:$B$211</c:f>
              <c:strCache>
                <c:ptCount val="2"/>
                <c:pt idx="0">
                  <c:v>LAC</c:v>
                </c:pt>
                <c:pt idx="1">
                  <c:v>Mining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[1]CO_VA!$C$211:$J$211</c:f>
              <c:numCache>
                <c:formatCode>General</c:formatCode>
                <c:ptCount val="8"/>
                <c:pt idx="0">
                  <c:v>9.2462898464873433E-5</c:v>
                </c:pt>
                <c:pt idx="1">
                  <c:v>9.2462898464873433E-5</c:v>
                </c:pt>
                <c:pt idx="2">
                  <c:v>3.6441713018575683E-3</c:v>
                </c:pt>
                <c:pt idx="3">
                  <c:v>-1.4512293128937017</c:v>
                </c:pt>
                <c:pt idx="4">
                  <c:v>0.15191036769829225</c:v>
                </c:pt>
                <c:pt idx="5">
                  <c:v>-8.71805872679397</c:v>
                </c:pt>
                <c:pt idx="6">
                  <c:v>-24.687334856993402</c:v>
                </c:pt>
                <c:pt idx="7">
                  <c:v>-2.2957126341934782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30-4E99-962A-297F826DE8D7}"/>
            </c:ext>
          </c:extLst>
        </c:ser>
        <c:ser>
          <c:idx val="3"/>
          <c:order val="3"/>
          <c:tx>
            <c:strRef>
              <c:f>[1]CO_VA!$A$212:$B$212</c:f>
              <c:strCache>
                <c:ptCount val="2"/>
                <c:pt idx="0">
                  <c:v>LAC</c:v>
                </c:pt>
                <c:pt idx="1">
                  <c:v>Manufacture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[1]CO_VA!$C$212:$J$212</c:f>
              <c:numCache>
                <c:formatCode>General</c:formatCode>
                <c:ptCount val="8"/>
                <c:pt idx="0">
                  <c:v>4.6406988985836506E-5</c:v>
                </c:pt>
                <c:pt idx="1">
                  <c:v>4.6406988985836506E-5</c:v>
                </c:pt>
                <c:pt idx="2">
                  <c:v>2.4374579079449177E-3</c:v>
                </c:pt>
                <c:pt idx="3">
                  <c:v>-4.4789986410178244</c:v>
                </c:pt>
                <c:pt idx="4">
                  <c:v>0.51092002796940506</c:v>
                </c:pt>
                <c:pt idx="5">
                  <c:v>-47.622489136992954</c:v>
                </c:pt>
                <c:pt idx="6">
                  <c:v>-85.866147948079742</c:v>
                </c:pt>
                <c:pt idx="7">
                  <c:v>-0.60259748704265803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30-4E99-962A-297F826DE8D7}"/>
            </c:ext>
          </c:extLst>
        </c:ser>
        <c:ser>
          <c:idx val="4"/>
          <c:order val="4"/>
          <c:tx>
            <c:strRef>
              <c:f>[1]CO_VA!$A$213:$B$213</c:f>
              <c:strCache>
                <c:ptCount val="2"/>
                <c:pt idx="0">
                  <c:v>LAC</c:v>
                </c:pt>
                <c:pt idx="1">
                  <c:v>Re-processing of secondary wood material into new wood material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[1]CO_VA!$C$213:$J$213</c:f>
              <c:numCache>
                <c:formatCode>General</c:formatCode>
                <c:ptCount val="8"/>
                <c:pt idx="0">
                  <c:v>3.4108024564438733E-14</c:v>
                </c:pt>
                <c:pt idx="1">
                  <c:v>3.4108024564438733E-14</c:v>
                </c:pt>
                <c:pt idx="2">
                  <c:v>1.4022530966245617E-12</c:v>
                </c:pt>
                <c:pt idx="3">
                  <c:v>-2.3704572038986751E-9</c:v>
                </c:pt>
                <c:pt idx="4">
                  <c:v>3.0218976604899639E-10</c:v>
                </c:pt>
                <c:pt idx="5">
                  <c:v>-2.5593715335969248E-8</c:v>
                </c:pt>
                <c:pt idx="6">
                  <c:v>-4.6181537289940143E-8</c:v>
                </c:pt>
                <c:pt idx="7">
                  <c:v>-3.1352731597999312E-10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30-4E99-962A-297F826DE8D7}"/>
            </c:ext>
          </c:extLst>
        </c:ser>
        <c:ser>
          <c:idx val="5"/>
          <c:order val="5"/>
          <c:tx>
            <c:strRef>
              <c:f>[1]CO_VA!$A$214:$B$214</c:f>
              <c:strCache>
                <c:ptCount val="2"/>
                <c:pt idx="0">
                  <c:v>LAC</c:v>
                </c:pt>
                <c:pt idx="1">
                  <c:v>Manufacturing of paper and pulp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[1]CO_VA!$C$214:$J$214</c:f>
              <c:numCache>
                <c:formatCode>General</c:formatCode>
                <c:ptCount val="8"/>
                <c:pt idx="0">
                  <c:v>3.4641016100067645E-6</c:v>
                </c:pt>
                <c:pt idx="1">
                  <c:v>3.4641016100067645E-6</c:v>
                </c:pt>
                <c:pt idx="2">
                  <c:v>3.3338110006297939E-4</c:v>
                </c:pt>
                <c:pt idx="3">
                  <c:v>-0.44675015350003378</c:v>
                </c:pt>
                <c:pt idx="4">
                  <c:v>4.1414502600673586E-2</c:v>
                </c:pt>
                <c:pt idx="5">
                  <c:v>-190.98674922949795</c:v>
                </c:pt>
                <c:pt idx="6">
                  <c:v>-2.2168240250975941</c:v>
                </c:pt>
                <c:pt idx="7">
                  <c:v>-1.0061343800771283E-2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30-4E99-962A-297F826DE8D7}"/>
            </c:ext>
          </c:extLst>
        </c:ser>
        <c:ser>
          <c:idx val="6"/>
          <c:order val="6"/>
          <c:tx>
            <c:strRef>
              <c:f>[1]CO_VA!$A$215:$B$215</c:f>
              <c:strCache>
                <c:ptCount val="2"/>
                <c:pt idx="0">
                  <c:v>LAC</c:v>
                </c:pt>
                <c:pt idx="1">
                  <c:v>Re-processing of secondary paper into new pulp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[1]CO_VA!$C$215:$J$215</c:f>
              <c:numCache>
                <c:formatCode>General</c:formatCode>
                <c:ptCount val="8"/>
                <c:pt idx="0">
                  <c:v>1.5030999448578664E-14</c:v>
                </c:pt>
                <c:pt idx="1">
                  <c:v>1.5030999448578664E-14</c:v>
                </c:pt>
                <c:pt idx="2">
                  <c:v>1.1583169861641152E-12</c:v>
                </c:pt>
                <c:pt idx="3">
                  <c:v>-1.8401457509988582E-9</c:v>
                </c:pt>
                <c:pt idx="4">
                  <c:v>1.5653917100283757E-10</c:v>
                </c:pt>
                <c:pt idx="5">
                  <c:v>-3.3679789592400578E-7</c:v>
                </c:pt>
                <c:pt idx="6">
                  <c:v>-1.7880521181002718E-8</c:v>
                </c:pt>
                <c:pt idx="7">
                  <c:v>-1.1890276900550743E-10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30-4E99-962A-297F826DE8D7}"/>
            </c:ext>
          </c:extLst>
        </c:ser>
        <c:ser>
          <c:idx val="7"/>
          <c:order val="7"/>
          <c:tx>
            <c:strRef>
              <c:f>[1]CO_VA!$A$216:$B$216</c:f>
              <c:strCache>
                <c:ptCount val="2"/>
                <c:pt idx="0">
                  <c:v>LAC</c:v>
                </c:pt>
                <c:pt idx="1">
                  <c:v>Re-processing of secondary plastic into new plastic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[1]CO_VA!$C$216:$J$216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30-4E99-962A-297F826DE8D7}"/>
            </c:ext>
          </c:extLst>
        </c:ser>
        <c:ser>
          <c:idx val="8"/>
          <c:order val="8"/>
          <c:tx>
            <c:strRef>
              <c:f>[1]CO_VA!$A$217:$B$217</c:f>
              <c:strCache>
                <c:ptCount val="2"/>
                <c:pt idx="0">
                  <c:v>LAC</c:v>
                </c:pt>
                <c:pt idx="1">
                  <c:v>P&amp;N Fertilizer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[1]CO_VA!$C$217:$J$217</c:f>
              <c:numCache>
                <c:formatCode>General</c:formatCode>
                <c:ptCount val="8"/>
                <c:pt idx="0">
                  <c:v>2.5547979021212086E-7</c:v>
                </c:pt>
                <c:pt idx="1">
                  <c:v>2.5547979021212086E-7</c:v>
                </c:pt>
                <c:pt idx="2">
                  <c:v>4.3634399844449945E-6</c:v>
                </c:pt>
                <c:pt idx="3">
                  <c:v>-1.7246010080270935E-2</c:v>
                </c:pt>
                <c:pt idx="4">
                  <c:v>6.7884602003687178E-4</c:v>
                </c:pt>
                <c:pt idx="5">
                  <c:v>-0.13570200407002631</c:v>
                </c:pt>
                <c:pt idx="6">
                  <c:v>-0.1951738900302189</c:v>
                </c:pt>
                <c:pt idx="7">
                  <c:v>-1.1047412499465281E-3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30-4E99-962A-297F826DE8D7}"/>
            </c:ext>
          </c:extLst>
        </c:ser>
        <c:ser>
          <c:idx val="9"/>
          <c:order val="9"/>
          <c:tx>
            <c:strRef>
              <c:f>[1]CO_VA!$A$218:$B$218</c:f>
              <c:strCache>
                <c:ptCount val="2"/>
                <c:pt idx="0">
                  <c:v>LAC</c:v>
                </c:pt>
                <c:pt idx="1">
                  <c:v>Manufacture of rubber and plastic products (25)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[1]CO_VA!$C$218:$J$218</c:f>
              <c:numCache>
                <c:formatCode>General</c:formatCode>
                <c:ptCount val="8"/>
                <c:pt idx="0">
                  <c:v>3.0218998290365562E-6</c:v>
                </c:pt>
                <c:pt idx="1">
                  <c:v>3.0218998290365562E-6</c:v>
                </c:pt>
                <c:pt idx="2">
                  <c:v>6.5298798290314153E-5</c:v>
                </c:pt>
                <c:pt idx="3">
                  <c:v>-0.13468960180034628</c:v>
                </c:pt>
                <c:pt idx="4">
                  <c:v>2.0324578899817425E-2</c:v>
                </c:pt>
                <c:pt idx="5">
                  <c:v>-31.736331591500857</c:v>
                </c:pt>
                <c:pt idx="6">
                  <c:v>-2.0349428040008206</c:v>
                </c:pt>
                <c:pt idx="7">
                  <c:v>-7.2710739004833158E-3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30-4E99-962A-297F826DE8D7}"/>
            </c:ext>
          </c:extLst>
        </c:ser>
        <c:ser>
          <c:idx val="10"/>
          <c:order val="10"/>
          <c:tx>
            <c:strRef>
              <c:f>[1]CO_VA!$A$219:$B$219</c:f>
              <c:strCache>
                <c:ptCount val="2"/>
                <c:pt idx="0">
                  <c:v>LAC</c:v>
                </c:pt>
                <c:pt idx="1">
                  <c:v>Manufacturing of glass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[1]CO_VA!$C$219:$J$219</c:f>
              <c:numCache>
                <c:formatCode>General</c:formatCode>
                <c:ptCount val="8"/>
                <c:pt idx="0">
                  <c:v>1.7384099919581786E-6</c:v>
                </c:pt>
                <c:pt idx="1">
                  <c:v>1.7384099919581786E-6</c:v>
                </c:pt>
                <c:pt idx="2">
                  <c:v>5.0973960242117755E-5</c:v>
                </c:pt>
                <c:pt idx="3">
                  <c:v>-3.7876741119362123E-2</c:v>
                </c:pt>
                <c:pt idx="4">
                  <c:v>5.1451189501676708E-3</c:v>
                </c:pt>
                <c:pt idx="5">
                  <c:v>-0.45872744238931773</c:v>
                </c:pt>
                <c:pt idx="6">
                  <c:v>-1.2326412811999035</c:v>
                </c:pt>
                <c:pt idx="7">
                  <c:v>-2.9045024493825622E-3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30-4E99-962A-297F826DE8D7}"/>
            </c:ext>
          </c:extLst>
        </c:ser>
        <c:ser>
          <c:idx val="11"/>
          <c:order val="11"/>
          <c:tx>
            <c:strRef>
              <c:f>[1]CO_VA!$A$220:$B$220</c:f>
              <c:strCache>
                <c:ptCount val="2"/>
                <c:pt idx="0">
                  <c:v>LAC</c:v>
                </c:pt>
                <c:pt idx="1">
                  <c:v>Re-processing of secondary glass into new glass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[1]CO_VA!$C$220:$J$220</c:f>
              <c:numCache>
                <c:formatCode>General</c:formatCode>
                <c:ptCount val="8"/>
                <c:pt idx="0">
                  <c:v>3.7082966905521708E-15</c:v>
                </c:pt>
                <c:pt idx="1">
                  <c:v>3.7082966905521708E-15</c:v>
                </c:pt>
                <c:pt idx="2">
                  <c:v>1.5245679610247087E-13</c:v>
                </c:pt>
                <c:pt idx="3">
                  <c:v>-2.5772269390079766E-10</c:v>
                </c:pt>
                <c:pt idx="4">
                  <c:v>3.285491089664817E-11</c:v>
                </c:pt>
                <c:pt idx="5">
                  <c:v>-2.7826198468016545E-9</c:v>
                </c:pt>
                <c:pt idx="6">
                  <c:v>-5.020985055101347E-9</c:v>
                </c:pt>
                <c:pt idx="7">
                  <c:v>-3.4087561000598326E-11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30-4E99-962A-297F826DE8D7}"/>
            </c:ext>
          </c:extLst>
        </c:ser>
        <c:ser>
          <c:idx val="12"/>
          <c:order val="12"/>
          <c:tx>
            <c:strRef>
              <c:f>[1]CO_VA!$A$221:$B$221</c:f>
              <c:strCache>
                <c:ptCount val="2"/>
                <c:pt idx="0">
                  <c:v>LAC</c:v>
                </c:pt>
                <c:pt idx="1">
                  <c:v>Manufacturing construction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[1]CO_VA!$C$221:$J$221</c:f>
              <c:numCache>
                <c:formatCode>General</c:formatCode>
                <c:ptCount val="8"/>
                <c:pt idx="0">
                  <c:v>1.1511983757372946E-6</c:v>
                </c:pt>
                <c:pt idx="1">
                  <c:v>1.1511983757372946E-6</c:v>
                </c:pt>
                <c:pt idx="2">
                  <c:v>5.1827599236276001E-5</c:v>
                </c:pt>
                <c:pt idx="3">
                  <c:v>-19.755230716500591</c:v>
                </c:pt>
                <c:pt idx="4">
                  <c:v>1.0209866699369741E-2</c:v>
                </c:pt>
                <c:pt idx="5">
                  <c:v>-0.36816081690085412</c:v>
                </c:pt>
                <c:pt idx="6">
                  <c:v>-1.1550598693011125</c:v>
                </c:pt>
                <c:pt idx="7">
                  <c:v>-4.0227929002867313E-3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30-4E99-962A-297F826DE8D7}"/>
            </c:ext>
          </c:extLst>
        </c:ser>
        <c:ser>
          <c:idx val="13"/>
          <c:order val="13"/>
          <c:tx>
            <c:strRef>
              <c:f>[1]CO_VA!$A$222:$B$222</c:f>
              <c:strCache>
                <c:ptCount val="2"/>
                <c:pt idx="0">
                  <c:v>LAC</c:v>
                </c:pt>
                <c:pt idx="1">
                  <c:v>Re-processing Fly-ash into clinker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[1]CO_VA!$C$222:$J$222</c:f>
              <c:numCache>
                <c:formatCode>General</c:formatCode>
                <c:ptCount val="8"/>
                <c:pt idx="0">
                  <c:v>4.9240939017231034E-15</c:v>
                </c:pt>
                <c:pt idx="1">
                  <c:v>4.9240939017231034E-15</c:v>
                </c:pt>
                <c:pt idx="2">
                  <c:v>2.0244199925353173E-13</c:v>
                </c:pt>
                <c:pt idx="3">
                  <c:v>-3.4222083030073253E-10</c:v>
                </c:pt>
                <c:pt idx="4">
                  <c:v>4.3626871700733899E-11</c:v>
                </c:pt>
                <c:pt idx="5">
                  <c:v>-3.6949422656999773E-9</c:v>
                </c:pt>
                <c:pt idx="6">
                  <c:v>-6.667188088196733E-9</c:v>
                </c:pt>
                <c:pt idx="7">
                  <c:v>-4.5263664100484921E-11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30-4E99-962A-297F826DE8D7}"/>
            </c:ext>
          </c:extLst>
        </c:ser>
        <c:ser>
          <c:idx val="14"/>
          <c:order val="14"/>
          <c:tx>
            <c:strRef>
              <c:f>[1]CO_VA!$A$223:$B$223</c:f>
              <c:strCache>
                <c:ptCount val="2"/>
                <c:pt idx="0">
                  <c:v>LAC</c:v>
                </c:pt>
                <c:pt idx="1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[1]CO_VA!$C$223:$J$223</c:f>
              <c:numCache>
                <c:formatCode>General</c:formatCode>
                <c:ptCount val="8"/>
                <c:pt idx="0">
                  <c:v>1.7519996617920697E-6</c:v>
                </c:pt>
                <c:pt idx="1">
                  <c:v>1.7519996617920697E-6</c:v>
                </c:pt>
                <c:pt idx="2">
                  <c:v>1.8726649977907073E-4</c:v>
                </c:pt>
                <c:pt idx="3">
                  <c:v>-0.33058874319976894</c:v>
                </c:pt>
                <c:pt idx="4">
                  <c:v>2.9987664100190159E-2</c:v>
                </c:pt>
                <c:pt idx="5">
                  <c:v>-50.834367737699722</c:v>
                </c:pt>
                <c:pt idx="6">
                  <c:v>-720.74374084789997</c:v>
                </c:pt>
                <c:pt idx="7">
                  <c:v>-1.3210294499003794E-2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30-4E99-962A-297F826DE8D7}"/>
            </c:ext>
          </c:extLst>
        </c:ser>
        <c:ser>
          <c:idx val="15"/>
          <c:order val="15"/>
          <c:tx>
            <c:strRef>
              <c:f>[1]CO_VA!$A$224:$B$224</c:f>
              <c:strCache>
                <c:ptCount val="2"/>
                <c:pt idx="0">
                  <c:v>LAC</c:v>
                </c:pt>
                <c:pt idx="1">
                  <c:v>Recycling Steel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[1]CO_VA!$C$224:$J$224</c:f>
              <c:numCache>
                <c:formatCode>General</c:formatCode>
                <c:ptCount val="8"/>
                <c:pt idx="0">
                  <c:v>2.6692987376009114E-7</c:v>
                </c:pt>
                <c:pt idx="1">
                  <c:v>2.6692987376009114E-7</c:v>
                </c:pt>
                <c:pt idx="2">
                  <c:v>5.7498210026096785E-5</c:v>
                </c:pt>
                <c:pt idx="3">
                  <c:v>-6.3440408349833888E-2</c:v>
                </c:pt>
                <c:pt idx="4">
                  <c:v>1.1203611280052428E-2</c:v>
                </c:pt>
                <c:pt idx="5">
                  <c:v>29.07021889400994</c:v>
                </c:pt>
                <c:pt idx="6">
                  <c:v>9.9459952727302152</c:v>
                </c:pt>
                <c:pt idx="7">
                  <c:v>-4.1007787599482981E-3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730-4E99-962A-297F826DE8D7}"/>
            </c:ext>
          </c:extLst>
        </c:ser>
        <c:ser>
          <c:idx val="16"/>
          <c:order val="16"/>
          <c:tx>
            <c:strRef>
              <c:f>[1]CO_VA!$A$225:$B$225</c:f>
              <c:strCache>
                <c:ptCount val="2"/>
                <c:pt idx="0">
                  <c:v>LAC</c:v>
                </c:pt>
                <c:pt idx="1">
                  <c:v>Re-processing of secondary preciuos metals into new preciuos metals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[1]CO_VA!$C$225:$J$225</c:f>
              <c:numCache>
                <c:formatCode>General</c:formatCode>
                <c:ptCount val="8"/>
                <c:pt idx="0">
                  <c:v>2.029799939240462E-12</c:v>
                </c:pt>
                <c:pt idx="1">
                  <c:v>2.029799939240462E-12</c:v>
                </c:pt>
                <c:pt idx="2">
                  <c:v>8.6172902147296782E-11</c:v>
                </c:pt>
                <c:pt idx="3">
                  <c:v>-1.4177686919608634E-7</c:v>
                </c:pt>
                <c:pt idx="4">
                  <c:v>1.8034631704688664E-8</c:v>
                </c:pt>
                <c:pt idx="5">
                  <c:v>-1.7850244770981072E-6</c:v>
                </c:pt>
                <c:pt idx="6">
                  <c:v>-2.7458322560958148E-6</c:v>
                </c:pt>
                <c:pt idx="7">
                  <c:v>-1.8614130098404402E-8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730-4E99-962A-297F826DE8D7}"/>
            </c:ext>
          </c:extLst>
        </c:ser>
        <c:ser>
          <c:idx val="17"/>
          <c:order val="17"/>
          <c:tx>
            <c:strRef>
              <c:f>[1]CO_VA!$A$226:$B$226</c:f>
              <c:strCache>
                <c:ptCount val="2"/>
                <c:pt idx="0">
                  <c:v>LAC</c:v>
                </c:pt>
                <c:pt idx="1">
                  <c:v>Manufacturing aluminium production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[1]CO_VA!$C$226:$J$226</c:f>
              <c:numCache>
                <c:formatCode>General</c:formatCode>
                <c:ptCount val="8"/>
                <c:pt idx="0">
                  <c:v>8.1431949183752295E-8</c:v>
                </c:pt>
                <c:pt idx="1">
                  <c:v>8.1431949183752295E-8</c:v>
                </c:pt>
                <c:pt idx="2">
                  <c:v>1.6165272995749547E-5</c:v>
                </c:pt>
                <c:pt idx="3">
                  <c:v>-5.7572531869709564E-3</c:v>
                </c:pt>
                <c:pt idx="4">
                  <c:v>9.889193889875969E-4</c:v>
                </c:pt>
                <c:pt idx="5">
                  <c:v>-0.14369028251098825</c:v>
                </c:pt>
                <c:pt idx="6">
                  <c:v>-0.74599159970296114</c:v>
                </c:pt>
                <c:pt idx="7">
                  <c:v>-5.768035989603959E-4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730-4E99-962A-297F826DE8D7}"/>
            </c:ext>
          </c:extLst>
        </c:ser>
        <c:ser>
          <c:idx val="18"/>
          <c:order val="18"/>
          <c:tx>
            <c:strRef>
              <c:f>[1]CO_VA!$A$227:$B$227</c:f>
              <c:strCache>
                <c:ptCount val="2"/>
                <c:pt idx="0">
                  <c:v>LAC</c:v>
                </c:pt>
                <c:pt idx="1">
                  <c:v>Re-processing of secondary aluminium into new aluminium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[1]CO_VA!$C$227:$J$227</c:f>
              <c:numCache>
                <c:formatCode>General</c:formatCode>
                <c:ptCount val="8"/>
                <c:pt idx="0">
                  <c:v>2.029203194364726E-12</c:v>
                </c:pt>
                <c:pt idx="1">
                  <c:v>2.029203194364726E-12</c:v>
                </c:pt>
                <c:pt idx="2">
                  <c:v>8.6143203681388059E-11</c:v>
                </c:pt>
                <c:pt idx="3">
                  <c:v>-1.417278866974736E-7</c:v>
                </c:pt>
                <c:pt idx="4">
                  <c:v>1.8028401001235483E-8</c:v>
                </c:pt>
                <c:pt idx="5">
                  <c:v>-1.7844077696005378E-6</c:v>
                </c:pt>
                <c:pt idx="6">
                  <c:v>-2.7448835994980936E-6</c:v>
                </c:pt>
                <c:pt idx="7">
                  <c:v>-1.8607699096839792E-8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730-4E99-962A-297F826DE8D7}"/>
            </c:ext>
          </c:extLst>
        </c:ser>
        <c:ser>
          <c:idx val="19"/>
          <c:order val="19"/>
          <c:tx>
            <c:strRef>
              <c:f>[1]CO_VA!$A$228:$B$228</c:f>
              <c:strCache>
                <c:ptCount val="2"/>
                <c:pt idx="0">
                  <c:v>LAC</c:v>
                </c:pt>
                <c:pt idx="1">
                  <c:v>Re-processing of secondary lead into new lead, zinc and tin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[1]CO_VA!$C$228:$J$228</c:f>
              <c:numCache>
                <c:formatCode>General</c:formatCode>
                <c:ptCount val="8"/>
                <c:pt idx="0">
                  <c:v>2.0262957978189888E-12</c:v>
                </c:pt>
                <c:pt idx="1">
                  <c:v>2.0262957978189888E-12</c:v>
                </c:pt>
                <c:pt idx="2">
                  <c:v>8.6024597167888572E-11</c:v>
                </c:pt>
                <c:pt idx="3">
                  <c:v>-1.4153283130202698E-7</c:v>
                </c:pt>
                <c:pt idx="4">
                  <c:v>1.8003588994619513E-8</c:v>
                </c:pt>
                <c:pt idx="5">
                  <c:v>-1.7819519466041878E-6</c:v>
                </c:pt>
                <c:pt idx="6">
                  <c:v>-2.7411059045009956E-6</c:v>
                </c:pt>
                <c:pt idx="7">
                  <c:v>-1.8582090005603291E-8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730-4E99-962A-297F826DE8D7}"/>
            </c:ext>
          </c:extLst>
        </c:ser>
        <c:ser>
          <c:idx val="20"/>
          <c:order val="20"/>
          <c:tx>
            <c:strRef>
              <c:f>[1]CO_VA!$A$229:$B$229</c:f>
              <c:strCache>
                <c:ptCount val="2"/>
                <c:pt idx="0">
                  <c:v>LAC</c:v>
                </c:pt>
                <c:pt idx="1">
                  <c:v>Re-processing of secondary copper into new copper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[1]CO_VA!$C$229:$J$229</c:f>
              <c:numCache>
                <c:formatCode>General</c:formatCode>
                <c:ptCount val="8"/>
                <c:pt idx="0">
                  <c:v>2.02800276571935E-12</c:v>
                </c:pt>
                <c:pt idx="1">
                  <c:v>2.02800276571935E-12</c:v>
                </c:pt>
                <c:pt idx="2">
                  <c:v>8.6093097928507945E-11</c:v>
                </c:pt>
                <c:pt idx="3">
                  <c:v>-1.4164552859796675E-7</c:v>
                </c:pt>
                <c:pt idx="4">
                  <c:v>1.8017924596769319E-8</c:v>
                </c:pt>
                <c:pt idx="5">
                  <c:v>-1.7833708490996858E-6</c:v>
                </c:pt>
                <c:pt idx="6">
                  <c:v>-2.7432885459019452E-6</c:v>
                </c:pt>
                <c:pt idx="7">
                  <c:v>-1.8596886197652651E-8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730-4E99-962A-297F826DE8D7}"/>
            </c:ext>
          </c:extLst>
        </c:ser>
        <c:ser>
          <c:idx val="21"/>
          <c:order val="21"/>
          <c:tx>
            <c:strRef>
              <c:f>[1]CO_VA!$A$230:$B$230</c:f>
              <c:strCache>
                <c:ptCount val="2"/>
                <c:pt idx="0">
                  <c:v>LAC</c:v>
                </c:pt>
                <c:pt idx="1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[1]CO_VA!$C$230:$J$230</c:f>
              <c:numCache>
                <c:formatCode>General</c:formatCode>
                <c:ptCount val="8"/>
                <c:pt idx="0">
                  <c:v>2.0296958558319034E-12</c:v>
                </c:pt>
                <c:pt idx="1">
                  <c:v>2.0296958558319034E-12</c:v>
                </c:pt>
                <c:pt idx="2">
                  <c:v>8.616909963343744E-11</c:v>
                </c:pt>
                <c:pt idx="3">
                  <c:v>-1.4177058849790258E-7</c:v>
                </c:pt>
                <c:pt idx="4">
                  <c:v>1.8033832697994523E-8</c:v>
                </c:pt>
                <c:pt idx="5">
                  <c:v>-1.7849453994994713E-6</c:v>
                </c:pt>
                <c:pt idx="6">
                  <c:v>-2.745710614100727E-6</c:v>
                </c:pt>
                <c:pt idx="7">
                  <c:v>-1.8613305501069544E-8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730-4E99-962A-297F826DE8D7}"/>
            </c:ext>
          </c:extLst>
        </c:ser>
        <c:ser>
          <c:idx val="22"/>
          <c:order val="22"/>
          <c:tx>
            <c:strRef>
              <c:f>[1]CO_VA!$A$231:$B$231</c:f>
              <c:strCache>
                <c:ptCount val="2"/>
                <c:pt idx="0">
                  <c:v>LAC</c:v>
                </c:pt>
                <c:pt idx="1">
                  <c:v>Recycling of waste and scrap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[1]CO_VA!$C$231:$J$231</c:f>
              <c:numCache>
                <c:formatCode>General</c:formatCode>
                <c:ptCount val="8"/>
                <c:pt idx="0">
                  <c:v>3.621398292352751E-9</c:v>
                </c:pt>
                <c:pt idx="1">
                  <c:v>3.621398292352751E-9</c:v>
                </c:pt>
                <c:pt idx="2">
                  <c:v>1.2070128533398616E-2</c:v>
                </c:pt>
                <c:pt idx="3">
                  <c:v>2.4792127938972897E-3</c:v>
                </c:pt>
                <c:pt idx="4">
                  <c:v>9.9763124399743219E-5</c:v>
                </c:pt>
                <c:pt idx="5">
                  <c:v>2.5581268660197054E-2</c:v>
                </c:pt>
                <c:pt idx="6">
                  <c:v>-2.6887882348027858E-3</c:v>
                </c:pt>
                <c:pt idx="7">
                  <c:v>-9.4756304029885996E-6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730-4E99-962A-297F826DE8D7}"/>
            </c:ext>
          </c:extLst>
        </c:ser>
        <c:ser>
          <c:idx val="23"/>
          <c:order val="23"/>
          <c:tx>
            <c:strRef>
              <c:f>[1]CO_VA!$A$232:$B$232</c:f>
              <c:strCache>
                <c:ptCount val="2"/>
                <c:pt idx="0">
                  <c:v>LAC</c:v>
                </c:pt>
                <c:pt idx="1">
                  <c:v>Recycling of bottles by direct reuse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[1]CO_VA!$C$232:$J$232</c:f>
              <c:numCache>
                <c:formatCode>General</c:formatCode>
                <c:ptCount val="8"/>
                <c:pt idx="0">
                  <c:v>1.1193101556727925E-8</c:v>
                </c:pt>
                <c:pt idx="1">
                  <c:v>1.1193101556727925E-8</c:v>
                </c:pt>
                <c:pt idx="2">
                  <c:v>6.0624817789545205E-4</c:v>
                </c:pt>
                <c:pt idx="3">
                  <c:v>1.5617419897751006E-5</c:v>
                </c:pt>
                <c:pt idx="4">
                  <c:v>3.7495627319827918E-4</c:v>
                </c:pt>
                <c:pt idx="5">
                  <c:v>-1.0496136352031726E-3</c:v>
                </c:pt>
                <c:pt idx="6">
                  <c:v>-8.0962058761002709E-3</c:v>
                </c:pt>
                <c:pt idx="7">
                  <c:v>-2.1937839299823736E-5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730-4E99-962A-297F826DE8D7}"/>
            </c:ext>
          </c:extLst>
        </c:ser>
        <c:ser>
          <c:idx val="24"/>
          <c:order val="24"/>
          <c:tx>
            <c:strRef>
              <c:f>[1]CO_VA!$A$233:$B$233</c:f>
              <c:strCache>
                <c:ptCount val="2"/>
                <c:pt idx="0">
                  <c:v>LAC</c:v>
                </c:pt>
                <c:pt idx="1">
                  <c:v>Production power non-renewable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[1]CO_VA!$C$233:$J$233</c:f>
              <c:numCache>
                <c:formatCode>General</c:formatCode>
                <c:ptCount val="8"/>
                <c:pt idx="0">
                  <c:v>-6.8315288081066683E-4</c:v>
                </c:pt>
                <c:pt idx="1">
                  <c:v>-6.8315288081066683E-4</c:v>
                </c:pt>
                <c:pt idx="2">
                  <c:v>6.8578799982788041E-5</c:v>
                </c:pt>
                <c:pt idx="3">
                  <c:v>-0.12669953899057873</c:v>
                </c:pt>
                <c:pt idx="4">
                  <c:v>3.2645182398482575E-2</c:v>
                </c:pt>
                <c:pt idx="5">
                  <c:v>-0.71267006842026603</c:v>
                </c:pt>
                <c:pt idx="6">
                  <c:v>-2.6105422587006615</c:v>
                </c:pt>
                <c:pt idx="7">
                  <c:v>-2.4627951840902824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730-4E99-962A-297F826DE8D7}"/>
            </c:ext>
          </c:extLst>
        </c:ser>
        <c:ser>
          <c:idx val="25"/>
          <c:order val="25"/>
          <c:tx>
            <c:strRef>
              <c:f>[1]CO_VA!$A$234:$B$234</c:f>
              <c:strCache>
                <c:ptCount val="2"/>
                <c:pt idx="0">
                  <c:v>LAC</c:v>
                </c:pt>
                <c:pt idx="1">
                  <c:v>Production power renewable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[1]CO_VA!$C$234:$J$234</c:f>
              <c:numCache>
                <c:formatCode>General</c:formatCode>
                <c:ptCount val="8"/>
                <c:pt idx="0">
                  <c:v>7.7364765020320192E-3</c:v>
                </c:pt>
                <c:pt idx="1">
                  <c:v>7.7364765020320192E-3</c:v>
                </c:pt>
                <c:pt idx="2">
                  <c:v>2.3673900432186201E-4</c:v>
                </c:pt>
                <c:pt idx="3">
                  <c:v>-0.48407382830191636</c:v>
                </c:pt>
                <c:pt idx="4">
                  <c:v>7.2979960503289476E-2</c:v>
                </c:pt>
                <c:pt idx="5">
                  <c:v>-5.498578662496584</c:v>
                </c:pt>
                <c:pt idx="6">
                  <c:v>-13.021887935501582</c:v>
                </c:pt>
                <c:pt idx="7">
                  <c:v>-1.9152968801790848E-2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730-4E99-962A-297F826DE8D7}"/>
            </c:ext>
          </c:extLst>
        </c:ser>
        <c:ser>
          <c:idx val="26"/>
          <c:order val="26"/>
          <c:tx>
            <c:strRef>
              <c:f>[1]CO_VA!$A$235:$B$235</c:f>
              <c:strCache>
                <c:ptCount val="2"/>
                <c:pt idx="0">
                  <c:v>LAC</c:v>
                </c:pt>
                <c:pt idx="1">
                  <c:v>Production of electricity by biomass and waste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[1]CO_VA!$C$235:$J$235</c:f>
              <c:numCache>
                <c:formatCode>General</c:formatCode>
                <c:ptCount val="8"/>
                <c:pt idx="0">
                  <c:v>2.7971992722086725E-8</c:v>
                </c:pt>
                <c:pt idx="1">
                  <c:v>2.7971992722086725E-8</c:v>
                </c:pt>
                <c:pt idx="2">
                  <c:v>2.4739814799090709E-4</c:v>
                </c:pt>
                <c:pt idx="3">
                  <c:v>1.4583805000256689E-4</c:v>
                </c:pt>
                <c:pt idx="4">
                  <c:v>1.6505189740030346E-3</c:v>
                </c:pt>
                <c:pt idx="5">
                  <c:v>-1.3003464190006753E-2</c:v>
                </c:pt>
                <c:pt idx="6">
                  <c:v>-3.937324808498488E-2</c:v>
                </c:pt>
                <c:pt idx="7">
                  <c:v>-8.4392535995903017E-5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730-4E99-962A-297F826DE8D7}"/>
            </c:ext>
          </c:extLst>
        </c:ser>
        <c:ser>
          <c:idx val="27"/>
          <c:order val="27"/>
          <c:tx>
            <c:strRef>
              <c:f>[1]CO_VA!$A$236:$B$236</c:f>
              <c:strCache>
                <c:ptCount val="2"/>
                <c:pt idx="0">
                  <c:v>LAC</c:v>
                </c:pt>
                <c:pt idx="1">
                  <c:v>Production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[1]CO_VA!$C$236:$J$236</c:f>
              <c:numCache>
                <c:formatCode>General</c:formatCode>
                <c:ptCount val="8"/>
                <c:pt idx="0">
                  <c:v>2.395249975961633E-5</c:v>
                </c:pt>
                <c:pt idx="1">
                  <c:v>2.395249975961633E-5</c:v>
                </c:pt>
                <c:pt idx="2">
                  <c:v>1.5483953975490294E-3</c:v>
                </c:pt>
                <c:pt idx="3">
                  <c:v>-0.19555248230244615</c:v>
                </c:pt>
                <c:pt idx="4">
                  <c:v>0.54367167730015353</c:v>
                </c:pt>
                <c:pt idx="5">
                  <c:v>-3.4970996361007565</c:v>
                </c:pt>
                <c:pt idx="6">
                  <c:v>-14.142288854600338</c:v>
                </c:pt>
                <c:pt idx="7">
                  <c:v>-3.4412541099300142E-2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730-4E99-962A-297F826DE8D7}"/>
            </c:ext>
          </c:extLst>
        </c:ser>
        <c:ser>
          <c:idx val="28"/>
          <c:order val="28"/>
          <c:tx>
            <c:strRef>
              <c:f>[1]CO_VA!$A$237:$B$237</c:f>
              <c:strCache>
                <c:ptCount val="2"/>
                <c:pt idx="0">
                  <c:v>LAC</c:v>
                </c:pt>
                <c:pt idx="1">
                  <c:v>Manufacturing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[1]CO_VA!$C$237:$J$237</c:f>
              <c:numCache>
                <c:formatCode>General</c:formatCode>
                <c:ptCount val="8"/>
                <c:pt idx="0">
                  <c:v>9.3450071290135384E-6</c:v>
                </c:pt>
                <c:pt idx="1">
                  <c:v>9.3450071290135384E-6</c:v>
                </c:pt>
                <c:pt idx="2">
                  <c:v>2.0727899391204119E-4</c:v>
                </c:pt>
                <c:pt idx="3">
                  <c:v>-0.70177036500535905</c:v>
                </c:pt>
                <c:pt idx="4">
                  <c:v>0.13559307699324563</c:v>
                </c:pt>
                <c:pt idx="5">
                  <c:v>-2.3246107049635611</c:v>
                </c:pt>
                <c:pt idx="6">
                  <c:v>-10.662556138995569</c:v>
                </c:pt>
                <c:pt idx="7">
                  <c:v>-2.6445914001669735E-2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730-4E99-962A-297F826DE8D7}"/>
            </c:ext>
          </c:extLst>
        </c:ser>
        <c:ser>
          <c:idx val="29"/>
          <c:order val="29"/>
          <c:tx>
            <c:strRef>
              <c:f>[1]CO_VA!$A$238:$B$238</c:f>
              <c:strCache>
                <c:ptCount val="2"/>
                <c:pt idx="0">
                  <c:v>LAC</c:v>
                </c:pt>
                <c:pt idx="1">
                  <c:v>Recycling construction material into aggregates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[1]CO_VA!$C$238:$J$238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730-4E99-962A-297F826DE8D7}"/>
            </c:ext>
          </c:extLst>
        </c:ser>
        <c:ser>
          <c:idx val="30"/>
          <c:order val="30"/>
          <c:tx>
            <c:strRef>
              <c:f>[1]CO_VA!$A$239:$B$239</c:f>
              <c:strCache>
                <c:ptCount val="2"/>
                <c:pt idx="0">
                  <c:v>LAC</c:v>
                </c:pt>
                <c:pt idx="1">
                  <c:v>Service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[1]CO_VA!$C$239:$J$239</c:f>
              <c:numCache>
                <c:formatCode>General</c:formatCode>
                <c:ptCount val="8"/>
                <c:pt idx="0">
                  <c:v>8.5696997120976448E-4</c:v>
                </c:pt>
                <c:pt idx="1">
                  <c:v>8.5696997120976448E-4</c:v>
                </c:pt>
                <c:pt idx="2">
                  <c:v>8.8338996283710003E-3</c:v>
                </c:pt>
                <c:pt idx="3">
                  <c:v>-13.266295989975333</c:v>
                </c:pt>
                <c:pt idx="4">
                  <c:v>2.6500542499125004</c:v>
                </c:pt>
                <c:pt idx="5">
                  <c:v>-125.17294799024239</c:v>
                </c:pt>
                <c:pt idx="6">
                  <c:v>-323.12253200029954</c:v>
                </c:pt>
                <c:pt idx="7">
                  <c:v>-1.5337816001847386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730-4E99-962A-297F826DE8D7}"/>
            </c:ext>
          </c:extLst>
        </c:ser>
        <c:ser>
          <c:idx val="31"/>
          <c:order val="31"/>
          <c:tx>
            <c:strRef>
              <c:f>[1]CO_VA!$A$240:$B$240</c:f>
              <c:strCache>
                <c:ptCount val="2"/>
                <c:pt idx="0">
                  <c:v>LAC</c:v>
                </c:pt>
                <c:pt idx="1">
                  <c:v>Waste treatment incineration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[1]CO_VA!$C$240:$J$240</c:f>
              <c:numCache>
                <c:formatCode>General</c:formatCode>
                <c:ptCount val="8"/>
                <c:pt idx="0">
                  <c:v>7.8359988719967077E-8</c:v>
                </c:pt>
                <c:pt idx="1">
                  <c:v>7.8359988719967077E-8</c:v>
                </c:pt>
                <c:pt idx="2">
                  <c:v>4.2412431689911045E-3</c:v>
                </c:pt>
                <c:pt idx="3">
                  <c:v>1.0846850798884589E-4</c:v>
                </c:pt>
                <c:pt idx="4">
                  <c:v>2.6244131439909779E-3</c:v>
                </c:pt>
                <c:pt idx="5">
                  <c:v>-7.3563323830114768E-3</c:v>
                </c:pt>
                <c:pt idx="6">
                  <c:v>-5.6673352035005564E-2</c:v>
                </c:pt>
                <c:pt idx="7">
                  <c:v>-1.5367639801411315E-4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730-4E99-962A-297F826DE8D7}"/>
            </c:ext>
          </c:extLst>
        </c:ser>
        <c:ser>
          <c:idx val="32"/>
          <c:order val="32"/>
          <c:tx>
            <c:strRef>
              <c:f>[1]CO_VA!$A$241:$B$241</c:f>
              <c:strCache>
                <c:ptCount val="2"/>
                <c:pt idx="0">
                  <c:v>LAC</c:v>
                </c:pt>
                <c:pt idx="1">
                  <c:v>Waste treatment hazardous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[1]CO_VA!$C$241:$J$241</c:f>
              <c:numCache>
                <c:formatCode>General</c:formatCode>
                <c:ptCount val="8"/>
                <c:pt idx="0">
                  <c:v>1.1237705166422529E-7</c:v>
                </c:pt>
                <c:pt idx="1">
                  <c:v>1.1237705166422529E-7</c:v>
                </c:pt>
                <c:pt idx="2">
                  <c:v>7.3467664799409249E-4</c:v>
                </c:pt>
                <c:pt idx="3">
                  <c:v>8.0335058800073966E-2</c:v>
                </c:pt>
                <c:pt idx="4">
                  <c:v>7.7139455123369771</c:v>
                </c:pt>
                <c:pt idx="5">
                  <c:v>-0.4234354742859523</c:v>
                </c:pt>
                <c:pt idx="6">
                  <c:v>-2.6680618263629867</c:v>
                </c:pt>
                <c:pt idx="7">
                  <c:v>-3.5308477094986301E-4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730-4E99-962A-297F826DE8D7}"/>
            </c:ext>
          </c:extLst>
        </c:ser>
        <c:ser>
          <c:idx val="33"/>
          <c:order val="33"/>
          <c:tx>
            <c:strRef>
              <c:f>[1]CO_VA!$A$242:$B$242</c:f>
              <c:strCache>
                <c:ptCount val="2"/>
                <c:pt idx="0">
                  <c:v>LAC</c:v>
                </c:pt>
                <c:pt idx="1">
                  <c:v>Biogasification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[1]CO_VA!$C$242:$J$242</c:f>
              <c:numCache>
                <c:formatCode>General</c:formatCode>
                <c:ptCount val="8"/>
                <c:pt idx="0">
                  <c:v>2.2389599507732783E-8</c:v>
                </c:pt>
                <c:pt idx="1">
                  <c:v>2.2389599507732783E-8</c:v>
                </c:pt>
                <c:pt idx="2">
                  <c:v>1.2125569625993649E-3</c:v>
                </c:pt>
                <c:pt idx="3">
                  <c:v>3.1234029592042134E-5</c:v>
                </c:pt>
                <c:pt idx="4">
                  <c:v>7.499501849963508E-4</c:v>
                </c:pt>
                <c:pt idx="5">
                  <c:v>-2.099355239906231E-3</c:v>
                </c:pt>
                <c:pt idx="6">
                  <c:v>-1.6193263285700255E-2</c:v>
                </c:pt>
                <c:pt idx="7">
                  <c:v>-4.3882683712581638E-5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730-4E99-962A-297F826DE8D7}"/>
            </c:ext>
          </c:extLst>
        </c:ser>
        <c:ser>
          <c:idx val="34"/>
          <c:order val="34"/>
          <c:tx>
            <c:strRef>
              <c:f>[1]CO_VA!$A$243:$B$243</c:f>
              <c:strCache>
                <c:ptCount val="2"/>
                <c:pt idx="0">
                  <c:v>LAC</c:v>
                </c:pt>
                <c:pt idx="1">
                  <c:v>Composting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[1]CO_VA!$C$243:$J$243</c:f>
              <c:numCache>
                <c:formatCode>General</c:formatCode>
                <c:ptCount val="8"/>
                <c:pt idx="0">
                  <c:v>4.5353033328865422E-8</c:v>
                </c:pt>
                <c:pt idx="1">
                  <c:v>4.5353033328865422E-8</c:v>
                </c:pt>
                <c:pt idx="2">
                  <c:v>6.1180382101611031E-4</c:v>
                </c:pt>
                <c:pt idx="3">
                  <c:v>4.0981280769017303E-2</c:v>
                </c:pt>
                <c:pt idx="4">
                  <c:v>9.2153185230017698E-2</c:v>
                </c:pt>
                <c:pt idx="5">
                  <c:v>-0.15881325467296392</c:v>
                </c:pt>
                <c:pt idx="6">
                  <c:v>-0.92790218458299023</c:v>
                </c:pt>
                <c:pt idx="7">
                  <c:v>-1.2433972898406864E-4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730-4E99-962A-297F826DE8D7}"/>
            </c:ext>
          </c:extLst>
        </c:ser>
        <c:ser>
          <c:idx val="35"/>
          <c:order val="35"/>
          <c:tx>
            <c:strRef>
              <c:f>[1]CO_VA!$A$244:$B$244</c:f>
              <c:strCache>
                <c:ptCount val="2"/>
                <c:pt idx="0">
                  <c:v>LAC</c:v>
                </c:pt>
                <c:pt idx="1">
                  <c:v>Waste water treatment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[1]CO_VA!$C$244:$J$244</c:f>
              <c:numCache>
                <c:formatCode>General</c:formatCode>
                <c:ptCount val="8"/>
                <c:pt idx="0">
                  <c:v>2.4397991182922851E-7</c:v>
                </c:pt>
                <c:pt idx="1">
                  <c:v>2.4397991182922851E-7</c:v>
                </c:pt>
                <c:pt idx="2">
                  <c:v>8.5574084982908971E-4</c:v>
                </c:pt>
                <c:pt idx="3">
                  <c:v>0.12640673042983508</c:v>
                </c:pt>
                <c:pt idx="4">
                  <c:v>0.19588804239992896</c:v>
                </c:pt>
                <c:pt idx="5">
                  <c:v>-0.99893211120001979</c:v>
                </c:pt>
                <c:pt idx="6">
                  <c:v>-6.3052620985699832</c:v>
                </c:pt>
                <c:pt idx="7">
                  <c:v>-8.0661391007197381E-4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730-4E99-962A-297F826DE8D7}"/>
            </c:ext>
          </c:extLst>
        </c:ser>
        <c:ser>
          <c:idx val="36"/>
          <c:order val="36"/>
          <c:tx>
            <c:strRef>
              <c:f>[1]CO_VA!$A$245:$B$245</c:f>
              <c:strCache>
                <c:ptCount val="2"/>
                <c:pt idx="0">
                  <c:v>LAC</c:v>
                </c:pt>
                <c:pt idx="1">
                  <c:v>Waste treatment landfill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[1]CO_VA!$C$208:$J$208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[1]CO_VA!$C$245:$J$245</c:f>
              <c:numCache>
                <c:formatCode>General</c:formatCode>
                <c:ptCount val="8"/>
                <c:pt idx="0">
                  <c:v>5.2855011745123193E-7</c:v>
                </c:pt>
                <c:pt idx="1">
                  <c:v>5.2855011745123193E-7</c:v>
                </c:pt>
                <c:pt idx="2">
                  <c:v>1.8064985097225872E-3</c:v>
                </c:pt>
                <c:pt idx="3">
                  <c:v>4.8604447766501835</c:v>
                </c:pt>
                <c:pt idx="4">
                  <c:v>0.47602660227948945</c:v>
                </c:pt>
                <c:pt idx="5">
                  <c:v>-2.0635707411902331</c:v>
                </c:pt>
                <c:pt idx="6">
                  <c:v>-13.880895735730519</c:v>
                </c:pt>
                <c:pt idx="7">
                  <c:v>-1.6587259306106716E-3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730-4E99-962A-297F826DE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9300927"/>
        <c:axId val="2039305727"/>
      </c:barChart>
      <c:catAx>
        <c:axId val="20393009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</a:t>
                </a:r>
                <a:r>
                  <a:rPr lang="en-US" baseline="0"/>
                  <a:t> million €/year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39305727"/>
        <c:crosses val="autoZero"/>
        <c:auto val="1"/>
        <c:lblAlgn val="ctr"/>
        <c:lblOffset val="100"/>
        <c:noMultiLvlLbl val="0"/>
      </c:catAx>
      <c:valAx>
        <c:axId val="203930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3930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Impact of Circular Economy Interventions (CO) on employment in LAC – Relative Changes by Sector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[1]CO_VA!$A$127:$B$127</c:f>
              <c:strCache>
                <c:ptCount val="2"/>
                <c:pt idx="0">
                  <c:v>LAC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[1]CO_VA!$C$127:$J$127</c:f>
              <c:numCache>
                <c:formatCode>General</c:formatCode>
                <c:ptCount val="8"/>
                <c:pt idx="0">
                  <c:v>5.4477344149374309E-9</c:v>
                </c:pt>
                <c:pt idx="1">
                  <c:v>5.4477344149374309E-9</c:v>
                </c:pt>
                <c:pt idx="2">
                  <c:v>1.9263445223209203E-7</c:v>
                </c:pt>
                <c:pt idx="3">
                  <c:v>-3.3754403419180873E-4</c:v>
                </c:pt>
                <c:pt idx="4">
                  <c:v>3.5856853719441844E-5</c:v>
                </c:pt>
                <c:pt idx="5">
                  <c:v>-7.5700010790010703E-3</c:v>
                </c:pt>
                <c:pt idx="6">
                  <c:v>-8.4262830869072051E-3</c:v>
                </c:pt>
                <c:pt idx="7">
                  <c:v>-2.4854269280528207E-5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A-4688-A0F6-3D0034E8F0C3}"/>
            </c:ext>
          </c:extLst>
        </c:ser>
        <c:ser>
          <c:idx val="1"/>
          <c:order val="1"/>
          <c:tx>
            <c:strRef>
              <c:f>[1]CO_VA!$A$128:$B$128</c:f>
              <c:strCache>
                <c:ptCount val="2"/>
                <c:pt idx="0">
                  <c:v>LAC</c:v>
                </c:pt>
                <c:pt idx="1">
                  <c:v>Organic composting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[1]CO_VA!$C$128:$J$128</c:f>
              <c:numCache>
                <c:formatCode>General</c:formatCode>
                <c:ptCount val="8"/>
                <c:pt idx="0">
                  <c:v>1.4105435895843029E-9</c:v>
                </c:pt>
                <c:pt idx="1">
                  <c:v>1.4105435895843029E-9</c:v>
                </c:pt>
                <c:pt idx="2">
                  <c:v>3.1825424629262509E-7</c:v>
                </c:pt>
                <c:pt idx="3">
                  <c:v>-9.0243314022648668E-4</c:v>
                </c:pt>
                <c:pt idx="4">
                  <c:v>1.1310122265853254E-4</c:v>
                </c:pt>
                <c:pt idx="5">
                  <c:v>-9.3088786082015339E-3</c:v>
                </c:pt>
                <c:pt idx="6">
                  <c:v>-1.3156201927660462E-2</c:v>
                </c:pt>
                <c:pt idx="7">
                  <c:v>-8.5111616809762831E-5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AA-4688-A0F6-3D0034E8F0C3}"/>
            </c:ext>
          </c:extLst>
        </c:ser>
        <c:ser>
          <c:idx val="2"/>
          <c:order val="2"/>
          <c:tx>
            <c:strRef>
              <c:f>[1]CO_VA!$A$129:$B$129</c:f>
              <c:strCache>
                <c:ptCount val="2"/>
                <c:pt idx="0">
                  <c:v>LAC</c:v>
                </c:pt>
                <c:pt idx="1">
                  <c:v>Mining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[1]CO_VA!$C$129:$J$129</c:f>
              <c:numCache>
                <c:formatCode>General</c:formatCode>
                <c:ptCount val="8"/>
                <c:pt idx="0">
                  <c:v>9.6450857285135568E-8</c:v>
                </c:pt>
                <c:pt idx="1">
                  <c:v>9.6450857285135568E-8</c:v>
                </c:pt>
                <c:pt idx="2">
                  <c:v>3.8013457504966625E-6</c:v>
                </c:pt>
                <c:pt idx="3">
                  <c:v>-1.5138213669463447E-3</c:v>
                </c:pt>
                <c:pt idx="4">
                  <c:v>1.5846231773241124E-4</c:v>
                </c:pt>
                <c:pt idx="5">
                  <c:v>-9.0940718063351588E-3</c:v>
                </c:pt>
                <c:pt idx="6">
                  <c:v>-2.5752108689809313E-2</c:v>
                </c:pt>
                <c:pt idx="7">
                  <c:v>-2.3947275645095243E-3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AA-4688-A0F6-3D0034E8F0C3}"/>
            </c:ext>
          </c:extLst>
        </c:ser>
        <c:ser>
          <c:idx val="3"/>
          <c:order val="3"/>
          <c:tx>
            <c:strRef>
              <c:f>[1]CO_VA!$A$130:$B$130</c:f>
              <c:strCache>
                <c:ptCount val="2"/>
                <c:pt idx="0">
                  <c:v>LAC</c:v>
                </c:pt>
                <c:pt idx="1">
                  <c:v>Manufacture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[1]CO_VA!$C$130:$J$130</c:f>
              <c:numCache>
                <c:formatCode>General</c:formatCode>
                <c:ptCount val="8"/>
                <c:pt idx="0">
                  <c:v>8.6013791858784889E-9</c:v>
                </c:pt>
                <c:pt idx="1">
                  <c:v>8.6013791858784889E-9</c:v>
                </c:pt>
                <c:pt idx="2">
                  <c:v>4.5177461787600676E-7</c:v>
                </c:pt>
                <c:pt idx="3">
                  <c:v>-8.3016732018935391E-4</c:v>
                </c:pt>
                <c:pt idx="4">
                  <c:v>9.4697307243220223E-5</c:v>
                </c:pt>
                <c:pt idx="5">
                  <c:v>-8.8266680470838587E-3</c:v>
                </c:pt>
                <c:pt idx="6">
                  <c:v>-1.5915001465783268E-2</c:v>
                </c:pt>
                <c:pt idx="7">
                  <c:v>-1.1168941566308717E-4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AA-4688-A0F6-3D0034E8F0C3}"/>
            </c:ext>
          </c:extLst>
        </c:ser>
        <c:ser>
          <c:idx val="4"/>
          <c:order val="4"/>
          <c:tx>
            <c:strRef>
              <c:f>[1]CO_VA!$A$131:$B$131</c:f>
              <c:strCache>
                <c:ptCount val="2"/>
                <c:pt idx="0">
                  <c:v>LAC</c:v>
                </c:pt>
                <c:pt idx="1">
                  <c:v>Re-processing of secondary wood material into new wood material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[1]CO_VA!$C$131:$J$131</c:f>
              <c:numCache>
                <c:formatCode>General</c:formatCode>
                <c:ptCount val="8"/>
                <c:pt idx="0">
                  <c:v>6.3761690679551013E-9</c:v>
                </c:pt>
                <c:pt idx="1">
                  <c:v>6.3761690679551013E-9</c:v>
                </c:pt>
                <c:pt idx="2">
                  <c:v>2.6213780875083984E-7</c:v>
                </c:pt>
                <c:pt idx="3">
                  <c:v>-4.4313430910825866E-4</c:v>
                </c:pt>
                <c:pt idx="4">
                  <c:v>5.649148737107187E-5</c:v>
                </c:pt>
                <c:pt idx="5">
                  <c:v>-4.7845003673826986E-3</c:v>
                </c:pt>
                <c:pt idx="6">
                  <c:v>-8.6331968309222712E-3</c:v>
                </c:pt>
                <c:pt idx="7">
                  <c:v>-5.8610933926525216E-5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AA-4688-A0F6-3D0034E8F0C3}"/>
            </c:ext>
          </c:extLst>
        </c:ser>
        <c:ser>
          <c:idx val="5"/>
          <c:order val="5"/>
          <c:tx>
            <c:strRef>
              <c:f>[1]CO_VA!$A$132:$B$132</c:f>
              <c:strCache>
                <c:ptCount val="2"/>
                <c:pt idx="0">
                  <c:v>LAC</c:v>
                </c:pt>
                <c:pt idx="1">
                  <c:v>Manufacturing of paper and pulp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[1]CO_VA!$C$132:$J$132</c:f>
              <c:numCache>
                <c:formatCode>General</c:formatCode>
                <c:ptCount val="8"/>
                <c:pt idx="0">
                  <c:v>1.5229121621538118E-8</c:v>
                </c:pt>
                <c:pt idx="1">
                  <c:v>1.5229121621538118E-8</c:v>
                </c:pt>
                <c:pt idx="2">
                  <c:v>1.4656329088370385E-6</c:v>
                </c:pt>
                <c:pt idx="3">
                  <c:v>-1.9640337345876967E-3</c:v>
                </c:pt>
                <c:pt idx="4">
                  <c:v>1.8206928318131326E-4</c:v>
                </c:pt>
                <c:pt idx="5">
                  <c:v>-0.83962907546252552</c:v>
                </c:pt>
                <c:pt idx="6">
                  <c:v>-9.745754164437747E-3</c:v>
                </c:pt>
                <c:pt idx="7">
                  <c:v>-4.4232371237446247E-5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AA-4688-A0F6-3D0034E8F0C3}"/>
            </c:ext>
          </c:extLst>
        </c:ser>
        <c:ser>
          <c:idx val="6"/>
          <c:order val="6"/>
          <c:tx>
            <c:strRef>
              <c:f>[1]CO_VA!$A$133:$B$133</c:f>
              <c:strCache>
                <c:ptCount val="2"/>
                <c:pt idx="0">
                  <c:v>LAC</c:v>
                </c:pt>
                <c:pt idx="1">
                  <c:v>Re-processing of secondary paper into new pulp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[1]CO_VA!$C$133:$J$133</c:f>
              <c:numCache>
                <c:formatCode>General</c:formatCode>
                <c:ptCount val="8"/>
                <c:pt idx="0">
                  <c:v>9.6015687483246842E-9</c:v>
                </c:pt>
                <c:pt idx="1">
                  <c:v>9.6015687483246842E-9</c:v>
                </c:pt>
                <c:pt idx="2">
                  <c:v>7.3991488144580242E-7</c:v>
                </c:pt>
                <c:pt idx="3">
                  <c:v>-1.175456495464366E-3</c:v>
                </c:pt>
                <c:pt idx="4">
                  <c:v>9.9994788592160124E-5</c:v>
                </c:pt>
                <c:pt idx="5">
                  <c:v>-0.21514125943975279</c:v>
                </c:pt>
                <c:pt idx="6">
                  <c:v>-1.1421798927117085E-2</c:v>
                </c:pt>
                <c:pt idx="7">
                  <c:v>-7.595324016065373E-5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AA-4688-A0F6-3D0034E8F0C3}"/>
            </c:ext>
          </c:extLst>
        </c:ser>
        <c:ser>
          <c:idx val="7"/>
          <c:order val="7"/>
          <c:tx>
            <c:strRef>
              <c:f>[1]CO_VA!$A$134:$B$134</c:f>
              <c:strCache>
                <c:ptCount val="2"/>
                <c:pt idx="0">
                  <c:v>LAC</c:v>
                </c:pt>
                <c:pt idx="1">
                  <c:v>Re-processing of secondary plastic into new plastic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[1]CO_VA!$C$134:$J$134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AA-4688-A0F6-3D0034E8F0C3}"/>
            </c:ext>
          </c:extLst>
        </c:ser>
        <c:ser>
          <c:idx val="8"/>
          <c:order val="8"/>
          <c:tx>
            <c:strRef>
              <c:f>[1]CO_VA!$A$135:$B$135</c:f>
              <c:strCache>
                <c:ptCount val="2"/>
                <c:pt idx="0">
                  <c:v>LAC</c:v>
                </c:pt>
                <c:pt idx="1">
                  <c:v>P&amp;N Fertilizer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[1]CO_VA!$C$135:$J$135</c:f>
              <c:numCache>
                <c:formatCode>General</c:formatCode>
                <c:ptCount val="8"/>
                <c:pt idx="0">
                  <c:v>1.182286696642936E-8</c:v>
                </c:pt>
                <c:pt idx="1">
                  <c:v>1.182286696642936E-8</c:v>
                </c:pt>
                <c:pt idx="2">
                  <c:v>2.0192740259125288E-7</c:v>
                </c:pt>
                <c:pt idx="3">
                  <c:v>-7.9809554685891305E-4</c:v>
                </c:pt>
                <c:pt idx="4">
                  <c:v>3.1415033568495534E-5</c:v>
                </c:pt>
                <c:pt idx="5">
                  <c:v>-6.2798968946454802E-3</c:v>
                </c:pt>
                <c:pt idx="6">
                  <c:v>-9.0320840455986665E-3</c:v>
                </c:pt>
                <c:pt idx="7">
                  <c:v>-5.1124234991739148E-5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AA-4688-A0F6-3D0034E8F0C3}"/>
            </c:ext>
          </c:extLst>
        </c:ser>
        <c:ser>
          <c:idx val="9"/>
          <c:order val="9"/>
          <c:tx>
            <c:strRef>
              <c:f>[1]CO_VA!$A$136:$B$136</c:f>
              <c:strCache>
                <c:ptCount val="2"/>
                <c:pt idx="0">
                  <c:v>LAC</c:v>
                </c:pt>
                <c:pt idx="1">
                  <c:v>Manufacture of rubber and plastic products (25)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[1]CO_VA!$C$136:$J$136</c:f>
              <c:numCache>
                <c:formatCode>General</c:formatCode>
                <c:ptCount val="8"/>
                <c:pt idx="0">
                  <c:v>3.0067145753258E-8</c:v>
                </c:pt>
                <c:pt idx="1">
                  <c:v>3.0067145753258E-8</c:v>
                </c:pt>
                <c:pt idx="2">
                  <c:v>6.4970667354431329E-7</c:v>
                </c:pt>
                <c:pt idx="3">
                  <c:v>-1.3401277732195481E-3</c:v>
                </c:pt>
                <c:pt idx="4">
                  <c:v>2.0222446498143341E-4</c:v>
                </c:pt>
                <c:pt idx="5">
                  <c:v>-0.31576854350582756</c:v>
                </c:pt>
                <c:pt idx="6">
                  <c:v>-2.0247170769701926E-2</c:v>
                </c:pt>
                <c:pt idx="7">
                  <c:v>-7.2345362558970963E-5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AA-4688-A0F6-3D0034E8F0C3}"/>
            </c:ext>
          </c:extLst>
        </c:ser>
        <c:ser>
          <c:idx val="10"/>
          <c:order val="10"/>
          <c:tx>
            <c:strRef>
              <c:f>[1]CO_VA!$A$137:$B$137</c:f>
              <c:strCache>
                <c:ptCount val="2"/>
                <c:pt idx="0">
                  <c:v>LAC</c:v>
                </c:pt>
                <c:pt idx="1">
                  <c:v>Manufacturing of glass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[1]CO_VA!$C$137:$J$137</c:f>
              <c:numCache>
                <c:formatCode>General</c:formatCode>
                <c:ptCount val="8"/>
                <c:pt idx="0">
                  <c:v>3.0993266293104049E-8</c:v>
                </c:pt>
                <c:pt idx="1">
                  <c:v>3.0993266293104049E-8</c:v>
                </c:pt>
                <c:pt idx="2">
                  <c:v>9.0878994662155674E-7</c:v>
                </c:pt>
                <c:pt idx="3">
                  <c:v>-6.7528599654735275E-4</c:v>
                </c:pt>
                <c:pt idx="4">
                  <c:v>9.1729823499587208E-5</c:v>
                </c:pt>
                <c:pt idx="5">
                  <c:v>-8.17842847412068E-3</c:v>
                </c:pt>
                <c:pt idx="6">
                  <c:v>-2.1976161923153874E-2</c:v>
                </c:pt>
                <c:pt idx="7">
                  <c:v>-5.1782961602335485E-5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AA-4688-A0F6-3D0034E8F0C3}"/>
            </c:ext>
          </c:extLst>
        </c:ser>
        <c:ser>
          <c:idx val="11"/>
          <c:order val="11"/>
          <c:tx>
            <c:strRef>
              <c:f>[1]CO_VA!$A$138:$B$138</c:f>
              <c:strCache>
                <c:ptCount val="2"/>
                <c:pt idx="0">
                  <c:v>LAC</c:v>
                </c:pt>
                <c:pt idx="1">
                  <c:v>Re-processing of secondary glass into new glass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[1]CO_VA!$C$138:$J$138</c:f>
              <c:numCache>
                <c:formatCode>General</c:formatCode>
                <c:ptCount val="8"/>
                <c:pt idx="0">
                  <c:v>6.3761303573825991E-9</c:v>
                </c:pt>
                <c:pt idx="1">
                  <c:v>6.3761303573825991E-9</c:v>
                </c:pt>
                <c:pt idx="2">
                  <c:v>2.6213771090508636E-7</c:v>
                </c:pt>
                <c:pt idx="3">
                  <c:v>-4.4313430922449012E-4</c:v>
                </c:pt>
                <c:pt idx="4">
                  <c:v>5.6491487126944459E-5</c:v>
                </c:pt>
                <c:pt idx="5">
                  <c:v>-4.7845003673655578E-3</c:v>
                </c:pt>
                <c:pt idx="6">
                  <c:v>-8.6331968300597424E-3</c:v>
                </c:pt>
                <c:pt idx="7">
                  <c:v>-5.8610933979147951E-5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AA-4688-A0F6-3D0034E8F0C3}"/>
            </c:ext>
          </c:extLst>
        </c:ser>
        <c:ser>
          <c:idx val="12"/>
          <c:order val="12"/>
          <c:tx>
            <c:strRef>
              <c:f>[1]CO_VA!$A$139:$B$139</c:f>
              <c:strCache>
                <c:ptCount val="2"/>
                <c:pt idx="0">
                  <c:v>LAC</c:v>
                </c:pt>
                <c:pt idx="1">
                  <c:v>Manufacturing construction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[1]CO_VA!$C$139:$J$139</c:f>
              <c:numCache>
                <c:formatCode>General</c:formatCode>
                <c:ptCount val="8"/>
                <c:pt idx="0">
                  <c:v>1.0197218491984195E-8</c:v>
                </c:pt>
                <c:pt idx="1">
                  <c:v>1.0197218491984195E-8</c:v>
                </c:pt>
                <c:pt idx="2">
                  <c:v>4.5908451963269935E-7</c:v>
                </c:pt>
                <c:pt idx="3">
                  <c:v>-0.17499017391046501</c:v>
                </c:pt>
                <c:pt idx="4">
                  <c:v>9.0438141420089496E-5</c:v>
                </c:pt>
                <c:pt idx="5">
                  <c:v>-3.2611375843203203E-3</c:v>
                </c:pt>
                <c:pt idx="6">
                  <c:v>-1.0231423277541181E-2</c:v>
                </c:pt>
                <c:pt idx="7">
                  <c:v>-3.563356152752923E-5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9AA-4688-A0F6-3D0034E8F0C3}"/>
            </c:ext>
          </c:extLst>
        </c:ser>
        <c:ser>
          <c:idx val="13"/>
          <c:order val="13"/>
          <c:tx>
            <c:strRef>
              <c:f>[1]CO_VA!$A$140:$B$140</c:f>
              <c:strCache>
                <c:ptCount val="2"/>
                <c:pt idx="0">
                  <c:v>LAC</c:v>
                </c:pt>
                <c:pt idx="1">
                  <c:v>Re-processing Fly-ash into clinker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[1]CO_VA!$C$140:$J$140</c:f>
              <c:numCache>
                <c:formatCode>General</c:formatCode>
                <c:ptCount val="8"/>
                <c:pt idx="0">
                  <c:v>6.3761020845889731E-9</c:v>
                </c:pt>
                <c:pt idx="1">
                  <c:v>6.3761020845889731E-9</c:v>
                </c:pt>
                <c:pt idx="2">
                  <c:v>2.6213774132071537E-7</c:v>
                </c:pt>
                <c:pt idx="3">
                  <c:v>-4.4313430917852802E-4</c:v>
                </c:pt>
                <c:pt idx="4">
                  <c:v>5.6491487194792212E-5</c:v>
                </c:pt>
                <c:pt idx="5">
                  <c:v>-4.7845003675744974E-3</c:v>
                </c:pt>
                <c:pt idx="6">
                  <c:v>-8.6331968309178806E-3</c:v>
                </c:pt>
                <c:pt idx="7">
                  <c:v>-5.8610934069767486E-5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9AA-4688-A0F6-3D0034E8F0C3}"/>
            </c:ext>
          </c:extLst>
        </c:ser>
        <c:ser>
          <c:idx val="14"/>
          <c:order val="14"/>
          <c:tx>
            <c:strRef>
              <c:f>[1]CO_VA!$A$141:$B$141</c:f>
              <c:strCache>
                <c:ptCount val="2"/>
                <c:pt idx="0">
                  <c:v>LAC</c:v>
                </c:pt>
                <c:pt idx="1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[1]CO_VA!$C$141:$J$141</c:f>
              <c:numCache>
                <c:formatCode>General</c:formatCode>
                <c:ptCount val="8"/>
                <c:pt idx="0">
                  <c:v>1.3771331078220665E-8</c:v>
                </c:pt>
                <c:pt idx="1">
                  <c:v>1.3771331078220665E-8</c:v>
                </c:pt>
                <c:pt idx="2">
                  <c:v>1.4719802888998441E-6</c:v>
                </c:pt>
                <c:pt idx="3">
                  <c:v>-2.598543328872631E-3</c:v>
                </c:pt>
                <c:pt idx="4">
                  <c:v>2.3571354469542291E-4</c:v>
                </c:pt>
                <c:pt idx="5">
                  <c:v>-0.39957593801805541</c:v>
                </c:pt>
                <c:pt idx="6">
                  <c:v>-5.6652982841441286</c:v>
                </c:pt>
                <c:pt idx="7">
                  <c:v>-1.0383754241167736E-4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9AA-4688-A0F6-3D0034E8F0C3}"/>
            </c:ext>
          </c:extLst>
        </c:ser>
        <c:ser>
          <c:idx val="15"/>
          <c:order val="15"/>
          <c:tx>
            <c:strRef>
              <c:f>[1]CO_VA!$A$142:$B$142</c:f>
              <c:strCache>
                <c:ptCount val="2"/>
                <c:pt idx="0">
                  <c:v>LAC</c:v>
                </c:pt>
                <c:pt idx="1">
                  <c:v>Recycling Steel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[1]CO_VA!$C$142:$J$142</c:f>
              <c:numCache>
                <c:formatCode>General</c:formatCode>
                <c:ptCount val="8"/>
                <c:pt idx="0">
                  <c:v>7.0252047521656167E-9</c:v>
                </c:pt>
                <c:pt idx="1">
                  <c:v>7.0252047521656167E-9</c:v>
                </c:pt>
                <c:pt idx="2">
                  <c:v>1.5132689819476649E-6</c:v>
                </c:pt>
                <c:pt idx="3">
                  <c:v>-1.6696589705022912E-3</c:v>
                </c:pt>
                <c:pt idx="4">
                  <c:v>2.9486269969460516E-4</c:v>
                </c:pt>
                <c:pt idx="5">
                  <c:v>0.76508573972594829</c:v>
                </c:pt>
                <c:pt idx="6">
                  <c:v>0.26176408159470599</c:v>
                </c:pt>
                <c:pt idx="7">
                  <c:v>-1.0792651278088542E-4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9AA-4688-A0F6-3D0034E8F0C3}"/>
            </c:ext>
          </c:extLst>
        </c:ser>
        <c:ser>
          <c:idx val="16"/>
          <c:order val="16"/>
          <c:tx>
            <c:strRef>
              <c:f>[1]CO_VA!$A$143:$B$143</c:f>
              <c:strCache>
                <c:ptCount val="2"/>
                <c:pt idx="0">
                  <c:v>LAC</c:v>
                </c:pt>
                <c:pt idx="1">
                  <c:v>Re-processing of secondary preciuos metals into new preciuos metals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[1]CO_VA!$C$143:$J$143</c:f>
              <c:numCache>
                <c:formatCode>General</c:formatCode>
                <c:ptCount val="8"/>
                <c:pt idx="0">
                  <c:v>6.387539872096745E-9</c:v>
                </c:pt>
                <c:pt idx="1">
                  <c:v>6.387539872096745E-9</c:v>
                </c:pt>
                <c:pt idx="2">
                  <c:v>2.7117591133937954E-7</c:v>
                </c:pt>
                <c:pt idx="3">
                  <c:v>-4.4615500642389316E-4</c:v>
                </c:pt>
                <c:pt idx="4">
                  <c:v>5.6752848822817923E-5</c:v>
                </c:pt>
                <c:pt idx="5">
                  <c:v>-5.6172604992782331E-3</c:v>
                </c:pt>
                <c:pt idx="6">
                  <c:v>-8.6408087215060232E-3</c:v>
                </c:pt>
                <c:pt idx="7">
                  <c:v>-5.8576461595739967E-5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9AA-4688-A0F6-3D0034E8F0C3}"/>
            </c:ext>
          </c:extLst>
        </c:ser>
        <c:ser>
          <c:idx val="17"/>
          <c:order val="17"/>
          <c:tx>
            <c:strRef>
              <c:f>[1]CO_VA!$A$144:$B$144</c:f>
              <c:strCache>
                <c:ptCount val="2"/>
                <c:pt idx="0">
                  <c:v>LAC</c:v>
                </c:pt>
                <c:pt idx="1">
                  <c:v>Manufacturing aluminium production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[1]CO_VA!$C$144:$J$144</c:f>
              <c:numCache>
                <c:formatCode>General</c:formatCode>
                <c:ptCount val="8"/>
                <c:pt idx="0">
                  <c:v>1.4563598786318487E-8</c:v>
                </c:pt>
                <c:pt idx="1">
                  <c:v>1.4563598786318487E-8</c:v>
                </c:pt>
                <c:pt idx="2">
                  <c:v>2.8910587618401037E-6</c:v>
                </c:pt>
                <c:pt idx="3">
                  <c:v>-1.0296490059091929E-3</c:v>
                </c:pt>
                <c:pt idx="4">
                  <c:v>1.7686209599045421E-4</c:v>
                </c:pt>
                <c:pt idx="5">
                  <c:v>-2.5698115358392094E-2</c:v>
                </c:pt>
                <c:pt idx="6">
                  <c:v>-0.1334159683630112</c:v>
                </c:pt>
                <c:pt idx="7">
                  <c:v>-1.0315774432475251E-4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9AA-4688-A0F6-3D0034E8F0C3}"/>
            </c:ext>
          </c:extLst>
        </c:ser>
        <c:ser>
          <c:idx val="18"/>
          <c:order val="18"/>
          <c:tx>
            <c:strRef>
              <c:f>[1]CO_VA!$A$145:$B$145</c:f>
              <c:strCache>
                <c:ptCount val="2"/>
                <c:pt idx="0">
                  <c:v>LAC</c:v>
                </c:pt>
                <c:pt idx="1">
                  <c:v>Re-processing of secondary aluminium into new aluminium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[1]CO_VA!$C$145:$J$145</c:f>
              <c:numCache>
                <c:formatCode>General</c:formatCode>
                <c:ptCount val="8"/>
                <c:pt idx="0">
                  <c:v>6.3878689291377128E-9</c:v>
                </c:pt>
                <c:pt idx="1">
                  <c:v>6.3878689291377128E-9</c:v>
                </c:pt>
                <c:pt idx="2">
                  <c:v>2.7117614233058182E-7</c:v>
                </c:pt>
                <c:pt idx="3">
                  <c:v>-4.4615500623168124E-4</c:v>
                </c:pt>
                <c:pt idx="4">
                  <c:v>5.6752849058017072E-5</c:v>
                </c:pt>
                <c:pt idx="5">
                  <c:v>-5.6172604990954098E-3</c:v>
                </c:pt>
                <c:pt idx="6">
                  <c:v>-8.6408087213872328E-3</c:v>
                </c:pt>
                <c:pt idx="7">
                  <c:v>-5.8576461555718615E-5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9AA-4688-A0F6-3D0034E8F0C3}"/>
            </c:ext>
          </c:extLst>
        </c:ser>
        <c:ser>
          <c:idx val="19"/>
          <c:order val="19"/>
          <c:tx>
            <c:strRef>
              <c:f>[1]CO_VA!$A$146:$B$146</c:f>
              <c:strCache>
                <c:ptCount val="2"/>
                <c:pt idx="0">
                  <c:v>LAC</c:v>
                </c:pt>
                <c:pt idx="1">
                  <c:v>Re-processing of secondary lead into new lead, zinc and tin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[1]CO_VA!$C$146:$J$146</c:f>
              <c:numCache>
                <c:formatCode>General</c:formatCode>
                <c:ptCount val="8"/>
                <c:pt idx="0">
                  <c:v>6.3875074559000585E-9</c:v>
                </c:pt>
                <c:pt idx="1">
                  <c:v>6.3875074559000585E-9</c:v>
                </c:pt>
                <c:pt idx="2">
                  <c:v>2.711759834828287E-7</c:v>
                </c:pt>
                <c:pt idx="3">
                  <c:v>-4.4615500667247675E-4</c:v>
                </c:pt>
                <c:pt idx="4">
                  <c:v>5.6752848749857236E-5</c:v>
                </c:pt>
                <c:pt idx="5">
                  <c:v>-5.6172604993018193E-3</c:v>
                </c:pt>
                <c:pt idx="6">
                  <c:v>-8.6408087216375239E-3</c:v>
                </c:pt>
                <c:pt idx="7">
                  <c:v>-5.8576461829883326E-5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9AA-4688-A0F6-3D0034E8F0C3}"/>
            </c:ext>
          </c:extLst>
        </c:ser>
        <c:ser>
          <c:idx val="20"/>
          <c:order val="20"/>
          <c:tx>
            <c:strRef>
              <c:f>[1]CO_VA!$A$147:$B$147</c:f>
              <c:strCache>
                <c:ptCount val="2"/>
                <c:pt idx="0">
                  <c:v>LAC</c:v>
                </c:pt>
                <c:pt idx="1">
                  <c:v>Re-processing of secondary copper into new copper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[1]CO_VA!$C$147:$J$147</c:f>
              <c:numCache>
                <c:formatCode>General</c:formatCode>
                <c:ptCount val="8"/>
                <c:pt idx="0">
                  <c:v>6.3878019727369116E-9</c:v>
                </c:pt>
                <c:pt idx="1">
                  <c:v>6.3878019727369116E-9</c:v>
                </c:pt>
                <c:pt idx="2">
                  <c:v>2.7117599151384035E-7</c:v>
                </c:pt>
                <c:pt idx="3">
                  <c:v>-4.4615500644374761E-4</c:v>
                </c:pt>
                <c:pt idx="4">
                  <c:v>5.6752848777818512E-5</c:v>
                </c:pt>
                <c:pt idx="5">
                  <c:v>-5.6172604991293973E-3</c:v>
                </c:pt>
                <c:pt idx="6">
                  <c:v>-8.6408087215222567E-3</c:v>
                </c:pt>
                <c:pt idx="7">
                  <c:v>-5.8576461703193225E-5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9AA-4688-A0F6-3D0034E8F0C3}"/>
            </c:ext>
          </c:extLst>
        </c:ser>
        <c:ser>
          <c:idx val="21"/>
          <c:order val="21"/>
          <c:tx>
            <c:strRef>
              <c:f>[1]CO_VA!$A$148:$B$148</c:f>
              <c:strCache>
                <c:ptCount val="2"/>
                <c:pt idx="0">
                  <c:v>LAC</c:v>
                </c:pt>
                <c:pt idx="1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[1]CO_VA!$C$148:$J$148</c:f>
              <c:numCache>
                <c:formatCode>General</c:formatCode>
                <c:ptCount val="8"/>
                <c:pt idx="0">
                  <c:v>6.3874953039006672E-9</c:v>
                </c:pt>
                <c:pt idx="1">
                  <c:v>6.3874953039006672E-9</c:v>
                </c:pt>
                <c:pt idx="2">
                  <c:v>2.7117595854002376E-7</c:v>
                </c:pt>
                <c:pt idx="3">
                  <c:v>-4.4615500675121043E-4</c:v>
                </c:pt>
                <c:pt idx="4">
                  <c:v>5.675284862941075E-5</c:v>
                </c:pt>
                <c:pt idx="5">
                  <c:v>-5.617260499528859E-3</c:v>
                </c:pt>
                <c:pt idx="6">
                  <c:v>-8.6408087216842122E-3</c:v>
                </c:pt>
                <c:pt idx="7">
                  <c:v>-5.8576461658793797E-5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9AA-4688-A0F6-3D0034E8F0C3}"/>
            </c:ext>
          </c:extLst>
        </c:ser>
        <c:ser>
          <c:idx val="22"/>
          <c:order val="22"/>
          <c:tx>
            <c:strRef>
              <c:f>[1]CO_VA!$A$149:$B$149</c:f>
              <c:strCache>
                <c:ptCount val="2"/>
                <c:pt idx="0">
                  <c:v>LAC</c:v>
                </c:pt>
                <c:pt idx="1">
                  <c:v>Recycling of waste and scrap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[1]CO_VA!$C$149:$J$149</c:f>
              <c:numCache>
                <c:formatCode>General</c:formatCode>
                <c:ptCount val="8"/>
                <c:pt idx="0">
                  <c:v>2.1863316376710896E-8</c:v>
                </c:pt>
                <c:pt idx="1">
                  <c:v>2.1863316376710896E-8</c:v>
                </c:pt>
                <c:pt idx="2">
                  <c:v>7.2870481932495013E-2</c:v>
                </c:pt>
                <c:pt idx="3">
                  <c:v>1.4967647660470575E-2</c:v>
                </c:pt>
                <c:pt idx="4">
                  <c:v>6.0229573645259008E-4</c:v>
                </c:pt>
                <c:pt idx="5">
                  <c:v>0.15444072286016539</c:v>
                </c:pt>
                <c:pt idx="6">
                  <c:v>-1.6232908700379193E-2</c:v>
                </c:pt>
                <c:pt idx="7">
                  <c:v>-5.7206826933893229E-5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9AA-4688-A0F6-3D0034E8F0C3}"/>
            </c:ext>
          </c:extLst>
        </c:ser>
        <c:ser>
          <c:idx val="23"/>
          <c:order val="23"/>
          <c:tx>
            <c:strRef>
              <c:f>[1]CO_VA!$A$150:$B$150</c:f>
              <c:strCache>
                <c:ptCount val="2"/>
                <c:pt idx="0">
                  <c:v>LAC</c:v>
                </c:pt>
                <c:pt idx="1">
                  <c:v>Recycling of bottles by direct reuse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[1]CO_VA!$C$150:$J$150</c:f>
              <c:numCache>
                <c:formatCode>General</c:formatCode>
                <c:ptCount val="8"/>
                <c:pt idx="0">
                  <c:v>3.0636526222338856E-8</c:v>
                </c:pt>
                <c:pt idx="1">
                  <c:v>3.0636526222338856E-8</c:v>
                </c:pt>
                <c:pt idx="2">
                  <c:v>1.659355818868198E-3</c:v>
                </c:pt>
                <c:pt idx="3">
                  <c:v>4.2746283663899357E-5</c:v>
                </c:pt>
                <c:pt idx="4">
                  <c:v>1.0262890618699637E-3</c:v>
                </c:pt>
                <c:pt idx="5">
                  <c:v>-2.8728869737537441E-3</c:v>
                </c:pt>
                <c:pt idx="6">
                  <c:v>-2.2160044056377635E-2</c:v>
                </c:pt>
                <c:pt idx="7">
                  <c:v>-6.0045840338732741E-5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9AA-4688-A0F6-3D0034E8F0C3}"/>
            </c:ext>
          </c:extLst>
        </c:ser>
        <c:ser>
          <c:idx val="24"/>
          <c:order val="24"/>
          <c:tx>
            <c:strRef>
              <c:f>[1]CO_VA!$A$151:$B$151</c:f>
              <c:strCache>
                <c:ptCount val="2"/>
                <c:pt idx="0">
                  <c:v>LAC</c:v>
                </c:pt>
                <c:pt idx="1">
                  <c:v>Production power non-renewable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[1]CO_VA!$C$151:$J$151</c:f>
              <c:numCache>
                <c:formatCode>General</c:formatCode>
                <c:ptCount val="8"/>
                <c:pt idx="0">
                  <c:v>-7.5432071890390751E-6</c:v>
                </c:pt>
                <c:pt idx="1">
                  <c:v>-7.5432071890390751E-6</c:v>
                </c:pt>
                <c:pt idx="2">
                  <c:v>7.572303529364878E-7</c:v>
                </c:pt>
                <c:pt idx="3">
                  <c:v>-1.3989853518989177E-3</c:v>
                </c:pt>
                <c:pt idx="4">
                  <c:v>3.6046012755375136E-4</c:v>
                </c:pt>
                <c:pt idx="5">
                  <c:v>-7.8691287624250063E-3</c:v>
                </c:pt>
                <c:pt idx="6">
                  <c:v>-2.8824969763362029E-2</c:v>
                </c:pt>
                <c:pt idx="7">
                  <c:v>-2.7193582665882485E-2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9AA-4688-A0F6-3D0034E8F0C3}"/>
            </c:ext>
          </c:extLst>
        </c:ser>
        <c:ser>
          <c:idx val="25"/>
          <c:order val="25"/>
          <c:tx>
            <c:strRef>
              <c:f>[1]CO_VA!$A$152:$B$152</c:f>
              <c:strCache>
                <c:ptCount val="2"/>
                <c:pt idx="0">
                  <c:v>LAC</c:v>
                </c:pt>
                <c:pt idx="1">
                  <c:v>Production power renewable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[1]CO_VA!$C$152:$J$152</c:f>
              <c:numCache>
                <c:formatCode>General</c:formatCode>
                <c:ptCount val="8"/>
                <c:pt idx="0">
                  <c:v>2.0417924193880016E-5</c:v>
                </c:pt>
                <c:pt idx="1">
                  <c:v>2.0417924193880016E-5</c:v>
                </c:pt>
                <c:pt idx="2">
                  <c:v>6.2479593167623732E-7</c:v>
                </c:pt>
                <c:pt idx="3">
                  <c:v>-1.2775560977809214E-3</c:v>
                </c:pt>
                <c:pt idx="4">
                  <c:v>1.9260697047772859E-4</c:v>
                </c:pt>
                <c:pt idx="5">
                  <c:v>-1.451171761142858E-2</c:v>
                </c:pt>
                <c:pt idx="6">
                  <c:v>-3.4367055940574182E-2</c:v>
                </c:pt>
                <c:pt idx="7">
                  <c:v>-5.0548058276917137E-5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9AA-4688-A0F6-3D0034E8F0C3}"/>
            </c:ext>
          </c:extLst>
        </c:ser>
        <c:ser>
          <c:idx val="26"/>
          <c:order val="26"/>
          <c:tx>
            <c:strRef>
              <c:f>[1]CO_VA!$A$153:$B$153</c:f>
              <c:strCache>
                <c:ptCount val="2"/>
                <c:pt idx="0">
                  <c:v>LAC</c:v>
                </c:pt>
                <c:pt idx="1">
                  <c:v>Production of electricity by biomass and waste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[1]CO_VA!$C$153:$J$153</c:f>
              <c:numCache>
                <c:formatCode>General</c:formatCode>
                <c:ptCount val="8"/>
                <c:pt idx="0">
                  <c:v>2.12025715136367E-8</c:v>
                </c:pt>
                <c:pt idx="1">
                  <c:v>2.12025715136367E-8</c:v>
                </c:pt>
                <c:pt idx="2">
                  <c:v>1.8752603639055887E-4</c:v>
                </c:pt>
                <c:pt idx="3">
                  <c:v>1.1054420453024035E-4</c:v>
                </c:pt>
                <c:pt idx="4">
                  <c:v>1.2510816418624805E-3</c:v>
                </c:pt>
                <c:pt idx="5">
                  <c:v>-9.8565333600967794E-3</c:v>
                </c:pt>
                <c:pt idx="6">
                  <c:v>-2.984464197957841E-2</c:v>
                </c:pt>
                <c:pt idx="7">
                  <c:v>-6.3968941985939685E-5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9AA-4688-A0F6-3D0034E8F0C3}"/>
            </c:ext>
          </c:extLst>
        </c:ser>
        <c:ser>
          <c:idx val="27"/>
          <c:order val="27"/>
          <c:tx>
            <c:strRef>
              <c:f>[1]CO_VA!$A$154:$B$154</c:f>
              <c:strCache>
                <c:ptCount val="2"/>
                <c:pt idx="0">
                  <c:v>LAC</c:v>
                </c:pt>
                <c:pt idx="1">
                  <c:v>Production power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[1]CO_VA!$C$154:$J$154</c:f>
              <c:numCache>
                <c:formatCode>General</c:formatCode>
                <c:ptCount val="8"/>
                <c:pt idx="0">
                  <c:v>7.7928180486779153E-8</c:v>
                </c:pt>
                <c:pt idx="1">
                  <c:v>7.7928180486779153E-8</c:v>
                </c:pt>
                <c:pt idx="2">
                  <c:v>5.0376218439019287E-6</c:v>
                </c:pt>
                <c:pt idx="3">
                  <c:v>-6.3621957158707882E-4</c:v>
                </c:pt>
                <c:pt idx="4">
                  <c:v>1.7688068059446233E-3</c:v>
                </c:pt>
                <c:pt idx="5">
                  <c:v>-1.1377627151959304E-2</c:v>
                </c:pt>
                <c:pt idx="6">
                  <c:v>-4.6011182524487937E-2</c:v>
                </c:pt>
                <c:pt idx="7">
                  <c:v>-1.1195936711024614E-4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9AA-4688-A0F6-3D0034E8F0C3}"/>
            </c:ext>
          </c:extLst>
        </c:ser>
        <c:ser>
          <c:idx val="28"/>
          <c:order val="28"/>
          <c:tx>
            <c:strRef>
              <c:f>[1]CO_VA!$A$155:$B$155</c:f>
              <c:strCache>
                <c:ptCount val="2"/>
                <c:pt idx="0">
                  <c:v>LAC</c:v>
                </c:pt>
                <c:pt idx="1">
                  <c:v>Manufacturing 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[1]CO_VA!$C$155:$J$155</c:f>
              <c:numCache>
                <c:formatCode>General</c:formatCode>
                <c:ptCount val="8"/>
                <c:pt idx="0">
                  <c:v>3.2082660373733168E-9</c:v>
                </c:pt>
                <c:pt idx="1">
                  <c:v>3.2082660373733168E-9</c:v>
                </c:pt>
                <c:pt idx="2">
                  <c:v>7.1161653195989644E-8</c:v>
                </c:pt>
                <c:pt idx="3">
                  <c:v>-2.4092716003304269E-4</c:v>
                </c:pt>
                <c:pt idx="4">
                  <c:v>4.655091834759209E-5</c:v>
                </c:pt>
                <c:pt idx="5">
                  <c:v>-7.980699716851155E-4</c:v>
                </c:pt>
                <c:pt idx="6">
                  <c:v>-3.6605982488893923E-3</c:v>
                </c:pt>
                <c:pt idx="7">
                  <c:v>-9.0792362753187976E-6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9AA-4688-A0F6-3D0034E8F0C3}"/>
            </c:ext>
          </c:extLst>
        </c:ser>
        <c:ser>
          <c:idx val="29"/>
          <c:order val="29"/>
          <c:tx>
            <c:strRef>
              <c:f>[1]CO_VA!$A$156:$B$156</c:f>
              <c:strCache>
                <c:ptCount val="2"/>
                <c:pt idx="0">
                  <c:v>LAC</c:v>
                </c:pt>
                <c:pt idx="1">
                  <c:v>Recycling construction material into aggregates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[1]CO_VA!$C$156:$J$156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9AA-4688-A0F6-3D0034E8F0C3}"/>
            </c:ext>
          </c:extLst>
        </c:ser>
        <c:ser>
          <c:idx val="30"/>
          <c:order val="30"/>
          <c:tx>
            <c:strRef>
              <c:f>[1]CO_VA!$A$157:$B$157</c:f>
              <c:strCache>
                <c:ptCount val="2"/>
                <c:pt idx="0">
                  <c:v>LAC</c:v>
                </c:pt>
                <c:pt idx="1">
                  <c:v>Service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[1]CO_VA!$C$157:$J$157</c:f>
              <c:numCache>
                <c:formatCode>General</c:formatCode>
                <c:ptCount val="8"/>
                <c:pt idx="0">
                  <c:v>3.0082615454346215E-8</c:v>
                </c:pt>
                <c:pt idx="1">
                  <c:v>3.0082615454346215E-8</c:v>
                </c:pt>
                <c:pt idx="2">
                  <c:v>3.1010048707707711E-7</c:v>
                </c:pt>
                <c:pt idx="3">
                  <c:v>-4.656929579534559E-4</c:v>
                </c:pt>
                <c:pt idx="4">
                  <c:v>9.3026086807608899E-5</c:v>
                </c:pt>
                <c:pt idx="5">
                  <c:v>-4.3940042080606746E-3</c:v>
                </c:pt>
                <c:pt idx="6">
                  <c:v>-1.1342720516890071E-2</c:v>
                </c:pt>
                <c:pt idx="7">
                  <c:v>-5.3841048834154943E-5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9AA-4688-A0F6-3D0034E8F0C3}"/>
            </c:ext>
          </c:extLst>
        </c:ser>
        <c:ser>
          <c:idx val="31"/>
          <c:order val="31"/>
          <c:tx>
            <c:strRef>
              <c:f>[1]CO_VA!$A$158:$B$158</c:f>
              <c:strCache>
                <c:ptCount val="2"/>
                <c:pt idx="0">
                  <c:v>LAC</c:v>
                </c:pt>
                <c:pt idx="1">
                  <c:v>Waste treatment incineration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[1]CO_VA!$C$158:$J$158</c:f>
              <c:numCache>
                <c:formatCode>General</c:formatCode>
                <c:ptCount val="8"/>
                <c:pt idx="0">
                  <c:v>3.0625728593709836E-8</c:v>
                </c:pt>
                <c:pt idx="1">
                  <c:v>3.0625728593709836E-8</c:v>
                </c:pt>
                <c:pt idx="2">
                  <c:v>1.6576209914684371E-3</c:v>
                </c:pt>
                <c:pt idx="3">
                  <c:v>4.2393154221888927E-5</c:v>
                </c:pt>
                <c:pt idx="4">
                  <c:v>1.025709242415345E-3</c:v>
                </c:pt>
                <c:pt idx="5">
                  <c:v>-2.8751030045748439E-3</c:v>
                </c:pt>
                <c:pt idx="6">
                  <c:v>-2.2149858955729858E-2</c:v>
                </c:pt>
                <c:pt idx="7">
                  <c:v>-6.0061923613318449E-5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9AA-4688-A0F6-3D0034E8F0C3}"/>
            </c:ext>
          </c:extLst>
        </c:ser>
        <c:ser>
          <c:idx val="32"/>
          <c:order val="32"/>
          <c:tx>
            <c:strRef>
              <c:f>[1]CO_VA!$A$159:$B$159</c:f>
              <c:strCache>
                <c:ptCount val="2"/>
                <c:pt idx="0">
                  <c:v>LAC</c:v>
                </c:pt>
                <c:pt idx="1">
                  <c:v>Waste treatment hazardous 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[1]CO_VA!$C$159:$J$159</c:f>
              <c:numCache>
                <c:formatCode>General</c:formatCode>
                <c:ptCount val="8"/>
                <c:pt idx="0">
                  <c:v>1.3644371617370188E-8</c:v>
                </c:pt>
                <c:pt idx="1">
                  <c:v>1.3644371617370188E-8</c:v>
                </c:pt>
                <c:pt idx="2">
                  <c:v>8.9201496705812062E-5</c:v>
                </c:pt>
                <c:pt idx="3">
                  <c:v>9.7539611507750524E-3</c:v>
                </c:pt>
                <c:pt idx="4">
                  <c:v>0.93659637486269132</c:v>
                </c:pt>
                <c:pt idx="5">
                  <c:v>-5.1411839709033548E-2</c:v>
                </c:pt>
                <c:pt idx="6">
                  <c:v>-0.3239453831355949</c:v>
                </c:pt>
                <c:pt idx="7">
                  <c:v>-4.2870139017961369E-5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9AA-4688-A0F6-3D0034E8F0C3}"/>
            </c:ext>
          </c:extLst>
        </c:ser>
        <c:ser>
          <c:idx val="33"/>
          <c:order val="33"/>
          <c:tx>
            <c:strRef>
              <c:f>[1]CO_VA!$A$160:$B$160</c:f>
              <c:strCache>
                <c:ptCount val="2"/>
                <c:pt idx="0">
                  <c:v>LAC</c:v>
                </c:pt>
                <c:pt idx="1">
                  <c:v>Biogasification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[1]CO_VA!$C$160:$J$160</c:f>
              <c:numCache>
                <c:formatCode>General</c:formatCode>
                <c:ptCount val="8"/>
                <c:pt idx="0">
                  <c:v>3.0641595737838275E-8</c:v>
                </c:pt>
                <c:pt idx="1">
                  <c:v>3.0641595737838275E-8</c:v>
                </c:pt>
                <c:pt idx="2">
                  <c:v>1.6594615836803407E-3</c:v>
                </c:pt>
                <c:pt idx="3">
                  <c:v>4.2745762723111203E-5</c:v>
                </c:pt>
                <c:pt idx="4">
                  <c:v>1.0263546868821227E-3</c:v>
                </c:pt>
                <c:pt idx="5">
                  <c:v>-2.8731016179678491E-3</c:v>
                </c:pt>
                <c:pt idx="6">
                  <c:v>-2.2161514193473439E-2</c:v>
                </c:pt>
                <c:pt idx="7">
                  <c:v>-6.0056253071786511E-5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9AA-4688-A0F6-3D0034E8F0C3}"/>
            </c:ext>
          </c:extLst>
        </c:ser>
        <c:ser>
          <c:idx val="34"/>
          <c:order val="34"/>
          <c:tx>
            <c:strRef>
              <c:f>[1]CO_VA!$A$161:$B$161</c:f>
              <c:strCache>
                <c:ptCount val="2"/>
                <c:pt idx="0">
                  <c:v>LAC</c:v>
                </c:pt>
                <c:pt idx="1">
                  <c:v>Composting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[1]CO_VA!$C$161:$J$161</c:f>
              <c:numCache>
                <c:formatCode>General</c:formatCode>
                <c:ptCount val="8"/>
                <c:pt idx="0">
                  <c:v>1.620074991762244E-8</c:v>
                </c:pt>
                <c:pt idx="1">
                  <c:v>1.620074991762244E-8</c:v>
                </c:pt>
                <c:pt idx="2">
                  <c:v>2.1854504484972227E-4</c:v>
                </c:pt>
                <c:pt idx="3">
                  <c:v>1.4639097593063425E-2</c:v>
                </c:pt>
                <c:pt idx="4">
                  <c:v>3.2918431214911711E-2</c:v>
                </c:pt>
                <c:pt idx="5">
                  <c:v>-5.6730358119681183E-2</c:v>
                </c:pt>
                <c:pt idx="6">
                  <c:v>-0.33145988563628953</c:v>
                </c:pt>
                <c:pt idx="7">
                  <c:v>-4.4415923395663197E-5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9AA-4688-A0F6-3D0034E8F0C3}"/>
            </c:ext>
          </c:extLst>
        </c:ser>
        <c:ser>
          <c:idx val="35"/>
          <c:order val="35"/>
          <c:tx>
            <c:strRef>
              <c:f>[1]CO_VA!$A$162:$B$162</c:f>
              <c:strCache>
                <c:ptCount val="2"/>
                <c:pt idx="0">
                  <c:v>LAC</c:v>
                </c:pt>
                <c:pt idx="1">
                  <c:v>Waste water treatment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[1]CO_VA!$C$162:$J$162</c:f>
              <c:numCache>
                <c:formatCode>General</c:formatCode>
                <c:ptCount val="8"/>
                <c:pt idx="0">
                  <c:v>1.2404983108372258E-8</c:v>
                </c:pt>
                <c:pt idx="1">
                  <c:v>1.2404983108372258E-8</c:v>
                </c:pt>
                <c:pt idx="2">
                  <c:v>4.3509527926644084E-5</c:v>
                </c:pt>
                <c:pt idx="3">
                  <c:v>6.4270592771761802E-3</c:v>
                </c:pt>
                <c:pt idx="4">
                  <c:v>9.9597866024481348E-3</c:v>
                </c:pt>
                <c:pt idx="5">
                  <c:v>-5.0789984605455404E-2</c:v>
                </c:pt>
                <c:pt idx="6">
                  <c:v>-0.32058651566923879</c:v>
                </c:pt>
                <c:pt idx="7">
                  <c:v>-4.1011704014486916E-5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9AA-4688-A0F6-3D0034E8F0C3}"/>
            </c:ext>
          </c:extLst>
        </c:ser>
        <c:ser>
          <c:idx val="36"/>
          <c:order val="36"/>
          <c:tx>
            <c:strRef>
              <c:f>[1]CO_VA!$A$163:$B$163</c:f>
              <c:strCache>
                <c:ptCount val="2"/>
                <c:pt idx="0">
                  <c:v>LAC</c:v>
                </c:pt>
                <c:pt idx="1">
                  <c:v>Waste treatment landfill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[1]CO_VA!$C$126:$J$126</c:f>
              <c:strCache>
                <c:ptCount val="8"/>
                <c:pt idx="0">
                  <c:v>Intervention 6</c:v>
                </c:pt>
                <c:pt idx="1">
                  <c:v>Intervention 7</c:v>
                </c:pt>
                <c:pt idx="2">
                  <c:v>Intervention 8</c:v>
                </c:pt>
                <c:pt idx="3">
                  <c:v>Intervention 9</c:v>
                </c:pt>
                <c:pt idx="4">
                  <c:v>Intervention 10</c:v>
                </c:pt>
                <c:pt idx="5">
                  <c:v>Intervention 11</c:v>
                </c:pt>
                <c:pt idx="6">
                  <c:v>Intervention 12</c:v>
                </c:pt>
                <c:pt idx="7">
                  <c:v>Intervention 13</c:v>
                </c:pt>
              </c:strCache>
            </c:strRef>
          </c:cat>
          <c:val>
            <c:numRef>
              <c:f>[1]CO_VA!$C$163:$J$163</c:f>
              <c:numCache>
                <c:formatCode>General</c:formatCode>
                <c:ptCount val="8"/>
                <c:pt idx="0">
                  <c:v>1.2717337352496934E-8</c:v>
                </c:pt>
                <c:pt idx="1">
                  <c:v>1.2717337352496934E-8</c:v>
                </c:pt>
                <c:pt idx="2">
                  <c:v>4.3465794853493427E-5</c:v>
                </c:pt>
                <c:pt idx="3">
                  <c:v>0.11694617760357462</c:v>
                </c:pt>
                <c:pt idx="4">
                  <c:v>1.1453579689176253E-2</c:v>
                </c:pt>
                <c:pt idx="5">
                  <c:v>-4.9651157761552718E-2</c:v>
                </c:pt>
                <c:pt idx="6">
                  <c:v>-0.33398542162353967</c:v>
                </c:pt>
                <c:pt idx="7">
                  <c:v>-3.9910268749219753E-5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9AA-4688-A0F6-3D0034E8F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6694511"/>
        <c:axId val="1306701231"/>
      </c:barChart>
      <c:catAx>
        <c:axId val="130669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06701231"/>
        <c:crosses val="autoZero"/>
        <c:auto val="1"/>
        <c:lblAlgn val="ctr"/>
        <c:lblOffset val="100"/>
        <c:noMultiLvlLbl val="0"/>
      </c:catAx>
      <c:valAx>
        <c:axId val="130670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0669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Relative Sectoral Impacts of Narrowing-the-Loop Interventions in Colombia Across the Triple Bottom Line Dimensions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CO_narrowing_loop!$A$4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CO_narrowing_loop!$B$4:$D$4</c:f>
              <c:numCache>
                <c:formatCode>General</c:formatCode>
                <c:ptCount val="3"/>
                <c:pt idx="0">
                  <c:v>5.447793654878687E-9</c:v>
                </c:pt>
                <c:pt idx="1">
                  <c:v>3.5788131712198513E-9</c:v>
                </c:pt>
                <c:pt idx="2">
                  <c:v>5.4477344149374309E-9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B-46E7-A3C8-9FD7517C008D}"/>
            </c:ext>
          </c:extLst>
        </c:ser>
        <c:ser>
          <c:idx val="1"/>
          <c:order val="1"/>
          <c:tx>
            <c:strRef>
              <c:f>CO_narrowing_loop!$A$5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CO_narrowing_loop!$B$5:$D$5</c:f>
              <c:numCache>
                <c:formatCode>General</c:formatCode>
                <c:ptCount val="3"/>
                <c:pt idx="0">
                  <c:v>9.645088070008223E-8</c:v>
                </c:pt>
                <c:pt idx="1">
                  <c:v>4.0755941380591917E-8</c:v>
                </c:pt>
                <c:pt idx="2">
                  <c:v>9.6450857285135568E-8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B-46E7-A3C8-9FD7517C008D}"/>
            </c:ext>
          </c:extLst>
        </c:ser>
        <c:ser>
          <c:idx val="2"/>
          <c:order val="2"/>
          <c:tx>
            <c:strRef>
              <c:f>CO_narrowing_loop!$A$6</c:f>
              <c:strCache>
                <c:ptCount val="1"/>
                <c:pt idx="0">
                  <c:v>Manufacture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CO_narrowing_loop!$B$6:$D$6</c:f>
              <c:numCache>
                <c:formatCode>General</c:formatCode>
                <c:ptCount val="3"/>
                <c:pt idx="0">
                  <c:v>8.601694044935245E-9</c:v>
                </c:pt>
                <c:pt idx="1">
                  <c:v>6.842488250551901E-9</c:v>
                </c:pt>
                <c:pt idx="2">
                  <c:v>8.6013791858784889E-9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5B-46E7-A3C8-9FD7517C008D}"/>
            </c:ext>
          </c:extLst>
        </c:ser>
        <c:ser>
          <c:idx val="3"/>
          <c:order val="3"/>
          <c:tx>
            <c:strRef>
              <c:f>CO_narrowing_loop!$A$7</c:f>
              <c:strCache>
                <c:ptCount val="1"/>
                <c:pt idx="0">
                  <c:v>Re-processing of secondary wood material into new wood material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CO_narrowing_loop!$B$7:$D$7</c:f>
              <c:numCache>
                <c:formatCode>General</c:formatCode>
                <c:ptCount val="3"/>
                <c:pt idx="0">
                  <c:v>6.3765891394803193E-9</c:v>
                </c:pt>
                <c:pt idx="1">
                  <c:v>3.9365407589733826E-9</c:v>
                </c:pt>
                <c:pt idx="2">
                  <c:v>6.3761690679551013E-9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5B-46E7-A3C8-9FD7517C008D}"/>
            </c:ext>
          </c:extLst>
        </c:ser>
        <c:ser>
          <c:idx val="4"/>
          <c:order val="4"/>
          <c:tx>
            <c:strRef>
              <c:f>CO_narrowing_loop!$A$8</c:f>
              <c:strCache>
                <c:ptCount val="1"/>
                <c:pt idx="0">
                  <c:v>Manufacturing of paper and pulp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CO_narrowing_loop!$B$8:$D$8</c:f>
              <c:numCache>
                <c:formatCode>General</c:formatCode>
                <c:ptCount val="3"/>
                <c:pt idx="0">
                  <c:v>1.5229315168909492E-8</c:v>
                </c:pt>
                <c:pt idx="1">
                  <c:v>1.2136963493032925E-8</c:v>
                </c:pt>
                <c:pt idx="2">
                  <c:v>1.5229121621538118E-8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5B-46E7-A3C8-9FD7517C008D}"/>
            </c:ext>
          </c:extLst>
        </c:ser>
        <c:ser>
          <c:idx val="5"/>
          <c:order val="5"/>
          <c:tx>
            <c:strRef>
              <c:f>CO_narrowing_loop!$A$9</c:f>
              <c:strCache>
                <c:ptCount val="1"/>
                <c:pt idx="0">
                  <c:v>Re-processing of secondary paper into new pulp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CO_narrowing_loop!$B$9:$D$9</c:f>
              <c:numCache>
                <c:formatCode>General</c:formatCode>
                <c:ptCount val="3"/>
                <c:pt idx="0">
                  <c:v>9.6017699460067103E-9</c:v>
                </c:pt>
                <c:pt idx="1">
                  <c:v>1.9749771396373378E-9</c:v>
                </c:pt>
                <c:pt idx="2">
                  <c:v>9.6015687483246842E-9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5B-46E7-A3C8-9FD7517C008D}"/>
            </c:ext>
          </c:extLst>
        </c:ser>
        <c:ser>
          <c:idx val="6"/>
          <c:order val="6"/>
          <c:tx>
            <c:strRef>
              <c:f>CO_narrowing_loop!$A$10</c:f>
              <c:strCache>
                <c:ptCount val="1"/>
                <c:pt idx="0">
                  <c:v>P&amp;N Fertilizer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CO_narrowing_loop!$B$10:$D$10</c:f>
              <c:numCache>
                <c:formatCode>General</c:formatCode>
                <c:ptCount val="3"/>
                <c:pt idx="0">
                  <c:v>1.1822683492396072E-8</c:v>
                </c:pt>
                <c:pt idx="1">
                  <c:v>9.3610868779635774E-9</c:v>
                </c:pt>
                <c:pt idx="2">
                  <c:v>1.182286696642936E-8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5B-46E7-A3C8-9FD7517C008D}"/>
            </c:ext>
          </c:extLst>
        </c:ser>
        <c:ser>
          <c:idx val="7"/>
          <c:order val="7"/>
          <c:tx>
            <c:strRef>
              <c:f>CO_narrowing_loop!$A$11</c:f>
              <c:strCache>
                <c:ptCount val="1"/>
                <c:pt idx="0">
                  <c:v>Manufacture of rubber and plastic products (25)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CO_narrowing_loop!$B$11:$D$11</c:f>
              <c:numCache>
                <c:formatCode>General</c:formatCode>
                <c:ptCount val="3"/>
                <c:pt idx="0">
                  <c:v>3.0067619948209824E-8</c:v>
                </c:pt>
                <c:pt idx="1">
                  <c:v>2.0403924102784663E-8</c:v>
                </c:pt>
                <c:pt idx="2">
                  <c:v>3.0067145753258E-8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5B-46E7-A3C8-9FD7517C008D}"/>
            </c:ext>
          </c:extLst>
        </c:ser>
        <c:ser>
          <c:idx val="8"/>
          <c:order val="8"/>
          <c:tx>
            <c:strRef>
              <c:f>CO_narrowing_loop!$A$12</c:f>
              <c:strCache>
                <c:ptCount val="1"/>
                <c:pt idx="0">
                  <c:v>Manufacturing of glass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CO_narrowing_loop!$B$12:$D$12</c:f>
              <c:numCache>
                <c:formatCode>General</c:formatCode>
                <c:ptCount val="3"/>
                <c:pt idx="0">
                  <c:v>3.0993260800693179E-8</c:v>
                </c:pt>
                <c:pt idx="1">
                  <c:v>2.3106670533013849E-8</c:v>
                </c:pt>
                <c:pt idx="2">
                  <c:v>3.0993266293104049E-8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5B-46E7-A3C8-9FD7517C008D}"/>
            </c:ext>
          </c:extLst>
        </c:ser>
        <c:ser>
          <c:idx val="9"/>
          <c:order val="9"/>
          <c:tx>
            <c:strRef>
              <c:f>CO_narrowing_loop!$A$13</c:f>
              <c:strCache>
                <c:ptCount val="1"/>
                <c:pt idx="0">
                  <c:v>Re-processing of secondary glass into new glass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CO_narrowing_loop!$B$13:$D$13</c:f>
              <c:numCache>
                <c:formatCode>General</c:formatCode>
                <c:ptCount val="3"/>
                <c:pt idx="0">
                  <c:v>6.375955939232855E-9</c:v>
                </c:pt>
                <c:pt idx="1">
                  <c:v>3.9366415568528239E-9</c:v>
                </c:pt>
                <c:pt idx="2">
                  <c:v>6.3761303573825991E-9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15B-46E7-A3C8-9FD7517C008D}"/>
            </c:ext>
          </c:extLst>
        </c:ser>
        <c:ser>
          <c:idx val="10"/>
          <c:order val="10"/>
          <c:tx>
            <c:strRef>
              <c:f>CO_narrowing_loop!$A$14</c:f>
              <c:strCache>
                <c:ptCount val="1"/>
                <c:pt idx="0">
                  <c:v>Manufacturing construction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CO_narrowing_loop!$B$14:$D$14</c:f>
              <c:numCache>
                <c:formatCode>General</c:formatCode>
                <c:ptCount val="3"/>
                <c:pt idx="0">
                  <c:v>1.019716947195774E-8</c:v>
                </c:pt>
                <c:pt idx="1">
                  <c:v>9.5485984281554109E-9</c:v>
                </c:pt>
                <c:pt idx="2">
                  <c:v>1.0197218491984195E-8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5B-46E7-A3C8-9FD7517C008D}"/>
            </c:ext>
          </c:extLst>
        </c:ser>
        <c:ser>
          <c:idx val="11"/>
          <c:order val="11"/>
          <c:tx>
            <c:strRef>
              <c:f>CO_narrowing_loop!$A$15</c:f>
              <c:strCache>
                <c:ptCount val="1"/>
                <c:pt idx="0">
                  <c:v>Re-processing Fly-ash into clinker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CO_narrowing_loop!$B$15:$D$15</c:f>
              <c:numCache>
                <c:formatCode>General</c:formatCode>
                <c:ptCount val="3"/>
                <c:pt idx="1">
                  <c:v>3.9365471208667587E-9</c:v>
                </c:pt>
                <c:pt idx="2">
                  <c:v>6.3761020845889731E-9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15B-46E7-A3C8-9FD7517C008D}"/>
            </c:ext>
          </c:extLst>
        </c:ser>
        <c:ser>
          <c:idx val="12"/>
          <c:order val="12"/>
          <c:tx>
            <c:strRef>
              <c:f>CO_narrowing_loop!$A$16</c:f>
              <c:strCache>
                <c:ptCount val="1"/>
                <c:pt idx="0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CO_narrowing_loop!$B$16:$D$16</c:f>
              <c:numCache>
                <c:formatCode>General</c:formatCode>
                <c:ptCount val="3"/>
                <c:pt idx="0">
                  <c:v>1.3770834026294932E-8</c:v>
                </c:pt>
                <c:pt idx="1">
                  <c:v>9.5077300422335539E-9</c:v>
                </c:pt>
                <c:pt idx="2">
                  <c:v>1.3771331078220665E-8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5B-46E7-A3C8-9FD7517C008D}"/>
            </c:ext>
          </c:extLst>
        </c:ser>
        <c:ser>
          <c:idx val="13"/>
          <c:order val="13"/>
          <c:tx>
            <c:strRef>
              <c:f>CO_narrowing_loop!$A$17</c:f>
              <c:strCache>
                <c:ptCount val="1"/>
                <c:pt idx="0">
                  <c:v>Recycling Steel 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CO_narrowing_loop!$B$17:$D$17</c:f>
              <c:numCache>
                <c:formatCode>General</c:formatCode>
                <c:ptCount val="3"/>
                <c:pt idx="0">
                  <c:v>7.0253354887641273E-9</c:v>
                </c:pt>
                <c:pt idx="1">
                  <c:v>4.0255594939612301E-9</c:v>
                </c:pt>
                <c:pt idx="2">
                  <c:v>7.0252047521656167E-9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15B-46E7-A3C8-9FD7517C008D}"/>
            </c:ext>
          </c:extLst>
        </c:ser>
        <c:ser>
          <c:idx val="14"/>
          <c:order val="14"/>
          <c:tx>
            <c:strRef>
              <c:f>CO_narrowing_loop!$A$18</c:f>
              <c:strCache>
                <c:ptCount val="1"/>
                <c:pt idx="0">
                  <c:v>Manufacturing aluminium production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CO_narrowing_loop!$B$18:$D$18</c:f>
              <c:numCache>
                <c:formatCode>General</c:formatCode>
                <c:ptCount val="3"/>
                <c:pt idx="0">
                  <c:v>1.4563688575872725E-8</c:v>
                </c:pt>
                <c:pt idx="1">
                  <c:v>5.9697569494189281E-9</c:v>
                </c:pt>
                <c:pt idx="2">
                  <c:v>1.4563598786318487E-8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15B-46E7-A3C8-9FD7517C008D}"/>
            </c:ext>
          </c:extLst>
        </c:ser>
        <c:ser>
          <c:idx val="15"/>
          <c:order val="15"/>
          <c:tx>
            <c:strRef>
              <c:f>CO_narrowing_loop!$A$19</c:f>
              <c:strCache>
                <c:ptCount val="1"/>
                <c:pt idx="0">
                  <c:v>Re-processing of secondary aluminium into new aluminium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CO_narrowing_loop!$B$19:$D$19</c:f>
              <c:numCache>
                <c:formatCode>General</c:formatCode>
                <c:ptCount val="3"/>
                <c:pt idx="0">
                  <c:v>6.3876843654171148E-9</c:v>
                </c:pt>
                <c:pt idx="1">
                  <c:v>3.9496966018910985E-9</c:v>
                </c:pt>
                <c:pt idx="2">
                  <c:v>6.3878689291377128E-9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15B-46E7-A3C8-9FD7517C008D}"/>
            </c:ext>
          </c:extLst>
        </c:ser>
        <c:ser>
          <c:idx val="16"/>
          <c:order val="16"/>
          <c:tx>
            <c:strRef>
              <c:f>CO_narrowing_loop!$A$20</c:f>
              <c:strCache>
                <c:ptCount val="1"/>
                <c:pt idx="0">
                  <c:v>Re-processing of secondary lead into new lead, zinc and tin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CO_narrowing_loop!$B$20:$D$20</c:f>
              <c:numCache>
                <c:formatCode>General</c:formatCode>
                <c:ptCount val="3"/>
                <c:pt idx="0">
                  <c:v>6.3881141792525995E-9</c:v>
                </c:pt>
                <c:pt idx="1">
                  <c:v>3.9496735035108829E-9</c:v>
                </c:pt>
                <c:pt idx="2">
                  <c:v>6.3875074559000585E-9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15B-46E7-A3C8-9FD7517C008D}"/>
            </c:ext>
          </c:extLst>
        </c:ser>
        <c:ser>
          <c:idx val="17"/>
          <c:order val="17"/>
          <c:tx>
            <c:strRef>
              <c:f>CO_narrowing_loop!$A$21</c:f>
              <c:strCache>
                <c:ptCount val="1"/>
                <c:pt idx="0">
                  <c:v>Re-processing of secondary copper into new copper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CO_narrowing_loop!$B$21:$D$21</c:f>
              <c:numCache>
                <c:formatCode>General</c:formatCode>
                <c:ptCount val="3"/>
                <c:pt idx="0">
                  <c:v>6.3875567808979405E-9</c:v>
                </c:pt>
                <c:pt idx="1">
                  <c:v>3.9497631099446958E-9</c:v>
                </c:pt>
                <c:pt idx="2">
                  <c:v>6.3878019727369116E-9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15B-46E7-A3C8-9FD7517C008D}"/>
            </c:ext>
          </c:extLst>
        </c:ser>
        <c:ser>
          <c:idx val="18"/>
          <c:order val="18"/>
          <c:tx>
            <c:strRef>
              <c:f>CO_narrowing_loop!$A$22</c:f>
              <c:strCache>
                <c:ptCount val="1"/>
                <c:pt idx="0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CO_narrowing_loop!$B$22:$D$22</c:f>
              <c:numCache>
                <c:formatCode>General</c:formatCode>
                <c:ptCount val="3"/>
                <c:pt idx="0">
                  <c:v>6.3876581686630658E-9</c:v>
                </c:pt>
                <c:pt idx="1">
                  <c:v>3.9497635158347008E-9</c:v>
                </c:pt>
                <c:pt idx="2">
                  <c:v>6.3874953039006672E-9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15B-46E7-A3C8-9FD7517C008D}"/>
            </c:ext>
          </c:extLst>
        </c:ser>
        <c:ser>
          <c:idx val="19"/>
          <c:order val="19"/>
          <c:tx>
            <c:strRef>
              <c:f>CO_narrowing_loop!$A$23</c:f>
              <c:strCache>
                <c:ptCount val="1"/>
                <c:pt idx="0">
                  <c:v>Recycling of waste and scrap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CO_narrowing_loop!$B$23:$D$23</c:f>
              <c:numCache>
                <c:formatCode>General</c:formatCode>
                <c:ptCount val="3"/>
                <c:pt idx="0">
                  <c:v>2.1863359674018656E-8</c:v>
                </c:pt>
                <c:pt idx="1">
                  <c:v>1.9678332820569414E-8</c:v>
                </c:pt>
                <c:pt idx="2">
                  <c:v>2.1863316376710896E-8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15B-46E7-A3C8-9FD7517C008D}"/>
            </c:ext>
          </c:extLst>
        </c:ser>
        <c:ser>
          <c:idx val="20"/>
          <c:order val="20"/>
          <c:tx>
            <c:strRef>
              <c:f>CO_narrowing_loop!$A$24</c:f>
              <c:strCache>
                <c:ptCount val="1"/>
                <c:pt idx="0">
                  <c:v>Production power non-renewable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CO_narrowing_loop!$B$24:$D$24</c:f>
              <c:numCache>
                <c:formatCode>General</c:formatCode>
                <c:ptCount val="3"/>
                <c:pt idx="0">
                  <c:v>-7.5432069630396098E-6</c:v>
                </c:pt>
                <c:pt idx="1">
                  <c:v>-7.5431198390337385E-6</c:v>
                </c:pt>
                <c:pt idx="2">
                  <c:v>-7.5432071890390751E-6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15B-46E7-A3C8-9FD7517C008D}"/>
            </c:ext>
          </c:extLst>
        </c:ser>
        <c:ser>
          <c:idx val="21"/>
          <c:order val="21"/>
          <c:tx>
            <c:strRef>
              <c:f>CO_narrowing_loop!$A$25</c:f>
              <c:strCache>
                <c:ptCount val="1"/>
                <c:pt idx="0">
                  <c:v>Production power renewable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CO_narrowing_loop!$B$25:$D$25</c:f>
              <c:numCache>
                <c:formatCode>General</c:formatCode>
                <c:ptCount val="3"/>
                <c:pt idx="0">
                  <c:v>2.0417924136140484E-5</c:v>
                </c:pt>
                <c:pt idx="1">
                  <c:v>2.0417964977205091E-5</c:v>
                </c:pt>
                <c:pt idx="2">
                  <c:v>2.0417924193880016E-5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15B-46E7-A3C8-9FD7517C008D}"/>
            </c:ext>
          </c:extLst>
        </c:ser>
        <c:ser>
          <c:idx val="22"/>
          <c:order val="22"/>
          <c:tx>
            <c:strRef>
              <c:f>CO_narrowing_loop!$A$26</c:f>
              <c:strCache>
                <c:ptCount val="1"/>
                <c:pt idx="0">
                  <c:v>Production of electricity by biomass and waste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CO_narrowing_loop!$B$26:$D$26</c:f>
              <c:numCache>
                <c:formatCode>General</c:formatCode>
                <c:ptCount val="3"/>
                <c:pt idx="0">
                  <c:v>2.1202628853162477E-8</c:v>
                </c:pt>
                <c:pt idx="1">
                  <c:v>1.9583570696878226E-8</c:v>
                </c:pt>
                <c:pt idx="2">
                  <c:v>2.12025715136367E-8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15B-46E7-A3C8-9FD7517C008D}"/>
            </c:ext>
          </c:extLst>
        </c:ser>
        <c:ser>
          <c:idx val="23"/>
          <c:order val="23"/>
          <c:tx>
            <c:strRef>
              <c:f>CO_narrowing_loop!$A$27</c:f>
              <c:strCache>
                <c:ptCount val="1"/>
                <c:pt idx="0">
                  <c:v>Production power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CO_narrowing_loop!$B$27:$D$27</c:f>
              <c:numCache>
                <c:formatCode>General</c:formatCode>
                <c:ptCount val="3"/>
                <c:pt idx="0">
                  <c:v>7.7928485299179006E-8</c:v>
                </c:pt>
                <c:pt idx="1">
                  <c:v>8.1551220188168148E-8</c:v>
                </c:pt>
                <c:pt idx="2">
                  <c:v>7.7928180486779153E-8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15B-46E7-A3C8-9FD7517C008D}"/>
            </c:ext>
          </c:extLst>
        </c:ser>
        <c:ser>
          <c:idx val="24"/>
          <c:order val="24"/>
          <c:tx>
            <c:strRef>
              <c:f>CO_narrowing_loop!$A$28</c:f>
              <c:strCache>
                <c:ptCount val="1"/>
                <c:pt idx="0">
                  <c:v>Manufacturing 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CO_narrowing_loop!$B$28:$D$28</c:f>
              <c:numCache>
                <c:formatCode>General</c:formatCode>
                <c:ptCount val="3"/>
                <c:pt idx="0">
                  <c:v>3.2086288826915447E-9</c:v>
                </c:pt>
                <c:pt idx="1">
                  <c:v>3.5887232674026602E-9</c:v>
                </c:pt>
                <c:pt idx="2">
                  <c:v>3.2082660373733168E-9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15B-46E7-A3C8-9FD7517C008D}"/>
            </c:ext>
          </c:extLst>
        </c:ser>
        <c:ser>
          <c:idx val="25"/>
          <c:order val="25"/>
          <c:tx>
            <c:strRef>
              <c:f>CO_narrowing_loop!$A$29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CO_narrowing_loop!$B$29:$D$29</c:f>
              <c:numCache>
                <c:formatCode>General</c:formatCode>
                <c:ptCount val="3"/>
                <c:pt idx="0">
                  <c:v>3.008198093992016E-8</c:v>
                </c:pt>
                <c:pt idx="1">
                  <c:v>3.1399021667359424E-8</c:v>
                </c:pt>
                <c:pt idx="2">
                  <c:v>3.0082615454346215E-8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15B-46E7-A3C8-9FD7517C008D}"/>
            </c:ext>
          </c:extLst>
        </c:ser>
        <c:ser>
          <c:idx val="26"/>
          <c:order val="26"/>
          <c:tx>
            <c:strRef>
              <c:f>CO_narrowing_loop!$A$30</c:f>
              <c:strCache>
                <c:ptCount val="1"/>
                <c:pt idx="0">
                  <c:v>Waste treatment incineration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CO_narrowing_loop!$B$30:$D$30</c:f>
              <c:numCache>
                <c:formatCode>General</c:formatCode>
                <c:ptCount val="3"/>
                <c:pt idx="0">
                  <c:v>3.0625410496757099E-8</c:v>
                </c:pt>
                <c:pt idx="1">
                  <c:v>3.1944347163169349E-8</c:v>
                </c:pt>
                <c:pt idx="2">
                  <c:v>3.0625728593709836E-8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15B-46E7-A3C8-9FD7517C008D}"/>
            </c:ext>
          </c:extLst>
        </c:ser>
        <c:ser>
          <c:idx val="27"/>
          <c:order val="27"/>
          <c:tx>
            <c:strRef>
              <c:f>CO_narrowing_loop!$A$31</c:f>
              <c:strCache>
                <c:ptCount val="1"/>
                <c:pt idx="0">
                  <c:v>Waste treatment hazardous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CO_narrowing_loop!$B$31:$D$31</c:f>
              <c:numCache>
                <c:formatCode>General</c:formatCode>
                <c:ptCount val="3"/>
                <c:pt idx="0">
                  <c:v>1.3644402712489303E-8</c:v>
                </c:pt>
                <c:pt idx="1">
                  <c:v>1.3573682161866258E-8</c:v>
                </c:pt>
                <c:pt idx="2">
                  <c:v>1.3644371617370188E-8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15B-46E7-A3C8-9FD7517C008D}"/>
            </c:ext>
          </c:extLst>
        </c:ser>
        <c:ser>
          <c:idx val="28"/>
          <c:order val="28"/>
          <c:tx>
            <c:strRef>
              <c:f>CO_narrowing_loop!$A$32</c:f>
              <c:strCache>
                <c:ptCount val="1"/>
                <c:pt idx="0">
                  <c:v>Biogasification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CO_narrowing_loop!$B$32:$D$32</c:f>
              <c:numCache>
                <c:formatCode>General</c:formatCode>
                <c:ptCount val="3"/>
                <c:pt idx="0">
                  <c:v>3.064118340494325E-8</c:v>
                </c:pt>
                <c:pt idx="1">
                  <c:v>3.196195291633352E-8</c:v>
                </c:pt>
                <c:pt idx="2">
                  <c:v>3.0641595737838275E-8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15B-46E7-A3C8-9FD7517C008D}"/>
            </c:ext>
          </c:extLst>
        </c:ser>
        <c:ser>
          <c:idx val="29"/>
          <c:order val="29"/>
          <c:tx>
            <c:strRef>
              <c:f>CO_narrowing_loop!$A$33</c:f>
              <c:strCache>
                <c:ptCount val="1"/>
                <c:pt idx="0">
                  <c:v>Composting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CO_narrowing_loop!$B$33:$D$33</c:f>
              <c:numCache>
                <c:formatCode>General</c:formatCode>
                <c:ptCount val="3"/>
                <c:pt idx="0">
                  <c:v>1.6200307636755676E-8</c:v>
                </c:pt>
                <c:pt idx="1">
                  <c:v>1.5625931950852649E-8</c:v>
                </c:pt>
                <c:pt idx="2">
                  <c:v>1.620074991762244E-8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15B-46E7-A3C8-9FD7517C008D}"/>
            </c:ext>
          </c:extLst>
        </c:ser>
        <c:ser>
          <c:idx val="30"/>
          <c:order val="30"/>
          <c:tx>
            <c:strRef>
              <c:f>CO_narrowing_loop!$A$34</c:f>
              <c:strCache>
                <c:ptCount val="1"/>
                <c:pt idx="0">
                  <c:v>Waste water treatment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CO_narrowing_loop!$B$34:$D$34</c:f>
              <c:numCache>
                <c:formatCode>General</c:formatCode>
                <c:ptCount val="3"/>
                <c:pt idx="0">
                  <c:v>1.2404457161920476E-8</c:v>
                </c:pt>
                <c:pt idx="1">
                  <c:v>1.2380855911728742E-8</c:v>
                </c:pt>
                <c:pt idx="2">
                  <c:v>1.2404983108372258E-8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15B-46E7-A3C8-9FD7517C008D}"/>
            </c:ext>
          </c:extLst>
        </c:ser>
        <c:ser>
          <c:idx val="31"/>
          <c:order val="31"/>
          <c:tx>
            <c:strRef>
              <c:f>CO_narrowing_loop!$A$35</c:f>
              <c:strCache>
                <c:ptCount val="1"/>
                <c:pt idx="0">
                  <c:v>Waste treatment landfill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CO_narrowing_loop!$B$3:$D$3</c:f>
              <c:strCache>
                <c:ptCount val="3"/>
                <c:pt idx="0">
                  <c:v>GHG emissions</c:v>
                </c:pt>
                <c:pt idx="1">
                  <c:v>Employment</c:v>
                </c:pt>
                <c:pt idx="2">
                  <c:v>Value added</c:v>
                </c:pt>
              </c:strCache>
            </c:strRef>
          </c:cat>
          <c:val>
            <c:numRef>
              <c:f>CO_narrowing_loop!$B$35:$D$35</c:f>
              <c:numCache>
                <c:formatCode>General</c:formatCode>
                <c:ptCount val="3"/>
                <c:pt idx="0">
                  <c:v>1.2717579477691839E-8</c:v>
                </c:pt>
                <c:pt idx="1">
                  <c:v>1.2468116095247269E-8</c:v>
                </c:pt>
                <c:pt idx="2">
                  <c:v>1.2717337352496934E-8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15B-46E7-A3C8-9FD7517C0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864527"/>
        <c:axId val="549865007"/>
      </c:barChart>
      <c:catAx>
        <c:axId val="5498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9865007"/>
        <c:crosses val="autoZero"/>
        <c:auto val="1"/>
        <c:lblAlgn val="ctr"/>
        <c:lblOffset val="100"/>
        <c:noMultiLvlLbl val="0"/>
      </c:catAx>
      <c:valAx>
        <c:axId val="54986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 %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986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Relative Sectoral Impacts of Slowing-the-Loop Interventions in Colombia Across the Triple Bottom Line Dimensions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CO_slowing_loop!$A$4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CO_slowing_loop!$B$4:$D$4</c:f>
              <c:numCache>
                <c:formatCode>General</c:formatCode>
                <c:ptCount val="3"/>
                <c:pt idx="0">
                  <c:v>-2.4854269218790371E-5</c:v>
                </c:pt>
                <c:pt idx="1">
                  <c:v>-1.6220864823005774E-5</c:v>
                </c:pt>
                <c:pt idx="2">
                  <c:v>-2.4854269280528207E-5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1-4F8D-B731-AADA35386691}"/>
            </c:ext>
          </c:extLst>
        </c:ser>
        <c:ser>
          <c:idx val="1"/>
          <c:order val="1"/>
          <c:tx>
            <c:strRef>
              <c:f>CO_slowing_loop!$A$5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CO_slowing_loop!$B$5:$D$5</c:f>
              <c:numCache>
                <c:formatCode>General</c:formatCode>
                <c:ptCount val="3"/>
                <c:pt idx="0">
                  <c:v>-2.3947275641912603E-3</c:v>
                </c:pt>
                <c:pt idx="1">
                  <c:v>-9.8912166512885556E-4</c:v>
                </c:pt>
                <c:pt idx="2">
                  <c:v>-2.3947275645095243E-3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31-4F8D-B731-AADA35386691}"/>
            </c:ext>
          </c:extLst>
        </c:ser>
        <c:ser>
          <c:idx val="2"/>
          <c:order val="2"/>
          <c:tx>
            <c:strRef>
              <c:f>CO_slowing_loop!$A$6</c:f>
              <c:strCache>
                <c:ptCount val="1"/>
                <c:pt idx="0">
                  <c:v>Manufacture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CO_slowing_loop!$B$6:$D$6</c:f>
              <c:numCache>
                <c:formatCode>General</c:formatCode>
                <c:ptCount val="3"/>
                <c:pt idx="0">
                  <c:v>-1.1168941555041372E-4</c:v>
                </c:pt>
                <c:pt idx="1">
                  <c:v>-8.7674262679130998E-5</c:v>
                </c:pt>
                <c:pt idx="2">
                  <c:v>-1.1168941566308717E-4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31-4F8D-B731-AADA35386691}"/>
            </c:ext>
          </c:extLst>
        </c:ser>
        <c:ser>
          <c:idx val="3"/>
          <c:order val="3"/>
          <c:tx>
            <c:strRef>
              <c:f>CO_slowing_loop!$A$7</c:f>
              <c:strCache>
                <c:ptCount val="1"/>
                <c:pt idx="0">
                  <c:v>Re-processing of secondary wood material into new wood material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CO_slowing_loop!$B$7:$D$7</c:f>
              <c:numCache>
                <c:formatCode>General</c:formatCode>
                <c:ptCount val="3"/>
                <c:pt idx="0">
                  <c:v>-5.8610933704740088E-5</c:v>
                </c:pt>
                <c:pt idx="1">
                  <c:v>-3.5815987910407507E-5</c:v>
                </c:pt>
                <c:pt idx="2">
                  <c:v>-5.8610933926525216E-5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31-4F8D-B731-AADA35386691}"/>
            </c:ext>
          </c:extLst>
        </c:ser>
        <c:ser>
          <c:idx val="4"/>
          <c:order val="4"/>
          <c:tx>
            <c:strRef>
              <c:f>CO_slowing_loop!$A$8</c:f>
              <c:strCache>
                <c:ptCount val="1"/>
                <c:pt idx="0">
                  <c:v>Manufacturing of paper and pulp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CO_slowing_loop!$B$8:$D$8</c:f>
              <c:numCache>
                <c:formatCode>General</c:formatCode>
                <c:ptCount val="3"/>
                <c:pt idx="0">
                  <c:v>-4.4232371213645271E-5</c:v>
                </c:pt>
                <c:pt idx="1">
                  <c:v>-3.5067174536646957E-5</c:v>
                </c:pt>
                <c:pt idx="2">
                  <c:v>-4.4232371237446247E-5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31-4F8D-B731-AADA35386691}"/>
            </c:ext>
          </c:extLst>
        </c:ser>
        <c:ser>
          <c:idx val="5"/>
          <c:order val="5"/>
          <c:tx>
            <c:strRef>
              <c:f>CO_slowing_loop!$A$9</c:f>
              <c:strCache>
                <c:ptCount val="1"/>
                <c:pt idx="0">
                  <c:v>Re-processing of secondary paper into new pulp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CO_slowing_loop!$B$9:$D$9</c:f>
              <c:numCache>
                <c:formatCode>General</c:formatCode>
                <c:ptCount val="3"/>
                <c:pt idx="0">
                  <c:v>-7.5953239952301704E-5</c:v>
                </c:pt>
                <c:pt idx="1">
                  <c:v>-1.5480005479670724E-5</c:v>
                </c:pt>
                <c:pt idx="2">
                  <c:v>-7.595324016065373E-5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31-4F8D-B731-AADA35386691}"/>
            </c:ext>
          </c:extLst>
        </c:ser>
        <c:ser>
          <c:idx val="6"/>
          <c:order val="6"/>
          <c:tx>
            <c:strRef>
              <c:f>CO_slowing_loop!$A$10</c:f>
              <c:strCache>
                <c:ptCount val="1"/>
                <c:pt idx="0">
                  <c:v>P&amp;N Fertilizer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CO_slowing_loop!$B$10:$D$10</c:f>
              <c:numCache>
                <c:formatCode>General</c:formatCode>
                <c:ptCount val="3"/>
                <c:pt idx="0">
                  <c:v>-5.1124234930457006E-5</c:v>
                </c:pt>
                <c:pt idx="1">
                  <c:v>-4.0221036915310564E-5</c:v>
                </c:pt>
                <c:pt idx="2">
                  <c:v>-5.1124234991739148E-5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31-4F8D-B731-AADA35386691}"/>
            </c:ext>
          </c:extLst>
        </c:ser>
        <c:ser>
          <c:idx val="7"/>
          <c:order val="7"/>
          <c:tx>
            <c:strRef>
              <c:f>CO_slowing_loop!$A$11</c:f>
              <c:strCache>
                <c:ptCount val="1"/>
                <c:pt idx="0">
                  <c:v>Manufacture of rubber and plastic products (25)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CO_slowing_loop!$B$11:$D$11</c:f>
              <c:numCache>
                <c:formatCode>General</c:formatCode>
                <c:ptCount val="3"/>
                <c:pt idx="0">
                  <c:v>-7.2345361969635566E-5</c:v>
                </c:pt>
                <c:pt idx="1">
                  <c:v>-4.8855321809847425E-5</c:v>
                </c:pt>
                <c:pt idx="2">
                  <c:v>-7.2345362558970963E-5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31-4F8D-B731-AADA35386691}"/>
            </c:ext>
          </c:extLst>
        </c:ser>
        <c:ser>
          <c:idx val="8"/>
          <c:order val="8"/>
          <c:tx>
            <c:strRef>
              <c:f>CO_slowing_loop!$A$12</c:f>
              <c:strCache>
                <c:ptCount val="1"/>
                <c:pt idx="0">
                  <c:v>Manufacturing of glass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CO_slowing_loop!$B$12:$D$12</c:f>
              <c:numCache>
                <c:formatCode>General</c:formatCode>
                <c:ptCount val="3"/>
                <c:pt idx="0">
                  <c:v>-5.1782961633843945E-5</c:v>
                </c:pt>
                <c:pt idx="1">
                  <c:v>-3.8442266730205166E-5</c:v>
                </c:pt>
                <c:pt idx="2">
                  <c:v>-5.1782961602335485E-5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31-4F8D-B731-AADA35386691}"/>
            </c:ext>
          </c:extLst>
        </c:ser>
        <c:ser>
          <c:idx val="9"/>
          <c:order val="9"/>
          <c:tx>
            <c:strRef>
              <c:f>CO_slowing_loop!$A$13</c:f>
              <c:strCache>
                <c:ptCount val="1"/>
                <c:pt idx="0">
                  <c:v>Re-processing of secondary glass into new glass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CO_slowing_loop!$B$13:$D$13</c:f>
              <c:numCache>
                <c:formatCode>General</c:formatCode>
                <c:ptCount val="3"/>
                <c:pt idx="0">
                  <c:v>-5.8610933719276847E-5</c:v>
                </c:pt>
                <c:pt idx="1">
                  <c:v>-3.5815987910652584E-5</c:v>
                </c:pt>
                <c:pt idx="2">
                  <c:v>-5.8610933979147951E-5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31-4F8D-B731-AADA35386691}"/>
            </c:ext>
          </c:extLst>
        </c:ser>
        <c:ser>
          <c:idx val="10"/>
          <c:order val="10"/>
          <c:tx>
            <c:strRef>
              <c:f>CO_slowing_loop!$A$14</c:f>
              <c:strCache>
                <c:ptCount val="1"/>
                <c:pt idx="0">
                  <c:v>Manufacturing construction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CO_slowing_loop!$B$14:$D$14</c:f>
              <c:numCache>
                <c:formatCode>General</c:formatCode>
                <c:ptCount val="3"/>
                <c:pt idx="0">
                  <c:v>-3.563356146450411E-5</c:v>
                </c:pt>
                <c:pt idx="1">
                  <c:v>-3.3177217396246388E-5</c:v>
                </c:pt>
                <c:pt idx="2">
                  <c:v>-3.563356152752923E-5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F31-4F8D-B731-AADA35386691}"/>
            </c:ext>
          </c:extLst>
        </c:ser>
        <c:ser>
          <c:idx val="11"/>
          <c:order val="11"/>
          <c:tx>
            <c:strRef>
              <c:f>CO_slowing_loop!$A$15</c:f>
              <c:strCache>
                <c:ptCount val="1"/>
                <c:pt idx="0">
                  <c:v>Re-processing Fly-ash into clinker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CO_slowing_loop!$B$15:$D$15</c:f>
              <c:numCache>
                <c:formatCode>General</c:formatCode>
                <c:ptCount val="3"/>
                <c:pt idx="1">
                  <c:v>-3.5815988005723718E-5</c:v>
                </c:pt>
                <c:pt idx="2">
                  <c:v>-5.8610934069767486E-5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31-4F8D-B731-AADA35386691}"/>
            </c:ext>
          </c:extLst>
        </c:ser>
        <c:ser>
          <c:idx val="12"/>
          <c:order val="12"/>
          <c:tx>
            <c:strRef>
              <c:f>CO_slowing_loop!$A$16</c:f>
              <c:strCache>
                <c:ptCount val="1"/>
                <c:pt idx="0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CO_slowing_loop!$B$16:$D$16</c:f>
              <c:numCache>
                <c:formatCode>General</c:formatCode>
                <c:ptCount val="3"/>
                <c:pt idx="0">
                  <c:v>-1.0383754266303251E-4</c:v>
                </c:pt>
                <c:pt idx="1">
                  <c:v>-7.1051212337082509E-5</c:v>
                </c:pt>
                <c:pt idx="2">
                  <c:v>-1.0383754241167736E-4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31-4F8D-B731-AADA35386691}"/>
            </c:ext>
          </c:extLst>
        </c:ser>
        <c:ser>
          <c:idx val="13"/>
          <c:order val="13"/>
          <c:tx>
            <c:strRef>
              <c:f>CO_slowing_loop!$A$17</c:f>
              <c:strCache>
                <c:ptCount val="1"/>
                <c:pt idx="0">
                  <c:v>Recycling Steel 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CO_slowing_loop!$B$17:$D$17</c:f>
              <c:numCache>
                <c:formatCode>General</c:formatCode>
                <c:ptCount val="3"/>
                <c:pt idx="0">
                  <c:v>-1.0792651267437383E-4</c:v>
                </c:pt>
                <c:pt idx="1">
                  <c:v>-6.0908701301636121E-5</c:v>
                </c:pt>
                <c:pt idx="2">
                  <c:v>-1.0792651278088542E-4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F31-4F8D-B731-AADA35386691}"/>
            </c:ext>
          </c:extLst>
        </c:ser>
        <c:ser>
          <c:idx val="14"/>
          <c:order val="14"/>
          <c:tx>
            <c:strRef>
              <c:f>CO_slowing_loop!$A$18</c:f>
              <c:strCache>
                <c:ptCount val="1"/>
                <c:pt idx="0">
                  <c:v>Manufacturing aluminium production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CO_slowing_loop!$B$18:$D$18</c:f>
              <c:numCache>
                <c:formatCode>General</c:formatCode>
                <c:ptCount val="3"/>
                <c:pt idx="0">
                  <c:v>-1.0315774415190645E-4</c:v>
                </c:pt>
                <c:pt idx="1">
                  <c:v>-4.192429144465968E-5</c:v>
                </c:pt>
                <c:pt idx="2">
                  <c:v>-1.0315774432475251E-4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F31-4F8D-B731-AADA35386691}"/>
            </c:ext>
          </c:extLst>
        </c:ser>
        <c:ser>
          <c:idx val="15"/>
          <c:order val="15"/>
          <c:tx>
            <c:strRef>
              <c:f>CO_slowing_loop!$A$19</c:f>
              <c:strCache>
                <c:ptCount val="1"/>
                <c:pt idx="0">
                  <c:v>Re-processing of secondary aluminium into new aluminium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CO_slowing_loop!$B$19:$D$19</c:f>
              <c:numCache>
                <c:formatCode>General</c:formatCode>
                <c:ptCount val="3"/>
                <c:pt idx="0">
                  <c:v>-5.8576461612398787E-5</c:v>
                </c:pt>
                <c:pt idx="1">
                  <c:v>-3.5850131018669957E-5</c:v>
                </c:pt>
                <c:pt idx="2">
                  <c:v>-5.8576461555718615E-5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31-4F8D-B731-AADA35386691}"/>
            </c:ext>
          </c:extLst>
        </c:ser>
        <c:ser>
          <c:idx val="16"/>
          <c:order val="16"/>
          <c:tx>
            <c:strRef>
              <c:f>CO_slowing_loop!$A$20</c:f>
              <c:strCache>
                <c:ptCount val="1"/>
                <c:pt idx="0">
                  <c:v>Re-processing of secondary lead into new lead, zinc and tin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CO_slowing_loop!$B$20:$D$20</c:f>
              <c:numCache>
                <c:formatCode>General</c:formatCode>
                <c:ptCount val="3"/>
                <c:pt idx="0">
                  <c:v>-5.8576461276922959E-5</c:v>
                </c:pt>
                <c:pt idx="1">
                  <c:v>-3.585013094121824E-5</c:v>
                </c:pt>
                <c:pt idx="2">
                  <c:v>-5.8576461829883326E-5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F31-4F8D-B731-AADA35386691}"/>
            </c:ext>
          </c:extLst>
        </c:ser>
        <c:ser>
          <c:idx val="17"/>
          <c:order val="17"/>
          <c:tx>
            <c:strRef>
              <c:f>CO_slowing_loop!$A$21</c:f>
              <c:strCache>
                <c:ptCount val="1"/>
                <c:pt idx="0">
                  <c:v>Re-processing of secondary copper into new copper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CO_slowing_loop!$B$21:$D$21</c:f>
              <c:numCache>
                <c:formatCode>General</c:formatCode>
                <c:ptCount val="3"/>
                <c:pt idx="0">
                  <c:v>-5.8576461663989341E-5</c:v>
                </c:pt>
                <c:pt idx="1">
                  <c:v>-3.5850130997514523E-5</c:v>
                </c:pt>
                <c:pt idx="2">
                  <c:v>-5.8576461703193225E-5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F31-4F8D-B731-AADA35386691}"/>
            </c:ext>
          </c:extLst>
        </c:ser>
        <c:ser>
          <c:idx val="18"/>
          <c:order val="18"/>
          <c:tx>
            <c:strRef>
              <c:f>CO_slowing_loop!$A$22</c:f>
              <c:strCache>
                <c:ptCount val="1"/>
                <c:pt idx="0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CO_slowing_loop!$B$22:$D$22</c:f>
              <c:numCache>
                <c:formatCode>General</c:formatCode>
                <c:ptCount val="3"/>
                <c:pt idx="0">
                  <c:v>-5.8576461464922091E-5</c:v>
                </c:pt>
                <c:pt idx="1">
                  <c:v>-3.585013113529894E-5</c:v>
                </c:pt>
                <c:pt idx="2">
                  <c:v>-5.8576461658793797E-5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F31-4F8D-B731-AADA35386691}"/>
            </c:ext>
          </c:extLst>
        </c:ser>
        <c:ser>
          <c:idx val="19"/>
          <c:order val="19"/>
          <c:tx>
            <c:strRef>
              <c:f>CO_slowing_loop!$A$23</c:f>
              <c:strCache>
                <c:ptCount val="1"/>
                <c:pt idx="0">
                  <c:v>Recycling of waste and scrap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CO_slowing_loop!$B$23:$D$23</c:f>
              <c:numCache>
                <c:formatCode>General</c:formatCode>
                <c:ptCount val="3"/>
                <c:pt idx="0">
                  <c:v>-5.7206826353925636E-5</c:v>
                </c:pt>
                <c:pt idx="1">
                  <c:v>-5.1232467941257412E-5</c:v>
                </c:pt>
                <c:pt idx="2">
                  <c:v>-5.7206826933893229E-5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F31-4F8D-B731-AADA35386691}"/>
            </c:ext>
          </c:extLst>
        </c:ser>
        <c:ser>
          <c:idx val="20"/>
          <c:order val="20"/>
          <c:tx>
            <c:strRef>
              <c:f>CO_slowing_loop!$A$24</c:f>
              <c:strCache>
                <c:ptCount val="1"/>
                <c:pt idx="0">
                  <c:v>Production power non-renewable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CO_slowing_loop!$B$24:$D$24</c:f>
              <c:numCache>
                <c:formatCode>General</c:formatCode>
                <c:ptCount val="3"/>
                <c:pt idx="0">
                  <c:v>-2.7193582665818131E-2</c:v>
                </c:pt>
                <c:pt idx="1">
                  <c:v>-2.7193582666055968E-2</c:v>
                </c:pt>
                <c:pt idx="2">
                  <c:v>-2.7193582665882485E-2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F31-4F8D-B731-AADA35386691}"/>
            </c:ext>
          </c:extLst>
        </c:ser>
        <c:ser>
          <c:idx val="21"/>
          <c:order val="21"/>
          <c:tx>
            <c:strRef>
              <c:f>CO_slowing_loop!$A$25</c:f>
              <c:strCache>
                <c:ptCount val="1"/>
                <c:pt idx="0">
                  <c:v>Production power renewable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CO_slowing_loop!$B$25:$D$25</c:f>
              <c:numCache>
                <c:formatCode>General</c:formatCode>
                <c:ptCount val="3"/>
                <c:pt idx="0">
                  <c:v>-5.0548058284994592E-5</c:v>
                </c:pt>
                <c:pt idx="1">
                  <c:v>-5.0401350627858718E-5</c:v>
                </c:pt>
                <c:pt idx="2">
                  <c:v>-5.0548058276917137E-5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F31-4F8D-B731-AADA35386691}"/>
            </c:ext>
          </c:extLst>
        </c:ser>
        <c:ser>
          <c:idx val="22"/>
          <c:order val="22"/>
          <c:tx>
            <c:strRef>
              <c:f>CO_slowing_loop!$A$26</c:f>
              <c:strCache>
                <c:ptCount val="1"/>
                <c:pt idx="0">
                  <c:v>Production of electricity by biomass and waste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CO_slowing_loop!$B$26:$D$26</c:f>
              <c:numCache>
                <c:formatCode>General</c:formatCode>
                <c:ptCount val="3"/>
                <c:pt idx="0">
                  <c:v>-6.3968941394260622E-5</c:v>
                </c:pt>
                <c:pt idx="1">
                  <c:v>-5.8769608984321263E-5</c:v>
                </c:pt>
                <c:pt idx="2">
                  <c:v>-6.3968941985939685E-5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F31-4F8D-B731-AADA35386691}"/>
            </c:ext>
          </c:extLst>
        </c:ser>
        <c:ser>
          <c:idx val="23"/>
          <c:order val="23"/>
          <c:tx>
            <c:strRef>
              <c:f>CO_slowing_loop!$A$27</c:f>
              <c:strCache>
                <c:ptCount val="1"/>
                <c:pt idx="0">
                  <c:v>Production power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CO_slowing_loop!$B$27:$D$27</c:f>
              <c:numCache>
                <c:formatCode>General</c:formatCode>
                <c:ptCount val="3"/>
                <c:pt idx="0">
                  <c:v>-1.1195936675767739E-4</c:v>
                </c:pt>
                <c:pt idx="1">
                  <c:v>-1.1668944219814565E-4</c:v>
                </c:pt>
                <c:pt idx="2">
                  <c:v>-1.1195936711024614E-4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F31-4F8D-B731-AADA35386691}"/>
            </c:ext>
          </c:extLst>
        </c:ser>
        <c:ser>
          <c:idx val="24"/>
          <c:order val="24"/>
          <c:tx>
            <c:strRef>
              <c:f>CO_slowing_loop!$A$28</c:f>
              <c:strCache>
                <c:ptCount val="1"/>
                <c:pt idx="0">
                  <c:v>Manufacturing 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CO_slowing_loop!$B$28:$D$28</c:f>
              <c:numCache>
                <c:formatCode>General</c:formatCode>
                <c:ptCount val="3"/>
                <c:pt idx="0">
                  <c:v>-9.0792366283865432E-6</c:v>
                </c:pt>
                <c:pt idx="1">
                  <c:v>-1.01037671175363E-5</c:v>
                </c:pt>
                <c:pt idx="2">
                  <c:v>-9.0792362753187976E-6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F31-4F8D-B731-AADA35386691}"/>
            </c:ext>
          </c:extLst>
        </c:ser>
        <c:ser>
          <c:idx val="25"/>
          <c:order val="25"/>
          <c:tx>
            <c:strRef>
              <c:f>CO_slowing_loop!$A$29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CO_slowing_loop!$B$29:$D$29</c:f>
              <c:numCache>
                <c:formatCode>General</c:formatCode>
                <c:ptCount val="3"/>
                <c:pt idx="0">
                  <c:v>-5.3841049403934382E-5</c:v>
                </c:pt>
                <c:pt idx="1">
                  <c:v>-5.5954032434747806E-5</c:v>
                </c:pt>
                <c:pt idx="2">
                  <c:v>-5.3841048834154943E-5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F31-4F8D-B731-AADA35386691}"/>
            </c:ext>
          </c:extLst>
        </c:ser>
        <c:ser>
          <c:idx val="26"/>
          <c:order val="26"/>
          <c:tx>
            <c:strRef>
              <c:f>CO_slowing_loop!$A$30</c:f>
              <c:strCache>
                <c:ptCount val="1"/>
                <c:pt idx="0">
                  <c:v>Waste treatment incineration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CO_slowing_loop!$B$30:$D$30</c:f>
              <c:numCache>
                <c:formatCode>General</c:formatCode>
                <c:ptCount val="3"/>
                <c:pt idx="0">
                  <c:v>-6.0061923704591934E-5</c:v>
                </c:pt>
                <c:pt idx="1">
                  <c:v>-6.2368633156815223E-5</c:v>
                </c:pt>
                <c:pt idx="2">
                  <c:v>-6.0061923613318449E-5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F31-4F8D-B731-AADA35386691}"/>
            </c:ext>
          </c:extLst>
        </c:ser>
        <c:ser>
          <c:idx val="27"/>
          <c:order val="27"/>
          <c:tx>
            <c:strRef>
              <c:f>CO_slowing_loop!$A$31</c:f>
              <c:strCache>
                <c:ptCount val="1"/>
                <c:pt idx="0">
                  <c:v>Waste treatment hazardous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CO_slowing_loop!$B$31:$D$31</c:f>
              <c:numCache>
                <c:formatCode>General</c:formatCode>
                <c:ptCount val="3"/>
                <c:pt idx="0">
                  <c:v>-4.2870138991958508E-5</c:v>
                </c:pt>
                <c:pt idx="1">
                  <c:v>-4.2417566361538896E-5</c:v>
                </c:pt>
                <c:pt idx="2">
                  <c:v>-4.2870139017961369E-5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F31-4F8D-B731-AADA35386691}"/>
            </c:ext>
          </c:extLst>
        </c:ser>
        <c:ser>
          <c:idx val="28"/>
          <c:order val="28"/>
          <c:tx>
            <c:strRef>
              <c:f>CO_slowing_loop!$A$32</c:f>
              <c:strCache>
                <c:ptCount val="1"/>
                <c:pt idx="0">
                  <c:v>Biogasification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CO_slowing_loop!$B$32:$D$32</c:f>
              <c:numCache>
                <c:formatCode>General</c:formatCode>
                <c:ptCount val="3"/>
                <c:pt idx="0">
                  <c:v>-6.0056253636296999E-5</c:v>
                </c:pt>
                <c:pt idx="1">
                  <c:v>-6.2363620367542749E-5</c:v>
                </c:pt>
                <c:pt idx="2">
                  <c:v>-6.0056253071786511E-5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F31-4F8D-B731-AADA35386691}"/>
            </c:ext>
          </c:extLst>
        </c:ser>
        <c:ser>
          <c:idx val="29"/>
          <c:order val="29"/>
          <c:tx>
            <c:strRef>
              <c:f>CO_slowing_loop!$A$33</c:f>
              <c:strCache>
                <c:ptCount val="1"/>
                <c:pt idx="0">
                  <c:v>Composting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CO_slowing_loop!$B$33:$D$33</c:f>
              <c:numCache>
                <c:formatCode>General</c:formatCode>
                <c:ptCount val="3"/>
                <c:pt idx="0">
                  <c:v>-4.4415922981792165E-5</c:v>
                </c:pt>
                <c:pt idx="1">
                  <c:v>-4.2621951197611877E-5</c:v>
                </c:pt>
                <c:pt idx="2">
                  <c:v>-4.4415923395663197E-5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F31-4F8D-B731-AADA35386691}"/>
            </c:ext>
          </c:extLst>
        </c:ser>
        <c:ser>
          <c:idx val="30"/>
          <c:order val="30"/>
          <c:tx>
            <c:strRef>
              <c:f>CO_slowing_loop!$A$34</c:f>
              <c:strCache>
                <c:ptCount val="1"/>
                <c:pt idx="0">
                  <c:v>Waste water treatment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CO_slowing_loop!$B$34:$D$34</c:f>
              <c:numCache>
                <c:formatCode>General</c:formatCode>
                <c:ptCount val="3"/>
                <c:pt idx="0">
                  <c:v>-4.1011704640234241E-5</c:v>
                </c:pt>
                <c:pt idx="1">
                  <c:v>-4.0706457226706569E-5</c:v>
                </c:pt>
                <c:pt idx="2">
                  <c:v>-4.1011704014486916E-5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F31-4F8D-B731-AADA35386691}"/>
            </c:ext>
          </c:extLst>
        </c:ser>
        <c:ser>
          <c:idx val="31"/>
          <c:order val="31"/>
          <c:tx>
            <c:strRef>
              <c:f>CO_slowing_loop!$A$35</c:f>
              <c:strCache>
                <c:ptCount val="1"/>
                <c:pt idx="0">
                  <c:v>Waste treatment landfill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CO_slowing_loop!$B$3:$D$3</c:f>
              <c:strCache>
                <c:ptCount val="3"/>
                <c:pt idx="0">
                  <c:v>GHG emissions </c:v>
                </c:pt>
                <c:pt idx="1">
                  <c:v>Employment </c:v>
                </c:pt>
                <c:pt idx="2">
                  <c:v>Value added</c:v>
                </c:pt>
              </c:strCache>
            </c:strRef>
          </c:cat>
          <c:val>
            <c:numRef>
              <c:f>CO_slowing_loop!$B$35:$D$35</c:f>
              <c:numCache>
                <c:formatCode>General</c:formatCode>
                <c:ptCount val="3"/>
                <c:pt idx="0">
                  <c:v>-3.9910268666696884E-5</c:v>
                </c:pt>
                <c:pt idx="1">
                  <c:v>-3.8916330626909021E-5</c:v>
                </c:pt>
                <c:pt idx="2">
                  <c:v>-3.9910268749219801E-5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F31-4F8D-B731-AADA35386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166447"/>
        <c:axId val="507165967"/>
      </c:barChart>
      <c:catAx>
        <c:axId val="50716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07165967"/>
        <c:crosses val="autoZero"/>
        <c:auto val="1"/>
        <c:lblAlgn val="ctr"/>
        <c:lblOffset val="100"/>
        <c:noMultiLvlLbl val="0"/>
      </c:catAx>
      <c:valAx>
        <c:axId val="50716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 %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0716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Relative Sectoral Impacts of Closing-the-Loop Interventions in Colombia Across the Triple Bottom Line Dimensions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CO_Closing_loop!$A$4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CO_Closing_loop!$B$4:$U$4</c:f>
              <c:numCache>
                <c:formatCode>General</c:formatCode>
                <c:ptCount val="20"/>
                <c:pt idx="0">
                  <c:v>3.1296793195386481E-6</c:v>
                </c:pt>
                <c:pt idx="1">
                  <c:v>2.2807380480335734E-6</c:v>
                </c:pt>
                <c:pt idx="2">
                  <c:v>5.4477344149374309E-9</c:v>
                </c:pt>
                <c:pt idx="3">
                  <c:v>1.9263426179392046E-7</c:v>
                </c:pt>
                <c:pt idx="4">
                  <c:v>1.4038114997511566E-7</c:v>
                </c:pt>
                <c:pt idx="5">
                  <c:v>1.9263445223209203E-7</c:v>
                </c:pt>
                <c:pt idx="6">
                  <c:v>-3.3754403419211226E-4</c:v>
                </c:pt>
                <c:pt idx="7">
                  <c:v>-2.3757446145292218E-4</c:v>
                </c:pt>
                <c:pt idx="8">
                  <c:v>-3.3754403419180873E-4</c:v>
                </c:pt>
                <c:pt idx="10">
                  <c:v>0</c:v>
                </c:pt>
                <c:pt idx="11">
                  <c:v>3.5856853499157204E-5</c:v>
                </c:pt>
                <c:pt idx="12">
                  <c:v>2.3651262175881551E-5</c:v>
                </c:pt>
                <c:pt idx="13">
                  <c:v>3.5856853719441844E-5</c:v>
                </c:pt>
                <c:pt idx="14">
                  <c:v>-7.5700010791817486E-3</c:v>
                </c:pt>
                <c:pt idx="15">
                  <c:v>-6.394067915074588E-3</c:v>
                </c:pt>
                <c:pt idx="16">
                  <c:v>-7.5700010790010703E-3</c:v>
                </c:pt>
                <c:pt idx="17">
                  <c:v>-8.4262830869545249E-3</c:v>
                </c:pt>
                <c:pt idx="18">
                  <c:v>-8.0090796086473535E-3</c:v>
                </c:pt>
                <c:pt idx="19">
                  <c:v>-8.4262830869072051E-3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9-42A7-A4C5-8687CCDEDD5B}"/>
            </c:ext>
          </c:extLst>
        </c:ser>
        <c:ser>
          <c:idx val="1"/>
          <c:order val="1"/>
          <c:tx>
            <c:strRef>
              <c:f>CO_Closing_loop!$A$5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CO_Closing_loop!$B$5:$U$5</c:f>
              <c:numCache>
                <c:formatCode>General</c:formatCode>
                <c:ptCount val="20"/>
                <c:pt idx="0">
                  <c:v>6.1759498120753402E-5</c:v>
                </c:pt>
                <c:pt idx="1">
                  <c:v>2.8483932099928327E-5</c:v>
                </c:pt>
                <c:pt idx="2">
                  <c:v>9.6450857285135568E-8</c:v>
                </c:pt>
                <c:pt idx="3">
                  <c:v>3.8013456206671484E-6</c:v>
                </c:pt>
                <c:pt idx="4">
                  <c:v>1.7532084233920312E-6</c:v>
                </c:pt>
                <c:pt idx="5">
                  <c:v>3.8013457504966625E-6</c:v>
                </c:pt>
                <c:pt idx="6">
                  <c:v>-1.5138213669716758E-3</c:v>
                </c:pt>
                <c:pt idx="7">
                  <c:v>-6.7410558777991679E-4</c:v>
                </c:pt>
                <c:pt idx="8">
                  <c:v>-1.5138213669463447E-3</c:v>
                </c:pt>
                <c:pt idx="10">
                  <c:v>0</c:v>
                </c:pt>
                <c:pt idx="11">
                  <c:v>1.5846231784454509E-4</c:v>
                </c:pt>
                <c:pt idx="12">
                  <c:v>6.6149832794199791E-5</c:v>
                </c:pt>
                <c:pt idx="13">
                  <c:v>1.5846231773241124E-4</c:v>
                </c:pt>
                <c:pt idx="14">
                  <c:v>-9.094071806152907E-3</c:v>
                </c:pt>
                <c:pt idx="15">
                  <c:v>-4.3929602866928418E-3</c:v>
                </c:pt>
                <c:pt idx="16">
                  <c:v>-9.0940718063351588E-3</c:v>
                </c:pt>
                <c:pt idx="17">
                  <c:v>-2.5752108689889513E-2</c:v>
                </c:pt>
                <c:pt idx="18">
                  <c:v>-1.5186053630419419E-2</c:v>
                </c:pt>
                <c:pt idx="19">
                  <c:v>-2.5752108689809313E-2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9-42A7-A4C5-8687CCDEDD5B}"/>
            </c:ext>
          </c:extLst>
        </c:ser>
        <c:ser>
          <c:idx val="2"/>
          <c:order val="2"/>
          <c:tx>
            <c:strRef>
              <c:f>CO_Closing_loop!$A$6</c:f>
              <c:strCache>
                <c:ptCount val="1"/>
                <c:pt idx="0">
                  <c:v>Manufacture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CO_Closing_loop!$B$6:$U$6</c:f>
              <c:numCache>
                <c:formatCode>General</c:formatCode>
                <c:ptCount val="20"/>
                <c:pt idx="0">
                  <c:v>7.3398689211841475E-6</c:v>
                </c:pt>
                <c:pt idx="1">
                  <c:v>6.4335541085452382E-6</c:v>
                </c:pt>
                <c:pt idx="2">
                  <c:v>8.6013791858784889E-9</c:v>
                </c:pt>
                <c:pt idx="3">
                  <c:v>4.5177485782577715E-7</c:v>
                </c:pt>
                <c:pt idx="4">
                  <c:v>3.9599023085603487E-7</c:v>
                </c:pt>
                <c:pt idx="5">
                  <c:v>4.5177461787600676E-7</c:v>
                </c:pt>
                <c:pt idx="6">
                  <c:v>-8.3016732006392896E-4</c:v>
                </c:pt>
                <c:pt idx="7">
                  <c:v>-7.029047719520295E-4</c:v>
                </c:pt>
                <c:pt idx="8">
                  <c:v>-8.3016732018935391E-4</c:v>
                </c:pt>
                <c:pt idx="10">
                  <c:v>0</c:v>
                </c:pt>
                <c:pt idx="11">
                  <c:v>9.4697307559505294E-5</c:v>
                </c:pt>
                <c:pt idx="12">
                  <c:v>7.5128873563899768E-5</c:v>
                </c:pt>
                <c:pt idx="13">
                  <c:v>9.4697307243220223E-5</c:v>
                </c:pt>
                <c:pt idx="14">
                  <c:v>-8.8266680470153007E-3</c:v>
                </c:pt>
                <c:pt idx="15">
                  <c:v>-9.2795121487801169E-3</c:v>
                </c:pt>
                <c:pt idx="16">
                  <c:v>-8.8266680470838587E-3</c:v>
                </c:pt>
                <c:pt idx="17">
                  <c:v>-1.5915001465356453E-2</c:v>
                </c:pt>
                <c:pt idx="18">
                  <c:v>-1.8135966452455202E-2</c:v>
                </c:pt>
                <c:pt idx="19">
                  <c:v>-1.5915001465783268E-2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39-42A7-A4C5-8687CCDEDD5B}"/>
            </c:ext>
          </c:extLst>
        </c:ser>
        <c:ser>
          <c:idx val="3"/>
          <c:order val="3"/>
          <c:tx>
            <c:strRef>
              <c:f>CO_Closing_loop!$A$7</c:f>
              <c:strCache>
                <c:ptCount val="1"/>
                <c:pt idx="0">
                  <c:v>Re-processing of secondary wood material into new wood material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CO_Closing_loop!$B$7:$U$7</c:f>
              <c:numCache>
                <c:formatCode>General</c:formatCode>
                <c:ptCount val="20"/>
                <c:pt idx="0">
                  <c:v>4.2588860463757188E-6</c:v>
                </c:pt>
                <c:pt idx="1">
                  <c:v>2.9060080588756538E-6</c:v>
                </c:pt>
                <c:pt idx="2">
                  <c:v>6.3761690679551013E-9</c:v>
                </c:pt>
                <c:pt idx="3">
                  <c:v>2.6213830097354761E-7</c:v>
                </c:pt>
                <c:pt idx="4">
                  <c:v>1.7886697724993478E-7</c:v>
                </c:pt>
                <c:pt idx="5">
                  <c:v>2.6213780875083984E-7</c:v>
                </c:pt>
                <c:pt idx="6">
                  <c:v>-4.4313430905279543E-4</c:v>
                </c:pt>
                <c:pt idx="7">
                  <c:v>-2.921318897432179E-4</c:v>
                </c:pt>
                <c:pt idx="8">
                  <c:v>-4.4313430910825866E-4</c:v>
                </c:pt>
                <c:pt idx="10">
                  <c:v>0</c:v>
                </c:pt>
                <c:pt idx="11">
                  <c:v>5.6491487226039928E-5</c:v>
                </c:pt>
                <c:pt idx="12">
                  <c:v>3.4889154476851962E-5</c:v>
                </c:pt>
                <c:pt idx="13">
                  <c:v>5.649148737107187E-5</c:v>
                </c:pt>
                <c:pt idx="14">
                  <c:v>-4.7845003669967599E-3</c:v>
                </c:pt>
                <c:pt idx="15">
                  <c:v>-3.9030621943164793E-3</c:v>
                </c:pt>
                <c:pt idx="16">
                  <c:v>-4.7845003673826986E-3</c:v>
                </c:pt>
                <c:pt idx="17">
                  <c:v>-8.633196830999992E-3</c:v>
                </c:pt>
                <c:pt idx="18">
                  <c:v>-7.6599284489275634E-3</c:v>
                </c:pt>
                <c:pt idx="19">
                  <c:v>-8.6331968309222712E-3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39-42A7-A4C5-8687CCDEDD5B}"/>
            </c:ext>
          </c:extLst>
        </c:ser>
        <c:ser>
          <c:idx val="4"/>
          <c:order val="4"/>
          <c:tx>
            <c:strRef>
              <c:f>CO_Closing_loop!$A$8</c:f>
              <c:strCache>
                <c:ptCount val="1"/>
                <c:pt idx="0">
                  <c:v>Manufacturing of paper and pulp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CO_Closing_loop!$B$8:$U$8</c:f>
              <c:numCache>
                <c:formatCode>General</c:formatCode>
                <c:ptCount val="20"/>
                <c:pt idx="0">
                  <c:v>2.3811767856350927E-5</c:v>
                </c:pt>
                <c:pt idx="1">
                  <c:v>2.1079231196088474E-5</c:v>
                </c:pt>
                <c:pt idx="2">
                  <c:v>1.5229121621538118E-8</c:v>
                </c:pt>
                <c:pt idx="3">
                  <c:v>1.4656329517745053E-6</c:v>
                </c:pt>
                <c:pt idx="4">
                  <c:v>1.2974430874427386E-6</c:v>
                </c:pt>
                <c:pt idx="5">
                  <c:v>1.4656329088370385E-6</c:v>
                </c:pt>
                <c:pt idx="6">
                  <c:v>-1.9640337346323133E-3</c:v>
                </c:pt>
                <c:pt idx="7">
                  <c:v>-1.6770936560441382E-3</c:v>
                </c:pt>
                <c:pt idx="8">
                  <c:v>-1.9640337345876967E-3</c:v>
                </c:pt>
                <c:pt idx="10">
                  <c:v>0</c:v>
                </c:pt>
                <c:pt idx="11">
                  <c:v>1.8206928308663788E-4</c:v>
                </c:pt>
                <c:pt idx="12">
                  <c:v>1.4588356838814284E-4</c:v>
                </c:pt>
                <c:pt idx="13">
                  <c:v>1.8206928318131326E-4</c:v>
                </c:pt>
                <c:pt idx="14">
                  <c:v>-0.83962907546240795</c:v>
                </c:pt>
                <c:pt idx="15">
                  <c:v>-0.84013713310083715</c:v>
                </c:pt>
                <c:pt idx="16">
                  <c:v>-0.83962907546252552</c:v>
                </c:pt>
                <c:pt idx="17">
                  <c:v>-9.7457541642492016E-3</c:v>
                </c:pt>
                <c:pt idx="18">
                  <c:v>-1.1221098528615388E-2</c:v>
                </c:pt>
                <c:pt idx="19">
                  <c:v>-9.745754164437747E-3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39-42A7-A4C5-8687CCDEDD5B}"/>
            </c:ext>
          </c:extLst>
        </c:ser>
        <c:ser>
          <c:idx val="5"/>
          <c:order val="5"/>
          <c:tx>
            <c:strRef>
              <c:f>CO_Closing_loop!$A$9</c:f>
              <c:strCache>
                <c:ptCount val="1"/>
                <c:pt idx="0">
                  <c:v>Re-processing of secondary paper into new pulp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CO_Closing_loop!$B$9:$U$9</c:f>
              <c:numCache>
                <c:formatCode>General</c:formatCode>
                <c:ptCount val="20"/>
                <c:pt idx="0">
                  <c:v>1.202120615110693E-5</c:v>
                </c:pt>
                <c:pt idx="1">
                  <c:v>2.7357436617253361E-6</c:v>
                </c:pt>
                <c:pt idx="2">
                  <c:v>9.6015687483246842E-9</c:v>
                </c:pt>
                <c:pt idx="3">
                  <c:v>7.3991436710556309E-7</c:v>
                </c:pt>
                <c:pt idx="4">
                  <c:v>1.6838693608366046E-7</c:v>
                </c:pt>
                <c:pt idx="5">
                  <c:v>7.3991488144580242E-7</c:v>
                </c:pt>
                <c:pt idx="6">
                  <c:v>-1.1754564948001894E-3</c:v>
                </c:pt>
                <c:pt idx="7">
                  <c:v>-2.5803997663177084E-4</c:v>
                </c:pt>
                <c:pt idx="8">
                  <c:v>-1.175456495464366E-3</c:v>
                </c:pt>
                <c:pt idx="10">
                  <c:v>0</c:v>
                </c:pt>
                <c:pt idx="11">
                  <c:v>9.9994789112360259E-5</c:v>
                </c:pt>
                <c:pt idx="12">
                  <c:v>2.0597348059463375E-5</c:v>
                </c:pt>
                <c:pt idx="13">
                  <c:v>9.9994788592160124E-5</c:v>
                </c:pt>
                <c:pt idx="14">
                  <c:v>-0.21514125943943499</c:v>
                </c:pt>
                <c:pt idx="15">
                  <c:v>-5.5412476283244048E-2</c:v>
                </c:pt>
                <c:pt idx="16">
                  <c:v>-0.21514125943975279</c:v>
                </c:pt>
                <c:pt idx="17">
                  <c:v>-1.1421798926876805E-2</c:v>
                </c:pt>
                <c:pt idx="18">
                  <c:v>-3.3746728936894684E-3</c:v>
                </c:pt>
                <c:pt idx="19">
                  <c:v>-1.1421798927117085E-2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39-42A7-A4C5-8687CCDEDD5B}"/>
            </c:ext>
          </c:extLst>
        </c:ser>
        <c:ser>
          <c:idx val="6"/>
          <c:order val="6"/>
          <c:tx>
            <c:strRef>
              <c:f>CO_Closing_loop!$A$10</c:f>
              <c:strCache>
                <c:ptCount val="1"/>
                <c:pt idx="0">
                  <c:v>P&amp;N Fertilizer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CO_Closing_loop!$B$10:$U$10</c:f>
              <c:numCache>
                <c:formatCode>General</c:formatCode>
                <c:ptCount val="20"/>
                <c:pt idx="0">
                  <c:v>3.2806624060210983E-6</c:v>
                </c:pt>
                <c:pt idx="1">
                  <c:v>2.8819775765430354E-6</c:v>
                </c:pt>
                <c:pt idx="2">
                  <c:v>1.182286696642936E-8</c:v>
                </c:pt>
                <c:pt idx="3">
                  <c:v>2.0192729962485505E-7</c:v>
                </c:pt>
                <c:pt idx="4">
                  <c:v>1.7738827418720393E-7</c:v>
                </c:pt>
                <c:pt idx="5">
                  <c:v>2.0192740259125288E-7</c:v>
                </c:pt>
                <c:pt idx="6">
                  <c:v>-7.9809554680097176E-4</c:v>
                </c:pt>
                <c:pt idx="7">
                  <c:v>-6.7531367866151065E-4</c:v>
                </c:pt>
                <c:pt idx="8">
                  <c:v>-7.9809554685891305E-4</c:v>
                </c:pt>
                <c:pt idx="10">
                  <c:v>0</c:v>
                </c:pt>
                <c:pt idx="11">
                  <c:v>3.1415033434351211E-5</c:v>
                </c:pt>
                <c:pt idx="12">
                  <c:v>2.4978888813687435E-5</c:v>
                </c:pt>
                <c:pt idx="13">
                  <c:v>3.1415033568495534E-5</c:v>
                </c:pt>
                <c:pt idx="14">
                  <c:v>-6.2798968945630088E-3</c:v>
                </c:pt>
                <c:pt idx="15">
                  <c:v>-6.382698258684108E-3</c:v>
                </c:pt>
                <c:pt idx="16">
                  <c:v>-6.2798968946454802E-3</c:v>
                </c:pt>
                <c:pt idx="17">
                  <c:v>-9.0320840453827229E-3</c:v>
                </c:pt>
                <c:pt idx="18">
                  <c:v>-1.0342566270515361E-2</c:v>
                </c:pt>
                <c:pt idx="19">
                  <c:v>-9.0320840455986665E-3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39-42A7-A4C5-8687CCDEDD5B}"/>
            </c:ext>
          </c:extLst>
        </c:ser>
        <c:ser>
          <c:idx val="7"/>
          <c:order val="7"/>
          <c:tx>
            <c:strRef>
              <c:f>CO_Closing_loop!$A$11</c:f>
              <c:strCache>
                <c:ptCount val="1"/>
                <c:pt idx="0">
                  <c:v>Manufacture of rubber and plastic products (25)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CO_Closing_loop!$B$11:$U$11</c:f>
              <c:numCache>
                <c:formatCode>General</c:formatCode>
                <c:ptCount val="20"/>
                <c:pt idx="0">
                  <c:v>1.0555628731151629E-5</c:v>
                </c:pt>
                <c:pt idx="1">
                  <c:v>7.9595384550635072E-6</c:v>
                </c:pt>
                <c:pt idx="2">
                  <c:v>3.0067145753258E-8</c:v>
                </c:pt>
                <c:pt idx="3">
                  <c:v>6.4970701292559242E-7</c:v>
                </c:pt>
                <c:pt idx="4">
                  <c:v>4.8991596597072745E-7</c:v>
                </c:pt>
                <c:pt idx="5">
                  <c:v>6.4970667354431329E-7</c:v>
                </c:pt>
                <c:pt idx="6">
                  <c:v>-1.3401277733390868E-3</c:v>
                </c:pt>
                <c:pt idx="7">
                  <c:v>-9.7683125579273145E-4</c:v>
                </c:pt>
                <c:pt idx="8">
                  <c:v>-1.3401277732195481E-3</c:v>
                </c:pt>
                <c:pt idx="10">
                  <c:v>0</c:v>
                </c:pt>
                <c:pt idx="11">
                  <c:v>2.0222446503612225E-4</c:v>
                </c:pt>
                <c:pt idx="12">
                  <c:v>1.3802063680611772E-4</c:v>
                </c:pt>
                <c:pt idx="13">
                  <c:v>2.0222446498143341E-4</c:v>
                </c:pt>
                <c:pt idx="14">
                  <c:v>-0.31576854350576633</c:v>
                </c:pt>
                <c:pt idx="15">
                  <c:v>-0.31381437496517489</c:v>
                </c:pt>
                <c:pt idx="16">
                  <c:v>-0.31576854350582756</c:v>
                </c:pt>
                <c:pt idx="17">
                  <c:v>-2.0247170769258735E-2</c:v>
                </c:pt>
                <c:pt idx="18">
                  <c:v>-1.9866308404459829E-2</c:v>
                </c:pt>
                <c:pt idx="19">
                  <c:v>-2.0247170769701926E-2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39-42A7-A4C5-8687CCDEDD5B}"/>
            </c:ext>
          </c:extLst>
        </c:ser>
        <c:ser>
          <c:idx val="8"/>
          <c:order val="8"/>
          <c:tx>
            <c:strRef>
              <c:f>CO_Closing_loop!$A$12</c:f>
              <c:strCache>
                <c:ptCount val="1"/>
                <c:pt idx="0">
                  <c:v>Manufacturing of glass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CO_Closing_loop!$B$12:$U$12</c:f>
              <c:numCache>
                <c:formatCode>General</c:formatCode>
                <c:ptCount val="20"/>
                <c:pt idx="0">
                  <c:v>1.4764880058522823E-5</c:v>
                </c:pt>
                <c:pt idx="1">
                  <c:v>1.2239244144839453E-5</c:v>
                </c:pt>
                <c:pt idx="2">
                  <c:v>3.0993266293104049E-8</c:v>
                </c:pt>
                <c:pt idx="3">
                  <c:v>9.0878998684713901E-7</c:v>
                </c:pt>
                <c:pt idx="4">
                  <c:v>7.5333506083469969E-7</c:v>
                </c:pt>
                <c:pt idx="5">
                  <c:v>9.0878994662155674E-7</c:v>
                </c:pt>
                <c:pt idx="6">
                  <c:v>-6.7528599641544632E-4</c:v>
                </c:pt>
                <c:pt idx="7">
                  <c:v>-5.4102155701694801E-4</c:v>
                </c:pt>
                <c:pt idx="8">
                  <c:v>-6.7528599654735275E-4</c:v>
                </c:pt>
                <c:pt idx="10">
                  <c:v>0</c:v>
                </c:pt>
                <c:pt idx="11">
                  <c:v>9.1729823735285293E-5</c:v>
                </c:pt>
                <c:pt idx="12">
                  <c:v>6.8824300516139429E-5</c:v>
                </c:pt>
                <c:pt idx="13">
                  <c:v>9.1729823499587208E-5</c:v>
                </c:pt>
                <c:pt idx="14">
                  <c:v>-8.1784284740859924E-3</c:v>
                </c:pt>
                <c:pt idx="15">
                  <c:v>-7.3294521333425421E-3</c:v>
                </c:pt>
                <c:pt idx="16">
                  <c:v>-8.17842847412068E-3</c:v>
                </c:pt>
                <c:pt idx="17">
                  <c:v>-2.197616192304223E-2</c:v>
                </c:pt>
                <c:pt idx="18">
                  <c:v>-2.3374127600263472E-2</c:v>
                </c:pt>
                <c:pt idx="19">
                  <c:v>-2.1976161923153874E-2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39-42A7-A4C5-8687CCDEDD5B}"/>
            </c:ext>
          </c:extLst>
        </c:ser>
        <c:ser>
          <c:idx val="9"/>
          <c:order val="9"/>
          <c:tx>
            <c:strRef>
              <c:f>CO_Closing_loop!$A$13</c:f>
              <c:strCache>
                <c:ptCount val="1"/>
                <c:pt idx="0">
                  <c:v>Re-processing of secondary glass into new glass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CO_Closing_loop!$B$13:$U$13</c:f>
              <c:numCache>
                <c:formatCode>General</c:formatCode>
                <c:ptCount val="20"/>
                <c:pt idx="0">
                  <c:v>4.2588858670167133E-6</c:v>
                </c:pt>
                <c:pt idx="1">
                  <c:v>2.9060081451454546E-6</c:v>
                </c:pt>
                <c:pt idx="2">
                  <c:v>6.3761303573825991E-9</c:v>
                </c:pt>
                <c:pt idx="3">
                  <c:v>2.6213820108282318E-7</c:v>
                </c:pt>
                <c:pt idx="4">
                  <c:v>1.788670329023502E-7</c:v>
                </c:pt>
                <c:pt idx="5">
                  <c:v>2.6213771090508636E-7</c:v>
                </c:pt>
                <c:pt idx="6">
                  <c:v>-4.431343088209833E-4</c:v>
                </c:pt>
                <c:pt idx="7">
                  <c:v>-2.9213188969177696E-4</c:v>
                </c:pt>
                <c:pt idx="8">
                  <c:v>-4.4313430922449012E-4</c:v>
                </c:pt>
                <c:pt idx="10">
                  <c:v>0</c:v>
                </c:pt>
                <c:pt idx="11">
                  <c:v>5.649148723265018E-5</c:v>
                </c:pt>
                <c:pt idx="12">
                  <c:v>3.4889154463354851E-5</c:v>
                </c:pt>
                <c:pt idx="13">
                  <c:v>5.6491487126944459E-5</c:v>
                </c:pt>
                <c:pt idx="14">
                  <c:v>-4.7845003671252457E-3</c:v>
                </c:pt>
                <c:pt idx="15">
                  <c:v>-3.9030621949068889E-3</c:v>
                </c:pt>
                <c:pt idx="16">
                  <c:v>-4.7845003673655578E-3</c:v>
                </c:pt>
                <c:pt idx="17">
                  <c:v>-8.6331968301419024E-3</c:v>
                </c:pt>
                <c:pt idx="18">
                  <c:v>-7.6599284497495864E-3</c:v>
                </c:pt>
                <c:pt idx="19">
                  <c:v>-8.6331968300597424E-3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39-42A7-A4C5-8687CCDEDD5B}"/>
            </c:ext>
          </c:extLst>
        </c:ser>
        <c:ser>
          <c:idx val="10"/>
          <c:order val="10"/>
          <c:tx>
            <c:strRef>
              <c:f>CO_Closing_loop!$A$14</c:f>
              <c:strCache>
                <c:ptCount val="1"/>
                <c:pt idx="0">
                  <c:v>Manufacturing construction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CO_Closing_loop!$B$14:$U$14</c:f>
              <c:numCache>
                <c:formatCode>General</c:formatCode>
                <c:ptCount val="20"/>
                <c:pt idx="0">
                  <c:v>7.4586312799908317E-6</c:v>
                </c:pt>
                <c:pt idx="1">
                  <c:v>7.7542971703803637E-6</c:v>
                </c:pt>
                <c:pt idx="2">
                  <c:v>1.0197218491984195E-8</c:v>
                </c:pt>
                <c:pt idx="3">
                  <c:v>4.5908462765221601E-7</c:v>
                </c:pt>
                <c:pt idx="4">
                  <c:v>4.7728306796335837E-7</c:v>
                </c:pt>
                <c:pt idx="5">
                  <c:v>4.5908451963269935E-7</c:v>
                </c:pt>
                <c:pt idx="6">
                  <c:v>-0.17499017391057237</c:v>
                </c:pt>
                <c:pt idx="7">
                  <c:v>-0.17499926498038118</c:v>
                </c:pt>
                <c:pt idx="8">
                  <c:v>-0.17499017391046501</c:v>
                </c:pt>
                <c:pt idx="10">
                  <c:v>0</c:v>
                </c:pt>
                <c:pt idx="11">
                  <c:v>9.0438141461230131E-5</c:v>
                </c:pt>
                <c:pt idx="12">
                  <c:v>8.510233972131671E-5</c:v>
                </c:pt>
                <c:pt idx="13">
                  <c:v>9.0438141420089496E-5</c:v>
                </c:pt>
                <c:pt idx="14">
                  <c:v>-3.2611375842552456E-3</c:v>
                </c:pt>
                <c:pt idx="15">
                  <c:v>-3.9830459659874976E-3</c:v>
                </c:pt>
                <c:pt idx="16">
                  <c:v>-3.2611375843203203E-3</c:v>
                </c:pt>
                <c:pt idx="17">
                  <c:v>-1.0231423278069638E-2</c:v>
                </c:pt>
                <c:pt idx="18">
                  <c:v>-1.3871192070496519E-2</c:v>
                </c:pt>
                <c:pt idx="19">
                  <c:v>-1.0231423277541181E-2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139-42A7-A4C5-8687CCDEDD5B}"/>
            </c:ext>
          </c:extLst>
        </c:ser>
        <c:ser>
          <c:idx val="11"/>
          <c:order val="11"/>
          <c:tx>
            <c:strRef>
              <c:f>CO_Closing_loop!$A$15</c:f>
              <c:strCache>
                <c:ptCount val="1"/>
                <c:pt idx="0">
                  <c:v>Re-processing Fly-ash into clinker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CO_Closing_loop!$B$15:$U$15</c:f>
              <c:numCache>
                <c:formatCode>General</c:formatCode>
                <c:ptCount val="20"/>
                <c:pt idx="1">
                  <c:v>2.9060079969263953E-6</c:v>
                </c:pt>
                <c:pt idx="2">
                  <c:v>6.3761020845889731E-9</c:v>
                </c:pt>
                <c:pt idx="4">
                  <c:v>1.7886699263455005E-7</c:v>
                </c:pt>
                <c:pt idx="5">
                  <c:v>2.6213774132071537E-7</c:v>
                </c:pt>
                <c:pt idx="7">
                  <c:v>-2.9213188982583882E-4</c:v>
                </c:pt>
                <c:pt idx="8">
                  <c:v>-4.4313430917852802E-4</c:v>
                </c:pt>
                <c:pt idx="10">
                  <c:v>0</c:v>
                </c:pt>
                <c:pt idx="12">
                  <c:v>3.4889154452045091E-5</c:v>
                </c:pt>
                <c:pt idx="13">
                  <c:v>5.6491487194792212E-5</c:v>
                </c:pt>
                <c:pt idx="15">
                  <c:v>-3.9030621943443216E-3</c:v>
                </c:pt>
                <c:pt idx="16">
                  <c:v>-4.7845003675744974E-3</c:v>
                </c:pt>
                <c:pt idx="18">
                  <c:v>-7.6599284488130769E-3</c:v>
                </c:pt>
                <c:pt idx="19">
                  <c:v>-8.6331968309178806E-3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139-42A7-A4C5-8687CCDEDD5B}"/>
            </c:ext>
          </c:extLst>
        </c:ser>
        <c:ser>
          <c:idx val="12"/>
          <c:order val="12"/>
          <c:tx>
            <c:strRef>
              <c:f>CO_Closing_loop!$A$16</c:f>
              <c:strCache>
                <c:ptCount val="1"/>
                <c:pt idx="0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CO_Closing_loop!$B$16:$U$16</c:f>
              <c:numCache>
                <c:formatCode>General</c:formatCode>
                <c:ptCount val="20"/>
                <c:pt idx="0">
                  <c:v>2.3914885219028869E-5</c:v>
                </c:pt>
                <c:pt idx="1">
                  <c:v>1.8272079232503846E-5</c:v>
                </c:pt>
                <c:pt idx="2">
                  <c:v>1.3771331078220665E-8</c:v>
                </c:pt>
                <c:pt idx="3">
                  <c:v>1.4719799361963044E-6</c:v>
                </c:pt>
                <c:pt idx="4">
                  <c:v>1.1246605923614692E-6</c:v>
                </c:pt>
                <c:pt idx="5">
                  <c:v>1.4719802888998441E-6</c:v>
                </c:pt>
                <c:pt idx="6">
                  <c:v>-2.5985433289668291E-3</c:v>
                </c:pt>
                <c:pt idx="7">
                  <c:v>-1.9169262972153333E-3</c:v>
                </c:pt>
                <c:pt idx="8">
                  <c:v>-2.598543328872631E-3</c:v>
                </c:pt>
                <c:pt idx="10">
                  <c:v>0</c:v>
                </c:pt>
                <c:pt idx="11">
                  <c:v>2.3571354424046809E-4</c:v>
                </c:pt>
                <c:pt idx="12">
                  <c:v>1.6300869616638522E-4</c:v>
                </c:pt>
                <c:pt idx="13">
                  <c:v>2.3571354469542291E-4</c:v>
                </c:pt>
                <c:pt idx="14">
                  <c:v>-0.39957593801835978</c:v>
                </c:pt>
                <c:pt idx="15">
                  <c:v>-0.39517952758433961</c:v>
                </c:pt>
                <c:pt idx="16">
                  <c:v>-0.39957593801805541</c:v>
                </c:pt>
                <c:pt idx="17">
                  <c:v>-5.6652982841438391</c:v>
                </c:pt>
                <c:pt idx="18">
                  <c:v>-5.6628187685528149</c:v>
                </c:pt>
                <c:pt idx="19">
                  <c:v>-5.6652982841441286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139-42A7-A4C5-8687CCDEDD5B}"/>
            </c:ext>
          </c:extLst>
        </c:ser>
        <c:ser>
          <c:idx val="13"/>
          <c:order val="13"/>
          <c:tx>
            <c:strRef>
              <c:f>CO_Closing_loop!$A$17</c:f>
              <c:strCache>
                <c:ptCount val="1"/>
                <c:pt idx="0">
                  <c:v>Recycling Steel 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CO_Closing_loop!$B$17:$U$17</c:f>
              <c:numCache>
                <c:formatCode>General</c:formatCode>
                <c:ptCount val="20"/>
                <c:pt idx="0">
                  <c:v>2.4585695914640587E-5</c:v>
                </c:pt>
                <c:pt idx="1">
                  <c:v>1.5493027085643348E-5</c:v>
                </c:pt>
                <c:pt idx="2">
                  <c:v>7.0252047521656167E-9</c:v>
                </c:pt>
                <c:pt idx="3">
                  <c:v>1.5132689023683319E-6</c:v>
                </c:pt>
                <c:pt idx="4">
                  <c:v>9.5360798838763365E-7</c:v>
                </c:pt>
                <c:pt idx="5">
                  <c:v>1.5132689819476649E-6</c:v>
                </c:pt>
                <c:pt idx="6">
                  <c:v>-1.6696589707267567E-3</c:v>
                </c:pt>
                <c:pt idx="7">
                  <c:v>-1.0226315658627076E-3</c:v>
                </c:pt>
                <c:pt idx="8">
                  <c:v>-1.6696589705022912E-3</c:v>
                </c:pt>
                <c:pt idx="10">
                  <c:v>0</c:v>
                </c:pt>
                <c:pt idx="11">
                  <c:v>2.9486269974361994E-4</c:v>
                </c:pt>
                <c:pt idx="12">
                  <c:v>1.6818225739039717E-4</c:v>
                </c:pt>
                <c:pt idx="13">
                  <c:v>2.9486269969460516E-4</c:v>
                </c:pt>
                <c:pt idx="14">
                  <c:v>0.76508573972587612</c:v>
                </c:pt>
                <c:pt idx="15">
                  <c:v>0.77000361581475885</c:v>
                </c:pt>
                <c:pt idx="16">
                  <c:v>0.76508573972594829</c:v>
                </c:pt>
                <c:pt idx="17">
                  <c:v>0.26176408159457409</c:v>
                </c:pt>
                <c:pt idx="18">
                  <c:v>0.30804567879704409</c:v>
                </c:pt>
                <c:pt idx="19">
                  <c:v>0.26176408159470599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139-42A7-A4C5-8687CCDEDD5B}"/>
            </c:ext>
          </c:extLst>
        </c:ser>
        <c:ser>
          <c:idx val="14"/>
          <c:order val="14"/>
          <c:tx>
            <c:strRef>
              <c:f>CO_Closing_loop!$A$18</c:f>
              <c:strCache>
                <c:ptCount val="1"/>
                <c:pt idx="0">
                  <c:v>Manufacturing aluminium production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CO_Closing_loop!$B$18:$U$18</c:f>
              <c:numCache>
                <c:formatCode>General</c:formatCode>
                <c:ptCount val="20"/>
                <c:pt idx="0">
                  <c:v>4.6970299332564045E-5</c:v>
                </c:pt>
                <c:pt idx="1">
                  <c:v>2.1315219074765339E-5</c:v>
                </c:pt>
                <c:pt idx="2">
                  <c:v>1.4563598786318487E-8</c:v>
                </c:pt>
                <c:pt idx="3">
                  <c:v>2.8910589007879932E-6</c:v>
                </c:pt>
                <c:pt idx="4">
                  <c:v>1.3119682008742648E-6</c:v>
                </c:pt>
                <c:pt idx="5">
                  <c:v>2.8910587618401037E-6</c:v>
                </c:pt>
                <c:pt idx="6">
                  <c:v>-1.0296490059061188E-3</c:v>
                </c:pt>
                <c:pt idx="7">
                  <c:v>-4.5187113935803451E-4</c:v>
                </c:pt>
                <c:pt idx="8">
                  <c:v>-1.0296490059091929E-3</c:v>
                </c:pt>
                <c:pt idx="10">
                  <c:v>0</c:v>
                </c:pt>
                <c:pt idx="11">
                  <c:v>1.7686209607620839E-4</c:v>
                </c:pt>
                <c:pt idx="12">
                  <c:v>7.2645347597702486E-5</c:v>
                </c:pt>
                <c:pt idx="13">
                  <c:v>1.7686209599045421E-4</c:v>
                </c:pt>
                <c:pt idx="14">
                  <c:v>-2.5698115358288628E-2</c:v>
                </c:pt>
                <c:pt idx="15">
                  <c:v>-1.3462236028088354E-2</c:v>
                </c:pt>
                <c:pt idx="16">
                  <c:v>-2.5698115358392094E-2</c:v>
                </c:pt>
                <c:pt idx="17">
                  <c:v>-0.13341596836307396</c:v>
                </c:pt>
                <c:pt idx="18">
                  <c:v>-7.8846107936816026E-2</c:v>
                </c:pt>
                <c:pt idx="19">
                  <c:v>-0.1334159683630112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139-42A7-A4C5-8687CCDEDD5B}"/>
            </c:ext>
          </c:extLst>
        </c:ser>
        <c:ser>
          <c:idx val="15"/>
          <c:order val="15"/>
          <c:tx>
            <c:strRef>
              <c:f>CO_Closing_loop!$A$19</c:f>
              <c:strCache>
                <c:ptCount val="1"/>
                <c:pt idx="0">
                  <c:v>Re-processing of secondary aluminium into new aluminium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CO_Closing_loop!$B$19:$U$19</c:f>
              <c:numCache>
                <c:formatCode>General</c:formatCode>
                <c:ptCount val="20"/>
                <c:pt idx="0">
                  <c:v>4.4057272459582116E-6</c:v>
                </c:pt>
                <c:pt idx="1">
                  <c:v>3.010840683345209E-6</c:v>
                </c:pt>
                <c:pt idx="2">
                  <c:v>6.3878689291377128E-9</c:v>
                </c:pt>
                <c:pt idx="3">
                  <c:v>2.7117613184689315E-7</c:v>
                </c:pt>
                <c:pt idx="4">
                  <c:v>1.8531960641026085E-7</c:v>
                </c:pt>
                <c:pt idx="5">
                  <c:v>2.7117614233058182E-7</c:v>
                </c:pt>
                <c:pt idx="6">
                  <c:v>-4.4615500644380312E-4</c:v>
                </c:pt>
                <c:pt idx="7">
                  <c:v>-2.9457243243266308E-4</c:v>
                </c:pt>
                <c:pt idx="8">
                  <c:v>-4.4615500623168124E-4</c:v>
                </c:pt>
                <c:pt idx="10">
                  <c:v>0</c:v>
                </c:pt>
                <c:pt idx="11">
                  <c:v>5.6752848944107505E-5</c:v>
                </c:pt>
                <c:pt idx="12">
                  <c:v>3.510463198021784E-5</c:v>
                </c:pt>
                <c:pt idx="13">
                  <c:v>5.6752849058017072E-5</c:v>
                </c:pt>
                <c:pt idx="14">
                  <c:v>-5.6172604992186801E-3</c:v>
                </c:pt>
                <c:pt idx="15">
                  <c:v>-4.5530955260081069E-3</c:v>
                </c:pt>
                <c:pt idx="16">
                  <c:v>-5.6172604990954098E-3</c:v>
                </c:pt>
                <c:pt idx="17">
                  <c:v>-8.6408087214698039E-3</c:v>
                </c:pt>
                <c:pt idx="18">
                  <c:v>-7.6781461928458897E-3</c:v>
                </c:pt>
                <c:pt idx="19">
                  <c:v>-8.6408087213872328E-3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139-42A7-A4C5-8687CCDEDD5B}"/>
            </c:ext>
          </c:extLst>
        </c:ser>
        <c:ser>
          <c:idx val="16"/>
          <c:order val="16"/>
          <c:tx>
            <c:strRef>
              <c:f>CO_Closing_loop!$A$20</c:f>
              <c:strCache>
                <c:ptCount val="1"/>
                <c:pt idx="0">
                  <c:v>Re-processing of secondary lead into new lead, zinc and tin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CO_Closing_loop!$B$20:$U$20</c:f>
              <c:numCache>
                <c:formatCode>General</c:formatCode>
                <c:ptCount val="20"/>
                <c:pt idx="0">
                  <c:v>4.4057277345455485E-6</c:v>
                </c:pt>
                <c:pt idx="1">
                  <c:v>3.0108406888047684E-6</c:v>
                </c:pt>
                <c:pt idx="2">
                  <c:v>6.3875074559000585E-9</c:v>
                </c:pt>
                <c:pt idx="3">
                  <c:v>2.7117648946579627E-7</c:v>
                </c:pt>
                <c:pt idx="4">
                  <c:v>1.8531963324360039E-7</c:v>
                </c:pt>
                <c:pt idx="5">
                  <c:v>2.711759834828287E-7</c:v>
                </c:pt>
                <c:pt idx="6">
                  <c:v>-4.461550063861704E-4</c:v>
                </c:pt>
                <c:pt idx="7">
                  <c:v>-2.9457243251547211E-4</c:v>
                </c:pt>
                <c:pt idx="8">
                  <c:v>-4.4615500667247675E-4</c:v>
                </c:pt>
                <c:pt idx="10">
                  <c:v>0</c:v>
                </c:pt>
                <c:pt idx="11">
                  <c:v>5.6752848734572472E-5</c:v>
                </c:pt>
                <c:pt idx="12">
                  <c:v>3.5104631982731617E-5</c:v>
                </c:pt>
                <c:pt idx="13">
                  <c:v>5.6752848749857236E-5</c:v>
                </c:pt>
                <c:pt idx="14">
                  <c:v>-5.6172604991456803E-3</c:v>
                </c:pt>
                <c:pt idx="15">
                  <c:v>-4.5530955260826133E-3</c:v>
                </c:pt>
                <c:pt idx="16">
                  <c:v>-5.6172604993018193E-3</c:v>
                </c:pt>
                <c:pt idx="17">
                  <c:v>-8.6408087212228625E-3</c:v>
                </c:pt>
                <c:pt idx="18">
                  <c:v>-7.6781461929022951E-3</c:v>
                </c:pt>
                <c:pt idx="19">
                  <c:v>-8.6408087216375239E-3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139-42A7-A4C5-8687CCDEDD5B}"/>
            </c:ext>
          </c:extLst>
        </c:ser>
        <c:ser>
          <c:idx val="17"/>
          <c:order val="17"/>
          <c:tx>
            <c:strRef>
              <c:f>CO_Closing_loop!$A$21</c:f>
              <c:strCache>
                <c:ptCount val="1"/>
                <c:pt idx="0">
                  <c:v>Re-processing of secondary copper into new copper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CO_Closing_loop!$B$21:$U$21</c:f>
              <c:numCache>
                <c:formatCode>General</c:formatCode>
                <c:ptCount val="20"/>
                <c:pt idx="0">
                  <c:v>4.4057271111161255E-6</c:v>
                </c:pt>
                <c:pt idx="1">
                  <c:v>3.0108407022588326E-6</c:v>
                </c:pt>
                <c:pt idx="2">
                  <c:v>6.3878019727369116E-9</c:v>
                </c:pt>
                <c:pt idx="3">
                  <c:v>2.7117587433950625E-7</c:v>
                </c:pt>
                <c:pt idx="4">
                  <c:v>1.8531958007026769E-7</c:v>
                </c:pt>
                <c:pt idx="5">
                  <c:v>2.7117599151384035E-7</c:v>
                </c:pt>
                <c:pt idx="6">
                  <c:v>-4.4615500661682769E-4</c:v>
                </c:pt>
                <c:pt idx="7">
                  <c:v>-2.9457243246805485E-4</c:v>
                </c:pt>
                <c:pt idx="8">
                  <c:v>-4.4615500644374761E-4</c:v>
                </c:pt>
                <c:pt idx="10">
                  <c:v>0</c:v>
                </c:pt>
                <c:pt idx="11">
                  <c:v>5.6752848746266778E-5</c:v>
                </c:pt>
                <c:pt idx="12">
                  <c:v>3.5104631936844678E-5</c:v>
                </c:pt>
                <c:pt idx="13">
                  <c:v>5.6752848777818512E-5</c:v>
                </c:pt>
                <c:pt idx="14">
                  <c:v>-5.6172604993208189E-3</c:v>
                </c:pt>
                <c:pt idx="15">
                  <c:v>-4.5530955259552681E-3</c:v>
                </c:pt>
                <c:pt idx="16">
                  <c:v>-5.6172604991293973E-3</c:v>
                </c:pt>
                <c:pt idx="17">
                  <c:v>-8.6408087217603752E-3</c:v>
                </c:pt>
                <c:pt idx="18">
                  <c:v>-7.6781461929152596E-3</c:v>
                </c:pt>
                <c:pt idx="19">
                  <c:v>-8.6408087215222567E-3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139-42A7-A4C5-8687CCDEDD5B}"/>
            </c:ext>
          </c:extLst>
        </c:ser>
        <c:ser>
          <c:idx val="18"/>
          <c:order val="18"/>
          <c:tx>
            <c:strRef>
              <c:f>CO_Closing_loop!$A$22</c:f>
              <c:strCache>
                <c:ptCount val="1"/>
                <c:pt idx="0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CO_Closing_loop!$B$22:$U$22</c:f>
              <c:numCache>
                <c:formatCode>General</c:formatCode>
                <c:ptCount val="20"/>
                <c:pt idx="0">
                  <c:v>4.4057272099115785E-6</c:v>
                </c:pt>
                <c:pt idx="1">
                  <c:v>3.0108405607522159E-6</c:v>
                </c:pt>
                <c:pt idx="2">
                  <c:v>6.3874953039006672E-9</c:v>
                </c:pt>
                <c:pt idx="3">
                  <c:v>2.7117608894541939E-7</c:v>
                </c:pt>
                <c:pt idx="4">
                  <c:v>1.8531943872159554E-7</c:v>
                </c:pt>
                <c:pt idx="5">
                  <c:v>2.7117595854002376E-7</c:v>
                </c:pt>
                <c:pt idx="6">
                  <c:v>-4.4615500651357381E-4</c:v>
                </c:pt>
                <c:pt idx="7">
                  <c:v>-2.9457243242326668E-4</c:v>
                </c:pt>
                <c:pt idx="8">
                  <c:v>-4.4615500675121043E-4</c:v>
                </c:pt>
                <c:pt idx="10">
                  <c:v>0</c:v>
                </c:pt>
                <c:pt idx="11">
                  <c:v>5.6752848931964996E-5</c:v>
                </c:pt>
                <c:pt idx="12">
                  <c:v>3.5104631959224935E-5</c:v>
                </c:pt>
                <c:pt idx="13">
                  <c:v>5.675284862941075E-5</c:v>
                </c:pt>
                <c:pt idx="14">
                  <c:v>-5.6172604991025204E-3</c:v>
                </c:pt>
                <c:pt idx="15">
                  <c:v>-4.5530955260471746E-3</c:v>
                </c:pt>
                <c:pt idx="16">
                  <c:v>-5.617260499528859E-3</c:v>
                </c:pt>
                <c:pt idx="17">
                  <c:v>-8.6408087214485292E-3</c:v>
                </c:pt>
                <c:pt idx="18">
                  <c:v>-7.678146193000516E-3</c:v>
                </c:pt>
                <c:pt idx="19">
                  <c:v>-8.6408087216842122E-3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139-42A7-A4C5-8687CCDEDD5B}"/>
            </c:ext>
          </c:extLst>
        </c:ser>
        <c:ser>
          <c:idx val="19"/>
          <c:order val="19"/>
          <c:tx>
            <c:strRef>
              <c:f>CO_Closing_loop!$A$23</c:f>
              <c:strCache>
                <c:ptCount val="1"/>
                <c:pt idx="0">
                  <c:v>Recycling of waste and scrap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CO_Closing_loop!$B$23:$U$23</c:f>
              <c:numCache>
                <c:formatCode>General</c:formatCode>
                <c:ptCount val="20"/>
                <c:pt idx="0">
                  <c:v>1.1839082189274004</c:v>
                </c:pt>
                <c:pt idx="1">
                  <c:v>1.183908218926895</c:v>
                </c:pt>
                <c:pt idx="2">
                  <c:v>2.1863316376710896E-8</c:v>
                </c:pt>
                <c:pt idx="3">
                  <c:v>7.2870481932968717E-2</c:v>
                </c:pt>
                <c:pt idx="4">
                  <c:v>7.2870481932731948E-2</c:v>
                </c:pt>
                <c:pt idx="5">
                  <c:v>7.2870481932495013E-2</c:v>
                </c:pt>
                <c:pt idx="6">
                  <c:v>1.4967647660975357E-2</c:v>
                </c:pt>
                <c:pt idx="7">
                  <c:v>1.4974464652883754E-2</c:v>
                </c:pt>
                <c:pt idx="8">
                  <c:v>1.4967647660470575E-2</c:v>
                </c:pt>
                <c:pt idx="10">
                  <c:v>0</c:v>
                </c:pt>
                <c:pt idx="11">
                  <c:v>6.0229573687354892E-4</c:v>
                </c:pt>
                <c:pt idx="12">
                  <c:v>5.4515042193898939E-4</c:v>
                </c:pt>
                <c:pt idx="13">
                  <c:v>6.0229573645259008E-4</c:v>
                </c:pt>
                <c:pt idx="14">
                  <c:v>0.15444072286019511</c:v>
                </c:pt>
                <c:pt idx="15">
                  <c:v>0.15350517689974183</c:v>
                </c:pt>
                <c:pt idx="16">
                  <c:v>0.15444072286016539</c:v>
                </c:pt>
                <c:pt idx="17">
                  <c:v>-1.6232908700148384E-2</c:v>
                </c:pt>
                <c:pt idx="18">
                  <c:v>-2.1020221236106071E-2</c:v>
                </c:pt>
                <c:pt idx="19">
                  <c:v>-1.6232908700379193E-2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139-42A7-A4C5-8687CCDEDD5B}"/>
            </c:ext>
          </c:extLst>
        </c:ser>
        <c:ser>
          <c:idx val="20"/>
          <c:order val="20"/>
          <c:tx>
            <c:strRef>
              <c:f>CO_Closing_loop!$A$24</c:f>
              <c:strCache>
                <c:ptCount val="1"/>
                <c:pt idx="0">
                  <c:v>Production power non-renewable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CO_Closing_loop!$B$24:$U$24</c:f>
              <c:numCache>
                <c:formatCode>General</c:formatCode>
                <c:ptCount val="20"/>
                <c:pt idx="0">
                  <c:v>1.2302528752704361E-5</c:v>
                </c:pt>
                <c:pt idx="1">
                  <c:v>1.3737160301532986E-5</c:v>
                </c:pt>
                <c:pt idx="2">
                  <c:v>-7.5432071890390751E-6</c:v>
                </c:pt>
                <c:pt idx="3">
                  <c:v>7.5723054346409938E-7</c:v>
                </c:pt>
                <c:pt idx="4">
                  <c:v>8.455329399590909E-7</c:v>
                </c:pt>
                <c:pt idx="5">
                  <c:v>7.572303529364878E-7</c:v>
                </c:pt>
                <c:pt idx="6">
                  <c:v>-1.3989853517206339E-3</c:v>
                </c:pt>
                <c:pt idx="7">
                  <c:v>-1.5163977082493073E-3</c:v>
                </c:pt>
                <c:pt idx="8">
                  <c:v>-1.3989853518989177E-3</c:v>
                </c:pt>
                <c:pt idx="10">
                  <c:v>0</c:v>
                </c:pt>
                <c:pt idx="11">
                  <c:v>3.6046012770722631E-4</c:v>
                </c:pt>
                <c:pt idx="12">
                  <c:v>3.643060456995784E-4</c:v>
                </c:pt>
                <c:pt idx="13">
                  <c:v>3.6046012755375136E-4</c:v>
                </c:pt>
                <c:pt idx="14">
                  <c:v>-7.8691287622459083E-3</c:v>
                </c:pt>
                <c:pt idx="15">
                  <c:v>-8.7154974884326875E-3</c:v>
                </c:pt>
                <c:pt idx="16">
                  <c:v>-7.8691287624250063E-3</c:v>
                </c:pt>
                <c:pt idx="17">
                  <c:v>-2.8824969763150955E-2</c:v>
                </c:pt>
                <c:pt idx="18">
                  <c:v>-4.1313348585898343E-2</c:v>
                </c:pt>
                <c:pt idx="19">
                  <c:v>-2.8824969763362029E-2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139-42A7-A4C5-8687CCDEDD5B}"/>
            </c:ext>
          </c:extLst>
        </c:ser>
        <c:ser>
          <c:idx val="21"/>
          <c:order val="21"/>
          <c:tx>
            <c:strRef>
              <c:f>CO_Closing_loop!$A$25</c:f>
              <c:strCache>
                <c:ptCount val="1"/>
                <c:pt idx="0">
                  <c:v>Production power renewable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CO_Closing_loop!$B$25:$U$25</c:f>
              <c:numCache>
                <c:formatCode>General</c:formatCode>
                <c:ptCount val="20"/>
                <c:pt idx="0">
                  <c:v>1.0150897423806863E-5</c:v>
                </c:pt>
                <c:pt idx="1">
                  <c:v>1.1301724596198978E-5</c:v>
                </c:pt>
                <c:pt idx="2">
                  <c:v>2.0417924193880016E-5</c:v>
                </c:pt>
                <c:pt idx="3">
                  <c:v>6.2479565776117129E-7</c:v>
                </c:pt>
                <c:pt idx="4">
                  <c:v>6.9563003075565614E-7</c:v>
                </c:pt>
                <c:pt idx="5">
                  <c:v>6.2479593167623732E-7</c:v>
                </c:pt>
                <c:pt idx="6">
                  <c:v>-1.2775560979417127E-3</c:v>
                </c:pt>
                <c:pt idx="7">
                  <c:v>-1.3737526991793984E-3</c:v>
                </c:pt>
                <c:pt idx="8">
                  <c:v>-1.2775560977809214E-3</c:v>
                </c:pt>
                <c:pt idx="10">
                  <c:v>0</c:v>
                </c:pt>
                <c:pt idx="11">
                  <c:v>1.9260697036146041E-4</c:v>
                </c:pt>
                <c:pt idx="12">
                  <c:v>1.9409700913786433E-4</c:v>
                </c:pt>
                <c:pt idx="13">
                  <c:v>1.9260697047772859E-4</c:v>
                </c:pt>
                <c:pt idx="14">
                  <c:v>-1.4511717611538629E-2</c:v>
                </c:pt>
                <c:pt idx="15">
                  <c:v>-1.7914698518172789E-2</c:v>
                </c:pt>
                <c:pt idx="16">
                  <c:v>-1.451171761142858E-2</c:v>
                </c:pt>
                <c:pt idx="17">
                  <c:v>-3.4367055940762163E-2</c:v>
                </c:pt>
                <c:pt idx="18">
                  <c:v>-4.955627515522764E-2</c:v>
                </c:pt>
                <c:pt idx="19">
                  <c:v>-3.4367055940574182E-2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139-42A7-A4C5-8687CCDEDD5B}"/>
            </c:ext>
          </c:extLst>
        </c:ser>
        <c:ser>
          <c:idx val="22"/>
          <c:order val="22"/>
          <c:tx>
            <c:strRef>
              <c:f>CO_Closing_loop!$A$26</c:f>
              <c:strCache>
                <c:ptCount val="1"/>
                <c:pt idx="0">
                  <c:v>Production of electricity by biomass and waste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CO_Closing_loop!$B$26:$U$26</c:f>
              <c:numCache>
                <c:formatCode>General</c:formatCode>
                <c:ptCount val="20"/>
                <c:pt idx="0">
                  <c:v>3.0466879061906513E-3</c:v>
                </c:pt>
                <c:pt idx="1">
                  <c:v>3.1254656903471449E-3</c:v>
                </c:pt>
                <c:pt idx="2">
                  <c:v>2.12025715136367E-8</c:v>
                </c:pt>
                <c:pt idx="3">
                  <c:v>1.8752603658328187E-4</c:v>
                </c:pt>
                <c:pt idx="4">
                  <c:v>1.9237487113629722E-4</c:v>
                </c:pt>
                <c:pt idx="5">
                  <c:v>1.8752603639055887E-4</c:v>
                </c:pt>
                <c:pt idx="6">
                  <c:v>1.105442049200235E-4</c:v>
                </c:pt>
                <c:pt idx="7">
                  <c:v>6.4012348162842655E-5</c:v>
                </c:pt>
                <c:pt idx="8">
                  <c:v>1.1054420453024035E-4</c:v>
                </c:pt>
                <c:pt idx="10">
                  <c:v>0</c:v>
                </c:pt>
                <c:pt idx="11">
                  <c:v>1.2510816423274436E-3</c:v>
                </c:pt>
                <c:pt idx="12">
                  <c:v>1.1616598580034786E-3</c:v>
                </c:pt>
                <c:pt idx="13">
                  <c:v>1.2510816418624805E-3</c:v>
                </c:pt>
                <c:pt idx="14">
                  <c:v>-9.8565333597056496E-3</c:v>
                </c:pt>
                <c:pt idx="15">
                  <c:v>-1.1542128420641564E-2</c:v>
                </c:pt>
                <c:pt idx="16">
                  <c:v>-9.8565333600967794E-3</c:v>
                </c:pt>
                <c:pt idx="17">
                  <c:v>-2.98446419789547E-2</c:v>
                </c:pt>
                <c:pt idx="18">
                  <c:v>-3.9736714943929011E-2</c:v>
                </c:pt>
                <c:pt idx="19">
                  <c:v>-2.984464197957841E-2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39-42A7-A4C5-8687CCDEDD5B}"/>
            </c:ext>
          </c:extLst>
        </c:ser>
        <c:ser>
          <c:idx val="23"/>
          <c:order val="23"/>
          <c:tx>
            <c:strRef>
              <c:f>CO_Closing_loop!$A$27</c:f>
              <c:strCache>
                <c:ptCount val="1"/>
                <c:pt idx="0">
                  <c:v>Production power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CO_Closing_loop!$B$27:$U$27</c:f>
              <c:numCache>
                <c:formatCode>General</c:formatCode>
                <c:ptCount val="20"/>
                <c:pt idx="0">
                  <c:v>8.1844966614360762E-5</c:v>
                </c:pt>
                <c:pt idx="1">
                  <c:v>9.5250154003222648E-5</c:v>
                </c:pt>
                <c:pt idx="2">
                  <c:v>7.7928180486779153E-8</c:v>
                </c:pt>
                <c:pt idx="3">
                  <c:v>5.0376221424871387E-6</c:v>
                </c:pt>
                <c:pt idx="4">
                  <c:v>5.8627215339168504E-6</c:v>
                </c:pt>
                <c:pt idx="5">
                  <c:v>5.0376218439019287E-6</c:v>
                </c:pt>
                <c:pt idx="6">
                  <c:v>-6.362195711282064E-4</c:v>
                </c:pt>
                <c:pt idx="7">
                  <c:v>-7.4937726810781423E-4</c:v>
                </c:pt>
                <c:pt idx="8">
                  <c:v>-6.3621957158707882E-4</c:v>
                </c:pt>
                <c:pt idx="10">
                  <c:v>0</c:v>
                </c:pt>
                <c:pt idx="11">
                  <c:v>1.7688068058901722E-3</c:v>
                </c:pt>
                <c:pt idx="12">
                  <c:v>1.8632051498912163E-3</c:v>
                </c:pt>
                <c:pt idx="13">
                  <c:v>1.7688068059446233E-3</c:v>
                </c:pt>
                <c:pt idx="14">
                  <c:v>-1.1377627151626116E-2</c:v>
                </c:pt>
                <c:pt idx="15">
                  <c:v>-1.5108108090556028E-2</c:v>
                </c:pt>
                <c:pt idx="16">
                  <c:v>-1.1377627151959304E-2</c:v>
                </c:pt>
                <c:pt idx="17">
                  <c:v>-4.6011182524243181E-2</c:v>
                </c:pt>
                <c:pt idx="18">
                  <c:v>-6.9707985894728472E-2</c:v>
                </c:pt>
                <c:pt idx="19">
                  <c:v>-4.6011182524487937E-2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139-42A7-A4C5-8687CCDEDD5B}"/>
            </c:ext>
          </c:extLst>
        </c:ser>
        <c:ser>
          <c:idx val="24"/>
          <c:order val="24"/>
          <c:tx>
            <c:strRef>
              <c:f>CO_Closing_loop!$A$28</c:f>
              <c:strCache>
                <c:ptCount val="1"/>
                <c:pt idx="0">
                  <c:v>Manufacturing 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CO_Closing_loop!$B$28:$U$28</c:f>
              <c:numCache>
                <c:formatCode>General</c:formatCode>
                <c:ptCount val="20"/>
                <c:pt idx="0">
                  <c:v>1.1561435497841123E-6</c:v>
                </c:pt>
                <c:pt idx="1">
                  <c:v>1.4366412239843284E-6</c:v>
                </c:pt>
                <c:pt idx="2">
                  <c:v>3.2082660373733168E-9</c:v>
                </c:pt>
                <c:pt idx="3">
                  <c:v>7.1161834317669217E-8</c:v>
                </c:pt>
                <c:pt idx="4">
                  <c:v>8.8426174954396448E-8</c:v>
                </c:pt>
                <c:pt idx="5">
                  <c:v>7.1161653195989644E-8</c:v>
                </c:pt>
                <c:pt idx="6">
                  <c:v>-2.4092716002437412E-4</c:v>
                </c:pt>
                <c:pt idx="7">
                  <c:v>-2.8992205823369783E-4</c:v>
                </c:pt>
                <c:pt idx="8">
                  <c:v>-2.4092716003304269E-4</c:v>
                </c:pt>
                <c:pt idx="10">
                  <c:v>0</c:v>
                </c:pt>
                <c:pt idx="11">
                  <c:v>4.6550918432342419E-5</c:v>
                </c:pt>
                <c:pt idx="12">
                  <c:v>5.235659481173704E-5</c:v>
                </c:pt>
                <c:pt idx="13">
                  <c:v>4.655091834759209E-5</c:v>
                </c:pt>
                <c:pt idx="14">
                  <c:v>-7.9806997172823671E-4</c:v>
                </c:pt>
                <c:pt idx="15">
                  <c:v>-1.1664953673281625E-3</c:v>
                </c:pt>
                <c:pt idx="16">
                  <c:v>-7.980699716851155E-4</c:v>
                </c:pt>
                <c:pt idx="17">
                  <c:v>-3.6605982487803671E-3</c:v>
                </c:pt>
                <c:pt idx="18">
                  <c:v>-5.935101477245807E-3</c:v>
                </c:pt>
                <c:pt idx="19">
                  <c:v>-3.6605982488893923E-3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139-42A7-A4C5-8687CCDEDD5B}"/>
            </c:ext>
          </c:extLst>
        </c:ser>
        <c:ser>
          <c:idx val="25"/>
          <c:order val="25"/>
          <c:tx>
            <c:strRef>
              <c:f>CO_Closing_loop!$A$29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CO_Closing_loop!$B$29:$U$29</c:f>
              <c:numCache>
                <c:formatCode>General</c:formatCode>
                <c:ptCount val="20"/>
                <c:pt idx="0">
                  <c:v>5.0381240641560092E-6</c:v>
                </c:pt>
                <c:pt idx="1">
                  <c:v>5.8464108282083163E-6</c:v>
                </c:pt>
                <c:pt idx="2">
                  <c:v>3.0082615454346215E-8</c:v>
                </c:pt>
                <c:pt idx="3">
                  <c:v>3.1010028848922377E-7</c:v>
                </c:pt>
                <c:pt idx="4">
                  <c:v>3.5985103122564986E-7</c:v>
                </c:pt>
                <c:pt idx="5">
                  <c:v>3.1010048707707711E-7</c:v>
                </c:pt>
                <c:pt idx="6">
                  <c:v>-4.6569295801457026E-4</c:v>
                </c:pt>
                <c:pt idx="7">
                  <c:v>-5.2283597259988185E-4</c:v>
                </c:pt>
                <c:pt idx="8">
                  <c:v>-4.656929579534559E-4</c:v>
                </c:pt>
                <c:pt idx="10">
                  <c:v>0</c:v>
                </c:pt>
                <c:pt idx="11">
                  <c:v>9.3026086547228883E-5</c:v>
                </c:pt>
                <c:pt idx="12">
                  <c:v>9.7708371204839538E-5</c:v>
                </c:pt>
                <c:pt idx="13">
                  <c:v>9.3026086807608899E-5</c:v>
                </c:pt>
                <c:pt idx="14">
                  <c:v>-4.3940042085183944E-3</c:v>
                </c:pt>
                <c:pt idx="15">
                  <c:v>-5.9665825694833656E-3</c:v>
                </c:pt>
                <c:pt idx="16">
                  <c:v>-4.3940042080606746E-3</c:v>
                </c:pt>
                <c:pt idx="17">
                  <c:v>-1.1342720517405196E-2</c:v>
                </c:pt>
                <c:pt idx="18">
                  <c:v>-1.7161910340588327E-2</c:v>
                </c:pt>
                <c:pt idx="19">
                  <c:v>-1.1342720516890071E-2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139-42A7-A4C5-8687CCDEDD5B}"/>
            </c:ext>
          </c:extLst>
        </c:ser>
        <c:ser>
          <c:idx val="26"/>
          <c:order val="26"/>
          <c:tx>
            <c:strRef>
              <c:f>CO_Closing_loop!$A$30</c:f>
              <c:strCache>
                <c:ptCount val="1"/>
                <c:pt idx="0">
                  <c:v>Waste treatment incineration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CO_Closing_loop!$B$30:$U$30</c:f>
              <c:numCache>
                <c:formatCode>General</c:formatCode>
                <c:ptCount val="20"/>
                <c:pt idx="0">
                  <c:v>2.6930947394690728E-2</c:v>
                </c:pt>
                <c:pt idx="1">
                  <c:v>3.1226348340766829E-2</c:v>
                </c:pt>
                <c:pt idx="2">
                  <c:v>3.0625728593709836E-8</c:v>
                </c:pt>
                <c:pt idx="3">
                  <c:v>1.6576209912051952E-3</c:v>
                </c:pt>
                <c:pt idx="4">
                  <c:v>1.922006297531857E-3</c:v>
                </c:pt>
                <c:pt idx="5">
                  <c:v>1.6576209914684371E-3</c:v>
                </c:pt>
                <c:pt idx="6">
                  <c:v>4.2393153717939845E-5</c:v>
                </c:pt>
                <c:pt idx="7">
                  <c:v>4.262755616841957E-5</c:v>
                </c:pt>
                <c:pt idx="8">
                  <c:v>4.2393154221888927E-5</c:v>
                </c:pt>
                <c:pt idx="10">
                  <c:v>0</c:v>
                </c:pt>
                <c:pt idx="11">
                  <c:v>1.0257092420054323E-3</c:v>
                </c:pt>
                <c:pt idx="12">
                  <c:v>1.0764662069643182E-3</c:v>
                </c:pt>
                <c:pt idx="13">
                  <c:v>1.025709242415345E-3</c:v>
                </c:pt>
                <c:pt idx="14">
                  <c:v>-2.8751030048277636E-3</c:v>
                </c:pt>
                <c:pt idx="15">
                  <c:v>-3.758533490643205E-3</c:v>
                </c:pt>
                <c:pt idx="16">
                  <c:v>-2.8751030045748439E-3</c:v>
                </c:pt>
                <c:pt idx="17">
                  <c:v>-2.2149858955788609E-2</c:v>
                </c:pt>
                <c:pt idx="18">
                  <c:v>-3.3137953516274923E-2</c:v>
                </c:pt>
                <c:pt idx="19">
                  <c:v>-2.2149858955729858E-2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139-42A7-A4C5-8687CCDEDD5B}"/>
            </c:ext>
          </c:extLst>
        </c:ser>
        <c:ser>
          <c:idx val="27"/>
          <c:order val="27"/>
          <c:tx>
            <c:strRef>
              <c:f>CO_Closing_loop!$A$31</c:f>
              <c:strCache>
                <c:ptCount val="1"/>
                <c:pt idx="0">
                  <c:v>Waste treatment hazardous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CO_Closing_loop!$B$31:$U$31</c:f>
              <c:numCache>
                <c:formatCode>General</c:formatCode>
                <c:ptCount val="20"/>
                <c:pt idx="0">
                  <c:v>1.4492340692450645E-3</c:v>
                </c:pt>
                <c:pt idx="1">
                  <c:v>1.601149822509755E-3</c:v>
                </c:pt>
                <c:pt idx="2">
                  <c:v>1.3644371617370188E-8</c:v>
                </c:pt>
                <c:pt idx="3">
                  <c:v>8.9201496229893861E-5</c:v>
                </c:pt>
                <c:pt idx="4">
                  <c:v>9.8552030563032778E-5</c:v>
                </c:pt>
                <c:pt idx="5">
                  <c:v>8.9201496705812062E-5</c:v>
                </c:pt>
                <c:pt idx="6">
                  <c:v>9.753961150501346E-3</c:v>
                </c:pt>
                <c:pt idx="7">
                  <c:v>9.831854125425853E-3</c:v>
                </c:pt>
                <c:pt idx="8">
                  <c:v>9.7539611507750524E-3</c:v>
                </c:pt>
                <c:pt idx="10">
                  <c:v>0</c:v>
                </c:pt>
                <c:pt idx="11">
                  <c:v>0.93659637486226033</c:v>
                </c:pt>
                <c:pt idx="12">
                  <c:v>0.93659637486251601</c:v>
                </c:pt>
                <c:pt idx="13">
                  <c:v>0.93659637486269132</c:v>
                </c:pt>
                <c:pt idx="14">
                  <c:v>-5.1411839709637489E-2</c:v>
                </c:pt>
                <c:pt idx="15">
                  <c:v>-6.6277533859033247E-2</c:v>
                </c:pt>
                <c:pt idx="16">
                  <c:v>-5.1411839709033548E-2</c:v>
                </c:pt>
                <c:pt idx="17">
                  <c:v>-0.32394538313599808</c:v>
                </c:pt>
                <c:pt idx="18">
                  <c:v>-0.4670252011513194</c:v>
                </c:pt>
                <c:pt idx="19">
                  <c:v>-0.3239453831355949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139-42A7-A4C5-8687CCDEDD5B}"/>
            </c:ext>
          </c:extLst>
        </c:ser>
        <c:ser>
          <c:idx val="28"/>
          <c:order val="28"/>
          <c:tx>
            <c:strRef>
              <c:f>CO_Closing_loop!$A$32</c:f>
              <c:strCache>
                <c:ptCount val="1"/>
                <c:pt idx="0">
                  <c:v>Biogasification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CO_Closing_loop!$B$32:$U$32</c:f>
              <c:numCache>
                <c:formatCode>General</c:formatCode>
                <c:ptCount val="20"/>
                <c:pt idx="0">
                  <c:v>2.6960851030431068E-2</c:v>
                </c:pt>
                <c:pt idx="1">
                  <c:v>3.1261460602384612E-2</c:v>
                </c:pt>
                <c:pt idx="2">
                  <c:v>3.0641595737838275E-8</c:v>
                </c:pt>
                <c:pt idx="3">
                  <c:v>1.6594615833728649E-3</c:v>
                </c:pt>
                <c:pt idx="4">
                  <c:v>1.9241674848455657E-3</c:v>
                </c:pt>
                <c:pt idx="5">
                  <c:v>1.6594615836803407E-3</c:v>
                </c:pt>
                <c:pt idx="6">
                  <c:v>4.274576266724959E-5</c:v>
                </c:pt>
                <c:pt idx="7">
                  <c:v>4.3035029453847514E-5</c:v>
                </c:pt>
                <c:pt idx="8">
                  <c:v>4.2745762723111203E-5</c:v>
                </c:pt>
                <c:pt idx="10">
                  <c:v>0</c:v>
                </c:pt>
                <c:pt idx="11">
                  <c:v>1.026354686457928E-3</c:v>
                </c:pt>
                <c:pt idx="12">
                  <c:v>1.0771587208813704E-3</c:v>
                </c:pt>
                <c:pt idx="13">
                  <c:v>1.0263546868821227E-3</c:v>
                </c:pt>
                <c:pt idx="14">
                  <c:v>-2.8731016182891784E-3</c:v>
                </c:pt>
                <c:pt idx="15">
                  <c:v>-3.7568966837149141E-3</c:v>
                </c:pt>
                <c:pt idx="16">
                  <c:v>-2.8731016179678491E-3</c:v>
                </c:pt>
                <c:pt idx="17">
                  <c:v>-2.2161514193951234E-2</c:v>
                </c:pt>
                <c:pt idx="18">
                  <c:v>-3.3156182146202209E-2</c:v>
                </c:pt>
                <c:pt idx="19">
                  <c:v>-2.2161514193473439E-2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139-42A7-A4C5-8687CCDEDD5B}"/>
            </c:ext>
          </c:extLst>
        </c:ser>
        <c:ser>
          <c:idx val="29"/>
          <c:order val="29"/>
          <c:tx>
            <c:strRef>
              <c:f>CO_Closing_loop!$A$33</c:f>
              <c:strCache>
                <c:ptCount val="1"/>
                <c:pt idx="0">
                  <c:v>Composting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CO_Closing_loop!$B$33:$U$33</c:f>
              <c:numCache>
                <c:formatCode>General</c:formatCode>
                <c:ptCount val="20"/>
                <c:pt idx="0">
                  <c:v>3.5506458612929678E-3</c:v>
                </c:pt>
                <c:pt idx="1">
                  <c:v>3.8045611845240229E-3</c:v>
                </c:pt>
                <c:pt idx="2">
                  <c:v>1.620074991762244E-8</c:v>
                </c:pt>
                <c:pt idx="3">
                  <c:v>2.1854504460496117E-4</c:v>
                </c:pt>
                <c:pt idx="4">
                  <c:v>2.3417373268445337E-4</c:v>
                </c:pt>
                <c:pt idx="5">
                  <c:v>2.1854504484972227E-4</c:v>
                </c:pt>
                <c:pt idx="6">
                  <c:v>1.4639097592572006E-2</c:v>
                </c:pt>
                <c:pt idx="7">
                  <c:v>1.4338801360997137E-2</c:v>
                </c:pt>
                <c:pt idx="8">
                  <c:v>1.4639097593063425E-2</c:v>
                </c:pt>
                <c:pt idx="10">
                  <c:v>0</c:v>
                </c:pt>
                <c:pt idx="11">
                  <c:v>3.2918431215434078E-2</c:v>
                </c:pt>
                <c:pt idx="12">
                  <c:v>3.1925882289975061E-2</c:v>
                </c:pt>
                <c:pt idx="13">
                  <c:v>3.2918431214911711E-2</c:v>
                </c:pt>
                <c:pt idx="14">
                  <c:v>-5.6730358119384469E-2</c:v>
                </c:pt>
                <c:pt idx="15">
                  <c:v>-7.0869033254709432E-2</c:v>
                </c:pt>
                <c:pt idx="16">
                  <c:v>-5.6730358119681183E-2</c:v>
                </c:pt>
                <c:pt idx="17">
                  <c:v>-0.33145988563641926</c:v>
                </c:pt>
                <c:pt idx="18">
                  <c:v>-0.46344002589654881</c:v>
                </c:pt>
                <c:pt idx="19">
                  <c:v>-0.33145988563628953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139-42A7-A4C5-8687CCDEDD5B}"/>
            </c:ext>
          </c:extLst>
        </c:ser>
        <c:ser>
          <c:idx val="30"/>
          <c:order val="30"/>
          <c:tx>
            <c:strRef>
              <c:f>CO_Closing_loop!$A$34</c:f>
              <c:strCache>
                <c:ptCount val="1"/>
                <c:pt idx="0">
                  <c:v>Waste water treatment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CO_Closing_loop!$B$34:$U$34</c:f>
              <c:numCache>
                <c:formatCode>General</c:formatCode>
                <c:ptCount val="20"/>
                <c:pt idx="0">
                  <c:v>7.068882476433606E-4</c:v>
                </c:pt>
                <c:pt idx="1">
                  <c:v>7.8344557176071388E-4</c:v>
                </c:pt>
                <c:pt idx="2">
                  <c:v>1.2404983108372258E-8</c:v>
                </c:pt>
                <c:pt idx="3">
                  <c:v>4.3509527343097148E-5</c:v>
                </c:pt>
                <c:pt idx="4">
                  <c:v>4.822169085503614E-5</c:v>
                </c:pt>
                <c:pt idx="5">
                  <c:v>4.3509527926644084E-5</c:v>
                </c:pt>
                <c:pt idx="6">
                  <c:v>6.4270592770407876E-3</c:v>
                </c:pt>
                <c:pt idx="7">
                  <c:v>6.4772659369943947E-3</c:v>
                </c:pt>
                <c:pt idx="8">
                  <c:v>6.4270592771761802E-3</c:v>
                </c:pt>
                <c:pt idx="10">
                  <c:v>0</c:v>
                </c:pt>
                <c:pt idx="11">
                  <c:v>9.9597866021077126E-3</c:v>
                </c:pt>
                <c:pt idx="12">
                  <c:v>9.9911312872126134E-3</c:v>
                </c:pt>
                <c:pt idx="13">
                  <c:v>9.9597866024481348E-3</c:v>
                </c:pt>
                <c:pt idx="14">
                  <c:v>-5.0789984605705829E-2</c:v>
                </c:pt>
                <c:pt idx="15">
                  <c:v>-6.577986240551259E-2</c:v>
                </c:pt>
                <c:pt idx="16">
                  <c:v>-5.0789984605455404E-2</c:v>
                </c:pt>
                <c:pt idx="17">
                  <c:v>-0.32058651566969371</c:v>
                </c:pt>
                <c:pt idx="18">
                  <c:v>-0.46368731930032531</c:v>
                </c:pt>
                <c:pt idx="19">
                  <c:v>-0.32058651566923879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139-42A7-A4C5-8687CCDEDD5B}"/>
            </c:ext>
          </c:extLst>
        </c:ser>
        <c:ser>
          <c:idx val="31"/>
          <c:order val="31"/>
          <c:tx>
            <c:strRef>
              <c:f>CO_Closing_loop!$A$35</c:f>
              <c:strCache>
                <c:ptCount val="1"/>
                <c:pt idx="0">
                  <c:v>Waste treatment landfill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CO_Closing_loop!$B$3:$U$3</c:f>
              <c:strCache>
                <c:ptCount val="20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  <c:pt idx="11">
                  <c:v>Intervention 10  - GHG emissions</c:v>
                </c:pt>
                <c:pt idx="12">
                  <c:v>Intervention 10 - employment</c:v>
                </c:pt>
                <c:pt idx="13">
                  <c:v>Intervention 10 - value added</c:v>
                </c:pt>
                <c:pt idx="14">
                  <c:v>Intervention 11  - GHG emissions</c:v>
                </c:pt>
                <c:pt idx="15">
                  <c:v>Intervention 11 - employment</c:v>
                </c:pt>
                <c:pt idx="16">
                  <c:v>Intervention 11 - value added</c:v>
                </c:pt>
                <c:pt idx="17">
                  <c:v>Intervention 12  - GHG emissions</c:v>
                </c:pt>
                <c:pt idx="18">
                  <c:v>Intervention 12 - employment</c:v>
                </c:pt>
                <c:pt idx="19">
                  <c:v>Intervention 12 - value added</c:v>
                </c:pt>
              </c:strCache>
            </c:strRef>
          </c:cat>
          <c:val>
            <c:numRef>
              <c:f>CO_Closing_loop!$B$35:$U$35</c:f>
              <c:numCache>
                <c:formatCode>General</c:formatCode>
                <c:ptCount val="20"/>
                <c:pt idx="0">
                  <c:v>7.0617773178048788E-4</c:v>
                </c:pt>
                <c:pt idx="1">
                  <c:v>7.6888932810454519E-4</c:v>
                </c:pt>
                <c:pt idx="2">
                  <c:v>1.2717337352496934E-8</c:v>
                </c:pt>
                <c:pt idx="3">
                  <c:v>4.3465794965627165E-5</c:v>
                </c:pt>
                <c:pt idx="4">
                  <c:v>4.7325742717057979E-5</c:v>
                </c:pt>
                <c:pt idx="5">
                  <c:v>4.3465794853493427E-5</c:v>
                </c:pt>
                <c:pt idx="6">
                  <c:v>0.1169461776038757</c:v>
                </c:pt>
                <c:pt idx="7">
                  <c:v>0.11688026950511166</c:v>
                </c:pt>
                <c:pt idx="8">
                  <c:v>0.11694617760357462</c:v>
                </c:pt>
                <c:pt idx="10">
                  <c:v>0</c:v>
                </c:pt>
                <c:pt idx="11">
                  <c:v>1.1453579689457854E-2</c:v>
                </c:pt>
                <c:pt idx="12">
                  <c:v>1.1287496272965918E-2</c:v>
                </c:pt>
                <c:pt idx="13">
                  <c:v>1.1453579689176253E-2</c:v>
                </c:pt>
                <c:pt idx="14">
                  <c:v>-4.9651157761573805E-2</c:v>
                </c:pt>
                <c:pt idx="15">
                  <c:v>-6.1682137057840924E-2</c:v>
                </c:pt>
                <c:pt idx="16">
                  <c:v>-4.9651157761552718E-2</c:v>
                </c:pt>
                <c:pt idx="17">
                  <c:v>-0.33398542162354106</c:v>
                </c:pt>
                <c:pt idx="18">
                  <c:v>-0.47389706221359301</c:v>
                </c:pt>
                <c:pt idx="19">
                  <c:v>-0.33398542162353967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139-42A7-A4C5-8687CCDED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840527"/>
        <c:axId val="549847247"/>
      </c:barChart>
      <c:catAx>
        <c:axId val="54984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9847247"/>
        <c:crosses val="autoZero"/>
        <c:auto val="1"/>
        <c:lblAlgn val="ctr"/>
        <c:lblOffset val="100"/>
        <c:noMultiLvlLbl val="0"/>
      </c:catAx>
      <c:valAx>
        <c:axId val="54984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4984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Relative Sectoral Impacts of Closing-the-Loop Interventions in Colombia Across the Triple Bottom Line Dimensions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CO_Closing_loop!$A$4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CO_Closing_loop!$B$4:$J$4</c:f>
              <c:numCache>
                <c:formatCode>General</c:formatCode>
                <c:ptCount val="9"/>
                <c:pt idx="0">
                  <c:v>3.1296793195386481E-6</c:v>
                </c:pt>
                <c:pt idx="1">
                  <c:v>2.2807380480335734E-6</c:v>
                </c:pt>
                <c:pt idx="2">
                  <c:v>5.4477344149374309E-9</c:v>
                </c:pt>
                <c:pt idx="3">
                  <c:v>1.9263426179392046E-7</c:v>
                </c:pt>
                <c:pt idx="4">
                  <c:v>1.4038114997511566E-7</c:v>
                </c:pt>
                <c:pt idx="5">
                  <c:v>1.9263445223209203E-7</c:v>
                </c:pt>
                <c:pt idx="6">
                  <c:v>-3.3754403419211226E-4</c:v>
                </c:pt>
                <c:pt idx="7">
                  <c:v>-2.3757446145292218E-4</c:v>
                </c:pt>
                <c:pt idx="8">
                  <c:v>-3.3754403419180873E-4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8-4BC3-94AF-E5E93A8666E1}"/>
            </c:ext>
          </c:extLst>
        </c:ser>
        <c:ser>
          <c:idx val="1"/>
          <c:order val="1"/>
          <c:tx>
            <c:strRef>
              <c:f>CO_Closing_loop!$A$5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CO_Closing_loop!$B$5:$J$5</c:f>
              <c:numCache>
                <c:formatCode>General</c:formatCode>
                <c:ptCount val="9"/>
                <c:pt idx="0">
                  <c:v>6.1759498120753402E-5</c:v>
                </c:pt>
                <c:pt idx="1">
                  <c:v>2.8483932099928327E-5</c:v>
                </c:pt>
                <c:pt idx="2">
                  <c:v>9.6450857285135568E-8</c:v>
                </c:pt>
                <c:pt idx="3">
                  <c:v>3.8013456206671484E-6</c:v>
                </c:pt>
                <c:pt idx="4">
                  <c:v>1.7532084233920312E-6</c:v>
                </c:pt>
                <c:pt idx="5">
                  <c:v>3.8013457504966625E-6</c:v>
                </c:pt>
                <c:pt idx="6">
                  <c:v>-1.5138213669716758E-3</c:v>
                </c:pt>
                <c:pt idx="7">
                  <c:v>-6.7410558777991679E-4</c:v>
                </c:pt>
                <c:pt idx="8">
                  <c:v>-1.5138213669463447E-3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A8-4BC3-94AF-E5E93A8666E1}"/>
            </c:ext>
          </c:extLst>
        </c:ser>
        <c:ser>
          <c:idx val="2"/>
          <c:order val="2"/>
          <c:tx>
            <c:strRef>
              <c:f>CO_Closing_loop!$A$6</c:f>
              <c:strCache>
                <c:ptCount val="1"/>
                <c:pt idx="0">
                  <c:v>Manufacture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CO_Closing_loop!$B$6:$J$6</c:f>
              <c:numCache>
                <c:formatCode>General</c:formatCode>
                <c:ptCount val="9"/>
                <c:pt idx="0">
                  <c:v>7.3398689211841475E-6</c:v>
                </c:pt>
                <c:pt idx="1">
                  <c:v>6.4335541085452382E-6</c:v>
                </c:pt>
                <c:pt idx="2">
                  <c:v>8.6013791858784889E-9</c:v>
                </c:pt>
                <c:pt idx="3">
                  <c:v>4.5177485782577715E-7</c:v>
                </c:pt>
                <c:pt idx="4">
                  <c:v>3.9599023085603487E-7</c:v>
                </c:pt>
                <c:pt idx="5">
                  <c:v>4.5177461787600676E-7</c:v>
                </c:pt>
                <c:pt idx="6">
                  <c:v>-8.3016732006392896E-4</c:v>
                </c:pt>
                <c:pt idx="7">
                  <c:v>-7.029047719520295E-4</c:v>
                </c:pt>
                <c:pt idx="8">
                  <c:v>-8.3016732018935391E-4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A8-4BC3-94AF-E5E93A8666E1}"/>
            </c:ext>
          </c:extLst>
        </c:ser>
        <c:ser>
          <c:idx val="3"/>
          <c:order val="3"/>
          <c:tx>
            <c:strRef>
              <c:f>CO_Closing_loop!$A$7</c:f>
              <c:strCache>
                <c:ptCount val="1"/>
                <c:pt idx="0">
                  <c:v>Re-processing of secondary wood material into new wood material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CO_Closing_loop!$B$7:$J$7</c:f>
              <c:numCache>
                <c:formatCode>General</c:formatCode>
                <c:ptCount val="9"/>
                <c:pt idx="0">
                  <c:v>4.2588860463757188E-6</c:v>
                </c:pt>
                <c:pt idx="1">
                  <c:v>2.9060080588756538E-6</c:v>
                </c:pt>
                <c:pt idx="2">
                  <c:v>6.3761690679551013E-9</c:v>
                </c:pt>
                <c:pt idx="3">
                  <c:v>2.6213830097354761E-7</c:v>
                </c:pt>
                <c:pt idx="4">
                  <c:v>1.7886697724993478E-7</c:v>
                </c:pt>
                <c:pt idx="5">
                  <c:v>2.6213780875083984E-7</c:v>
                </c:pt>
                <c:pt idx="6">
                  <c:v>-4.4313430905279543E-4</c:v>
                </c:pt>
                <c:pt idx="7">
                  <c:v>-2.921318897432179E-4</c:v>
                </c:pt>
                <c:pt idx="8">
                  <c:v>-4.4313430910825866E-4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A8-4BC3-94AF-E5E93A8666E1}"/>
            </c:ext>
          </c:extLst>
        </c:ser>
        <c:ser>
          <c:idx val="4"/>
          <c:order val="4"/>
          <c:tx>
            <c:strRef>
              <c:f>CO_Closing_loop!$A$8</c:f>
              <c:strCache>
                <c:ptCount val="1"/>
                <c:pt idx="0">
                  <c:v>Manufacturing of paper and pulp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CO_Closing_loop!$B$8:$J$8</c:f>
              <c:numCache>
                <c:formatCode>General</c:formatCode>
                <c:ptCount val="9"/>
                <c:pt idx="0">
                  <c:v>2.3811767856350927E-5</c:v>
                </c:pt>
                <c:pt idx="1">
                  <c:v>2.1079231196088474E-5</c:v>
                </c:pt>
                <c:pt idx="2">
                  <c:v>1.5229121621538118E-8</c:v>
                </c:pt>
                <c:pt idx="3">
                  <c:v>1.4656329517745053E-6</c:v>
                </c:pt>
                <c:pt idx="4">
                  <c:v>1.2974430874427386E-6</c:v>
                </c:pt>
                <c:pt idx="5">
                  <c:v>1.4656329088370385E-6</c:v>
                </c:pt>
                <c:pt idx="6">
                  <c:v>-1.9640337346323133E-3</c:v>
                </c:pt>
                <c:pt idx="7">
                  <c:v>-1.6770936560441382E-3</c:v>
                </c:pt>
                <c:pt idx="8">
                  <c:v>-1.9640337345876967E-3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A8-4BC3-94AF-E5E93A8666E1}"/>
            </c:ext>
          </c:extLst>
        </c:ser>
        <c:ser>
          <c:idx val="5"/>
          <c:order val="5"/>
          <c:tx>
            <c:strRef>
              <c:f>CO_Closing_loop!$A$9</c:f>
              <c:strCache>
                <c:ptCount val="1"/>
                <c:pt idx="0">
                  <c:v>Re-processing of secondary paper into new pulp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CO_Closing_loop!$B$9:$J$9</c:f>
              <c:numCache>
                <c:formatCode>General</c:formatCode>
                <c:ptCount val="9"/>
                <c:pt idx="0">
                  <c:v>1.202120615110693E-5</c:v>
                </c:pt>
                <c:pt idx="1">
                  <c:v>2.7357436617253361E-6</c:v>
                </c:pt>
                <c:pt idx="2">
                  <c:v>9.6015687483246842E-9</c:v>
                </c:pt>
                <c:pt idx="3">
                  <c:v>7.3991436710556309E-7</c:v>
                </c:pt>
                <c:pt idx="4">
                  <c:v>1.6838693608366046E-7</c:v>
                </c:pt>
                <c:pt idx="5">
                  <c:v>7.3991488144580242E-7</c:v>
                </c:pt>
                <c:pt idx="6">
                  <c:v>-1.1754564948001894E-3</c:v>
                </c:pt>
                <c:pt idx="7">
                  <c:v>-2.5803997663177084E-4</c:v>
                </c:pt>
                <c:pt idx="8">
                  <c:v>-1.175456495464366E-3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A8-4BC3-94AF-E5E93A8666E1}"/>
            </c:ext>
          </c:extLst>
        </c:ser>
        <c:ser>
          <c:idx val="6"/>
          <c:order val="6"/>
          <c:tx>
            <c:strRef>
              <c:f>CO_Closing_loop!$A$10</c:f>
              <c:strCache>
                <c:ptCount val="1"/>
                <c:pt idx="0">
                  <c:v>P&amp;N Fertilizer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CO_Closing_loop!$B$10:$J$10</c:f>
              <c:numCache>
                <c:formatCode>General</c:formatCode>
                <c:ptCount val="9"/>
                <c:pt idx="0">
                  <c:v>3.2806624060210983E-6</c:v>
                </c:pt>
                <c:pt idx="1">
                  <c:v>2.8819775765430354E-6</c:v>
                </c:pt>
                <c:pt idx="2">
                  <c:v>1.182286696642936E-8</c:v>
                </c:pt>
                <c:pt idx="3">
                  <c:v>2.0192729962485505E-7</c:v>
                </c:pt>
                <c:pt idx="4">
                  <c:v>1.7738827418720393E-7</c:v>
                </c:pt>
                <c:pt idx="5">
                  <c:v>2.0192740259125288E-7</c:v>
                </c:pt>
                <c:pt idx="6">
                  <c:v>-7.9809554680097176E-4</c:v>
                </c:pt>
                <c:pt idx="7">
                  <c:v>-6.7531367866151065E-4</c:v>
                </c:pt>
                <c:pt idx="8">
                  <c:v>-7.9809554685891305E-4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A8-4BC3-94AF-E5E93A8666E1}"/>
            </c:ext>
          </c:extLst>
        </c:ser>
        <c:ser>
          <c:idx val="7"/>
          <c:order val="7"/>
          <c:tx>
            <c:strRef>
              <c:f>CO_Closing_loop!$A$11</c:f>
              <c:strCache>
                <c:ptCount val="1"/>
                <c:pt idx="0">
                  <c:v>Manufacture of rubber and plastic products (25)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CO_Closing_loop!$B$11:$J$11</c:f>
              <c:numCache>
                <c:formatCode>General</c:formatCode>
                <c:ptCount val="9"/>
                <c:pt idx="0">
                  <c:v>1.0555628731151629E-5</c:v>
                </c:pt>
                <c:pt idx="1">
                  <c:v>7.9595384550635072E-6</c:v>
                </c:pt>
                <c:pt idx="2">
                  <c:v>3.0067145753258E-8</c:v>
                </c:pt>
                <c:pt idx="3">
                  <c:v>6.4970701292559242E-7</c:v>
                </c:pt>
                <c:pt idx="4">
                  <c:v>4.8991596597072745E-7</c:v>
                </c:pt>
                <c:pt idx="5">
                  <c:v>6.4970667354431329E-7</c:v>
                </c:pt>
                <c:pt idx="6">
                  <c:v>-1.3401277733390868E-3</c:v>
                </c:pt>
                <c:pt idx="7">
                  <c:v>-9.7683125579273145E-4</c:v>
                </c:pt>
                <c:pt idx="8">
                  <c:v>-1.3401277732195481E-3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A8-4BC3-94AF-E5E93A8666E1}"/>
            </c:ext>
          </c:extLst>
        </c:ser>
        <c:ser>
          <c:idx val="8"/>
          <c:order val="8"/>
          <c:tx>
            <c:strRef>
              <c:f>CO_Closing_loop!$A$12</c:f>
              <c:strCache>
                <c:ptCount val="1"/>
                <c:pt idx="0">
                  <c:v>Manufacturing of glass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CO_Closing_loop!$B$12:$J$12</c:f>
              <c:numCache>
                <c:formatCode>General</c:formatCode>
                <c:ptCount val="9"/>
                <c:pt idx="0">
                  <c:v>1.4764880058522823E-5</c:v>
                </c:pt>
                <c:pt idx="1">
                  <c:v>1.2239244144839453E-5</c:v>
                </c:pt>
                <c:pt idx="2">
                  <c:v>3.0993266293104049E-8</c:v>
                </c:pt>
                <c:pt idx="3">
                  <c:v>9.0878998684713901E-7</c:v>
                </c:pt>
                <c:pt idx="4">
                  <c:v>7.5333506083469969E-7</c:v>
                </c:pt>
                <c:pt idx="5">
                  <c:v>9.0878994662155674E-7</c:v>
                </c:pt>
                <c:pt idx="6">
                  <c:v>-6.7528599641544632E-4</c:v>
                </c:pt>
                <c:pt idx="7">
                  <c:v>-5.4102155701694801E-4</c:v>
                </c:pt>
                <c:pt idx="8">
                  <c:v>-6.7528599654735275E-4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A8-4BC3-94AF-E5E93A8666E1}"/>
            </c:ext>
          </c:extLst>
        </c:ser>
        <c:ser>
          <c:idx val="9"/>
          <c:order val="9"/>
          <c:tx>
            <c:strRef>
              <c:f>CO_Closing_loop!$A$13</c:f>
              <c:strCache>
                <c:ptCount val="1"/>
                <c:pt idx="0">
                  <c:v>Re-processing of secondary glass into new glass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CO_Closing_loop!$B$13:$J$13</c:f>
              <c:numCache>
                <c:formatCode>General</c:formatCode>
                <c:ptCount val="9"/>
                <c:pt idx="0">
                  <c:v>4.2588858670167133E-6</c:v>
                </c:pt>
                <c:pt idx="1">
                  <c:v>2.9060081451454546E-6</c:v>
                </c:pt>
                <c:pt idx="2">
                  <c:v>6.3761303573825991E-9</c:v>
                </c:pt>
                <c:pt idx="3">
                  <c:v>2.6213820108282318E-7</c:v>
                </c:pt>
                <c:pt idx="4">
                  <c:v>1.788670329023502E-7</c:v>
                </c:pt>
                <c:pt idx="5">
                  <c:v>2.6213771090508636E-7</c:v>
                </c:pt>
                <c:pt idx="6">
                  <c:v>-4.431343088209833E-4</c:v>
                </c:pt>
                <c:pt idx="7">
                  <c:v>-2.9213188969177696E-4</c:v>
                </c:pt>
                <c:pt idx="8">
                  <c:v>-4.4313430922449012E-4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9A8-4BC3-94AF-E5E93A8666E1}"/>
            </c:ext>
          </c:extLst>
        </c:ser>
        <c:ser>
          <c:idx val="10"/>
          <c:order val="10"/>
          <c:tx>
            <c:strRef>
              <c:f>CO_Closing_loop!$A$14</c:f>
              <c:strCache>
                <c:ptCount val="1"/>
                <c:pt idx="0">
                  <c:v>Manufacturing construction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CO_Closing_loop!$B$14:$J$14</c:f>
              <c:numCache>
                <c:formatCode>General</c:formatCode>
                <c:ptCount val="9"/>
                <c:pt idx="0">
                  <c:v>7.4586312799908317E-6</c:v>
                </c:pt>
                <c:pt idx="1">
                  <c:v>7.7542971703803637E-6</c:v>
                </c:pt>
                <c:pt idx="2">
                  <c:v>1.0197218491984195E-8</c:v>
                </c:pt>
                <c:pt idx="3">
                  <c:v>4.5908462765221601E-7</c:v>
                </c:pt>
                <c:pt idx="4">
                  <c:v>4.7728306796335837E-7</c:v>
                </c:pt>
                <c:pt idx="5">
                  <c:v>4.5908451963269935E-7</c:v>
                </c:pt>
                <c:pt idx="6">
                  <c:v>-0.17499017391057237</c:v>
                </c:pt>
                <c:pt idx="7">
                  <c:v>-0.17499926498038118</c:v>
                </c:pt>
                <c:pt idx="8">
                  <c:v>-0.17499017391046501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A8-4BC3-94AF-E5E93A8666E1}"/>
            </c:ext>
          </c:extLst>
        </c:ser>
        <c:ser>
          <c:idx val="11"/>
          <c:order val="11"/>
          <c:tx>
            <c:strRef>
              <c:f>CO_Closing_loop!$A$15</c:f>
              <c:strCache>
                <c:ptCount val="1"/>
                <c:pt idx="0">
                  <c:v>Re-processing Fly-ash into clinker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CO_Closing_loop!$B$15:$J$15</c:f>
              <c:numCache>
                <c:formatCode>General</c:formatCode>
                <c:ptCount val="9"/>
                <c:pt idx="1">
                  <c:v>2.9060079969263953E-6</c:v>
                </c:pt>
                <c:pt idx="2">
                  <c:v>6.3761020845889731E-9</c:v>
                </c:pt>
                <c:pt idx="4">
                  <c:v>1.7886699263455005E-7</c:v>
                </c:pt>
                <c:pt idx="5">
                  <c:v>2.6213774132071537E-7</c:v>
                </c:pt>
                <c:pt idx="7">
                  <c:v>-2.9213188982583882E-4</c:v>
                </c:pt>
                <c:pt idx="8">
                  <c:v>-4.4313430917852802E-4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9A8-4BC3-94AF-E5E93A8666E1}"/>
            </c:ext>
          </c:extLst>
        </c:ser>
        <c:ser>
          <c:idx val="12"/>
          <c:order val="12"/>
          <c:tx>
            <c:strRef>
              <c:f>CO_Closing_loop!$A$16</c:f>
              <c:strCache>
                <c:ptCount val="1"/>
                <c:pt idx="0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CO_Closing_loop!$B$16:$J$16</c:f>
              <c:numCache>
                <c:formatCode>General</c:formatCode>
                <c:ptCount val="9"/>
                <c:pt idx="0">
                  <c:v>2.3914885219028869E-5</c:v>
                </c:pt>
                <c:pt idx="1">
                  <c:v>1.8272079232503846E-5</c:v>
                </c:pt>
                <c:pt idx="2">
                  <c:v>1.3771331078220665E-8</c:v>
                </c:pt>
                <c:pt idx="3">
                  <c:v>1.4719799361963044E-6</c:v>
                </c:pt>
                <c:pt idx="4">
                  <c:v>1.1246605923614692E-6</c:v>
                </c:pt>
                <c:pt idx="5">
                  <c:v>1.4719802888998441E-6</c:v>
                </c:pt>
                <c:pt idx="6">
                  <c:v>-2.5985433289668291E-3</c:v>
                </c:pt>
                <c:pt idx="7">
                  <c:v>-1.9169262972153333E-3</c:v>
                </c:pt>
                <c:pt idx="8">
                  <c:v>-2.598543328872631E-3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9A8-4BC3-94AF-E5E93A8666E1}"/>
            </c:ext>
          </c:extLst>
        </c:ser>
        <c:ser>
          <c:idx val="13"/>
          <c:order val="13"/>
          <c:tx>
            <c:strRef>
              <c:f>CO_Closing_loop!$A$17</c:f>
              <c:strCache>
                <c:ptCount val="1"/>
                <c:pt idx="0">
                  <c:v>Recycling Steel 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CO_Closing_loop!$B$17:$J$17</c:f>
              <c:numCache>
                <c:formatCode>General</c:formatCode>
                <c:ptCount val="9"/>
                <c:pt idx="0">
                  <c:v>2.4585695914640587E-5</c:v>
                </c:pt>
                <c:pt idx="1">
                  <c:v>1.5493027085643348E-5</c:v>
                </c:pt>
                <c:pt idx="2">
                  <c:v>7.0252047521656167E-9</c:v>
                </c:pt>
                <c:pt idx="3">
                  <c:v>1.5132689023683319E-6</c:v>
                </c:pt>
                <c:pt idx="4">
                  <c:v>9.5360798838763365E-7</c:v>
                </c:pt>
                <c:pt idx="5">
                  <c:v>1.5132689819476649E-6</c:v>
                </c:pt>
                <c:pt idx="6">
                  <c:v>-1.6696589707267567E-3</c:v>
                </c:pt>
                <c:pt idx="7">
                  <c:v>-1.0226315658627076E-3</c:v>
                </c:pt>
                <c:pt idx="8">
                  <c:v>-1.6696589705022912E-3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9A8-4BC3-94AF-E5E93A8666E1}"/>
            </c:ext>
          </c:extLst>
        </c:ser>
        <c:ser>
          <c:idx val="14"/>
          <c:order val="14"/>
          <c:tx>
            <c:strRef>
              <c:f>CO_Closing_loop!$A$18</c:f>
              <c:strCache>
                <c:ptCount val="1"/>
                <c:pt idx="0">
                  <c:v>Manufacturing aluminium production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CO_Closing_loop!$B$18:$J$18</c:f>
              <c:numCache>
                <c:formatCode>General</c:formatCode>
                <c:ptCount val="9"/>
                <c:pt idx="0">
                  <c:v>4.6970299332564045E-5</c:v>
                </c:pt>
                <c:pt idx="1">
                  <c:v>2.1315219074765339E-5</c:v>
                </c:pt>
                <c:pt idx="2">
                  <c:v>1.4563598786318487E-8</c:v>
                </c:pt>
                <c:pt idx="3">
                  <c:v>2.8910589007879932E-6</c:v>
                </c:pt>
                <c:pt idx="4">
                  <c:v>1.3119682008742648E-6</c:v>
                </c:pt>
                <c:pt idx="5">
                  <c:v>2.8910587618401037E-6</c:v>
                </c:pt>
                <c:pt idx="6">
                  <c:v>-1.0296490059061188E-3</c:v>
                </c:pt>
                <c:pt idx="7">
                  <c:v>-4.5187113935803451E-4</c:v>
                </c:pt>
                <c:pt idx="8">
                  <c:v>-1.0296490059091929E-3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9A8-4BC3-94AF-E5E93A8666E1}"/>
            </c:ext>
          </c:extLst>
        </c:ser>
        <c:ser>
          <c:idx val="15"/>
          <c:order val="15"/>
          <c:tx>
            <c:strRef>
              <c:f>CO_Closing_loop!$A$19</c:f>
              <c:strCache>
                <c:ptCount val="1"/>
                <c:pt idx="0">
                  <c:v>Re-processing of secondary aluminium into new aluminium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CO_Closing_loop!$B$19:$J$19</c:f>
              <c:numCache>
                <c:formatCode>General</c:formatCode>
                <c:ptCount val="9"/>
                <c:pt idx="0">
                  <c:v>4.4057272459582116E-6</c:v>
                </c:pt>
                <c:pt idx="1">
                  <c:v>3.010840683345209E-6</c:v>
                </c:pt>
                <c:pt idx="2">
                  <c:v>6.3878689291377128E-9</c:v>
                </c:pt>
                <c:pt idx="3">
                  <c:v>2.7117613184689315E-7</c:v>
                </c:pt>
                <c:pt idx="4">
                  <c:v>1.8531960641026085E-7</c:v>
                </c:pt>
                <c:pt idx="5">
                  <c:v>2.7117614233058182E-7</c:v>
                </c:pt>
                <c:pt idx="6">
                  <c:v>-4.4615500644380312E-4</c:v>
                </c:pt>
                <c:pt idx="7">
                  <c:v>-2.9457243243266308E-4</c:v>
                </c:pt>
                <c:pt idx="8">
                  <c:v>-4.4615500623168124E-4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9A8-4BC3-94AF-E5E93A8666E1}"/>
            </c:ext>
          </c:extLst>
        </c:ser>
        <c:ser>
          <c:idx val="16"/>
          <c:order val="16"/>
          <c:tx>
            <c:strRef>
              <c:f>CO_Closing_loop!$A$20</c:f>
              <c:strCache>
                <c:ptCount val="1"/>
                <c:pt idx="0">
                  <c:v>Re-processing of secondary lead into new lead, zinc and tin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CO_Closing_loop!$B$20:$J$20</c:f>
              <c:numCache>
                <c:formatCode>General</c:formatCode>
                <c:ptCount val="9"/>
                <c:pt idx="0">
                  <c:v>4.4057277345455485E-6</c:v>
                </c:pt>
                <c:pt idx="1">
                  <c:v>3.0108406888047684E-6</c:v>
                </c:pt>
                <c:pt idx="2">
                  <c:v>6.3875074559000585E-9</c:v>
                </c:pt>
                <c:pt idx="3">
                  <c:v>2.7117648946579627E-7</c:v>
                </c:pt>
                <c:pt idx="4">
                  <c:v>1.8531963324360039E-7</c:v>
                </c:pt>
                <c:pt idx="5">
                  <c:v>2.711759834828287E-7</c:v>
                </c:pt>
                <c:pt idx="6">
                  <c:v>-4.461550063861704E-4</c:v>
                </c:pt>
                <c:pt idx="7">
                  <c:v>-2.9457243251547211E-4</c:v>
                </c:pt>
                <c:pt idx="8">
                  <c:v>-4.4615500667247675E-4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9A8-4BC3-94AF-E5E93A8666E1}"/>
            </c:ext>
          </c:extLst>
        </c:ser>
        <c:ser>
          <c:idx val="17"/>
          <c:order val="17"/>
          <c:tx>
            <c:strRef>
              <c:f>CO_Closing_loop!$A$21</c:f>
              <c:strCache>
                <c:ptCount val="1"/>
                <c:pt idx="0">
                  <c:v>Re-processing of secondary copper into new copper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CO_Closing_loop!$B$21:$J$21</c:f>
              <c:numCache>
                <c:formatCode>General</c:formatCode>
                <c:ptCount val="9"/>
                <c:pt idx="0">
                  <c:v>4.4057271111161255E-6</c:v>
                </c:pt>
                <c:pt idx="1">
                  <c:v>3.0108407022588326E-6</c:v>
                </c:pt>
                <c:pt idx="2">
                  <c:v>6.3878019727369116E-9</c:v>
                </c:pt>
                <c:pt idx="3">
                  <c:v>2.7117587433950625E-7</c:v>
                </c:pt>
                <c:pt idx="4">
                  <c:v>1.8531958007026769E-7</c:v>
                </c:pt>
                <c:pt idx="5">
                  <c:v>2.7117599151384035E-7</c:v>
                </c:pt>
                <c:pt idx="6">
                  <c:v>-4.4615500661682769E-4</c:v>
                </c:pt>
                <c:pt idx="7">
                  <c:v>-2.9457243246805485E-4</c:v>
                </c:pt>
                <c:pt idx="8">
                  <c:v>-4.4615500644374761E-4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9A8-4BC3-94AF-E5E93A8666E1}"/>
            </c:ext>
          </c:extLst>
        </c:ser>
        <c:ser>
          <c:idx val="18"/>
          <c:order val="18"/>
          <c:tx>
            <c:strRef>
              <c:f>CO_Closing_loop!$A$22</c:f>
              <c:strCache>
                <c:ptCount val="1"/>
                <c:pt idx="0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CO_Closing_loop!$B$22:$J$22</c:f>
              <c:numCache>
                <c:formatCode>General</c:formatCode>
                <c:ptCount val="9"/>
                <c:pt idx="0">
                  <c:v>4.4057272099115785E-6</c:v>
                </c:pt>
                <c:pt idx="1">
                  <c:v>3.0108405607522159E-6</c:v>
                </c:pt>
                <c:pt idx="2">
                  <c:v>6.3874953039006672E-9</c:v>
                </c:pt>
                <c:pt idx="3">
                  <c:v>2.7117608894541939E-7</c:v>
                </c:pt>
                <c:pt idx="4">
                  <c:v>1.8531943872159554E-7</c:v>
                </c:pt>
                <c:pt idx="5">
                  <c:v>2.7117595854002376E-7</c:v>
                </c:pt>
                <c:pt idx="6">
                  <c:v>-4.4615500651357381E-4</c:v>
                </c:pt>
                <c:pt idx="7">
                  <c:v>-2.9457243242326668E-4</c:v>
                </c:pt>
                <c:pt idx="8">
                  <c:v>-4.4615500675121043E-4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9A8-4BC3-94AF-E5E93A8666E1}"/>
            </c:ext>
          </c:extLst>
        </c:ser>
        <c:ser>
          <c:idx val="19"/>
          <c:order val="19"/>
          <c:tx>
            <c:strRef>
              <c:f>CO_Closing_loop!$A$23</c:f>
              <c:strCache>
                <c:ptCount val="1"/>
                <c:pt idx="0">
                  <c:v>Recycling of waste and scrap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CO_Closing_loop!$B$23:$J$23</c:f>
              <c:numCache>
                <c:formatCode>General</c:formatCode>
                <c:ptCount val="9"/>
                <c:pt idx="0">
                  <c:v>1.1839082189274004</c:v>
                </c:pt>
                <c:pt idx="1">
                  <c:v>1.183908218926895</c:v>
                </c:pt>
                <c:pt idx="2">
                  <c:v>2.1863316376710896E-8</c:v>
                </c:pt>
                <c:pt idx="3">
                  <c:v>7.2870481932968717E-2</c:v>
                </c:pt>
                <c:pt idx="4">
                  <c:v>7.2870481932731948E-2</c:v>
                </c:pt>
                <c:pt idx="5">
                  <c:v>7.2870481932495013E-2</c:v>
                </c:pt>
                <c:pt idx="6">
                  <c:v>1.4967647660975357E-2</c:v>
                </c:pt>
                <c:pt idx="7">
                  <c:v>1.4974464652883754E-2</c:v>
                </c:pt>
                <c:pt idx="8">
                  <c:v>1.4967647660470575E-2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9A8-4BC3-94AF-E5E93A8666E1}"/>
            </c:ext>
          </c:extLst>
        </c:ser>
        <c:ser>
          <c:idx val="20"/>
          <c:order val="20"/>
          <c:tx>
            <c:strRef>
              <c:f>CO_Closing_loop!$A$24</c:f>
              <c:strCache>
                <c:ptCount val="1"/>
                <c:pt idx="0">
                  <c:v>Production power non-renewable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CO_Closing_loop!$B$24:$J$24</c:f>
              <c:numCache>
                <c:formatCode>General</c:formatCode>
                <c:ptCount val="9"/>
                <c:pt idx="0">
                  <c:v>1.2302528752704361E-5</c:v>
                </c:pt>
                <c:pt idx="1">
                  <c:v>1.3737160301532986E-5</c:v>
                </c:pt>
                <c:pt idx="2">
                  <c:v>-7.5432071890390751E-6</c:v>
                </c:pt>
                <c:pt idx="3">
                  <c:v>7.5723054346409938E-7</c:v>
                </c:pt>
                <c:pt idx="4">
                  <c:v>8.455329399590909E-7</c:v>
                </c:pt>
                <c:pt idx="5">
                  <c:v>7.572303529364878E-7</c:v>
                </c:pt>
                <c:pt idx="6">
                  <c:v>-1.3989853517206339E-3</c:v>
                </c:pt>
                <c:pt idx="7">
                  <c:v>-1.5163977082493073E-3</c:v>
                </c:pt>
                <c:pt idx="8">
                  <c:v>-1.3989853518989177E-3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9A8-4BC3-94AF-E5E93A8666E1}"/>
            </c:ext>
          </c:extLst>
        </c:ser>
        <c:ser>
          <c:idx val="21"/>
          <c:order val="21"/>
          <c:tx>
            <c:strRef>
              <c:f>CO_Closing_loop!$A$25</c:f>
              <c:strCache>
                <c:ptCount val="1"/>
                <c:pt idx="0">
                  <c:v>Production power renewable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CO_Closing_loop!$B$25:$J$25</c:f>
              <c:numCache>
                <c:formatCode>General</c:formatCode>
                <c:ptCount val="9"/>
                <c:pt idx="0">
                  <c:v>1.0150897423806863E-5</c:v>
                </c:pt>
                <c:pt idx="1">
                  <c:v>1.1301724596198978E-5</c:v>
                </c:pt>
                <c:pt idx="2">
                  <c:v>2.0417924193880016E-5</c:v>
                </c:pt>
                <c:pt idx="3">
                  <c:v>6.2479565776117129E-7</c:v>
                </c:pt>
                <c:pt idx="4">
                  <c:v>6.9563003075565614E-7</c:v>
                </c:pt>
                <c:pt idx="5">
                  <c:v>6.2479593167623732E-7</c:v>
                </c:pt>
                <c:pt idx="6">
                  <c:v>-1.2775560979417127E-3</c:v>
                </c:pt>
                <c:pt idx="7">
                  <c:v>-1.3737526991793984E-3</c:v>
                </c:pt>
                <c:pt idx="8">
                  <c:v>-1.2775560977809214E-3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9A8-4BC3-94AF-E5E93A8666E1}"/>
            </c:ext>
          </c:extLst>
        </c:ser>
        <c:ser>
          <c:idx val="22"/>
          <c:order val="22"/>
          <c:tx>
            <c:strRef>
              <c:f>CO_Closing_loop!$A$26</c:f>
              <c:strCache>
                <c:ptCount val="1"/>
                <c:pt idx="0">
                  <c:v>Production of electricity by biomass and waste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CO_Closing_loop!$B$26:$J$26</c:f>
              <c:numCache>
                <c:formatCode>General</c:formatCode>
                <c:ptCount val="9"/>
                <c:pt idx="0">
                  <c:v>3.0466879061906513E-3</c:v>
                </c:pt>
                <c:pt idx="1">
                  <c:v>3.1254656903471449E-3</c:v>
                </c:pt>
                <c:pt idx="2">
                  <c:v>2.12025715136367E-8</c:v>
                </c:pt>
                <c:pt idx="3">
                  <c:v>1.8752603658328187E-4</c:v>
                </c:pt>
                <c:pt idx="4">
                  <c:v>1.9237487113629722E-4</c:v>
                </c:pt>
                <c:pt idx="5">
                  <c:v>1.8752603639055887E-4</c:v>
                </c:pt>
                <c:pt idx="6">
                  <c:v>1.105442049200235E-4</c:v>
                </c:pt>
                <c:pt idx="7">
                  <c:v>6.4012348162842655E-5</c:v>
                </c:pt>
                <c:pt idx="8">
                  <c:v>1.1054420453024035E-4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9A8-4BC3-94AF-E5E93A8666E1}"/>
            </c:ext>
          </c:extLst>
        </c:ser>
        <c:ser>
          <c:idx val="23"/>
          <c:order val="23"/>
          <c:tx>
            <c:strRef>
              <c:f>CO_Closing_loop!$A$27</c:f>
              <c:strCache>
                <c:ptCount val="1"/>
                <c:pt idx="0">
                  <c:v>Production power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CO_Closing_loop!$B$27:$J$27</c:f>
              <c:numCache>
                <c:formatCode>General</c:formatCode>
                <c:ptCount val="9"/>
                <c:pt idx="0">
                  <c:v>8.1844966614360762E-5</c:v>
                </c:pt>
                <c:pt idx="1">
                  <c:v>9.5250154003222648E-5</c:v>
                </c:pt>
                <c:pt idx="2">
                  <c:v>7.7928180486779153E-8</c:v>
                </c:pt>
                <c:pt idx="3">
                  <c:v>5.0376221424871387E-6</c:v>
                </c:pt>
                <c:pt idx="4">
                  <c:v>5.8627215339168504E-6</c:v>
                </c:pt>
                <c:pt idx="5">
                  <c:v>5.0376218439019287E-6</c:v>
                </c:pt>
                <c:pt idx="6">
                  <c:v>-6.362195711282064E-4</c:v>
                </c:pt>
                <c:pt idx="7">
                  <c:v>-7.4937726810781423E-4</c:v>
                </c:pt>
                <c:pt idx="8">
                  <c:v>-6.3621957158707882E-4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9A8-4BC3-94AF-E5E93A8666E1}"/>
            </c:ext>
          </c:extLst>
        </c:ser>
        <c:ser>
          <c:idx val="24"/>
          <c:order val="24"/>
          <c:tx>
            <c:strRef>
              <c:f>CO_Closing_loop!$A$28</c:f>
              <c:strCache>
                <c:ptCount val="1"/>
                <c:pt idx="0">
                  <c:v>Manufacturing 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CO_Closing_loop!$B$28:$J$28</c:f>
              <c:numCache>
                <c:formatCode>General</c:formatCode>
                <c:ptCount val="9"/>
                <c:pt idx="0">
                  <c:v>1.1561435497841123E-6</c:v>
                </c:pt>
                <c:pt idx="1">
                  <c:v>1.4366412239843284E-6</c:v>
                </c:pt>
                <c:pt idx="2">
                  <c:v>3.2082660373733168E-9</c:v>
                </c:pt>
                <c:pt idx="3">
                  <c:v>7.1161834317669217E-8</c:v>
                </c:pt>
                <c:pt idx="4">
                  <c:v>8.8426174954396448E-8</c:v>
                </c:pt>
                <c:pt idx="5">
                  <c:v>7.1161653195989644E-8</c:v>
                </c:pt>
                <c:pt idx="6">
                  <c:v>-2.4092716002437412E-4</c:v>
                </c:pt>
                <c:pt idx="7">
                  <c:v>-2.8992205823369783E-4</c:v>
                </c:pt>
                <c:pt idx="8">
                  <c:v>-2.4092716003304269E-4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9A8-4BC3-94AF-E5E93A8666E1}"/>
            </c:ext>
          </c:extLst>
        </c:ser>
        <c:ser>
          <c:idx val="25"/>
          <c:order val="25"/>
          <c:tx>
            <c:strRef>
              <c:f>CO_Closing_loop!$A$29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CO_Closing_loop!$B$29:$J$29</c:f>
              <c:numCache>
                <c:formatCode>General</c:formatCode>
                <c:ptCount val="9"/>
                <c:pt idx="0">
                  <c:v>5.0381240641560092E-6</c:v>
                </c:pt>
                <c:pt idx="1">
                  <c:v>5.8464108282083163E-6</c:v>
                </c:pt>
                <c:pt idx="2">
                  <c:v>3.0082615454346215E-8</c:v>
                </c:pt>
                <c:pt idx="3">
                  <c:v>3.1010028848922377E-7</c:v>
                </c:pt>
                <c:pt idx="4">
                  <c:v>3.5985103122564986E-7</c:v>
                </c:pt>
                <c:pt idx="5">
                  <c:v>3.1010048707707711E-7</c:v>
                </c:pt>
                <c:pt idx="6">
                  <c:v>-4.6569295801457026E-4</c:v>
                </c:pt>
                <c:pt idx="7">
                  <c:v>-5.2283597259988185E-4</c:v>
                </c:pt>
                <c:pt idx="8">
                  <c:v>-4.656929579534559E-4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9A8-4BC3-94AF-E5E93A8666E1}"/>
            </c:ext>
          </c:extLst>
        </c:ser>
        <c:ser>
          <c:idx val="26"/>
          <c:order val="26"/>
          <c:tx>
            <c:strRef>
              <c:f>CO_Closing_loop!$A$30</c:f>
              <c:strCache>
                <c:ptCount val="1"/>
                <c:pt idx="0">
                  <c:v>Waste treatment incineration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CO_Closing_loop!$B$30:$J$30</c:f>
              <c:numCache>
                <c:formatCode>General</c:formatCode>
                <c:ptCount val="9"/>
                <c:pt idx="0">
                  <c:v>2.6930947394690728E-2</c:v>
                </c:pt>
                <c:pt idx="1">
                  <c:v>3.1226348340766829E-2</c:v>
                </c:pt>
                <c:pt idx="2">
                  <c:v>3.0625728593709836E-8</c:v>
                </c:pt>
                <c:pt idx="3">
                  <c:v>1.6576209912051952E-3</c:v>
                </c:pt>
                <c:pt idx="4">
                  <c:v>1.922006297531857E-3</c:v>
                </c:pt>
                <c:pt idx="5">
                  <c:v>1.6576209914684371E-3</c:v>
                </c:pt>
                <c:pt idx="6">
                  <c:v>4.2393153717939845E-5</c:v>
                </c:pt>
                <c:pt idx="7">
                  <c:v>4.262755616841957E-5</c:v>
                </c:pt>
                <c:pt idx="8">
                  <c:v>4.2393154221888927E-5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9A8-4BC3-94AF-E5E93A8666E1}"/>
            </c:ext>
          </c:extLst>
        </c:ser>
        <c:ser>
          <c:idx val="27"/>
          <c:order val="27"/>
          <c:tx>
            <c:strRef>
              <c:f>CO_Closing_loop!$A$31</c:f>
              <c:strCache>
                <c:ptCount val="1"/>
                <c:pt idx="0">
                  <c:v>Waste treatment hazardous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CO_Closing_loop!$B$31:$J$31</c:f>
              <c:numCache>
                <c:formatCode>General</c:formatCode>
                <c:ptCount val="9"/>
                <c:pt idx="0">
                  <c:v>1.4492340692450645E-3</c:v>
                </c:pt>
                <c:pt idx="1">
                  <c:v>1.601149822509755E-3</c:v>
                </c:pt>
                <c:pt idx="2">
                  <c:v>1.3644371617370188E-8</c:v>
                </c:pt>
                <c:pt idx="3">
                  <c:v>8.9201496229893861E-5</c:v>
                </c:pt>
                <c:pt idx="4">
                  <c:v>9.8552030563032778E-5</c:v>
                </c:pt>
                <c:pt idx="5">
                  <c:v>8.9201496705812062E-5</c:v>
                </c:pt>
                <c:pt idx="6">
                  <c:v>9.753961150501346E-3</c:v>
                </c:pt>
                <c:pt idx="7">
                  <c:v>9.831854125425853E-3</c:v>
                </c:pt>
                <c:pt idx="8">
                  <c:v>9.7539611507750524E-3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9A8-4BC3-94AF-E5E93A8666E1}"/>
            </c:ext>
          </c:extLst>
        </c:ser>
        <c:ser>
          <c:idx val="28"/>
          <c:order val="28"/>
          <c:tx>
            <c:strRef>
              <c:f>CO_Closing_loop!$A$32</c:f>
              <c:strCache>
                <c:ptCount val="1"/>
                <c:pt idx="0">
                  <c:v>Biogasification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CO_Closing_loop!$B$32:$J$32</c:f>
              <c:numCache>
                <c:formatCode>General</c:formatCode>
                <c:ptCount val="9"/>
                <c:pt idx="0">
                  <c:v>2.6960851030431068E-2</c:v>
                </c:pt>
                <c:pt idx="1">
                  <c:v>3.1261460602384612E-2</c:v>
                </c:pt>
                <c:pt idx="2">
                  <c:v>3.0641595737838275E-8</c:v>
                </c:pt>
                <c:pt idx="3">
                  <c:v>1.6594615833728649E-3</c:v>
                </c:pt>
                <c:pt idx="4">
                  <c:v>1.9241674848455657E-3</c:v>
                </c:pt>
                <c:pt idx="5">
                  <c:v>1.6594615836803407E-3</c:v>
                </c:pt>
                <c:pt idx="6">
                  <c:v>4.274576266724959E-5</c:v>
                </c:pt>
                <c:pt idx="7">
                  <c:v>4.3035029453847514E-5</c:v>
                </c:pt>
                <c:pt idx="8">
                  <c:v>4.2745762723111203E-5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9A8-4BC3-94AF-E5E93A8666E1}"/>
            </c:ext>
          </c:extLst>
        </c:ser>
        <c:ser>
          <c:idx val="29"/>
          <c:order val="29"/>
          <c:tx>
            <c:strRef>
              <c:f>CO_Closing_loop!$A$33</c:f>
              <c:strCache>
                <c:ptCount val="1"/>
                <c:pt idx="0">
                  <c:v>Composting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CO_Closing_loop!$B$33:$J$33</c:f>
              <c:numCache>
                <c:formatCode>General</c:formatCode>
                <c:ptCount val="9"/>
                <c:pt idx="0">
                  <c:v>3.5506458612929678E-3</c:v>
                </c:pt>
                <c:pt idx="1">
                  <c:v>3.8045611845240229E-3</c:v>
                </c:pt>
                <c:pt idx="2">
                  <c:v>1.620074991762244E-8</c:v>
                </c:pt>
                <c:pt idx="3">
                  <c:v>2.1854504460496117E-4</c:v>
                </c:pt>
                <c:pt idx="4">
                  <c:v>2.3417373268445337E-4</c:v>
                </c:pt>
                <c:pt idx="5">
                  <c:v>2.1854504484972227E-4</c:v>
                </c:pt>
                <c:pt idx="6">
                  <c:v>1.4639097592572006E-2</c:v>
                </c:pt>
                <c:pt idx="7">
                  <c:v>1.4338801360997137E-2</c:v>
                </c:pt>
                <c:pt idx="8">
                  <c:v>1.4639097593063425E-2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9A8-4BC3-94AF-E5E93A8666E1}"/>
            </c:ext>
          </c:extLst>
        </c:ser>
        <c:ser>
          <c:idx val="30"/>
          <c:order val="30"/>
          <c:tx>
            <c:strRef>
              <c:f>CO_Closing_loop!$A$34</c:f>
              <c:strCache>
                <c:ptCount val="1"/>
                <c:pt idx="0">
                  <c:v>Waste water treatment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CO_Closing_loop!$B$34:$J$34</c:f>
              <c:numCache>
                <c:formatCode>General</c:formatCode>
                <c:ptCount val="9"/>
                <c:pt idx="0">
                  <c:v>7.068882476433606E-4</c:v>
                </c:pt>
                <c:pt idx="1">
                  <c:v>7.8344557176071388E-4</c:v>
                </c:pt>
                <c:pt idx="2">
                  <c:v>1.2404983108372258E-8</c:v>
                </c:pt>
                <c:pt idx="3">
                  <c:v>4.3509527343097148E-5</c:v>
                </c:pt>
                <c:pt idx="4">
                  <c:v>4.822169085503614E-5</c:v>
                </c:pt>
                <c:pt idx="5">
                  <c:v>4.3509527926644084E-5</c:v>
                </c:pt>
                <c:pt idx="6">
                  <c:v>6.4270592770407876E-3</c:v>
                </c:pt>
                <c:pt idx="7">
                  <c:v>6.4772659369943947E-3</c:v>
                </c:pt>
                <c:pt idx="8">
                  <c:v>6.4270592771761802E-3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9A8-4BC3-94AF-E5E93A8666E1}"/>
            </c:ext>
          </c:extLst>
        </c:ser>
        <c:ser>
          <c:idx val="31"/>
          <c:order val="31"/>
          <c:tx>
            <c:strRef>
              <c:f>CO_Closing_loop!$A$35</c:f>
              <c:strCache>
                <c:ptCount val="1"/>
                <c:pt idx="0">
                  <c:v>Waste treatment landfill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CO_Closing_loop!$B$3:$J$3</c:f>
              <c:strCache>
                <c:ptCount val="9"/>
                <c:pt idx="0">
                  <c:v>Intervention 6 - GHG emissions</c:v>
                </c:pt>
                <c:pt idx="1">
                  <c:v>Intervention 6 - employment</c:v>
                </c:pt>
                <c:pt idx="2">
                  <c:v>Intervention 6 - value added</c:v>
                </c:pt>
                <c:pt idx="3">
                  <c:v>Intervention 8  - GHG emissions</c:v>
                </c:pt>
                <c:pt idx="4">
                  <c:v>Intervention 8 - employment</c:v>
                </c:pt>
                <c:pt idx="5">
                  <c:v>Intervention 8 - value added</c:v>
                </c:pt>
                <c:pt idx="6">
                  <c:v>Intervention 9  - GHG emissions</c:v>
                </c:pt>
                <c:pt idx="7">
                  <c:v>Intervention 9 - employment</c:v>
                </c:pt>
                <c:pt idx="8">
                  <c:v>Intervention 9 - value added</c:v>
                </c:pt>
              </c:strCache>
            </c:strRef>
          </c:cat>
          <c:val>
            <c:numRef>
              <c:f>CO_Closing_loop!$B$35:$J$35</c:f>
              <c:numCache>
                <c:formatCode>General</c:formatCode>
                <c:ptCount val="9"/>
                <c:pt idx="0">
                  <c:v>7.0617773178048788E-4</c:v>
                </c:pt>
                <c:pt idx="1">
                  <c:v>7.6888932810454519E-4</c:v>
                </c:pt>
                <c:pt idx="2">
                  <c:v>1.2717337352496934E-8</c:v>
                </c:pt>
                <c:pt idx="3">
                  <c:v>4.3465794965627165E-5</c:v>
                </c:pt>
                <c:pt idx="4">
                  <c:v>4.7325742717057979E-5</c:v>
                </c:pt>
                <c:pt idx="5">
                  <c:v>4.3465794853493427E-5</c:v>
                </c:pt>
                <c:pt idx="6">
                  <c:v>0.1169461776038757</c:v>
                </c:pt>
                <c:pt idx="7">
                  <c:v>0.11688026950511166</c:v>
                </c:pt>
                <c:pt idx="8">
                  <c:v>0.11694617760357462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9A8-4BC3-94AF-E5E93A866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1149024"/>
        <c:axId val="1151147584"/>
      </c:barChart>
      <c:catAx>
        <c:axId val="11511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51147584"/>
        <c:crosses val="autoZero"/>
        <c:auto val="1"/>
        <c:lblAlgn val="ctr"/>
        <c:lblOffset val="100"/>
        <c:noMultiLvlLbl val="0"/>
      </c:catAx>
      <c:valAx>
        <c:axId val="115114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</a:t>
                </a:r>
                <a:r>
                  <a:rPr lang="en-US" baseline="0"/>
                  <a:t> %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511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Relative Sectoral Impacts of Closing-the-Loop Interventions in Colombia Across the Triple Bottom Line Dimensions</a:t>
            </a:r>
            <a:endParaRPr lang="en-N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CO_Closing_loop!$L$4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CO_Closing_loop!$M$4:$U$4</c:f>
              <c:numCache>
                <c:formatCode>General</c:formatCode>
                <c:ptCount val="9"/>
                <c:pt idx="0">
                  <c:v>3.5856853499157204E-5</c:v>
                </c:pt>
                <c:pt idx="1">
                  <c:v>2.3651262175881551E-5</c:v>
                </c:pt>
                <c:pt idx="2">
                  <c:v>3.5856853719441844E-5</c:v>
                </c:pt>
                <c:pt idx="3">
                  <c:v>-7.5700010791817486E-3</c:v>
                </c:pt>
                <c:pt idx="4">
                  <c:v>-6.394067915074588E-3</c:v>
                </c:pt>
                <c:pt idx="5">
                  <c:v>-7.5700010790010703E-3</c:v>
                </c:pt>
                <c:pt idx="6">
                  <c:v>-8.4262830869545249E-3</c:v>
                </c:pt>
                <c:pt idx="7">
                  <c:v>-8.0090796086473535E-3</c:v>
                </c:pt>
                <c:pt idx="8">
                  <c:v>-8.4262830869072051E-3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E-4F17-A8A7-E269B2816889}"/>
            </c:ext>
          </c:extLst>
        </c:ser>
        <c:ser>
          <c:idx val="1"/>
          <c:order val="1"/>
          <c:tx>
            <c:strRef>
              <c:f>CO_Closing_loop!$L$5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CO_Closing_loop!$M$5:$U$5</c:f>
              <c:numCache>
                <c:formatCode>General</c:formatCode>
                <c:ptCount val="9"/>
                <c:pt idx="0">
                  <c:v>1.5846231784454509E-4</c:v>
                </c:pt>
                <c:pt idx="1">
                  <c:v>6.6149832794199791E-5</c:v>
                </c:pt>
                <c:pt idx="2">
                  <c:v>1.5846231773241124E-4</c:v>
                </c:pt>
                <c:pt idx="3">
                  <c:v>-9.094071806152907E-3</c:v>
                </c:pt>
                <c:pt idx="4">
                  <c:v>-4.3929602866928418E-3</c:v>
                </c:pt>
                <c:pt idx="5">
                  <c:v>-9.0940718063351588E-3</c:v>
                </c:pt>
                <c:pt idx="6">
                  <c:v>-2.5752108689889513E-2</c:v>
                </c:pt>
                <c:pt idx="7">
                  <c:v>-1.5186053630419419E-2</c:v>
                </c:pt>
                <c:pt idx="8">
                  <c:v>-2.5752108689809313E-2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E-4F17-A8A7-E269B2816889}"/>
            </c:ext>
          </c:extLst>
        </c:ser>
        <c:ser>
          <c:idx val="2"/>
          <c:order val="2"/>
          <c:tx>
            <c:strRef>
              <c:f>CO_Closing_loop!$L$6</c:f>
              <c:strCache>
                <c:ptCount val="1"/>
                <c:pt idx="0">
                  <c:v>Manufacture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CO_Closing_loop!$M$6:$U$6</c:f>
              <c:numCache>
                <c:formatCode>General</c:formatCode>
                <c:ptCount val="9"/>
                <c:pt idx="0">
                  <c:v>9.4697307559505294E-5</c:v>
                </c:pt>
                <c:pt idx="1">
                  <c:v>7.5128873563899768E-5</c:v>
                </c:pt>
                <c:pt idx="2">
                  <c:v>9.4697307243220223E-5</c:v>
                </c:pt>
                <c:pt idx="3">
                  <c:v>-8.8266680470153007E-3</c:v>
                </c:pt>
                <c:pt idx="4">
                  <c:v>-9.2795121487801169E-3</c:v>
                </c:pt>
                <c:pt idx="5">
                  <c:v>-8.8266680470838587E-3</c:v>
                </c:pt>
                <c:pt idx="6">
                  <c:v>-1.5915001465356453E-2</c:v>
                </c:pt>
                <c:pt idx="7">
                  <c:v>-1.8135966452455202E-2</c:v>
                </c:pt>
                <c:pt idx="8">
                  <c:v>-1.5915001465783268E-2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5E-4F17-A8A7-E269B2816889}"/>
            </c:ext>
          </c:extLst>
        </c:ser>
        <c:ser>
          <c:idx val="3"/>
          <c:order val="3"/>
          <c:tx>
            <c:strRef>
              <c:f>CO_Closing_loop!$L$7</c:f>
              <c:strCache>
                <c:ptCount val="1"/>
                <c:pt idx="0">
                  <c:v>Re-processing of secondary wood material into new wood material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CO_Closing_loop!$M$7:$U$7</c:f>
              <c:numCache>
                <c:formatCode>General</c:formatCode>
                <c:ptCount val="9"/>
                <c:pt idx="0">
                  <c:v>5.6491487226039928E-5</c:v>
                </c:pt>
                <c:pt idx="1">
                  <c:v>3.4889154476851962E-5</c:v>
                </c:pt>
                <c:pt idx="2">
                  <c:v>5.649148737107187E-5</c:v>
                </c:pt>
                <c:pt idx="3">
                  <c:v>-4.7845003669967599E-3</c:v>
                </c:pt>
                <c:pt idx="4">
                  <c:v>-3.9030621943164793E-3</c:v>
                </c:pt>
                <c:pt idx="5">
                  <c:v>-4.7845003673826986E-3</c:v>
                </c:pt>
                <c:pt idx="6">
                  <c:v>-8.633196830999992E-3</c:v>
                </c:pt>
                <c:pt idx="7">
                  <c:v>-7.6599284489275634E-3</c:v>
                </c:pt>
                <c:pt idx="8">
                  <c:v>-8.6331968309222712E-3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5E-4F17-A8A7-E269B2816889}"/>
            </c:ext>
          </c:extLst>
        </c:ser>
        <c:ser>
          <c:idx val="4"/>
          <c:order val="4"/>
          <c:tx>
            <c:strRef>
              <c:f>CO_Closing_loop!$L$8</c:f>
              <c:strCache>
                <c:ptCount val="1"/>
                <c:pt idx="0">
                  <c:v>Manufacturing of paper and pulp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CO_Closing_loop!$M$8:$U$8</c:f>
              <c:numCache>
                <c:formatCode>General</c:formatCode>
                <c:ptCount val="9"/>
                <c:pt idx="0">
                  <c:v>1.8206928308663788E-4</c:v>
                </c:pt>
                <c:pt idx="1">
                  <c:v>1.4588356838814284E-4</c:v>
                </c:pt>
                <c:pt idx="2">
                  <c:v>1.8206928318131326E-4</c:v>
                </c:pt>
                <c:pt idx="3">
                  <c:v>-0.83962907546240795</c:v>
                </c:pt>
                <c:pt idx="4">
                  <c:v>-0.84013713310083715</c:v>
                </c:pt>
                <c:pt idx="5">
                  <c:v>-0.83962907546252552</c:v>
                </c:pt>
                <c:pt idx="6">
                  <c:v>-9.7457541642492016E-3</c:v>
                </c:pt>
                <c:pt idx="7">
                  <c:v>-1.1221098528615388E-2</c:v>
                </c:pt>
                <c:pt idx="8">
                  <c:v>-9.745754164437747E-3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5E-4F17-A8A7-E269B2816889}"/>
            </c:ext>
          </c:extLst>
        </c:ser>
        <c:ser>
          <c:idx val="5"/>
          <c:order val="5"/>
          <c:tx>
            <c:strRef>
              <c:f>CO_Closing_loop!$L$9</c:f>
              <c:strCache>
                <c:ptCount val="1"/>
                <c:pt idx="0">
                  <c:v>Re-processing of secondary paper into new pulp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CO_Closing_loop!$M$9:$U$9</c:f>
              <c:numCache>
                <c:formatCode>General</c:formatCode>
                <c:ptCount val="9"/>
                <c:pt idx="0">
                  <c:v>9.9994789112360259E-5</c:v>
                </c:pt>
                <c:pt idx="1">
                  <c:v>2.0597348059463375E-5</c:v>
                </c:pt>
                <c:pt idx="2">
                  <c:v>9.9994788592160124E-5</c:v>
                </c:pt>
                <c:pt idx="3">
                  <c:v>-0.21514125943943499</c:v>
                </c:pt>
                <c:pt idx="4">
                  <c:v>-5.5412476283244048E-2</c:v>
                </c:pt>
                <c:pt idx="5">
                  <c:v>-0.21514125943975279</c:v>
                </c:pt>
                <c:pt idx="6">
                  <c:v>-1.1421798926876805E-2</c:v>
                </c:pt>
                <c:pt idx="7">
                  <c:v>-3.3746728936894684E-3</c:v>
                </c:pt>
                <c:pt idx="8">
                  <c:v>-1.1421798927117085E-2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5E-4F17-A8A7-E269B2816889}"/>
            </c:ext>
          </c:extLst>
        </c:ser>
        <c:ser>
          <c:idx val="6"/>
          <c:order val="6"/>
          <c:tx>
            <c:strRef>
              <c:f>CO_Closing_loop!$L$10</c:f>
              <c:strCache>
                <c:ptCount val="1"/>
                <c:pt idx="0">
                  <c:v>P&amp;N Fertilizer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CO_Closing_loop!$M$10:$U$10</c:f>
              <c:numCache>
                <c:formatCode>General</c:formatCode>
                <c:ptCount val="9"/>
                <c:pt idx="0">
                  <c:v>3.1415033434351211E-5</c:v>
                </c:pt>
                <c:pt idx="1">
                  <c:v>2.4978888813687435E-5</c:v>
                </c:pt>
                <c:pt idx="2">
                  <c:v>3.1415033568495534E-5</c:v>
                </c:pt>
                <c:pt idx="3">
                  <c:v>-6.2798968945630088E-3</c:v>
                </c:pt>
                <c:pt idx="4">
                  <c:v>-6.382698258684108E-3</c:v>
                </c:pt>
                <c:pt idx="5">
                  <c:v>-6.2798968946454802E-3</c:v>
                </c:pt>
                <c:pt idx="6">
                  <c:v>-9.0320840453827229E-3</c:v>
                </c:pt>
                <c:pt idx="7">
                  <c:v>-1.0342566270515361E-2</c:v>
                </c:pt>
                <c:pt idx="8">
                  <c:v>-9.0320840455986665E-3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E-4F17-A8A7-E269B2816889}"/>
            </c:ext>
          </c:extLst>
        </c:ser>
        <c:ser>
          <c:idx val="7"/>
          <c:order val="7"/>
          <c:tx>
            <c:strRef>
              <c:f>CO_Closing_loop!$L$11</c:f>
              <c:strCache>
                <c:ptCount val="1"/>
                <c:pt idx="0">
                  <c:v>Manufacture of rubber and plastic products (25)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CO_Closing_loop!$M$11:$U$11</c:f>
              <c:numCache>
                <c:formatCode>General</c:formatCode>
                <c:ptCount val="9"/>
                <c:pt idx="0">
                  <c:v>2.0222446503612225E-4</c:v>
                </c:pt>
                <c:pt idx="1">
                  <c:v>1.3802063680611772E-4</c:v>
                </c:pt>
                <c:pt idx="2">
                  <c:v>2.0222446498143341E-4</c:v>
                </c:pt>
                <c:pt idx="3">
                  <c:v>-0.31576854350576633</c:v>
                </c:pt>
                <c:pt idx="4">
                  <c:v>-0.31381437496517489</c:v>
                </c:pt>
                <c:pt idx="5">
                  <c:v>-0.31576854350582756</c:v>
                </c:pt>
                <c:pt idx="6">
                  <c:v>-2.0247170769258735E-2</c:v>
                </c:pt>
                <c:pt idx="7">
                  <c:v>-1.9866308404459829E-2</c:v>
                </c:pt>
                <c:pt idx="8">
                  <c:v>-2.0247170769701926E-2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5E-4F17-A8A7-E269B2816889}"/>
            </c:ext>
          </c:extLst>
        </c:ser>
        <c:ser>
          <c:idx val="8"/>
          <c:order val="8"/>
          <c:tx>
            <c:strRef>
              <c:f>CO_Closing_loop!$L$12</c:f>
              <c:strCache>
                <c:ptCount val="1"/>
                <c:pt idx="0">
                  <c:v>Manufacturing of glass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CO_Closing_loop!$M$12:$U$12</c:f>
              <c:numCache>
                <c:formatCode>General</c:formatCode>
                <c:ptCount val="9"/>
                <c:pt idx="0">
                  <c:v>9.1729823735285293E-5</c:v>
                </c:pt>
                <c:pt idx="1">
                  <c:v>6.8824300516139429E-5</c:v>
                </c:pt>
                <c:pt idx="2">
                  <c:v>9.1729823499587208E-5</c:v>
                </c:pt>
                <c:pt idx="3">
                  <c:v>-8.1784284740859924E-3</c:v>
                </c:pt>
                <c:pt idx="4">
                  <c:v>-7.3294521333425421E-3</c:v>
                </c:pt>
                <c:pt idx="5">
                  <c:v>-8.17842847412068E-3</c:v>
                </c:pt>
                <c:pt idx="6">
                  <c:v>-2.197616192304223E-2</c:v>
                </c:pt>
                <c:pt idx="7">
                  <c:v>-2.3374127600263472E-2</c:v>
                </c:pt>
                <c:pt idx="8">
                  <c:v>-2.1976161923153874E-2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5E-4F17-A8A7-E269B2816889}"/>
            </c:ext>
          </c:extLst>
        </c:ser>
        <c:ser>
          <c:idx val="9"/>
          <c:order val="9"/>
          <c:tx>
            <c:strRef>
              <c:f>CO_Closing_loop!$L$13</c:f>
              <c:strCache>
                <c:ptCount val="1"/>
                <c:pt idx="0">
                  <c:v>Re-processing of secondary glass into new glass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CO_Closing_loop!$M$13:$U$13</c:f>
              <c:numCache>
                <c:formatCode>General</c:formatCode>
                <c:ptCount val="9"/>
                <c:pt idx="0">
                  <c:v>5.649148723265018E-5</c:v>
                </c:pt>
                <c:pt idx="1">
                  <c:v>3.4889154463354851E-5</c:v>
                </c:pt>
                <c:pt idx="2">
                  <c:v>5.6491487126944459E-5</c:v>
                </c:pt>
                <c:pt idx="3">
                  <c:v>-4.7845003671252457E-3</c:v>
                </c:pt>
                <c:pt idx="4">
                  <c:v>-3.9030621949068889E-3</c:v>
                </c:pt>
                <c:pt idx="5">
                  <c:v>-4.7845003673655578E-3</c:v>
                </c:pt>
                <c:pt idx="6">
                  <c:v>-8.6331968301419024E-3</c:v>
                </c:pt>
                <c:pt idx="7">
                  <c:v>-7.6599284497495864E-3</c:v>
                </c:pt>
                <c:pt idx="8">
                  <c:v>-8.6331968300597424E-3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5E-4F17-A8A7-E269B2816889}"/>
            </c:ext>
          </c:extLst>
        </c:ser>
        <c:ser>
          <c:idx val="10"/>
          <c:order val="10"/>
          <c:tx>
            <c:strRef>
              <c:f>CO_Closing_loop!$L$14</c:f>
              <c:strCache>
                <c:ptCount val="1"/>
                <c:pt idx="0">
                  <c:v>Manufacturing construction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CO_Closing_loop!$M$14:$U$14</c:f>
              <c:numCache>
                <c:formatCode>General</c:formatCode>
                <c:ptCount val="9"/>
                <c:pt idx="0">
                  <c:v>9.0438141461230131E-5</c:v>
                </c:pt>
                <c:pt idx="1">
                  <c:v>8.510233972131671E-5</c:v>
                </c:pt>
                <c:pt idx="2">
                  <c:v>9.0438141420089496E-5</c:v>
                </c:pt>
                <c:pt idx="3">
                  <c:v>-3.2611375842552456E-3</c:v>
                </c:pt>
                <c:pt idx="4">
                  <c:v>-3.9830459659874976E-3</c:v>
                </c:pt>
                <c:pt idx="5">
                  <c:v>-3.2611375843203203E-3</c:v>
                </c:pt>
                <c:pt idx="6">
                  <c:v>-1.0231423278069638E-2</c:v>
                </c:pt>
                <c:pt idx="7">
                  <c:v>-1.3871192070496519E-2</c:v>
                </c:pt>
                <c:pt idx="8">
                  <c:v>-1.0231423277541181E-2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5E-4F17-A8A7-E269B2816889}"/>
            </c:ext>
          </c:extLst>
        </c:ser>
        <c:ser>
          <c:idx val="11"/>
          <c:order val="11"/>
          <c:tx>
            <c:strRef>
              <c:f>CO_Closing_loop!$L$15</c:f>
              <c:strCache>
                <c:ptCount val="1"/>
                <c:pt idx="0">
                  <c:v>Re-processing Fly-ash into clinker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CO_Closing_loop!$M$15:$U$15</c:f>
              <c:numCache>
                <c:formatCode>General</c:formatCode>
                <c:ptCount val="9"/>
                <c:pt idx="1">
                  <c:v>3.4889154452045091E-5</c:v>
                </c:pt>
                <c:pt idx="2">
                  <c:v>5.6491487194792212E-5</c:v>
                </c:pt>
                <c:pt idx="4">
                  <c:v>-3.9030621943443216E-3</c:v>
                </c:pt>
                <c:pt idx="5">
                  <c:v>-4.7845003675744974E-3</c:v>
                </c:pt>
                <c:pt idx="7">
                  <c:v>-7.6599284488130769E-3</c:v>
                </c:pt>
                <c:pt idx="8">
                  <c:v>-8.6331968309178806E-3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95E-4F17-A8A7-E269B2816889}"/>
            </c:ext>
          </c:extLst>
        </c:ser>
        <c:ser>
          <c:idx val="12"/>
          <c:order val="12"/>
          <c:tx>
            <c:strRef>
              <c:f>CO_Closing_loop!$L$16</c:f>
              <c:strCache>
                <c:ptCount val="1"/>
                <c:pt idx="0">
                  <c:v>Manufacture of basic iron and steel and of ferro-alloys and first products thereof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CO_Closing_loop!$M$16:$U$16</c:f>
              <c:numCache>
                <c:formatCode>General</c:formatCode>
                <c:ptCount val="9"/>
                <c:pt idx="0">
                  <c:v>2.3571354424046809E-4</c:v>
                </c:pt>
                <c:pt idx="1">
                  <c:v>1.6300869616638522E-4</c:v>
                </c:pt>
                <c:pt idx="2">
                  <c:v>2.3571354469542291E-4</c:v>
                </c:pt>
                <c:pt idx="3">
                  <c:v>-0.39957593801835978</c:v>
                </c:pt>
                <c:pt idx="4">
                  <c:v>-0.39517952758433961</c:v>
                </c:pt>
                <c:pt idx="5">
                  <c:v>-0.39957593801805541</c:v>
                </c:pt>
                <c:pt idx="6">
                  <c:v>-5.6652982841438391</c:v>
                </c:pt>
                <c:pt idx="7">
                  <c:v>-5.6628187685528149</c:v>
                </c:pt>
                <c:pt idx="8">
                  <c:v>-5.6652982841441286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5E-4F17-A8A7-E269B2816889}"/>
            </c:ext>
          </c:extLst>
        </c:ser>
        <c:ser>
          <c:idx val="13"/>
          <c:order val="13"/>
          <c:tx>
            <c:strRef>
              <c:f>CO_Closing_loop!$L$17</c:f>
              <c:strCache>
                <c:ptCount val="1"/>
                <c:pt idx="0">
                  <c:v>Recycling Steel 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CO_Closing_loop!$M$17:$U$17</c:f>
              <c:numCache>
                <c:formatCode>General</c:formatCode>
                <c:ptCount val="9"/>
                <c:pt idx="0">
                  <c:v>2.9486269974361994E-4</c:v>
                </c:pt>
                <c:pt idx="1">
                  <c:v>1.6818225739039717E-4</c:v>
                </c:pt>
                <c:pt idx="2">
                  <c:v>2.9486269969460516E-4</c:v>
                </c:pt>
                <c:pt idx="3">
                  <c:v>0.76508573972587612</c:v>
                </c:pt>
                <c:pt idx="4">
                  <c:v>0.77000361581475885</c:v>
                </c:pt>
                <c:pt idx="5">
                  <c:v>0.76508573972594829</c:v>
                </c:pt>
                <c:pt idx="6">
                  <c:v>0.26176408159457409</c:v>
                </c:pt>
                <c:pt idx="7">
                  <c:v>0.30804567879704409</c:v>
                </c:pt>
                <c:pt idx="8">
                  <c:v>0.26176408159470599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95E-4F17-A8A7-E269B2816889}"/>
            </c:ext>
          </c:extLst>
        </c:ser>
        <c:ser>
          <c:idx val="14"/>
          <c:order val="14"/>
          <c:tx>
            <c:strRef>
              <c:f>CO_Closing_loop!$L$18</c:f>
              <c:strCache>
                <c:ptCount val="1"/>
                <c:pt idx="0">
                  <c:v>Manufacturing aluminium production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CO_Closing_loop!$M$18:$U$18</c:f>
              <c:numCache>
                <c:formatCode>General</c:formatCode>
                <c:ptCount val="9"/>
                <c:pt idx="0">
                  <c:v>1.7686209607620839E-4</c:v>
                </c:pt>
                <c:pt idx="1">
                  <c:v>7.2645347597702486E-5</c:v>
                </c:pt>
                <c:pt idx="2">
                  <c:v>1.7686209599045421E-4</c:v>
                </c:pt>
                <c:pt idx="3">
                  <c:v>-2.5698115358288628E-2</c:v>
                </c:pt>
                <c:pt idx="4">
                  <c:v>-1.3462236028088354E-2</c:v>
                </c:pt>
                <c:pt idx="5">
                  <c:v>-2.5698115358392094E-2</c:v>
                </c:pt>
                <c:pt idx="6">
                  <c:v>-0.13341596836307396</c:v>
                </c:pt>
                <c:pt idx="7">
                  <c:v>-7.8846107936816026E-2</c:v>
                </c:pt>
                <c:pt idx="8">
                  <c:v>-0.1334159683630112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95E-4F17-A8A7-E269B2816889}"/>
            </c:ext>
          </c:extLst>
        </c:ser>
        <c:ser>
          <c:idx val="15"/>
          <c:order val="15"/>
          <c:tx>
            <c:strRef>
              <c:f>CO_Closing_loop!$L$19</c:f>
              <c:strCache>
                <c:ptCount val="1"/>
                <c:pt idx="0">
                  <c:v>Re-processing of secondary aluminium into new aluminium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CO_Closing_loop!$M$19:$U$19</c:f>
              <c:numCache>
                <c:formatCode>General</c:formatCode>
                <c:ptCount val="9"/>
                <c:pt idx="0">
                  <c:v>5.6752848944107505E-5</c:v>
                </c:pt>
                <c:pt idx="1">
                  <c:v>3.510463198021784E-5</c:v>
                </c:pt>
                <c:pt idx="2">
                  <c:v>5.6752849058017072E-5</c:v>
                </c:pt>
                <c:pt idx="3">
                  <c:v>-5.6172604992186801E-3</c:v>
                </c:pt>
                <c:pt idx="4">
                  <c:v>-4.5530955260081069E-3</c:v>
                </c:pt>
                <c:pt idx="5">
                  <c:v>-5.6172604990954098E-3</c:v>
                </c:pt>
                <c:pt idx="6">
                  <c:v>-8.6408087214698039E-3</c:v>
                </c:pt>
                <c:pt idx="7">
                  <c:v>-7.6781461928458897E-3</c:v>
                </c:pt>
                <c:pt idx="8">
                  <c:v>-8.6408087213872328E-3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95E-4F17-A8A7-E269B2816889}"/>
            </c:ext>
          </c:extLst>
        </c:ser>
        <c:ser>
          <c:idx val="16"/>
          <c:order val="16"/>
          <c:tx>
            <c:strRef>
              <c:f>CO_Closing_loop!$L$20</c:f>
              <c:strCache>
                <c:ptCount val="1"/>
                <c:pt idx="0">
                  <c:v>Re-processing of secondary lead into new lead, zinc and tin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CO_Closing_loop!$M$20:$U$20</c:f>
              <c:numCache>
                <c:formatCode>General</c:formatCode>
                <c:ptCount val="9"/>
                <c:pt idx="0">
                  <c:v>5.6752848734572472E-5</c:v>
                </c:pt>
                <c:pt idx="1">
                  <c:v>3.5104631982731617E-5</c:v>
                </c:pt>
                <c:pt idx="2">
                  <c:v>5.6752848749857236E-5</c:v>
                </c:pt>
                <c:pt idx="3">
                  <c:v>-5.6172604991456803E-3</c:v>
                </c:pt>
                <c:pt idx="4">
                  <c:v>-4.5530955260826133E-3</c:v>
                </c:pt>
                <c:pt idx="5">
                  <c:v>-5.6172604993018193E-3</c:v>
                </c:pt>
                <c:pt idx="6">
                  <c:v>-8.6408087212228625E-3</c:v>
                </c:pt>
                <c:pt idx="7">
                  <c:v>-7.6781461929022951E-3</c:v>
                </c:pt>
                <c:pt idx="8">
                  <c:v>-8.6408087216375239E-3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95E-4F17-A8A7-E269B2816889}"/>
            </c:ext>
          </c:extLst>
        </c:ser>
        <c:ser>
          <c:idx val="17"/>
          <c:order val="17"/>
          <c:tx>
            <c:strRef>
              <c:f>CO_Closing_loop!$L$21</c:f>
              <c:strCache>
                <c:ptCount val="1"/>
                <c:pt idx="0">
                  <c:v>Re-processing of secondary copper into new copper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CO_Closing_loop!$M$21:$U$21</c:f>
              <c:numCache>
                <c:formatCode>General</c:formatCode>
                <c:ptCount val="9"/>
                <c:pt idx="0">
                  <c:v>5.6752848746266778E-5</c:v>
                </c:pt>
                <c:pt idx="1">
                  <c:v>3.5104631936844678E-5</c:v>
                </c:pt>
                <c:pt idx="2">
                  <c:v>5.6752848777818512E-5</c:v>
                </c:pt>
                <c:pt idx="3">
                  <c:v>-5.6172604993208189E-3</c:v>
                </c:pt>
                <c:pt idx="4">
                  <c:v>-4.5530955259552681E-3</c:v>
                </c:pt>
                <c:pt idx="5">
                  <c:v>-5.6172604991293973E-3</c:v>
                </c:pt>
                <c:pt idx="6">
                  <c:v>-8.6408087217603752E-3</c:v>
                </c:pt>
                <c:pt idx="7">
                  <c:v>-7.6781461929152596E-3</c:v>
                </c:pt>
                <c:pt idx="8">
                  <c:v>-8.6408087215222567E-3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95E-4F17-A8A7-E269B2816889}"/>
            </c:ext>
          </c:extLst>
        </c:ser>
        <c:ser>
          <c:idx val="18"/>
          <c:order val="18"/>
          <c:tx>
            <c:strRef>
              <c:f>CO_Closing_loop!$L$22</c:f>
              <c:strCache>
                <c:ptCount val="1"/>
                <c:pt idx="0">
                  <c:v>Re-processing of secondary other non-ferrous metals into new other non-ferrous metals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CO_Closing_loop!$M$22:$U$22</c:f>
              <c:numCache>
                <c:formatCode>General</c:formatCode>
                <c:ptCount val="9"/>
                <c:pt idx="0">
                  <c:v>5.6752848931964996E-5</c:v>
                </c:pt>
                <c:pt idx="1">
                  <c:v>3.5104631959224935E-5</c:v>
                </c:pt>
                <c:pt idx="2">
                  <c:v>5.675284862941075E-5</c:v>
                </c:pt>
                <c:pt idx="3">
                  <c:v>-5.6172604991025204E-3</c:v>
                </c:pt>
                <c:pt idx="4">
                  <c:v>-4.5530955260471746E-3</c:v>
                </c:pt>
                <c:pt idx="5">
                  <c:v>-5.617260499528859E-3</c:v>
                </c:pt>
                <c:pt idx="6">
                  <c:v>-8.6408087214485292E-3</c:v>
                </c:pt>
                <c:pt idx="7">
                  <c:v>-7.678146193000516E-3</c:v>
                </c:pt>
                <c:pt idx="8">
                  <c:v>-8.6408087216842122E-3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95E-4F17-A8A7-E269B2816889}"/>
            </c:ext>
          </c:extLst>
        </c:ser>
        <c:ser>
          <c:idx val="19"/>
          <c:order val="19"/>
          <c:tx>
            <c:strRef>
              <c:f>CO_Closing_loop!$L$23</c:f>
              <c:strCache>
                <c:ptCount val="1"/>
                <c:pt idx="0">
                  <c:v>Recycling of waste and scrap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CO_Closing_loop!$M$23:$U$23</c:f>
              <c:numCache>
                <c:formatCode>General</c:formatCode>
                <c:ptCount val="9"/>
                <c:pt idx="0">
                  <c:v>6.0229573687354892E-4</c:v>
                </c:pt>
                <c:pt idx="1">
                  <c:v>5.4515042193898939E-4</c:v>
                </c:pt>
                <c:pt idx="2">
                  <c:v>6.0229573645259008E-4</c:v>
                </c:pt>
                <c:pt idx="3">
                  <c:v>0.15444072286019511</c:v>
                </c:pt>
                <c:pt idx="4">
                  <c:v>0.15350517689974183</c:v>
                </c:pt>
                <c:pt idx="5">
                  <c:v>0.15444072286016539</c:v>
                </c:pt>
                <c:pt idx="6">
                  <c:v>-1.6232908700148384E-2</c:v>
                </c:pt>
                <c:pt idx="7">
                  <c:v>-2.1020221236106071E-2</c:v>
                </c:pt>
                <c:pt idx="8">
                  <c:v>-1.6232908700379193E-2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95E-4F17-A8A7-E269B2816889}"/>
            </c:ext>
          </c:extLst>
        </c:ser>
        <c:ser>
          <c:idx val="20"/>
          <c:order val="20"/>
          <c:tx>
            <c:strRef>
              <c:f>CO_Closing_loop!$L$24</c:f>
              <c:strCache>
                <c:ptCount val="1"/>
                <c:pt idx="0">
                  <c:v>Production power non-renewable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CO_Closing_loop!$M$24:$U$24</c:f>
              <c:numCache>
                <c:formatCode>General</c:formatCode>
                <c:ptCount val="9"/>
                <c:pt idx="0">
                  <c:v>3.6046012770722631E-4</c:v>
                </c:pt>
                <c:pt idx="1">
                  <c:v>3.643060456995784E-4</c:v>
                </c:pt>
                <c:pt idx="2">
                  <c:v>3.6046012755375136E-4</c:v>
                </c:pt>
                <c:pt idx="3">
                  <c:v>-7.8691287622459083E-3</c:v>
                </c:pt>
                <c:pt idx="4">
                  <c:v>-8.7154974884326875E-3</c:v>
                </c:pt>
                <c:pt idx="5">
                  <c:v>-7.8691287624250063E-3</c:v>
                </c:pt>
                <c:pt idx="6">
                  <c:v>-2.8824969763150955E-2</c:v>
                </c:pt>
                <c:pt idx="7">
                  <c:v>-4.1313348585898343E-2</c:v>
                </c:pt>
                <c:pt idx="8">
                  <c:v>-2.8824969763362029E-2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95E-4F17-A8A7-E269B2816889}"/>
            </c:ext>
          </c:extLst>
        </c:ser>
        <c:ser>
          <c:idx val="21"/>
          <c:order val="21"/>
          <c:tx>
            <c:strRef>
              <c:f>CO_Closing_loop!$L$25</c:f>
              <c:strCache>
                <c:ptCount val="1"/>
                <c:pt idx="0">
                  <c:v>Production power renewable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CO_Closing_loop!$M$25:$U$25</c:f>
              <c:numCache>
                <c:formatCode>General</c:formatCode>
                <c:ptCount val="9"/>
                <c:pt idx="0">
                  <c:v>1.9260697036146041E-4</c:v>
                </c:pt>
                <c:pt idx="1">
                  <c:v>1.9409700913786433E-4</c:v>
                </c:pt>
                <c:pt idx="2">
                  <c:v>1.9260697047772859E-4</c:v>
                </c:pt>
                <c:pt idx="3">
                  <c:v>-1.4511717611538629E-2</c:v>
                </c:pt>
                <c:pt idx="4">
                  <c:v>-1.7914698518172789E-2</c:v>
                </c:pt>
                <c:pt idx="5">
                  <c:v>-1.451171761142858E-2</c:v>
                </c:pt>
                <c:pt idx="6">
                  <c:v>-3.4367055940762163E-2</c:v>
                </c:pt>
                <c:pt idx="7">
                  <c:v>-4.955627515522764E-2</c:v>
                </c:pt>
                <c:pt idx="8">
                  <c:v>-3.4367055940574182E-2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95E-4F17-A8A7-E269B2816889}"/>
            </c:ext>
          </c:extLst>
        </c:ser>
        <c:ser>
          <c:idx val="22"/>
          <c:order val="22"/>
          <c:tx>
            <c:strRef>
              <c:f>CO_Closing_loop!$L$26</c:f>
              <c:strCache>
                <c:ptCount val="1"/>
                <c:pt idx="0">
                  <c:v>Production of electricity by biomass and waste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CO_Closing_loop!$M$26:$U$26</c:f>
              <c:numCache>
                <c:formatCode>General</c:formatCode>
                <c:ptCount val="9"/>
                <c:pt idx="0">
                  <c:v>1.2510816423274436E-3</c:v>
                </c:pt>
                <c:pt idx="1">
                  <c:v>1.1616598580034786E-3</c:v>
                </c:pt>
                <c:pt idx="2">
                  <c:v>1.2510816418624805E-3</c:v>
                </c:pt>
                <c:pt idx="3">
                  <c:v>-9.8565333597056496E-3</c:v>
                </c:pt>
                <c:pt idx="4">
                  <c:v>-1.1542128420641564E-2</c:v>
                </c:pt>
                <c:pt idx="5">
                  <c:v>-9.8565333600967794E-3</c:v>
                </c:pt>
                <c:pt idx="6">
                  <c:v>-2.98446419789547E-2</c:v>
                </c:pt>
                <c:pt idx="7">
                  <c:v>-3.9736714943929011E-2</c:v>
                </c:pt>
                <c:pt idx="8">
                  <c:v>-2.984464197957841E-2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95E-4F17-A8A7-E269B2816889}"/>
            </c:ext>
          </c:extLst>
        </c:ser>
        <c:ser>
          <c:idx val="23"/>
          <c:order val="23"/>
          <c:tx>
            <c:strRef>
              <c:f>CO_Closing_loop!$L$27</c:f>
              <c:strCache>
                <c:ptCount val="1"/>
                <c:pt idx="0">
                  <c:v>Production power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CO_Closing_loop!$M$27:$U$27</c:f>
              <c:numCache>
                <c:formatCode>General</c:formatCode>
                <c:ptCount val="9"/>
                <c:pt idx="0">
                  <c:v>1.7688068058901722E-3</c:v>
                </c:pt>
                <c:pt idx="1">
                  <c:v>1.8632051498912163E-3</c:v>
                </c:pt>
                <c:pt idx="2">
                  <c:v>1.7688068059446233E-3</c:v>
                </c:pt>
                <c:pt idx="3">
                  <c:v>-1.1377627151626116E-2</c:v>
                </c:pt>
                <c:pt idx="4">
                  <c:v>-1.5108108090556028E-2</c:v>
                </c:pt>
                <c:pt idx="5">
                  <c:v>-1.1377627151959304E-2</c:v>
                </c:pt>
                <c:pt idx="6">
                  <c:v>-4.6011182524243181E-2</c:v>
                </c:pt>
                <c:pt idx="7">
                  <c:v>-6.9707985894728472E-2</c:v>
                </c:pt>
                <c:pt idx="8">
                  <c:v>-4.6011182524487937E-2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95E-4F17-A8A7-E269B2816889}"/>
            </c:ext>
          </c:extLst>
        </c:ser>
        <c:ser>
          <c:idx val="24"/>
          <c:order val="24"/>
          <c:tx>
            <c:strRef>
              <c:f>CO_Closing_loop!$L$28</c:f>
              <c:strCache>
                <c:ptCount val="1"/>
                <c:pt idx="0">
                  <c:v>Manufacturing 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CO_Closing_loop!$M$28:$U$28</c:f>
              <c:numCache>
                <c:formatCode>General</c:formatCode>
                <c:ptCount val="9"/>
                <c:pt idx="0">
                  <c:v>4.6550918432342419E-5</c:v>
                </c:pt>
                <c:pt idx="1">
                  <c:v>5.235659481173704E-5</c:v>
                </c:pt>
                <c:pt idx="2">
                  <c:v>4.655091834759209E-5</c:v>
                </c:pt>
                <c:pt idx="3">
                  <c:v>-7.9806997172823671E-4</c:v>
                </c:pt>
                <c:pt idx="4">
                  <c:v>-1.1664953673281625E-3</c:v>
                </c:pt>
                <c:pt idx="5">
                  <c:v>-7.980699716851155E-4</c:v>
                </c:pt>
                <c:pt idx="6">
                  <c:v>-3.6605982487803671E-3</c:v>
                </c:pt>
                <c:pt idx="7">
                  <c:v>-5.935101477245807E-3</c:v>
                </c:pt>
                <c:pt idx="8">
                  <c:v>-3.6605982488893923E-3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95E-4F17-A8A7-E269B2816889}"/>
            </c:ext>
          </c:extLst>
        </c:ser>
        <c:ser>
          <c:idx val="25"/>
          <c:order val="25"/>
          <c:tx>
            <c:strRef>
              <c:f>CO_Closing_loop!$L$29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CO_Closing_loop!$M$29:$U$29</c:f>
              <c:numCache>
                <c:formatCode>General</c:formatCode>
                <c:ptCount val="9"/>
                <c:pt idx="0">
                  <c:v>9.3026086547228883E-5</c:v>
                </c:pt>
                <c:pt idx="1">
                  <c:v>9.7708371204839538E-5</c:v>
                </c:pt>
                <c:pt idx="2">
                  <c:v>9.3026086807608899E-5</c:v>
                </c:pt>
                <c:pt idx="3">
                  <c:v>-4.3940042085183944E-3</c:v>
                </c:pt>
                <c:pt idx="4">
                  <c:v>-5.9665825694833656E-3</c:v>
                </c:pt>
                <c:pt idx="5">
                  <c:v>-4.3940042080606746E-3</c:v>
                </c:pt>
                <c:pt idx="6">
                  <c:v>-1.1342720517405196E-2</c:v>
                </c:pt>
                <c:pt idx="7">
                  <c:v>-1.7161910340588327E-2</c:v>
                </c:pt>
                <c:pt idx="8">
                  <c:v>-1.1342720516890071E-2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95E-4F17-A8A7-E269B2816889}"/>
            </c:ext>
          </c:extLst>
        </c:ser>
        <c:ser>
          <c:idx val="26"/>
          <c:order val="26"/>
          <c:tx>
            <c:strRef>
              <c:f>CO_Closing_loop!$L$30</c:f>
              <c:strCache>
                <c:ptCount val="1"/>
                <c:pt idx="0">
                  <c:v>Waste treatment incineration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CO_Closing_loop!$M$30:$U$30</c:f>
              <c:numCache>
                <c:formatCode>General</c:formatCode>
                <c:ptCount val="9"/>
                <c:pt idx="0">
                  <c:v>1.0257092420054323E-3</c:v>
                </c:pt>
                <c:pt idx="1">
                  <c:v>1.0764662069643182E-3</c:v>
                </c:pt>
                <c:pt idx="2">
                  <c:v>1.025709242415345E-3</c:v>
                </c:pt>
                <c:pt idx="3">
                  <c:v>-2.8751030048277636E-3</c:v>
                </c:pt>
                <c:pt idx="4">
                  <c:v>-3.758533490643205E-3</c:v>
                </c:pt>
                <c:pt idx="5">
                  <c:v>-2.8751030045748439E-3</c:v>
                </c:pt>
                <c:pt idx="6">
                  <c:v>-2.2149858955788609E-2</c:v>
                </c:pt>
                <c:pt idx="7">
                  <c:v>-3.3137953516274923E-2</c:v>
                </c:pt>
                <c:pt idx="8">
                  <c:v>-2.2149858955729858E-2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95E-4F17-A8A7-E269B2816889}"/>
            </c:ext>
          </c:extLst>
        </c:ser>
        <c:ser>
          <c:idx val="27"/>
          <c:order val="27"/>
          <c:tx>
            <c:strRef>
              <c:f>CO_Closing_loop!$L$31</c:f>
              <c:strCache>
                <c:ptCount val="1"/>
                <c:pt idx="0">
                  <c:v>Waste treatment hazardous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CO_Closing_loop!$M$31:$U$31</c:f>
              <c:numCache>
                <c:formatCode>General</c:formatCode>
                <c:ptCount val="9"/>
                <c:pt idx="0">
                  <c:v>0.93659637486226033</c:v>
                </c:pt>
                <c:pt idx="1">
                  <c:v>0.93659637486251601</c:v>
                </c:pt>
                <c:pt idx="2">
                  <c:v>0.93659637486269132</c:v>
                </c:pt>
                <c:pt idx="3">
                  <c:v>-5.1411839709637489E-2</c:v>
                </c:pt>
                <c:pt idx="4">
                  <c:v>-6.6277533859033247E-2</c:v>
                </c:pt>
                <c:pt idx="5">
                  <c:v>-5.1411839709033548E-2</c:v>
                </c:pt>
                <c:pt idx="6">
                  <c:v>-0.32394538313599808</c:v>
                </c:pt>
                <c:pt idx="7">
                  <c:v>-0.4670252011513194</c:v>
                </c:pt>
                <c:pt idx="8">
                  <c:v>-0.3239453831355949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95E-4F17-A8A7-E269B2816889}"/>
            </c:ext>
          </c:extLst>
        </c:ser>
        <c:ser>
          <c:idx val="28"/>
          <c:order val="28"/>
          <c:tx>
            <c:strRef>
              <c:f>CO_Closing_loop!$L$32</c:f>
              <c:strCache>
                <c:ptCount val="1"/>
                <c:pt idx="0">
                  <c:v>Biogasification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CO_Closing_loop!$M$32:$U$32</c:f>
              <c:numCache>
                <c:formatCode>General</c:formatCode>
                <c:ptCount val="9"/>
                <c:pt idx="0">
                  <c:v>1.026354686457928E-3</c:v>
                </c:pt>
                <c:pt idx="1">
                  <c:v>1.0771587208813704E-3</c:v>
                </c:pt>
                <c:pt idx="2">
                  <c:v>1.0263546868821227E-3</c:v>
                </c:pt>
                <c:pt idx="3">
                  <c:v>-2.8731016182891784E-3</c:v>
                </c:pt>
                <c:pt idx="4">
                  <c:v>-3.7568966837149141E-3</c:v>
                </c:pt>
                <c:pt idx="5">
                  <c:v>-2.8731016179678491E-3</c:v>
                </c:pt>
                <c:pt idx="6">
                  <c:v>-2.2161514193951234E-2</c:v>
                </c:pt>
                <c:pt idx="7">
                  <c:v>-3.3156182146202209E-2</c:v>
                </c:pt>
                <c:pt idx="8">
                  <c:v>-2.2161514193473439E-2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95E-4F17-A8A7-E269B2816889}"/>
            </c:ext>
          </c:extLst>
        </c:ser>
        <c:ser>
          <c:idx val="29"/>
          <c:order val="29"/>
          <c:tx>
            <c:strRef>
              <c:f>CO_Closing_loop!$L$33</c:f>
              <c:strCache>
                <c:ptCount val="1"/>
                <c:pt idx="0">
                  <c:v>Composting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CO_Closing_loop!$M$33:$U$33</c:f>
              <c:numCache>
                <c:formatCode>General</c:formatCode>
                <c:ptCount val="9"/>
                <c:pt idx="0">
                  <c:v>3.2918431215434078E-2</c:v>
                </c:pt>
                <c:pt idx="1">
                  <c:v>3.1925882289975061E-2</c:v>
                </c:pt>
                <c:pt idx="2">
                  <c:v>3.2918431214911711E-2</c:v>
                </c:pt>
                <c:pt idx="3">
                  <c:v>-5.6730358119384469E-2</c:v>
                </c:pt>
                <c:pt idx="4">
                  <c:v>-7.0869033254709432E-2</c:v>
                </c:pt>
                <c:pt idx="5">
                  <c:v>-5.6730358119681183E-2</c:v>
                </c:pt>
                <c:pt idx="6">
                  <c:v>-0.33145988563641926</c:v>
                </c:pt>
                <c:pt idx="7">
                  <c:v>-0.46344002589654881</c:v>
                </c:pt>
                <c:pt idx="8">
                  <c:v>-0.33145988563628953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95E-4F17-A8A7-E269B2816889}"/>
            </c:ext>
          </c:extLst>
        </c:ser>
        <c:ser>
          <c:idx val="30"/>
          <c:order val="30"/>
          <c:tx>
            <c:strRef>
              <c:f>CO_Closing_loop!$L$34</c:f>
              <c:strCache>
                <c:ptCount val="1"/>
                <c:pt idx="0">
                  <c:v>Waste water treatment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CO_Closing_loop!$M$34:$U$34</c:f>
              <c:numCache>
                <c:formatCode>General</c:formatCode>
                <c:ptCount val="9"/>
                <c:pt idx="0">
                  <c:v>9.9597866021077126E-3</c:v>
                </c:pt>
                <c:pt idx="1">
                  <c:v>9.9911312872126134E-3</c:v>
                </c:pt>
                <c:pt idx="2">
                  <c:v>9.9597866024481348E-3</c:v>
                </c:pt>
                <c:pt idx="3">
                  <c:v>-5.0789984605705829E-2</c:v>
                </c:pt>
                <c:pt idx="4">
                  <c:v>-6.577986240551259E-2</c:v>
                </c:pt>
                <c:pt idx="5">
                  <c:v>-5.0789984605455404E-2</c:v>
                </c:pt>
                <c:pt idx="6">
                  <c:v>-0.32058651566969371</c:v>
                </c:pt>
                <c:pt idx="7">
                  <c:v>-0.46368731930032531</c:v>
                </c:pt>
                <c:pt idx="8">
                  <c:v>-0.32058651566923879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95E-4F17-A8A7-E269B2816889}"/>
            </c:ext>
          </c:extLst>
        </c:ser>
        <c:ser>
          <c:idx val="31"/>
          <c:order val="31"/>
          <c:tx>
            <c:strRef>
              <c:f>CO_Closing_loop!$L$35</c:f>
              <c:strCache>
                <c:ptCount val="1"/>
                <c:pt idx="0">
                  <c:v>Waste treatment landfill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CO_Closing_loop!$M$3:$U$3</c:f>
              <c:strCache>
                <c:ptCount val="9"/>
                <c:pt idx="0">
                  <c:v>Intervention 10  - GHG emissions</c:v>
                </c:pt>
                <c:pt idx="1">
                  <c:v>Intervention 10 - employment</c:v>
                </c:pt>
                <c:pt idx="2">
                  <c:v>Intervention 10 - value added</c:v>
                </c:pt>
                <c:pt idx="3">
                  <c:v>Intervention 11  - GHG emissions</c:v>
                </c:pt>
                <c:pt idx="4">
                  <c:v>Intervention 11 - employment</c:v>
                </c:pt>
                <c:pt idx="5">
                  <c:v>Intervention 11 - value added</c:v>
                </c:pt>
                <c:pt idx="6">
                  <c:v>Intervention 12  - GHG emissions</c:v>
                </c:pt>
                <c:pt idx="7">
                  <c:v>Intervention 12 - employment</c:v>
                </c:pt>
                <c:pt idx="8">
                  <c:v>Intervention 12 - value added</c:v>
                </c:pt>
              </c:strCache>
            </c:strRef>
          </c:cat>
          <c:val>
            <c:numRef>
              <c:f>CO_Closing_loop!$M$35:$U$35</c:f>
              <c:numCache>
                <c:formatCode>General</c:formatCode>
                <c:ptCount val="9"/>
                <c:pt idx="0">
                  <c:v>1.1453579689457854E-2</c:v>
                </c:pt>
                <c:pt idx="1">
                  <c:v>1.1287496272965918E-2</c:v>
                </c:pt>
                <c:pt idx="2">
                  <c:v>1.1453579689176253E-2</c:v>
                </c:pt>
                <c:pt idx="3">
                  <c:v>-4.9651157761573805E-2</c:v>
                </c:pt>
                <c:pt idx="4">
                  <c:v>-6.1682137057840924E-2</c:v>
                </c:pt>
                <c:pt idx="5">
                  <c:v>-4.9651157761552718E-2</c:v>
                </c:pt>
                <c:pt idx="6">
                  <c:v>-0.33398542162354106</c:v>
                </c:pt>
                <c:pt idx="7">
                  <c:v>-0.47389706221359301</c:v>
                </c:pt>
                <c:pt idx="8">
                  <c:v>-0.33398542162353967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95E-4F17-A8A7-E269B2816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571279"/>
        <c:axId val="237575599"/>
      </c:barChart>
      <c:catAx>
        <c:axId val="23757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37575599"/>
        <c:crosses val="autoZero"/>
        <c:auto val="1"/>
        <c:lblAlgn val="ctr"/>
        <c:lblOffset val="100"/>
        <c:noMultiLvlLbl val="0"/>
      </c:catAx>
      <c:valAx>
        <c:axId val="23757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 %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3757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CO_Closing_loop!$B$37</c:f>
              <c:strCache>
                <c:ptCount val="1"/>
                <c:pt idx="0">
                  <c:v>Intervention 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CO_Closing_loop!$A$38:$A$40</c:f>
              <c:strCache>
                <c:ptCount val="3"/>
                <c:pt idx="0">
                  <c:v>GHG emissions (CO2-eq, kt)</c:v>
                </c:pt>
                <c:pt idx="1">
                  <c:v>Employment (in 1000 people)</c:v>
                </c:pt>
                <c:pt idx="2">
                  <c:v>Value added (in €/million)</c:v>
                </c:pt>
              </c:strCache>
            </c:strRef>
          </c:cat>
          <c:val>
            <c:numRef>
              <c:f>CO_Closing_loop!$B$38:$B$40</c:f>
              <c:numCache>
                <c:formatCode>General</c:formatCode>
                <c:ptCount val="3"/>
                <c:pt idx="0">
                  <c:v>31.613826322265599</c:v>
                </c:pt>
                <c:pt idx="1">
                  <c:v>-3.896388565449227</c:v>
                </c:pt>
                <c:pt idx="2">
                  <c:v>8.1048312488094226E-3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5-4826-8D52-7081AFBB32DA}"/>
            </c:ext>
          </c:extLst>
        </c:ser>
        <c:ser>
          <c:idx val="1"/>
          <c:order val="1"/>
          <c:tx>
            <c:strRef>
              <c:f>CO_Closing_loop!$C$37</c:f>
              <c:strCache>
                <c:ptCount val="1"/>
                <c:pt idx="0">
                  <c:v>Intervention 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CO_Closing_loop!$A$38:$A$40</c:f>
              <c:strCache>
                <c:ptCount val="3"/>
                <c:pt idx="0">
                  <c:v>GHG emissions (CO2-eq, kt)</c:v>
                </c:pt>
                <c:pt idx="1">
                  <c:v>Employment (in 1000 people)</c:v>
                </c:pt>
                <c:pt idx="2">
                  <c:v>Value added (in €/million)</c:v>
                </c:pt>
              </c:strCache>
            </c:strRef>
          </c:cat>
          <c:val>
            <c:numRef>
              <c:f>CO_Closing_loop!$C$38:$C$40</c:f>
              <c:numCache>
                <c:formatCode>General</c:formatCode>
                <c:ptCount val="3"/>
                <c:pt idx="0">
                  <c:v>1.94585587426758</c:v>
                </c:pt>
                <c:pt idx="1">
                  <c:v>8.8508456198968993E-2</c:v>
                </c:pt>
                <c:pt idx="2">
                  <c:v>4.0467814529659599E-2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5-4826-8D52-7081AFBB32DA}"/>
            </c:ext>
          </c:extLst>
        </c:ser>
        <c:ser>
          <c:idx val="2"/>
          <c:order val="2"/>
          <c:tx>
            <c:strRef>
              <c:f>CO_Closing_loop!$D$37</c:f>
              <c:strCache>
                <c:ptCount val="1"/>
                <c:pt idx="0">
                  <c:v>Intervention 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CO_Closing_loop!$A$38:$A$40</c:f>
              <c:strCache>
                <c:ptCount val="3"/>
                <c:pt idx="0">
                  <c:v>GHG emissions (CO2-eq, kt)</c:v>
                </c:pt>
                <c:pt idx="1">
                  <c:v>Employment (in 1000 people)</c:v>
                </c:pt>
                <c:pt idx="2">
                  <c:v>Value added (in €/million)</c:v>
                </c:pt>
              </c:strCache>
            </c:strRef>
          </c:cat>
          <c:val>
            <c:numRef>
              <c:f>CO_Closing_loop!$D$38:$D$40</c:f>
              <c:numCache>
                <c:formatCode>General</c:formatCode>
                <c:ptCount val="3"/>
                <c:pt idx="0">
                  <c:v>76.766928786865208</c:v>
                </c:pt>
                <c:pt idx="1">
                  <c:v>-4.9914806811582135</c:v>
                </c:pt>
                <c:pt idx="2">
                  <c:v>-36.977905107604684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5-4826-8D52-7081AFBB32DA}"/>
            </c:ext>
          </c:extLst>
        </c:ser>
        <c:ser>
          <c:idx val="3"/>
          <c:order val="3"/>
          <c:tx>
            <c:strRef>
              <c:f>CO_Closing_loop!$E$37</c:f>
              <c:strCache>
                <c:ptCount val="1"/>
                <c:pt idx="0">
                  <c:v>Intervention 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CO_Closing_loop!$A$38:$A$40</c:f>
              <c:strCache>
                <c:ptCount val="3"/>
                <c:pt idx="0">
                  <c:v>GHG emissions (CO2-eq, kt)</c:v>
                </c:pt>
                <c:pt idx="1">
                  <c:v>Employment (in 1000 people)</c:v>
                </c:pt>
                <c:pt idx="2">
                  <c:v>Value added (in €/million)</c:v>
                </c:pt>
              </c:strCache>
            </c:strRef>
          </c:cat>
          <c:val>
            <c:numRef>
              <c:f>CO_Closing_loop!$E$38:$E$40</c:f>
              <c:numCache>
                <c:formatCode>General</c:formatCode>
                <c:ptCount val="3"/>
                <c:pt idx="0">
                  <c:v>32.499358661377002</c:v>
                </c:pt>
                <c:pt idx="1">
                  <c:v>3.3322156660924875</c:v>
                </c:pt>
                <c:pt idx="2">
                  <c:v>12.764197425856082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A5-4826-8D52-7081AFBB32DA}"/>
            </c:ext>
          </c:extLst>
        </c:ser>
        <c:ser>
          <c:idx val="4"/>
          <c:order val="4"/>
          <c:tx>
            <c:strRef>
              <c:f>CO_Closing_loop!$F$37</c:f>
              <c:strCache>
                <c:ptCount val="1"/>
                <c:pt idx="0">
                  <c:v>Intervention 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CO_Closing_loop!$A$38:$A$40</c:f>
              <c:strCache>
                <c:ptCount val="3"/>
                <c:pt idx="0">
                  <c:v>GHG emissions (CO2-eq, kt)</c:v>
                </c:pt>
                <c:pt idx="1">
                  <c:v>Employment (in 1000 people)</c:v>
                </c:pt>
                <c:pt idx="2">
                  <c:v>Value added (in €/million)</c:v>
                </c:pt>
              </c:strCache>
            </c:strRef>
          </c:cat>
          <c:val>
            <c:numRef>
              <c:f>CO_Closing_loop!$F$38:$F$40</c:f>
              <c:numCache>
                <c:formatCode>General</c:formatCode>
                <c:ptCount val="3"/>
                <c:pt idx="0">
                  <c:v>-349.27776257934602</c:v>
                </c:pt>
                <c:pt idx="1">
                  <c:v>-86.214016440414568</c:v>
                </c:pt>
                <c:pt idx="2">
                  <c:v>-456.07389241527733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A5-4826-8D52-7081AFBB32DA}"/>
            </c:ext>
          </c:extLst>
        </c:ser>
        <c:ser>
          <c:idx val="5"/>
          <c:order val="5"/>
          <c:tx>
            <c:strRef>
              <c:f>CO_Closing_loop!$G$37</c:f>
              <c:strCache>
                <c:ptCount val="1"/>
                <c:pt idx="0">
                  <c:v>Intervention 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CO_Closing_loop!$A$38:$A$40</c:f>
              <c:strCache>
                <c:ptCount val="3"/>
                <c:pt idx="0">
                  <c:v>GHG emissions (CO2-eq, kt)</c:v>
                </c:pt>
                <c:pt idx="1">
                  <c:v>Employment (in 1000 people)</c:v>
                </c:pt>
                <c:pt idx="2">
                  <c:v>Value added (in €/million)</c:v>
                </c:pt>
              </c:strCache>
            </c:strRef>
          </c:cat>
          <c:val>
            <c:numRef>
              <c:f>CO_Closing_loop!$G$38:$G$40</c:f>
              <c:numCache>
                <c:formatCode>General</c:formatCode>
                <c:ptCount val="3"/>
                <c:pt idx="0">
                  <c:v>-2504.2616669680201</c:v>
                </c:pt>
                <c:pt idx="1">
                  <c:v>-186.81609372979057</c:v>
                </c:pt>
                <c:pt idx="2">
                  <c:v>-1231.1915124100924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A5-4826-8D52-7081AFBB3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066591"/>
        <c:axId val="557067071"/>
      </c:barChart>
      <c:catAx>
        <c:axId val="55706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57067071"/>
        <c:crosses val="autoZero"/>
        <c:auto val="1"/>
        <c:lblAlgn val="ctr"/>
        <c:lblOffset val="100"/>
        <c:noMultiLvlLbl val="0"/>
      </c:catAx>
      <c:valAx>
        <c:axId val="55706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5706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332342</xdr:colOff>
      <xdr:row>54</xdr:row>
      <xdr:rowOff>162295</xdr:rowOff>
    </xdr:from>
    <xdr:to>
      <xdr:col>25</xdr:col>
      <xdr:colOff>606135</xdr:colOff>
      <xdr:row>83</xdr:row>
      <xdr:rowOff>49480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BCBF6-FDB4-D576-A187-FE2402CC7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536323</xdr:colOff>
      <xdr:row>24</xdr:row>
      <xdr:rowOff>170980</xdr:rowOff>
    </xdr:from>
    <xdr:to>
      <xdr:col>21</xdr:col>
      <xdr:colOff>307578</xdr:colOff>
      <xdr:row>49</xdr:row>
      <xdr:rowOff>39687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F9FD73-719D-4BAD-9DC8-C31DE64DC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3576</xdr:colOff>
      <xdr:row>4</xdr:row>
      <xdr:rowOff>32554</xdr:rowOff>
    </xdr:from>
    <xdr:to>
      <xdr:col>28</xdr:col>
      <xdr:colOff>482958</xdr:colOff>
      <xdr:row>35</xdr:row>
      <xdr:rowOff>53661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88C45E-E898-D9FB-F541-542B321D0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343760</xdr:colOff>
      <xdr:row>37</xdr:row>
      <xdr:rowOff>53047</xdr:rowOff>
    </xdr:from>
    <xdr:to>
      <xdr:col>16</xdr:col>
      <xdr:colOff>601579</xdr:colOff>
      <xdr:row>60</xdr:row>
      <xdr:rowOff>122544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5B28C8-02DF-2D1D-D52C-5A8126AEE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24846</xdr:colOff>
      <xdr:row>82</xdr:row>
      <xdr:rowOff>55768</xdr:rowOff>
    </xdr:from>
    <xdr:to>
      <xdr:col>30</xdr:col>
      <xdr:colOff>253999</xdr:colOff>
      <xdr:row>119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724C5-B009-4612-ABE5-A4B6C5E75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463401</xdr:colOff>
      <xdr:row>81</xdr:row>
      <xdr:rowOff>46276</xdr:rowOff>
    </xdr:from>
    <xdr:to>
      <xdr:col>19</xdr:col>
      <xdr:colOff>1812324</xdr:colOff>
      <xdr:row>118</xdr:row>
      <xdr:rowOff>34324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9230DE-95D9-4F8E-A6C5-7C62C4BDB4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380235</xdr:colOff>
      <xdr:row>7</xdr:row>
      <xdr:rowOff>147044</xdr:rowOff>
    </xdr:from>
    <xdr:to>
      <xdr:col>19</xdr:col>
      <xdr:colOff>887470</xdr:colOff>
      <xdr:row>35</xdr:row>
      <xdr:rowOff>68854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DE62A3-C16B-23A5-5849-1E494E6CD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587782</xdr:colOff>
      <xdr:row>84</xdr:row>
      <xdr:rowOff>53078</xdr:rowOff>
    </xdr:from>
    <xdr:to>
      <xdr:col>19</xdr:col>
      <xdr:colOff>879229</xdr:colOff>
      <xdr:row>121</xdr:row>
      <xdr:rowOff>97693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99283-5048-4D9F-9FD7-3496FAD98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802402</xdr:colOff>
      <xdr:row>173</xdr:row>
      <xdr:rowOff>111271</xdr:rowOff>
    </xdr:from>
    <xdr:to>
      <xdr:col>19</xdr:col>
      <xdr:colOff>983224</xdr:colOff>
      <xdr:row>215</xdr:row>
      <xdr:rowOff>20483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A2208-4F42-4299-9E90-8F62FB614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783165</xdr:colOff>
      <xdr:row>124</xdr:row>
      <xdr:rowOff>134489</xdr:rowOff>
    </xdr:from>
    <xdr:to>
      <xdr:col>20</xdr:col>
      <xdr:colOff>716935</xdr:colOff>
      <xdr:row>169</xdr:row>
      <xdr:rowOff>40967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4D7111-CC05-43D1-B402-08E026A5F7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439207</xdr:colOff>
      <xdr:row>9</xdr:row>
      <xdr:rowOff>74789</xdr:rowOff>
    </xdr:from>
    <xdr:to>
      <xdr:col>22</xdr:col>
      <xdr:colOff>291042</xdr:colOff>
      <xdr:row>38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F7F037-03F2-6D1A-C0FF-0C6F2E926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285749</xdr:colOff>
      <xdr:row>10</xdr:row>
      <xdr:rowOff>166005</xdr:rowOff>
    </xdr:from>
    <xdr:to>
      <xdr:col>19</xdr:col>
      <xdr:colOff>208642</xdr:colOff>
      <xdr:row>36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828E07-F8BA-1094-FCB5-13F0085F9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337080</xdr:colOff>
      <xdr:row>38</xdr:row>
      <xdr:rowOff>19578</xdr:rowOff>
    </xdr:from>
    <xdr:to>
      <xdr:col>29</xdr:col>
      <xdr:colOff>436562</xdr:colOff>
      <xdr:row>73</xdr:row>
      <xdr:rowOff>92605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CCEBE-2119-C221-684B-91C873D32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501463</xdr:colOff>
      <xdr:row>3</xdr:row>
      <xdr:rowOff>83608</xdr:rowOff>
    </xdr:from>
    <xdr:to>
      <xdr:col>41</xdr:col>
      <xdr:colOff>149411</xdr:colOff>
      <xdr:row>34</xdr:row>
      <xdr:rowOff>124510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EED41E-6D34-ACE3-35E8-A2EA89A82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303805</xdr:colOff>
      <xdr:row>3</xdr:row>
      <xdr:rowOff>128744</xdr:rowOff>
    </xdr:from>
    <xdr:to>
      <xdr:col>61</xdr:col>
      <xdr:colOff>336176</xdr:colOff>
      <xdr:row>34</xdr:row>
      <xdr:rowOff>74706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394BE3-B85C-2DD4-CAB5-DEE15D557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311253</xdr:colOff>
      <xdr:row>43</xdr:row>
      <xdr:rowOff>28521</xdr:rowOff>
    </xdr:from>
    <xdr:to>
      <xdr:col>6</xdr:col>
      <xdr:colOff>811966</xdr:colOff>
      <xdr:row>68</xdr:row>
      <xdr:rowOff>114506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EED628-B22F-0056-F98B-45E0B99BB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que\Downloads\IE%20-Y2\Thesis_midterm\Results_analysis_CO.xlsx" TargetMode="External"/><Relationship Id="rId1" Type="http://schemas.openxmlformats.org/officeDocument/2006/relationships/externalLinkPath" Target="Thesis_midterm/Results_analysis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_GHG"/>
      <sheetName val="CO_GHG_differences"/>
      <sheetName val="CO_emp"/>
      <sheetName val="CO_Employment_difference_absolu"/>
      <sheetName val="CO_emp_2"/>
      <sheetName val="CO_VA"/>
      <sheetName val="Narrowing_loop"/>
      <sheetName val="Slowing_loop"/>
      <sheetName val="Closing_loop"/>
      <sheetName val="Relative_changes_TBL"/>
      <sheetName val="Intervention 6"/>
      <sheetName val="Intervention 7"/>
      <sheetName val="Intervention 8"/>
      <sheetName val="Intervention 9"/>
      <sheetName val="Intervention 10"/>
      <sheetName val="Intervention 11"/>
      <sheetName val="Intervention 12"/>
      <sheetName val="Intervention 13"/>
    </sheetNames>
    <sheetDataSet>
      <sheetData sheetId="0"/>
      <sheetData sheetId="1">
        <row r="40">
          <cell r="X40" t="str">
            <v>Intervention 6</v>
          </cell>
          <cell r="Y40" t="str">
            <v>Intervention 7</v>
          </cell>
          <cell r="Z40" t="str">
            <v>Intervention 8</v>
          </cell>
          <cell r="AA40" t="str">
            <v>Intervention 9</v>
          </cell>
          <cell r="AB40" t="str">
            <v>Intervention 10</v>
          </cell>
          <cell r="AC40" t="str">
            <v>Intervention 11</v>
          </cell>
          <cell r="AD40" t="str">
            <v>Intervention 12</v>
          </cell>
          <cell r="AE40" t="str">
            <v>Intervention 13</v>
          </cell>
        </row>
        <row r="41">
          <cell r="W41" t="str">
            <v>Agriculture</v>
          </cell>
          <cell r="X41">
            <v>3.1296793195386481E-6</v>
          </cell>
          <cell r="Y41">
            <v>5.447793654878687E-9</v>
          </cell>
          <cell r="Z41">
            <v>1.9263426179392046E-7</v>
          </cell>
          <cell r="AA41">
            <v>-3.3754403419211226E-4</v>
          </cell>
          <cell r="AB41">
            <v>3.5856853499157204E-5</v>
          </cell>
          <cell r="AC41">
            <v>-7.5700010791817486E-3</v>
          </cell>
          <cell r="AD41">
            <v>-8.4262830869545249E-3</v>
          </cell>
          <cell r="AE41">
            <v>-2.4854269218790371E-5</v>
          </cell>
        </row>
        <row r="42">
          <cell r="W42" t="str">
            <v>Organic composting</v>
          </cell>
        </row>
        <row r="43">
          <cell r="W43" t="str">
            <v>Mining</v>
          </cell>
          <cell r="X43">
            <v>6.1759498120753402E-5</v>
          </cell>
          <cell r="Y43">
            <v>9.645088070008223E-8</v>
          </cell>
          <cell r="Z43">
            <v>3.8013456206671484E-6</v>
          </cell>
          <cell r="AA43">
            <v>-1.5138213669716758E-3</v>
          </cell>
          <cell r="AB43">
            <v>1.5846231784454509E-4</v>
          </cell>
          <cell r="AC43">
            <v>-9.094071806152907E-3</v>
          </cell>
          <cell r="AD43">
            <v>-2.5752108689889513E-2</v>
          </cell>
          <cell r="AE43">
            <v>-2.3947275641912603E-3</v>
          </cell>
        </row>
        <row r="44">
          <cell r="W44" t="str">
            <v>Manufacture</v>
          </cell>
          <cell r="X44">
            <v>7.3398689211841475E-6</v>
          </cell>
          <cell r="Y44">
            <v>8.601694044935245E-9</v>
          </cell>
          <cell r="Z44">
            <v>4.5177485782577715E-7</v>
          </cell>
          <cell r="AA44">
            <v>-8.3016732006392896E-4</v>
          </cell>
          <cell r="AB44">
            <v>9.4697307559505294E-5</v>
          </cell>
          <cell r="AC44">
            <v>-8.8266680470153007E-3</v>
          </cell>
          <cell r="AD44">
            <v>-1.5915001465356453E-2</v>
          </cell>
          <cell r="AE44">
            <v>-1.1168941555041372E-4</v>
          </cell>
        </row>
        <row r="45">
          <cell r="W45" t="str">
            <v>Re-processing of secondary wood material into new wood material</v>
          </cell>
          <cell r="X45">
            <v>4.2588860463757188E-6</v>
          </cell>
          <cell r="Y45">
            <v>6.3765891394803193E-9</v>
          </cell>
          <cell r="Z45">
            <v>2.6213830097354761E-7</v>
          </cell>
          <cell r="AA45">
            <v>-4.4313430905279543E-4</v>
          </cell>
          <cell r="AB45">
            <v>5.6491487226039928E-5</v>
          </cell>
          <cell r="AC45">
            <v>-4.7845003669967599E-3</v>
          </cell>
          <cell r="AD45">
            <v>-8.633196830999992E-3</v>
          </cell>
          <cell r="AE45">
            <v>-5.8610933704740088E-5</v>
          </cell>
        </row>
        <row r="46">
          <cell r="W46" t="str">
            <v>Manufacturing of paper and pulp</v>
          </cell>
          <cell r="X46">
            <v>2.3811767856350927E-5</v>
          </cell>
          <cell r="Y46">
            <v>1.5229315168909492E-8</v>
          </cell>
          <cell r="Z46">
            <v>1.4656329517745053E-6</v>
          </cell>
          <cell r="AA46">
            <v>-1.9640337346323133E-3</v>
          </cell>
          <cell r="AB46">
            <v>1.8206928308663788E-4</v>
          </cell>
          <cell r="AC46">
            <v>-0.83962907546240795</v>
          </cell>
          <cell r="AD46">
            <v>-9.7457541642492016E-3</v>
          </cell>
          <cell r="AE46">
            <v>-4.4232371213645271E-5</v>
          </cell>
        </row>
        <row r="47">
          <cell r="W47" t="str">
            <v>Re-processing of secondary paper into new pulp</v>
          </cell>
          <cell r="X47">
            <v>1.202120615110693E-5</v>
          </cell>
          <cell r="Y47">
            <v>9.6017699460067103E-9</v>
          </cell>
          <cell r="Z47">
            <v>7.3991436710556309E-7</v>
          </cell>
          <cell r="AA47">
            <v>-1.1754564948001894E-3</v>
          </cell>
          <cell r="AB47">
            <v>9.9994789112360259E-5</v>
          </cell>
          <cell r="AC47">
            <v>-0.21514125943943499</v>
          </cell>
          <cell r="AD47">
            <v>-1.1421798926876805E-2</v>
          </cell>
          <cell r="AE47">
            <v>-7.5953239952301704E-5</v>
          </cell>
        </row>
        <row r="48">
          <cell r="W48" t="str">
            <v>Re-processing of secondary plastic into new plastic</v>
          </cell>
        </row>
        <row r="49">
          <cell r="W49" t="str">
            <v>P&amp;N Fertilizer</v>
          </cell>
          <cell r="X49">
            <v>3.2806624060210983E-6</v>
          </cell>
          <cell r="Y49">
            <v>1.1822683492396072E-8</v>
          </cell>
          <cell r="Z49">
            <v>2.0192729962485505E-7</v>
          </cell>
          <cell r="AA49">
            <v>-7.9809554680097176E-4</v>
          </cell>
          <cell r="AB49">
            <v>3.1415033434351211E-5</v>
          </cell>
          <cell r="AC49">
            <v>-6.2798968945630088E-3</v>
          </cell>
          <cell r="AD49">
            <v>-9.0320840453827229E-3</v>
          </cell>
          <cell r="AE49">
            <v>-5.1124234930457006E-5</v>
          </cell>
        </row>
        <row r="50">
          <cell r="W50" t="str">
            <v>Manufacture of rubber and plastic products (25)</v>
          </cell>
          <cell r="X50">
            <v>1.0555628731151629E-5</v>
          </cell>
          <cell r="Y50">
            <v>3.0067619948209824E-8</v>
          </cell>
          <cell r="Z50">
            <v>6.4970701292559242E-7</v>
          </cell>
          <cell r="AA50">
            <v>-1.3401277733390868E-3</v>
          </cell>
          <cell r="AB50">
            <v>2.0222446503612225E-4</v>
          </cell>
          <cell r="AC50">
            <v>-0.31576854350576633</v>
          </cell>
          <cell r="AD50">
            <v>-2.0247170769258735E-2</v>
          </cell>
          <cell r="AE50">
            <v>-7.2345361969635566E-5</v>
          </cell>
        </row>
        <row r="51">
          <cell r="W51" t="str">
            <v>Manufacturing of glass</v>
          </cell>
          <cell r="X51">
            <v>1.4764880058522823E-5</v>
          </cell>
          <cell r="Y51">
            <v>3.0993260800693179E-8</v>
          </cell>
          <cell r="Z51">
            <v>9.0878998684713901E-7</v>
          </cell>
          <cell r="AA51">
            <v>-6.7528599641544632E-4</v>
          </cell>
          <cell r="AB51">
            <v>9.1729823735285293E-5</v>
          </cell>
          <cell r="AC51">
            <v>-8.1784284740859924E-3</v>
          </cell>
          <cell r="AD51">
            <v>-2.197616192304223E-2</v>
          </cell>
          <cell r="AE51">
            <v>-5.1782961633843945E-5</v>
          </cell>
        </row>
        <row r="52">
          <cell r="W52" t="str">
            <v>Re-processing of secondary glass into new glass</v>
          </cell>
          <cell r="X52">
            <v>4.2588858670167133E-6</v>
          </cell>
          <cell r="Y52">
            <v>6.375955939232855E-9</v>
          </cell>
          <cell r="Z52">
            <v>2.6213820108282318E-7</v>
          </cell>
          <cell r="AA52">
            <v>-4.431343088209833E-4</v>
          </cell>
          <cell r="AB52">
            <v>5.649148723265018E-5</v>
          </cell>
          <cell r="AC52">
            <v>-4.7845003671252457E-3</v>
          </cell>
          <cell r="AD52">
            <v>-8.6331968301419024E-3</v>
          </cell>
          <cell r="AE52">
            <v>-5.8610933719276847E-5</v>
          </cell>
        </row>
        <row r="53">
          <cell r="W53" t="str">
            <v>Manufacturing construction</v>
          </cell>
          <cell r="X53">
            <v>7.4586312799908317E-6</v>
          </cell>
          <cell r="Y53">
            <v>1.019716947195774E-8</v>
          </cell>
          <cell r="Z53">
            <v>4.5908462765221601E-7</v>
          </cell>
          <cell r="AA53">
            <v>-0.17499017391057237</v>
          </cell>
          <cell r="AB53">
            <v>9.0438141461230131E-5</v>
          </cell>
          <cell r="AC53">
            <v>-3.2611375842552456E-3</v>
          </cell>
          <cell r="AD53">
            <v>-1.0231423278069638E-2</v>
          </cell>
          <cell r="AE53">
            <v>-3.563356146450411E-5</v>
          </cell>
        </row>
        <row r="54">
          <cell r="W54" t="str">
            <v>Re-processing Fly-ash into clinker</v>
          </cell>
        </row>
        <row r="55">
          <cell r="W55" t="str">
            <v>Manufacture of basic iron and steel and of ferro-alloys and first products thereof</v>
          </cell>
          <cell r="X55">
            <v>2.3914885219028869E-5</v>
          </cell>
          <cell r="Y55">
            <v>1.3770834026294932E-8</v>
          </cell>
          <cell r="Z55">
            <v>1.4719799361963044E-6</v>
          </cell>
          <cell r="AA55">
            <v>-2.5985433289668291E-3</v>
          </cell>
          <cell r="AB55">
            <v>2.3571354424046809E-4</v>
          </cell>
          <cell r="AC55">
            <v>-0.39957593801835978</v>
          </cell>
          <cell r="AD55">
            <v>-5.6652982841438391</v>
          </cell>
          <cell r="AE55">
            <v>-1.0383754266303251E-4</v>
          </cell>
        </row>
        <row r="56">
          <cell r="W56" t="str">
            <v xml:space="preserve">Recycling Steel </v>
          </cell>
          <cell r="X56">
            <v>2.4585695914640587E-5</v>
          </cell>
          <cell r="Y56">
            <v>7.0253354887641273E-9</v>
          </cell>
          <cell r="Z56">
            <v>1.5132689023683319E-6</v>
          </cell>
          <cell r="AA56">
            <v>-1.6696589707267567E-3</v>
          </cell>
          <cell r="AB56">
            <v>2.9486269974361994E-4</v>
          </cell>
          <cell r="AC56">
            <v>0.76508573972587612</v>
          </cell>
          <cell r="AD56">
            <v>0.26176408159457409</v>
          </cell>
          <cell r="AE56">
            <v>-1.0792651267437383E-4</v>
          </cell>
        </row>
        <row r="57">
          <cell r="W57" t="str">
            <v>Re-processing of secondary preciuos metals into new preciuos metals</v>
          </cell>
        </row>
        <row r="58">
          <cell r="W58" t="str">
            <v>Manufacturing aluminium production</v>
          </cell>
          <cell r="X58">
            <v>4.6970299332564045E-5</v>
          </cell>
          <cell r="Y58">
            <v>1.4563688575872725E-8</v>
          </cell>
          <cell r="Z58">
            <v>2.8910589007879932E-6</v>
          </cell>
          <cell r="AA58">
            <v>-1.0296490059061188E-3</v>
          </cell>
          <cell r="AB58">
            <v>1.7686209607620839E-4</v>
          </cell>
          <cell r="AC58">
            <v>-2.5698115358288628E-2</v>
          </cell>
          <cell r="AD58">
            <v>-0.13341596836307396</v>
          </cell>
          <cell r="AE58">
            <v>-1.0315774415190645E-4</v>
          </cell>
        </row>
        <row r="59">
          <cell r="W59" t="str">
            <v>Re-processing of secondary aluminium into new aluminium</v>
          </cell>
          <cell r="X59">
            <v>4.4057272459582116E-6</v>
          </cell>
          <cell r="Y59">
            <v>6.3876843654171148E-9</v>
          </cell>
          <cell r="Z59">
            <v>2.7117613184689315E-7</v>
          </cell>
          <cell r="AA59">
            <v>-4.4615500644380312E-4</v>
          </cell>
          <cell r="AB59">
            <v>5.6752848944107505E-5</v>
          </cell>
          <cell r="AC59">
            <v>-5.6172604992186801E-3</v>
          </cell>
          <cell r="AD59">
            <v>-8.6408087214698039E-3</v>
          </cell>
          <cell r="AE59">
            <v>-5.8576461612398787E-5</v>
          </cell>
        </row>
        <row r="60">
          <cell r="W60" t="str">
            <v>Re-processing of secondary lead into new lead, zinc and tin</v>
          </cell>
          <cell r="X60">
            <v>4.4057277345455485E-6</v>
          </cell>
          <cell r="Y60">
            <v>6.3881141792525995E-9</v>
          </cell>
          <cell r="Z60">
            <v>2.7117648946579627E-7</v>
          </cell>
          <cell r="AA60">
            <v>-4.461550063861704E-4</v>
          </cell>
          <cell r="AB60">
            <v>5.6752848734572472E-5</v>
          </cell>
          <cell r="AC60">
            <v>-5.6172604991456803E-3</v>
          </cell>
          <cell r="AD60">
            <v>-8.6408087212228625E-3</v>
          </cell>
          <cell r="AE60">
            <v>-5.8576461276922959E-5</v>
          </cell>
        </row>
        <row r="61">
          <cell r="W61" t="str">
            <v>Re-processing of secondary copper into new copper</v>
          </cell>
          <cell r="X61">
            <v>4.4057271111161255E-6</v>
          </cell>
          <cell r="Y61">
            <v>6.3875567808979405E-9</v>
          </cell>
          <cell r="Z61">
            <v>2.7117587433950625E-7</v>
          </cell>
          <cell r="AA61">
            <v>-4.4615500661682769E-4</v>
          </cell>
          <cell r="AB61">
            <v>5.6752848746266778E-5</v>
          </cell>
          <cell r="AC61">
            <v>-5.6172604993208189E-3</v>
          </cell>
          <cell r="AD61">
            <v>-8.6408087217603752E-3</v>
          </cell>
          <cell r="AE61">
            <v>-5.8576461663989341E-5</v>
          </cell>
        </row>
        <row r="62">
          <cell r="W62" t="str">
            <v>Re-processing of secondary other non-ferrous metals into new other non-ferrous metals</v>
          </cell>
          <cell r="X62">
            <v>4.4057272099115785E-6</v>
          </cell>
          <cell r="Y62">
            <v>6.3876581686630658E-9</v>
          </cell>
          <cell r="Z62">
            <v>2.7117608894541939E-7</v>
          </cell>
          <cell r="AA62">
            <v>-4.4615500651357381E-4</v>
          </cell>
          <cell r="AB62">
            <v>5.6752848931964996E-5</v>
          </cell>
          <cell r="AC62">
            <v>-5.6172604991025204E-3</v>
          </cell>
          <cell r="AD62">
            <v>-8.6408087214485292E-3</v>
          </cell>
          <cell r="AE62">
            <v>-5.8576461464922091E-5</v>
          </cell>
        </row>
        <row r="63">
          <cell r="W63" t="str">
            <v>Recycling of waste and scrap</v>
          </cell>
          <cell r="X63">
            <v>1.1839082189274004</v>
          </cell>
          <cell r="Y63">
            <v>2.1863359674018656E-8</v>
          </cell>
          <cell r="Z63">
            <v>7.2870481932968717E-2</v>
          </cell>
          <cell r="AA63">
            <v>1.4967647660975357E-2</v>
          </cell>
          <cell r="AB63">
            <v>6.0229573687354892E-4</v>
          </cell>
          <cell r="AC63">
            <v>0.15444072286019511</v>
          </cell>
          <cell r="AD63">
            <v>-1.6232908700148384E-2</v>
          </cell>
          <cell r="AE63">
            <v>-5.7206826353925636E-5</v>
          </cell>
        </row>
        <row r="64">
          <cell r="W64" t="str">
            <v>Recycling of bottles by direct reuse</v>
          </cell>
        </row>
        <row r="65">
          <cell r="W65" t="str">
            <v>Production power non-renewable</v>
          </cell>
          <cell r="X65">
            <v>1.2302528752704361E-5</v>
          </cell>
          <cell r="Y65">
            <v>-7.5432069630396098E-6</v>
          </cell>
          <cell r="Z65">
            <v>7.5723054346409938E-7</v>
          </cell>
          <cell r="AA65">
            <v>-1.3989853517206339E-3</v>
          </cell>
          <cell r="AB65">
            <v>3.6046012770722631E-4</v>
          </cell>
          <cell r="AC65">
            <v>-7.8691287622459083E-3</v>
          </cell>
          <cell r="AD65">
            <v>-2.8824969763150955E-2</v>
          </cell>
          <cell r="AE65">
            <v>-2.7193582665818131E-2</v>
          </cell>
        </row>
        <row r="66">
          <cell r="W66" t="str">
            <v>Production power renewable</v>
          </cell>
          <cell r="X66">
            <v>1.0150897423806863E-5</v>
          </cell>
          <cell r="Y66">
            <v>2.0417924136140484E-5</v>
          </cell>
          <cell r="Z66">
            <v>6.2479565776117129E-7</v>
          </cell>
          <cell r="AA66">
            <v>-1.2775560979417127E-3</v>
          </cell>
          <cell r="AB66">
            <v>1.9260697036146041E-4</v>
          </cell>
          <cell r="AC66">
            <v>-1.4511717611538629E-2</v>
          </cell>
          <cell r="AD66">
            <v>-3.4367055940762163E-2</v>
          </cell>
          <cell r="AE66">
            <v>-5.0548058284994592E-5</v>
          </cell>
        </row>
        <row r="67">
          <cell r="W67" t="str">
            <v>Production of electricity by biomass and waste</v>
          </cell>
          <cell r="X67">
            <v>3.0466879061906513E-3</v>
          </cell>
          <cell r="Y67">
            <v>2.1202628853162477E-8</v>
          </cell>
          <cell r="Z67">
            <v>1.8752603658328187E-4</v>
          </cell>
          <cell r="AA67">
            <v>1.105442049200235E-4</v>
          </cell>
          <cell r="AB67">
            <v>1.2510816423274436E-3</v>
          </cell>
          <cell r="AC67">
            <v>-9.8565333597056496E-3</v>
          </cell>
          <cell r="AD67">
            <v>-2.98446419789547E-2</v>
          </cell>
          <cell r="AE67">
            <v>-6.3968941394260622E-5</v>
          </cell>
        </row>
        <row r="68">
          <cell r="W68" t="str">
            <v>Production power</v>
          </cell>
          <cell r="X68">
            <v>8.1844966614360762E-5</v>
          </cell>
          <cell r="Y68">
            <v>7.7928485299179006E-8</v>
          </cell>
          <cell r="Z68">
            <v>5.0376221424871387E-6</v>
          </cell>
          <cell r="AA68">
            <v>-6.362195711282064E-4</v>
          </cell>
          <cell r="AB68">
            <v>1.7688068058901722E-3</v>
          </cell>
          <cell r="AC68">
            <v>-1.1377627151626116E-2</v>
          </cell>
          <cell r="AD68">
            <v>-4.6011182524243181E-2</v>
          </cell>
          <cell r="AE68">
            <v>-1.1195936675767739E-4</v>
          </cell>
        </row>
        <row r="69">
          <cell r="W69" t="str">
            <v xml:space="preserve">Manufacturing </v>
          </cell>
          <cell r="X69">
            <v>1.1561435497841123E-6</v>
          </cell>
          <cell r="Y69">
            <v>3.2086288826915447E-9</v>
          </cell>
          <cell r="Z69">
            <v>7.1161834317669217E-8</v>
          </cell>
          <cell r="AA69">
            <v>-2.4092716002437412E-4</v>
          </cell>
          <cell r="AB69">
            <v>4.6550918432342419E-5</v>
          </cell>
          <cell r="AC69">
            <v>-7.9806997172823671E-4</v>
          </cell>
          <cell r="AD69">
            <v>-3.6605982487803671E-3</v>
          </cell>
          <cell r="AE69">
            <v>-9.0792366283865432E-6</v>
          </cell>
        </row>
        <row r="70">
          <cell r="W70" t="str">
            <v>Recycling construction material into aggregates</v>
          </cell>
        </row>
        <row r="71">
          <cell r="W71" t="str">
            <v>Service</v>
          </cell>
          <cell r="X71">
            <v>5.0381240641560092E-6</v>
          </cell>
          <cell r="Y71">
            <v>3.008198093992016E-8</v>
          </cell>
          <cell r="Z71">
            <v>3.1010028848922377E-7</v>
          </cell>
          <cell r="AA71">
            <v>-4.6569295801457026E-4</v>
          </cell>
          <cell r="AB71">
            <v>9.3026086547228883E-5</v>
          </cell>
          <cell r="AC71">
            <v>-4.3940042085183944E-3</v>
          </cell>
          <cell r="AD71">
            <v>-1.1342720517405196E-2</v>
          </cell>
          <cell r="AE71">
            <v>-5.3841049403934382E-5</v>
          </cell>
        </row>
        <row r="72">
          <cell r="W72" t="str">
            <v>Waste treatment incineration</v>
          </cell>
          <cell r="X72">
            <v>2.6930947394690728E-2</v>
          </cell>
          <cell r="Y72">
            <v>3.0625410496757099E-8</v>
          </cell>
          <cell r="Z72">
            <v>1.6576209912051952E-3</v>
          </cell>
          <cell r="AA72">
            <v>4.2393153717939845E-5</v>
          </cell>
          <cell r="AB72">
            <v>1.0257092420054323E-3</v>
          </cell>
          <cell r="AC72">
            <v>-2.8751030048277636E-3</v>
          </cell>
          <cell r="AD72">
            <v>-2.2149858955788609E-2</v>
          </cell>
          <cell r="AE72">
            <v>-6.0061923704591934E-5</v>
          </cell>
        </row>
        <row r="73">
          <cell r="W73" t="str">
            <v xml:space="preserve">Waste treatment hazardous </v>
          </cell>
          <cell r="X73">
            <v>1.4492340692450645E-3</v>
          </cell>
          <cell r="Y73">
            <v>1.3644402712489303E-8</v>
          </cell>
          <cell r="Z73">
            <v>8.9201496229893861E-5</v>
          </cell>
          <cell r="AA73">
            <v>9.753961150501346E-3</v>
          </cell>
          <cell r="AB73">
            <v>0.93659637486226033</v>
          </cell>
          <cell r="AC73">
            <v>-5.1411839709637489E-2</v>
          </cell>
          <cell r="AD73">
            <v>-0.32394538313599808</v>
          </cell>
          <cell r="AE73">
            <v>-4.2870138991958508E-5</v>
          </cell>
        </row>
        <row r="74">
          <cell r="W74" t="str">
            <v>Biogasification</v>
          </cell>
          <cell r="X74">
            <v>2.6960851030431068E-2</v>
          </cell>
          <cell r="Y74">
            <v>3.064118340494325E-8</v>
          </cell>
          <cell r="Z74">
            <v>1.6594615833728649E-3</v>
          </cell>
          <cell r="AA74">
            <v>4.274576266724959E-5</v>
          </cell>
          <cell r="AB74">
            <v>1.026354686457928E-3</v>
          </cell>
          <cell r="AC74">
            <v>-2.8731016182891784E-3</v>
          </cell>
          <cell r="AD74">
            <v>-2.2161514193951234E-2</v>
          </cell>
          <cell r="AE74">
            <v>-6.0056253636296999E-5</v>
          </cell>
        </row>
        <row r="75">
          <cell r="W75" t="str">
            <v>Composting</v>
          </cell>
          <cell r="X75">
            <v>3.5506458612929678E-3</v>
          </cell>
          <cell r="Y75">
            <v>1.6200307636755676E-8</v>
          </cell>
          <cell r="Z75">
            <v>2.1854504460496117E-4</v>
          </cell>
          <cell r="AA75">
            <v>1.4639097592572006E-2</v>
          </cell>
          <cell r="AB75">
            <v>3.2918431215434078E-2</v>
          </cell>
          <cell r="AC75">
            <v>-5.6730358119384469E-2</v>
          </cell>
          <cell r="AD75">
            <v>-0.33145988563641926</v>
          </cell>
          <cell r="AE75">
            <v>-4.4415922981792165E-5</v>
          </cell>
        </row>
        <row r="76">
          <cell r="W76" t="str">
            <v>Waste water treatment</v>
          </cell>
          <cell r="X76">
            <v>7.068882476433606E-4</v>
          </cell>
          <cell r="Y76">
            <v>1.2404457161920476E-8</v>
          </cell>
          <cell r="Z76">
            <v>4.3509527343097148E-5</v>
          </cell>
          <cell r="AA76">
            <v>6.4270592770407876E-3</v>
          </cell>
          <cell r="AB76">
            <v>9.9597866021077126E-3</v>
          </cell>
          <cell r="AC76">
            <v>-5.0789984605705829E-2</v>
          </cell>
          <cell r="AD76">
            <v>-0.32058651566969371</v>
          </cell>
          <cell r="AE76">
            <v>-4.1011704640234241E-5</v>
          </cell>
        </row>
        <row r="77">
          <cell r="W77" t="str">
            <v>Waste treatment landfill</v>
          </cell>
          <cell r="X77">
            <v>7.0617773178048788E-4</v>
          </cell>
          <cell r="Y77">
            <v>1.2717579477691839E-8</v>
          </cell>
          <cell r="Z77">
            <v>4.3465794965627165E-5</v>
          </cell>
          <cell r="AA77">
            <v>0.1169461776038757</v>
          </cell>
          <cell r="AB77">
            <v>1.1453579689457854E-2</v>
          </cell>
          <cell r="AC77">
            <v>-4.9651157761573805E-2</v>
          </cell>
          <cell r="AD77">
            <v>-0.33398542162354106</v>
          </cell>
          <cell r="AE77">
            <v>-3.9910268666696884E-5</v>
          </cell>
        </row>
        <row r="79">
          <cell r="C79" t="str">
            <v>Intervention 6</v>
          </cell>
          <cell r="D79" t="str">
            <v>Intervention 7</v>
          </cell>
          <cell r="E79" t="str">
            <v>Intervention 8</v>
          </cell>
          <cell r="F79" t="str">
            <v>Intervention 9</v>
          </cell>
          <cell r="G79" t="str">
            <v>Intervention 10</v>
          </cell>
          <cell r="H79" t="str">
            <v>Intervention 11</v>
          </cell>
          <cell r="I79" t="str">
            <v>Intervention 12</v>
          </cell>
          <cell r="J79" t="str">
            <v>Intervention 13</v>
          </cell>
        </row>
        <row r="80">
          <cell r="B80" t="str">
            <v>Agriculture</v>
          </cell>
          <cell r="C80">
            <v>21755.769042968699</v>
          </cell>
          <cell r="D80">
            <v>37.8699951171875</v>
          </cell>
          <cell r="E80">
            <v>1339.0849609375</v>
          </cell>
          <cell r="F80">
            <v>-2346416.1340332031</v>
          </cell>
          <cell r="G80">
            <v>249256.66296386719</v>
          </cell>
          <cell r="H80">
            <v>-52622386.614990234</v>
          </cell>
          <cell r="I80">
            <v>-58574777.161987305</v>
          </cell>
          <cell r="J80">
            <v>-172772.89001464844</v>
          </cell>
        </row>
        <row r="81">
          <cell r="B81" t="str">
            <v>Organic composting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B82" t="str">
            <v>Mining</v>
          </cell>
          <cell r="C82">
            <v>119191.84997558594</v>
          </cell>
          <cell r="D82">
            <v>186.14398193359375</v>
          </cell>
          <cell r="E82">
            <v>7336.3519897460938</v>
          </cell>
          <cell r="F82">
            <v>-2921577.6480102539</v>
          </cell>
          <cell r="G82">
            <v>305822.05798339844</v>
          </cell>
          <cell r="H82">
            <v>-17550972.326019287</v>
          </cell>
          <cell r="I82">
            <v>-49699909.632019043</v>
          </cell>
          <cell r="J82">
            <v>-4621669.8200073242</v>
          </cell>
        </row>
        <row r="83">
          <cell r="B83" t="str">
            <v>Manufacture</v>
          </cell>
          <cell r="C83">
            <v>13334.610015869141</v>
          </cell>
          <cell r="D83">
            <v>15.62701416015625</v>
          </cell>
          <cell r="E83">
            <v>820.75601196289063</v>
          </cell>
          <cell r="F83">
            <v>-1508195.5249938965</v>
          </cell>
          <cell r="G83">
            <v>172040.08401489258</v>
          </cell>
          <cell r="H83">
            <v>-16035732.709991455</v>
          </cell>
          <cell r="I83">
            <v>-28913368.91998291</v>
          </cell>
          <cell r="J83">
            <v>-202910.27200317383</v>
          </cell>
        </row>
        <row r="84">
          <cell r="B84" t="str">
            <v>Re-processing of secondary wood material into new wood material</v>
          </cell>
          <cell r="C84">
            <v>5.4166219979524612</v>
          </cell>
          <cell r="D84">
            <v>8.1100016832351685E-3</v>
          </cell>
          <cell r="E84">
            <v>0.3333979994058609</v>
          </cell>
          <cell r="F84">
            <v>-563.59597799181938</v>
          </cell>
          <cell r="G84">
            <v>71.848138004541397</v>
          </cell>
          <cell r="H84">
            <v>-6085.1193609982729</v>
          </cell>
          <cell r="I84">
            <v>-10980.045804992318</v>
          </cell>
          <cell r="J84">
            <v>-74.54373499751091</v>
          </cell>
        </row>
        <row r="85">
          <cell r="B85" t="str">
            <v>Manufacturing of paper and pulp</v>
          </cell>
          <cell r="C85">
            <v>1373.2653999328613</v>
          </cell>
          <cell r="D85">
            <v>0.87830066680908203</v>
          </cell>
          <cell r="E85">
            <v>84.52556037902832</v>
          </cell>
          <cell r="F85">
            <v>-113269.18640995026</v>
          </cell>
          <cell r="G85">
            <v>10500.247119903564</v>
          </cell>
          <cell r="H85">
            <v>-48422845.589039803</v>
          </cell>
          <cell r="I85">
            <v>-562054.31997966766</v>
          </cell>
          <cell r="J85">
            <v>-2550.9565401077271</v>
          </cell>
        </row>
        <row r="86">
          <cell r="B86" t="str">
            <v>Re-processing of secondary paper into new pulp</v>
          </cell>
          <cell r="C86">
            <v>16.698884010314941</v>
          </cell>
          <cell r="D86">
            <v>1.3337999582290649E-2</v>
          </cell>
          <cell r="E86">
            <v>1.0278289914131165</v>
          </cell>
          <cell r="F86">
            <v>-1632.8487690091133</v>
          </cell>
          <cell r="G86">
            <v>138.90464600920677</v>
          </cell>
          <cell r="H86">
            <v>-298856.77793499827</v>
          </cell>
          <cell r="I86">
            <v>-15866.236138999462</v>
          </cell>
          <cell r="J86">
            <v>-105.50807699561119</v>
          </cell>
        </row>
        <row r="87">
          <cell r="B87" t="str">
            <v>Re-processing of secondary plastic into new plastic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 t="str">
            <v>P&amp;N Fertilizer</v>
          </cell>
          <cell r="C88">
            <v>222.72360992431641</v>
          </cell>
          <cell r="D88">
            <v>0.80263996124267578</v>
          </cell>
          <cell r="E88">
            <v>13.708809852600098</v>
          </cell>
          <cell r="F88">
            <v>-54182.570240020752</v>
          </cell>
          <cell r="G88">
            <v>2132.7612495422363</v>
          </cell>
          <cell r="H88">
            <v>-426341.12664031982</v>
          </cell>
          <cell r="I88">
            <v>-613186.64183044434</v>
          </cell>
          <cell r="J88">
            <v>-3470.8155698776245</v>
          </cell>
        </row>
        <row r="89">
          <cell r="B89" t="str">
            <v>Manufacture of rubber and plastic products (25)</v>
          </cell>
          <cell r="C89">
            <v>226.89564037322998</v>
          </cell>
          <cell r="D89">
            <v>0.64631032943725586</v>
          </cell>
          <cell r="E89">
            <v>13.96560001373291</v>
          </cell>
          <cell r="F89">
            <v>-28806.351289749146</v>
          </cell>
          <cell r="G89">
            <v>4346.8608703613281</v>
          </cell>
          <cell r="H89">
            <v>-6787516.6617996693</v>
          </cell>
          <cell r="I89">
            <v>-435217.54074954987</v>
          </cell>
          <cell r="J89">
            <v>-1555.0800099372864</v>
          </cell>
        </row>
        <row r="90">
          <cell r="B90" t="str">
            <v>Manufacturing of glass</v>
          </cell>
          <cell r="C90">
            <v>1431.1045513153076</v>
          </cell>
          <cell r="D90">
            <v>3.0040607452392578</v>
          </cell>
          <cell r="E90">
            <v>88.085611343383789</v>
          </cell>
          <cell r="F90">
            <v>-65452.94367980957</v>
          </cell>
          <cell r="G90">
            <v>8891.0284214019775</v>
          </cell>
          <cell r="H90">
            <v>-792704.45580863953</v>
          </cell>
          <cell r="I90">
            <v>-2130067.1068000793</v>
          </cell>
          <cell r="J90">
            <v>-5019.1286201477051</v>
          </cell>
        </row>
        <row r="91">
          <cell r="B91" t="str">
            <v>Re-processing of secondary glass into new glass</v>
          </cell>
          <cell r="C91">
            <v>5.6028600037097931</v>
          </cell>
          <cell r="D91">
            <v>8.3880126476287842E-3</v>
          </cell>
          <cell r="E91">
            <v>0.34486100077629089</v>
          </cell>
          <cell r="F91">
            <v>-582.97394499182701</v>
          </cell>
          <cell r="G91">
            <v>74.318473011255264</v>
          </cell>
          <cell r="H91">
            <v>-6294.3423659950495</v>
          </cell>
          <cell r="I91">
            <v>-11357.569733992219</v>
          </cell>
          <cell r="J91">
            <v>-77.106751993298531</v>
          </cell>
        </row>
        <row r="92">
          <cell r="B92" t="str">
            <v>Manufacturing construction</v>
          </cell>
          <cell r="C92">
            <v>7275.718505859375</v>
          </cell>
          <cell r="D92">
            <v>9.9470977783203125</v>
          </cell>
          <cell r="E92">
            <v>447.82620239257813</v>
          </cell>
          <cell r="F92">
            <v>-170698778.21688843</v>
          </cell>
          <cell r="G92">
            <v>88220.26921081543</v>
          </cell>
          <cell r="H92">
            <v>-3181162.6263885498</v>
          </cell>
          <cell r="I92">
            <v>-9980511.5564880371</v>
          </cell>
          <cell r="J92">
            <v>-34759.696899414063</v>
          </cell>
        </row>
        <row r="93">
          <cell r="B93" t="str">
            <v>Re-processing Fly-ash into clinker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</row>
        <row r="94">
          <cell r="B94" t="str">
            <v>Manufacture of basic iron and steel and of ferro-alloys and first products thereof</v>
          </cell>
          <cell r="C94">
            <v>5858.7052001953125</v>
          </cell>
          <cell r="D94">
            <v>3.3736000061035156</v>
          </cell>
          <cell r="E94">
            <v>360.6078987121582</v>
          </cell>
          <cell r="F94">
            <v>-636595.12370300293</v>
          </cell>
          <cell r="G94">
            <v>57745.465000152588</v>
          </cell>
          <cell r="H94">
            <v>-97888725.139202118</v>
          </cell>
          <cell r="I94">
            <v>-1387893448.5356026</v>
          </cell>
          <cell r="J94">
            <v>-25438.280200958252</v>
          </cell>
        </row>
        <row r="95">
          <cell r="B95" t="str">
            <v xml:space="preserve">Recycling Steel </v>
          </cell>
          <cell r="C95">
            <v>1894.1797199249268</v>
          </cell>
          <cell r="D95">
            <v>0.541259765625</v>
          </cell>
          <cell r="E95">
            <v>116.58825016021729</v>
          </cell>
          <cell r="F95">
            <v>-128637.16254043579</v>
          </cell>
          <cell r="G95">
            <v>22717.394209861755</v>
          </cell>
          <cell r="H95">
            <v>58945245.935850143</v>
          </cell>
          <cell r="I95">
            <v>20167345.129570007</v>
          </cell>
          <cell r="J95">
            <v>-8315.0874500274658</v>
          </cell>
        </row>
        <row r="96">
          <cell r="B96" t="str">
            <v>Re-processing of secondary preciuos metals into new preciuos metals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</row>
        <row r="97">
          <cell r="B97" t="str">
            <v>Manufacturing aluminium production</v>
          </cell>
          <cell r="C97">
            <v>1957.3533601760864</v>
          </cell>
          <cell r="D97">
            <v>0.60690021514892578</v>
          </cell>
          <cell r="E97">
            <v>120.47664022445679</v>
          </cell>
          <cell r="F97">
            <v>-42907.687839984894</v>
          </cell>
          <cell r="G97">
            <v>7370.2238001823425</v>
          </cell>
          <cell r="H97">
            <v>-1070895.7183899879</v>
          </cell>
          <cell r="I97">
            <v>-5559730.2484202385</v>
          </cell>
          <cell r="J97">
            <v>-4298.8049898147583</v>
          </cell>
        </row>
        <row r="98">
          <cell r="B98" t="str">
            <v>Re-processing of secondary aluminium into new aluminium</v>
          </cell>
          <cell r="C98">
            <v>202.24068069458008</v>
          </cell>
          <cell r="D98">
            <v>0.29322052001953125</v>
          </cell>
          <cell r="E98">
            <v>12.448080062866211</v>
          </cell>
          <cell r="F98">
            <v>-20480.317359924316</v>
          </cell>
          <cell r="G98">
            <v>2605.1850605010986</v>
          </cell>
          <cell r="H98">
            <v>-257854.95187950134</v>
          </cell>
          <cell r="I98">
            <v>-396648.0310792923</v>
          </cell>
          <cell r="J98">
            <v>-2688.8962497711182</v>
          </cell>
        </row>
        <row r="99">
          <cell r="B99" t="str">
            <v>Re-processing of secondary lead into new lead, zinc and tin</v>
          </cell>
          <cell r="C99">
            <v>64.381189823150635</v>
          </cell>
          <cell r="D99">
            <v>9.3349933624267578E-2</v>
          </cell>
          <cell r="E99">
            <v>3.9627199172973633</v>
          </cell>
          <cell r="F99">
            <v>-6519.6925201416016</v>
          </cell>
          <cell r="G99">
            <v>829.33311986923218</v>
          </cell>
          <cell r="H99">
            <v>-82085.397979974747</v>
          </cell>
          <cell r="I99">
            <v>-126268.7074701786</v>
          </cell>
          <cell r="J99">
            <v>-855.98169016838074</v>
          </cell>
        </row>
        <row r="100">
          <cell r="B100" t="str">
            <v>Re-processing of secondary copper into new copper</v>
          </cell>
          <cell r="C100">
            <v>24.744906902313232</v>
          </cell>
          <cell r="D100">
            <v>3.5875916481018066E-2</v>
          </cell>
          <cell r="E100">
            <v>1.5230679512023926</v>
          </cell>
          <cell r="F100">
            <v>-2505.8438310623169</v>
          </cell>
          <cell r="G100">
            <v>318.75418591499329</v>
          </cell>
          <cell r="H100">
            <v>-31549.522836089134</v>
          </cell>
          <cell r="I100">
            <v>-48531.377906084061</v>
          </cell>
          <cell r="J100">
            <v>-328.9965660572052</v>
          </cell>
        </row>
        <row r="101">
          <cell r="B101" t="str">
            <v>Re-processing of secondary other non-ferrous metals into new other non-ferrous metals</v>
          </cell>
          <cell r="C101">
            <v>20.915906012058258</v>
          </cell>
          <cell r="D101">
            <v>3.0324995517730713E-2</v>
          </cell>
          <cell r="E101">
            <v>1.2873910069465637</v>
          </cell>
          <cell r="F101">
            <v>-2118.0921419858932</v>
          </cell>
          <cell r="G101">
            <v>269.43049299716949</v>
          </cell>
          <cell r="H101">
            <v>-26667.582228004932</v>
          </cell>
          <cell r="I101">
            <v>-41021.682567954063</v>
          </cell>
          <cell r="J101">
            <v>-278.08797597885132</v>
          </cell>
        </row>
        <row r="102">
          <cell r="B102" t="str">
            <v>Recycling of waste and scrap</v>
          </cell>
          <cell r="C102">
            <v>28916273.779150009</v>
          </cell>
          <cell r="D102">
            <v>0.53399991989135742</v>
          </cell>
          <cell r="E102">
            <v>1779819.3916597366</v>
          </cell>
          <cell r="F102">
            <v>365576.14067983627</v>
          </cell>
          <cell r="G102">
            <v>14710.725160121918</v>
          </cell>
          <cell r="H102">
            <v>3772125.3670501709</v>
          </cell>
          <cell r="I102">
            <v>-396479.41005992889</v>
          </cell>
          <cell r="J102">
            <v>-1397.2436599731445</v>
          </cell>
        </row>
        <row r="103">
          <cell r="B103" t="str">
            <v>Recycling of bottles by direct reuse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</row>
        <row r="104">
          <cell r="B104" t="str">
            <v>Production power non-renewable</v>
          </cell>
          <cell r="C104">
            <v>52815.555969238281</v>
          </cell>
          <cell r="D104">
            <v>-32383.47802734375</v>
          </cell>
          <cell r="E104">
            <v>3250.8399658203125</v>
          </cell>
          <cell r="F104">
            <v>-6005935.091003418</v>
          </cell>
          <cell r="G104">
            <v>1547478.7689819336</v>
          </cell>
          <cell r="H104">
            <v>-33782681.50604248</v>
          </cell>
          <cell r="I104">
            <v>-123747469.68200684</v>
          </cell>
          <cell r="J104">
            <v>-116743818.78399658</v>
          </cell>
        </row>
        <row r="105">
          <cell r="B105" t="str">
            <v>Production power renewable</v>
          </cell>
          <cell r="C105">
            <v>89.533599972724915</v>
          </cell>
          <cell r="D105">
            <v>180.09149098396301</v>
          </cell>
          <cell r="E105">
            <v>5.5108629465103149</v>
          </cell>
          <cell r="F105">
            <v>-11268.382670044899</v>
          </cell>
          <cell r="G105">
            <v>1698.844419002533</v>
          </cell>
          <cell r="H105">
            <v>-127997.18737196922</v>
          </cell>
          <cell r="I105">
            <v>-303126.52274703979</v>
          </cell>
          <cell r="J105">
            <v>-445.84724295139313</v>
          </cell>
        </row>
        <row r="106">
          <cell r="B106" t="str">
            <v>Production of electricity by biomass and waste</v>
          </cell>
          <cell r="C106">
            <v>220136.07995986938</v>
          </cell>
          <cell r="D106">
            <v>1.5319795608520508</v>
          </cell>
          <cell r="E106">
            <v>13549.548839569092</v>
          </cell>
          <cell r="F106">
            <v>7987.2860898971558</v>
          </cell>
          <cell r="G106">
            <v>90395.937139511108</v>
          </cell>
          <cell r="H106">
            <v>-712176.20005989075</v>
          </cell>
          <cell r="I106">
            <v>-2156401.5400800705</v>
          </cell>
          <cell r="J106">
            <v>-4622.0264205932617</v>
          </cell>
        </row>
        <row r="107">
          <cell r="B107" t="str">
            <v>Production power</v>
          </cell>
          <cell r="C107">
            <v>21777.295700073242</v>
          </cell>
          <cell r="D107">
            <v>20.735198974609375</v>
          </cell>
          <cell r="E107">
            <v>1340.4096984863281</v>
          </cell>
          <cell r="F107">
            <v>-169285.20230102539</v>
          </cell>
          <cell r="G107">
            <v>470643.83359909058</v>
          </cell>
          <cell r="H107">
            <v>-3027357.2229995728</v>
          </cell>
          <cell r="I107">
            <v>-12242648.12840271</v>
          </cell>
          <cell r="J107">
            <v>-29790.130500793457</v>
          </cell>
        </row>
        <row r="108">
          <cell r="B108" t="str">
            <v xml:space="preserve">Manufacturing </v>
          </cell>
          <cell r="C108">
            <v>188.98950004577637</v>
          </cell>
          <cell r="D108">
            <v>0.52449989318847656</v>
          </cell>
          <cell r="E108">
            <v>11.632499694824219</v>
          </cell>
          <cell r="F108">
            <v>-39383.261299133301</v>
          </cell>
          <cell r="G108">
            <v>7609.465799331665</v>
          </cell>
          <cell r="H108">
            <v>-130456.84939956665</v>
          </cell>
          <cell r="I108">
            <v>-598381.2590007782</v>
          </cell>
          <cell r="J108">
            <v>-1484.141300201416</v>
          </cell>
        </row>
        <row r="109">
          <cell r="B109" t="str">
            <v>Recycling construction material into aggregates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</row>
        <row r="110">
          <cell r="B110" t="str">
            <v>Service</v>
          </cell>
          <cell r="C110">
            <v>5642.0599975585938</v>
          </cell>
          <cell r="D110">
            <v>33.688003540039063</v>
          </cell>
          <cell r="E110">
            <v>347.27299499511719</v>
          </cell>
          <cell r="F110">
            <v>-521517.05200195313</v>
          </cell>
          <cell r="G110">
            <v>104177.41900634766</v>
          </cell>
          <cell r="H110">
            <v>-4920727.449005127</v>
          </cell>
          <cell r="I110">
            <v>-12702408.45199585</v>
          </cell>
          <cell r="J110">
            <v>-60295.147003173828</v>
          </cell>
        </row>
        <row r="111">
          <cell r="B111" t="str">
            <v>Waste treatment incineration</v>
          </cell>
          <cell r="C111">
            <v>10632.680384002626</v>
          </cell>
          <cell r="D111">
            <v>1.2091301381587982E-2</v>
          </cell>
          <cell r="E111">
            <v>654.44983939826488</v>
          </cell>
          <cell r="F111">
            <v>16.737355999648571</v>
          </cell>
          <cell r="G111">
            <v>404.96304780244827</v>
          </cell>
          <cell r="H111">
            <v>-1135.12721529603</v>
          </cell>
          <cell r="I111">
            <v>-8745.0458899959922</v>
          </cell>
          <cell r="J111">
            <v>-23.713210999965668</v>
          </cell>
        </row>
        <row r="112">
          <cell r="B112" t="str">
            <v xml:space="preserve">Waste treatment hazardous </v>
          </cell>
          <cell r="C112">
            <v>1878.7219999879599</v>
          </cell>
          <cell r="D112">
            <v>1.7687991261482239E-2</v>
          </cell>
          <cell r="E112">
            <v>115.63681599497795</v>
          </cell>
          <cell r="F112">
            <v>12644.59743899107</v>
          </cell>
          <cell r="G112">
            <v>1214161.5022059977</v>
          </cell>
          <cell r="H112">
            <v>-66648.001432001591</v>
          </cell>
          <cell r="I112">
            <v>-419948.25474201143</v>
          </cell>
          <cell r="J112">
            <v>-55.574924007058144</v>
          </cell>
        </row>
        <row r="113">
          <cell r="B113" t="str">
            <v>Biogasification</v>
          </cell>
          <cell r="C113">
            <v>451260.10596013069</v>
          </cell>
          <cell r="D113">
            <v>0.51286005973815918</v>
          </cell>
          <cell r="E113">
            <v>27775.414400100708</v>
          </cell>
          <cell r="F113">
            <v>715.46174001693726</v>
          </cell>
          <cell r="G113">
            <v>17178.720510005951</v>
          </cell>
          <cell r="H113">
            <v>-48088.843309879303</v>
          </cell>
          <cell r="I113">
            <v>-370930.69621992111</v>
          </cell>
          <cell r="J113">
            <v>-1005.1979200839996</v>
          </cell>
        </row>
        <row r="114">
          <cell r="B114" t="str">
            <v>Composting</v>
          </cell>
          <cell r="C114">
            <v>4010.6190979927778</v>
          </cell>
          <cell r="D114">
            <v>1.8298998475074768E-2</v>
          </cell>
          <cell r="E114">
            <v>246.85675899684429</v>
          </cell>
          <cell r="F114">
            <v>16535.539356991649</v>
          </cell>
          <cell r="G114">
            <v>37182.894060999155</v>
          </cell>
          <cell r="H114">
            <v>-64079.569351002574</v>
          </cell>
          <cell r="I114">
            <v>-374399.30634699762</v>
          </cell>
          <cell r="J114">
            <v>-50.169844001531601</v>
          </cell>
        </row>
        <row r="115">
          <cell r="B115" t="str">
            <v>Waste water treatment</v>
          </cell>
          <cell r="C115">
            <v>184157.88349914551</v>
          </cell>
          <cell r="D115">
            <v>3.231597900390625</v>
          </cell>
          <cell r="E115">
            <v>11335.0625</v>
          </cell>
          <cell r="F115">
            <v>1674371.6386985779</v>
          </cell>
          <cell r="G115">
            <v>2594714.5490989685</v>
          </cell>
          <cell r="H115">
            <v>-13231760.605899811</v>
          </cell>
          <cell r="I115">
            <v>-83518907.551399231</v>
          </cell>
          <cell r="J115">
            <v>-10684.332000732422</v>
          </cell>
        </row>
        <row r="116">
          <cell r="B116" t="str">
            <v>Waste treatment landfill</v>
          </cell>
          <cell r="C116">
            <v>1570100.841003418</v>
          </cell>
          <cell r="D116">
            <v>28.2760009765625</v>
          </cell>
          <cell r="E116">
            <v>96640.942016601563</v>
          </cell>
          <cell r="F116">
            <v>260015692.28900146</v>
          </cell>
          <cell r="G116">
            <v>25465650.209014893</v>
          </cell>
          <cell r="H116">
            <v>-110393348.65698242</v>
          </cell>
          <cell r="I116">
            <v>-742576220.93499756</v>
          </cell>
          <cell r="J116">
            <v>-88735.658996582031</v>
          </cell>
        </row>
      </sheetData>
      <sheetData sheetId="2"/>
      <sheetData sheetId="3"/>
      <sheetData sheetId="4"/>
      <sheetData sheetId="5">
        <row r="126">
          <cell r="C126" t="str">
            <v>Intervention 6</v>
          </cell>
          <cell r="D126" t="str">
            <v>Intervention 7</v>
          </cell>
          <cell r="E126" t="str">
            <v>Intervention 8</v>
          </cell>
          <cell r="F126" t="str">
            <v>Intervention 9</v>
          </cell>
          <cell r="G126" t="str">
            <v>Intervention 10</v>
          </cell>
          <cell r="H126" t="str">
            <v>Intervention 11</v>
          </cell>
          <cell r="I126" t="str">
            <v>Intervention 12</v>
          </cell>
          <cell r="J126" t="str">
            <v>Intervention 13</v>
          </cell>
        </row>
        <row r="127">
          <cell r="A127" t="str">
            <v>LAC</v>
          </cell>
          <cell r="B127" t="str">
            <v>Agriculture</v>
          </cell>
          <cell r="C127">
            <v>5.4477344149374309E-9</v>
          </cell>
          <cell r="D127">
            <v>5.4477344149374309E-9</v>
          </cell>
          <cell r="E127">
            <v>1.9263445223209203E-7</v>
          </cell>
          <cell r="F127">
            <v>-3.3754403419180873E-4</v>
          </cell>
          <cell r="G127">
            <v>3.5856853719441844E-5</v>
          </cell>
          <cell r="H127">
            <v>-7.5700010790010703E-3</v>
          </cell>
          <cell r="I127">
            <v>-8.4262830869072051E-3</v>
          </cell>
          <cell r="J127">
            <v>-2.4854269280528207E-5</v>
          </cell>
        </row>
        <row r="128">
          <cell r="A128" t="str">
            <v>LAC</v>
          </cell>
          <cell r="B128" t="str">
            <v>Organic composting</v>
          </cell>
          <cell r="C128">
            <v>1.4105435895843029E-9</v>
          </cell>
          <cell r="D128">
            <v>1.4105435895843029E-9</v>
          </cell>
          <cell r="E128">
            <v>3.1825424629262509E-7</v>
          </cell>
          <cell r="F128">
            <v>-9.0243314022648668E-4</v>
          </cell>
          <cell r="G128">
            <v>1.1310122265853254E-4</v>
          </cell>
          <cell r="H128">
            <v>-9.3088786082015339E-3</v>
          </cell>
          <cell r="I128">
            <v>-1.3156201927660462E-2</v>
          </cell>
          <cell r="J128">
            <v>-8.5111616809762831E-5</v>
          </cell>
        </row>
        <row r="129">
          <cell r="A129" t="str">
            <v>LAC</v>
          </cell>
          <cell r="B129" t="str">
            <v>Mining</v>
          </cell>
          <cell r="C129">
            <v>9.6450857285135568E-8</v>
          </cell>
          <cell r="D129">
            <v>9.6450857285135568E-8</v>
          </cell>
          <cell r="E129">
            <v>3.8013457504966625E-6</v>
          </cell>
          <cell r="F129">
            <v>-1.5138213669463447E-3</v>
          </cell>
          <cell r="G129">
            <v>1.5846231773241124E-4</v>
          </cell>
          <cell r="H129">
            <v>-9.0940718063351588E-3</v>
          </cell>
          <cell r="I129">
            <v>-2.5752108689809313E-2</v>
          </cell>
          <cell r="J129">
            <v>-2.3947275645095243E-3</v>
          </cell>
        </row>
        <row r="130">
          <cell r="A130" t="str">
            <v>LAC</v>
          </cell>
          <cell r="B130" t="str">
            <v>Manufacture</v>
          </cell>
          <cell r="C130">
            <v>8.6013791858784889E-9</v>
          </cell>
          <cell r="D130">
            <v>8.6013791858784889E-9</v>
          </cell>
          <cell r="E130">
            <v>4.5177461787600676E-7</v>
          </cell>
          <cell r="F130">
            <v>-8.3016732018935391E-4</v>
          </cell>
          <cell r="G130">
            <v>9.4697307243220223E-5</v>
          </cell>
          <cell r="H130">
            <v>-8.8266680470838587E-3</v>
          </cell>
          <cell r="I130">
            <v>-1.5915001465783268E-2</v>
          </cell>
          <cell r="J130">
            <v>-1.1168941566308717E-4</v>
          </cell>
        </row>
        <row r="131">
          <cell r="A131" t="str">
            <v>LAC</v>
          </cell>
          <cell r="B131" t="str">
            <v>Re-processing of secondary wood material into new wood material</v>
          </cell>
          <cell r="C131">
            <v>6.3761690679551013E-9</v>
          </cell>
          <cell r="D131">
            <v>6.3761690679551013E-9</v>
          </cell>
          <cell r="E131">
            <v>2.6213780875083984E-7</v>
          </cell>
          <cell r="F131">
            <v>-4.4313430910825866E-4</v>
          </cell>
          <cell r="G131">
            <v>5.649148737107187E-5</v>
          </cell>
          <cell r="H131">
            <v>-4.7845003673826986E-3</v>
          </cell>
          <cell r="I131">
            <v>-8.6331968309222712E-3</v>
          </cell>
          <cell r="J131">
            <v>-5.8610933926525216E-5</v>
          </cell>
        </row>
        <row r="132">
          <cell r="A132" t="str">
            <v>LAC</v>
          </cell>
          <cell r="B132" t="str">
            <v>Manufacturing of paper and pulp</v>
          </cell>
          <cell r="C132">
            <v>1.5229121621538118E-8</v>
          </cell>
          <cell r="D132">
            <v>1.5229121621538118E-8</v>
          </cell>
          <cell r="E132">
            <v>1.4656329088370385E-6</v>
          </cell>
          <cell r="F132">
            <v>-1.9640337345876967E-3</v>
          </cell>
          <cell r="G132">
            <v>1.8206928318131326E-4</v>
          </cell>
          <cell r="H132">
            <v>-0.83962907546252552</v>
          </cell>
          <cell r="I132">
            <v>-9.745754164437747E-3</v>
          </cell>
          <cell r="J132">
            <v>-4.4232371237446247E-5</v>
          </cell>
        </row>
        <row r="133">
          <cell r="A133" t="str">
            <v>LAC</v>
          </cell>
          <cell r="B133" t="str">
            <v>Re-processing of secondary paper into new pulp</v>
          </cell>
          <cell r="C133">
            <v>9.6015687483246842E-9</v>
          </cell>
          <cell r="D133">
            <v>9.6015687483246842E-9</v>
          </cell>
          <cell r="E133">
            <v>7.3991488144580242E-7</v>
          </cell>
          <cell r="F133">
            <v>-1.175456495464366E-3</v>
          </cell>
          <cell r="G133">
            <v>9.9994788592160124E-5</v>
          </cell>
          <cell r="H133">
            <v>-0.21514125943975279</v>
          </cell>
          <cell r="I133">
            <v>-1.1421798927117085E-2</v>
          </cell>
          <cell r="J133">
            <v>-7.595324016065373E-5</v>
          </cell>
        </row>
        <row r="134">
          <cell r="A134" t="str">
            <v>LAC</v>
          </cell>
          <cell r="B134" t="str">
            <v>Re-processing of secondary plastic into new plastic</v>
          </cell>
          <cell r="C134" t="e">
            <v>#DIV/0!</v>
          </cell>
          <cell r="D134" t="e">
            <v>#DIV/0!</v>
          </cell>
          <cell r="E134" t="e">
            <v>#DIV/0!</v>
          </cell>
          <cell r="F134" t="e">
            <v>#DIV/0!</v>
          </cell>
          <cell r="G134" t="e">
            <v>#DIV/0!</v>
          </cell>
          <cell r="H134" t="e">
            <v>#DIV/0!</v>
          </cell>
          <cell r="I134" t="e">
            <v>#DIV/0!</v>
          </cell>
          <cell r="J134" t="e">
            <v>#DIV/0!</v>
          </cell>
        </row>
        <row r="135">
          <cell r="A135" t="str">
            <v>LAC</v>
          </cell>
          <cell r="B135" t="str">
            <v>P&amp;N Fertilizer</v>
          </cell>
          <cell r="C135">
            <v>1.182286696642936E-8</v>
          </cell>
          <cell r="D135">
            <v>1.182286696642936E-8</v>
          </cell>
          <cell r="E135">
            <v>2.0192740259125288E-7</v>
          </cell>
          <cell r="F135">
            <v>-7.9809554685891305E-4</v>
          </cell>
          <cell r="G135">
            <v>3.1415033568495534E-5</v>
          </cell>
          <cell r="H135">
            <v>-6.2798968946454802E-3</v>
          </cell>
          <cell r="I135">
            <v>-9.0320840455986665E-3</v>
          </cell>
          <cell r="J135">
            <v>-5.1124234991739148E-5</v>
          </cell>
        </row>
        <row r="136">
          <cell r="A136" t="str">
            <v>LAC</v>
          </cell>
          <cell r="B136" t="str">
            <v>Manufacture of rubber and plastic products (25)</v>
          </cell>
          <cell r="C136">
            <v>3.0067145753258E-8</v>
          </cell>
          <cell r="D136">
            <v>3.0067145753258E-8</v>
          </cell>
          <cell r="E136">
            <v>6.4970667354431329E-7</v>
          </cell>
          <cell r="F136">
            <v>-1.3401277732195481E-3</v>
          </cell>
          <cell r="G136">
            <v>2.0222446498143341E-4</v>
          </cell>
          <cell r="H136">
            <v>-0.31576854350582756</v>
          </cell>
          <cell r="I136">
            <v>-2.0247170769701926E-2</v>
          </cell>
          <cell r="J136">
            <v>-7.2345362558970963E-5</v>
          </cell>
        </row>
        <row r="137">
          <cell r="A137" t="str">
            <v>LAC</v>
          </cell>
          <cell r="B137" t="str">
            <v>Manufacturing of glass</v>
          </cell>
          <cell r="C137">
            <v>3.0993266293104049E-8</v>
          </cell>
          <cell r="D137">
            <v>3.0993266293104049E-8</v>
          </cell>
          <cell r="E137">
            <v>9.0878994662155674E-7</v>
          </cell>
          <cell r="F137">
            <v>-6.7528599654735275E-4</v>
          </cell>
          <cell r="G137">
            <v>9.1729823499587208E-5</v>
          </cell>
          <cell r="H137">
            <v>-8.17842847412068E-3</v>
          </cell>
          <cell r="I137">
            <v>-2.1976161923153874E-2</v>
          </cell>
          <cell r="J137">
            <v>-5.1782961602335485E-5</v>
          </cell>
        </row>
        <row r="138">
          <cell r="A138" t="str">
            <v>LAC</v>
          </cell>
          <cell r="B138" t="str">
            <v>Re-processing of secondary glass into new glass</v>
          </cell>
          <cell r="C138">
            <v>6.3761303573825991E-9</v>
          </cell>
          <cell r="D138">
            <v>6.3761303573825991E-9</v>
          </cell>
          <cell r="E138">
            <v>2.6213771090508636E-7</v>
          </cell>
          <cell r="F138">
            <v>-4.4313430922449012E-4</v>
          </cell>
          <cell r="G138">
            <v>5.6491487126944459E-5</v>
          </cell>
          <cell r="H138">
            <v>-4.7845003673655578E-3</v>
          </cell>
          <cell r="I138">
            <v>-8.6331968300597424E-3</v>
          </cell>
          <cell r="J138">
            <v>-5.8610933979147951E-5</v>
          </cell>
        </row>
        <row r="139">
          <cell r="A139" t="str">
            <v>LAC</v>
          </cell>
          <cell r="B139" t="str">
            <v>Manufacturing construction</v>
          </cell>
          <cell r="C139">
            <v>1.0197218491984195E-8</v>
          </cell>
          <cell r="D139">
            <v>1.0197218491984195E-8</v>
          </cell>
          <cell r="E139">
            <v>4.5908451963269935E-7</v>
          </cell>
          <cell r="F139">
            <v>-0.17499017391046501</v>
          </cell>
          <cell r="G139">
            <v>9.0438141420089496E-5</v>
          </cell>
          <cell r="H139">
            <v>-3.2611375843203203E-3</v>
          </cell>
          <cell r="I139">
            <v>-1.0231423277541181E-2</v>
          </cell>
          <cell r="J139">
            <v>-3.563356152752923E-5</v>
          </cell>
        </row>
        <row r="140">
          <cell r="A140" t="str">
            <v>LAC</v>
          </cell>
          <cell r="B140" t="str">
            <v>Re-processing Fly-ash into clinker</v>
          </cell>
          <cell r="C140">
            <v>6.3761020845889731E-9</v>
          </cell>
          <cell r="D140">
            <v>6.3761020845889731E-9</v>
          </cell>
          <cell r="E140">
            <v>2.6213774132071537E-7</v>
          </cell>
          <cell r="F140">
            <v>-4.4313430917852802E-4</v>
          </cell>
          <cell r="G140">
            <v>5.6491487194792212E-5</v>
          </cell>
          <cell r="H140">
            <v>-4.7845003675744974E-3</v>
          </cell>
          <cell r="I140">
            <v>-8.6331968309178806E-3</v>
          </cell>
          <cell r="J140">
            <v>-5.8610934069767486E-5</v>
          </cell>
        </row>
        <row r="141">
          <cell r="A141" t="str">
            <v>LAC</v>
          </cell>
          <cell r="B141" t="str">
            <v>Manufacture of basic iron and steel and of ferro-alloys and first products thereof</v>
          </cell>
          <cell r="C141">
            <v>1.3771331078220665E-8</v>
          </cell>
          <cell r="D141">
            <v>1.3771331078220665E-8</v>
          </cell>
          <cell r="E141">
            <v>1.4719802888998441E-6</v>
          </cell>
          <cell r="F141">
            <v>-2.598543328872631E-3</v>
          </cell>
          <cell r="G141">
            <v>2.3571354469542291E-4</v>
          </cell>
          <cell r="H141">
            <v>-0.39957593801805541</v>
          </cell>
          <cell r="I141">
            <v>-5.6652982841441286</v>
          </cell>
          <cell r="J141">
            <v>-1.0383754241167736E-4</v>
          </cell>
        </row>
        <row r="142">
          <cell r="A142" t="str">
            <v>LAC</v>
          </cell>
          <cell r="B142" t="str">
            <v xml:space="preserve">Recycling Steel </v>
          </cell>
          <cell r="C142">
            <v>7.0252047521656167E-9</v>
          </cell>
          <cell r="D142">
            <v>7.0252047521656167E-9</v>
          </cell>
          <cell r="E142">
            <v>1.5132689819476649E-6</v>
          </cell>
          <cell r="F142">
            <v>-1.6696589705022912E-3</v>
          </cell>
          <cell r="G142">
            <v>2.9486269969460516E-4</v>
          </cell>
          <cell r="H142">
            <v>0.76508573972594829</v>
          </cell>
          <cell r="I142">
            <v>0.26176408159470599</v>
          </cell>
          <cell r="J142">
            <v>-1.0792651278088542E-4</v>
          </cell>
        </row>
        <row r="143">
          <cell r="A143" t="str">
            <v>LAC</v>
          </cell>
          <cell r="B143" t="str">
            <v>Re-processing of secondary preciuos metals into new preciuos metals</v>
          </cell>
          <cell r="C143">
            <v>6.387539872096745E-9</v>
          </cell>
          <cell r="D143">
            <v>6.387539872096745E-9</v>
          </cell>
          <cell r="E143">
            <v>2.7117591133937954E-7</v>
          </cell>
          <cell r="F143">
            <v>-4.4615500642389316E-4</v>
          </cell>
          <cell r="G143">
            <v>5.6752848822817923E-5</v>
          </cell>
          <cell r="H143">
            <v>-5.6172604992782331E-3</v>
          </cell>
          <cell r="I143">
            <v>-8.6408087215060232E-3</v>
          </cell>
          <cell r="J143">
            <v>-5.8576461595739967E-5</v>
          </cell>
        </row>
        <row r="144">
          <cell r="A144" t="str">
            <v>LAC</v>
          </cell>
          <cell r="B144" t="str">
            <v>Manufacturing aluminium production</v>
          </cell>
          <cell r="C144">
            <v>1.4563598786318487E-8</v>
          </cell>
          <cell r="D144">
            <v>1.4563598786318487E-8</v>
          </cell>
          <cell r="E144">
            <v>2.8910587618401037E-6</v>
          </cell>
          <cell r="F144">
            <v>-1.0296490059091929E-3</v>
          </cell>
          <cell r="G144">
            <v>1.7686209599045421E-4</v>
          </cell>
          <cell r="H144">
            <v>-2.5698115358392094E-2</v>
          </cell>
          <cell r="I144">
            <v>-0.1334159683630112</v>
          </cell>
          <cell r="J144">
            <v>-1.0315774432475251E-4</v>
          </cell>
        </row>
        <row r="145">
          <cell r="A145" t="str">
            <v>LAC</v>
          </cell>
          <cell r="B145" t="str">
            <v>Re-processing of secondary aluminium into new aluminium</v>
          </cell>
          <cell r="C145">
            <v>6.3878689291377128E-9</v>
          </cell>
          <cell r="D145">
            <v>6.3878689291377128E-9</v>
          </cell>
          <cell r="E145">
            <v>2.7117614233058182E-7</v>
          </cell>
          <cell r="F145">
            <v>-4.4615500623168124E-4</v>
          </cell>
          <cell r="G145">
            <v>5.6752849058017072E-5</v>
          </cell>
          <cell r="H145">
            <v>-5.6172604990954098E-3</v>
          </cell>
          <cell r="I145">
            <v>-8.6408087213872328E-3</v>
          </cell>
          <cell r="J145">
            <v>-5.8576461555718615E-5</v>
          </cell>
        </row>
        <row r="146">
          <cell r="A146" t="str">
            <v>LAC</v>
          </cell>
          <cell r="B146" t="str">
            <v>Re-processing of secondary lead into new lead, zinc and tin</v>
          </cell>
          <cell r="C146">
            <v>6.3875074559000585E-9</v>
          </cell>
          <cell r="D146">
            <v>6.3875074559000585E-9</v>
          </cell>
          <cell r="E146">
            <v>2.711759834828287E-7</v>
          </cell>
          <cell r="F146">
            <v>-4.4615500667247675E-4</v>
          </cell>
          <cell r="G146">
            <v>5.6752848749857236E-5</v>
          </cell>
          <cell r="H146">
            <v>-5.6172604993018193E-3</v>
          </cell>
          <cell r="I146">
            <v>-8.6408087216375239E-3</v>
          </cell>
          <cell r="J146">
            <v>-5.8576461829883326E-5</v>
          </cell>
        </row>
        <row r="147">
          <cell r="A147" t="str">
            <v>LAC</v>
          </cell>
          <cell r="B147" t="str">
            <v>Re-processing of secondary copper into new copper</v>
          </cell>
          <cell r="C147">
            <v>6.3878019727369116E-9</v>
          </cell>
          <cell r="D147">
            <v>6.3878019727369116E-9</v>
          </cell>
          <cell r="E147">
            <v>2.7117599151384035E-7</v>
          </cell>
          <cell r="F147">
            <v>-4.4615500644374761E-4</v>
          </cell>
          <cell r="G147">
            <v>5.6752848777818512E-5</v>
          </cell>
          <cell r="H147">
            <v>-5.6172604991293973E-3</v>
          </cell>
          <cell r="I147">
            <v>-8.6408087215222567E-3</v>
          </cell>
          <cell r="J147">
            <v>-5.8576461703193225E-5</v>
          </cell>
        </row>
        <row r="148">
          <cell r="A148" t="str">
            <v>LAC</v>
          </cell>
          <cell r="B148" t="str">
            <v>Re-processing of secondary other non-ferrous metals into new other non-ferrous metals</v>
          </cell>
          <cell r="C148">
            <v>6.3874953039006672E-9</v>
          </cell>
          <cell r="D148">
            <v>6.3874953039006672E-9</v>
          </cell>
          <cell r="E148">
            <v>2.7117595854002376E-7</v>
          </cell>
          <cell r="F148">
            <v>-4.4615500675121043E-4</v>
          </cell>
          <cell r="G148">
            <v>5.675284862941075E-5</v>
          </cell>
          <cell r="H148">
            <v>-5.617260499528859E-3</v>
          </cell>
          <cell r="I148">
            <v>-8.6408087216842122E-3</v>
          </cell>
          <cell r="J148">
            <v>-5.8576461658793797E-5</v>
          </cell>
        </row>
        <row r="149">
          <cell r="A149" t="str">
            <v>LAC</v>
          </cell>
          <cell r="B149" t="str">
            <v>Recycling of waste and scrap</v>
          </cell>
          <cell r="C149">
            <v>2.1863316376710896E-8</v>
          </cell>
          <cell r="D149">
            <v>2.1863316376710896E-8</v>
          </cell>
          <cell r="E149">
            <v>7.2870481932495013E-2</v>
          </cell>
          <cell r="F149">
            <v>1.4967647660470575E-2</v>
          </cell>
          <cell r="G149">
            <v>6.0229573645259008E-4</v>
          </cell>
          <cell r="H149">
            <v>0.15444072286016539</v>
          </cell>
          <cell r="I149">
            <v>-1.6232908700379193E-2</v>
          </cell>
          <cell r="J149">
            <v>-5.7206826933893229E-5</v>
          </cell>
        </row>
        <row r="150">
          <cell r="A150" t="str">
            <v>LAC</v>
          </cell>
          <cell r="B150" t="str">
            <v>Recycling of bottles by direct reuse</v>
          </cell>
          <cell r="C150">
            <v>3.0636526222338856E-8</v>
          </cell>
          <cell r="D150">
            <v>3.0636526222338856E-8</v>
          </cell>
          <cell r="E150">
            <v>1.659355818868198E-3</v>
          </cell>
          <cell r="F150">
            <v>4.2746283663899357E-5</v>
          </cell>
          <cell r="G150">
            <v>1.0262890618699637E-3</v>
          </cell>
          <cell r="H150">
            <v>-2.8728869737537441E-3</v>
          </cell>
          <cell r="I150">
            <v>-2.2160044056377635E-2</v>
          </cell>
          <cell r="J150">
            <v>-6.0045840338732741E-5</v>
          </cell>
        </row>
        <row r="151">
          <cell r="A151" t="str">
            <v>LAC</v>
          </cell>
          <cell r="B151" t="str">
            <v>Production power non-renewable</v>
          </cell>
          <cell r="C151">
            <v>-7.5432071890390751E-6</v>
          </cell>
          <cell r="D151">
            <v>-7.5432071890390751E-6</v>
          </cell>
          <cell r="E151">
            <v>7.572303529364878E-7</v>
          </cell>
          <cell r="F151">
            <v>-1.3989853518989177E-3</v>
          </cell>
          <cell r="G151">
            <v>3.6046012755375136E-4</v>
          </cell>
          <cell r="H151">
            <v>-7.8691287624250063E-3</v>
          </cell>
          <cell r="I151">
            <v>-2.8824969763362029E-2</v>
          </cell>
          <cell r="J151">
            <v>-2.7193582665882485E-2</v>
          </cell>
        </row>
        <row r="152">
          <cell r="A152" t="str">
            <v>LAC</v>
          </cell>
          <cell r="B152" t="str">
            <v>Production power renewable</v>
          </cell>
          <cell r="C152">
            <v>2.0417924193880016E-5</v>
          </cell>
          <cell r="D152">
            <v>2.0417924193880016E-5</v>
          </cell>
          <cell r="E152">
            <v>6.2479593167623732E-7</v>
          </cell>
          <cell r="F152">
            <v>-1.2775560977809214E-3</v>
          </cell>
          <cell r="G152">
            <v>1.9260697047772859E-4</v>
          </cell>
          <cell r="H152">
            <v>-1.451171761142858E-2</v>
          </cell>
          <cell r="I152">
            <v>-3.4367055940574182E-2</v>
          </cell>
          <cell r="J152">
            <v>-5.0548058276917137E-5</v>
          </cell>
        </row>
        <row r="153">
          <cell r="A153" t="str">
            <v>LAC</v>
          </cell>
          <cell r="B153" t="str">
            <v>Production of electricity by biomass and waste</v>
          </cell>
          <cell r="C153">
            <v>2.12025715136367E-8</v>
          </cell>
          <cell r="D153">
            <v>2.12025715136367E-8</v>
          </cell>
          <cell r="E153">
            <v>1.8752603639055887E-4</v>
          </cell>
          <cell r="F153">
            <v>1.1054420453024035E-4</v>
          </cell>
          <cell r="G153">
            <v>1.2510816418624805E-3</v>
          </cell>
          <cell r="H153">
            <v>-9.8565333600967794E-3</v>
          </cell>
          <cell r="I153">
            <v>-2.984464197957841E-2</v>
          </cell>
          <cell r="J153">
            <v>-6.3968941985939685E-5</v>
          </cell>
        </row>
        <row r="154">
          <cell r="A154" t="str">
            <v>LAC</v>
          </cell>
          <cell r="B154" t="str">
            <v>Production power</v>
          </cell>
          <cell r="C154">
            <v>7.7928180486779153E-8</v>
          </cell>
          <cell r="D154">
            <v>7.7928180486779153E-8</v>
          </cell>
          <cell r="E154">
            <v>5.0376218439019287E-6</v>
          </cell>
          <cell r="F154">
            <v>-6.3621957158707882E-4</v>
          </cell>
          <cell r="G154">
            <v>1.7688068059446233E-3</v>
          </cell>
          <cell r="H154">
            <v>-1.1377627151959304E-2</v>
          </cell>
          <cell r="I154">
            <v>-4.6011182524487937E-2</v>
          </cell>
          <cell r="J154">
            <v>-1.1195936711024614E-4</v>
          </cell>
        </row>
        <row r="155">
          <cell r="A155" t="str">
            <v>LAC</v>
          </cell>
          <cell r="B155" t="str">
            <v xml:space="preserve">Manufacturing </v>
          </cell>
          <cell r="C155">
            <v>3.2082660373733168E-9</v>
          </cell>
          <cell r="D155">
            <v>3.2082660373733168E-9</v>
          </cell>
          <cell r="E155">
            <v>7.1161653195989644E-8</v>
          </cell>
          <cell r="F155">
            <v>-2.4092716003304269E-4</v>
          </cell>
          <cell r="G155">
            <v>4.655091834759209E-5</v>
          </cell>
          <cell r="H155">
            <v>-7.980699716851155E-4</v>
          </cell>
          <cell r="I155">
            <v>-3.6605982488893923E-3</v>
          </cell>
          <cell r="J155">
            <v>-9.0792362753187976E-6</v>
          </cell>
        </row>
        <row r="156">
          <cell r="A156" t="str">
            <v>LAC</v>
          </cell>
          <cell r="B156" t="str">
            <v>Recycling construction material into aggregates</v>
          </cell>
          <cell r="C156" t="e">
            <v>#DIV/0!</v>
          </cell>
          <cell r="D156" t="e">
            <v>#DIV/0!</v>
          </cell>
          <cell r="E156" t="e">
            <v>#DIV/0!</v>
          </cell>
          <cell r="F156" t="e">
            <v>#DIV/0!</v>
          </cell>
          <cell r="G156" t="e">
            <v>#DIV/0!</v>
          </cell>
          <cell r="H156" t="e">
            <v>#DIV/0!</v>
          </cell>
          <cell r="I156" t="e">
            <v>#DIV/0!</v>
          </cell>
          <cell r="J156" t="e">
            <v>#DIV/0!</v>
          </cell>
        </row>
        <row r="157">
          <cell r="A157" t="str">
            <v>LAC</v>
          </cell>
          <cell r="B157" t="str">
            <v>Service</v>
          </cell>
          <cell r="C157">
            <v>3.0082615454346215E-8</v>
          </cell>
          <cell r="D157">
            <v>3.0082615454346215E-8</v>
          </cell>
          <cell r="E157">
            <v>3.1010048707707711E-7</v>
          </cell>
          <cell r="F157">
            <v>-4.656929579534559E-4</v>
          </cell>
          <cell r="G157">
            <v>9.3026086807608899E-5</v>
          </cell>
          <cell r="H157">
            <v>-4.3940042080606746E-3</v>
          </cell>
          <cell r="I157">
            <v>-1.1342720516890071E-2</v>
          </cell>
          <cell r="J157">
            <v>-5.3841048834154943E-5</v>
          </cell>
        </row>
        <row r="158">
          <cell r="A158" t="str">
            <v>LAC</v>
          </cell>
          <cell r="B158" t="str">
            <v>Waste treatment incineration</v>
          </cell>
          <cell r="C158">
            <v>3.0625728593709836E-8</v>
          </cell>
          <cell r="D158">
            <v>3.0625728593709836E-8</v>
          </cell>
          <cell r="E158">
            <v>1.6576209914684371E-3</v>
          </cell>
          <cell r="F158">
            <v>4.2393154221888927E-5</v>
          </cell>
          <cell r="G158">
            <v>1.025709242415345E-3</v>
          </cell>
          <cell r="H158">
            <v>-2.8751030045748439E-3</v>
          </cell>
          <cell r="I158">
            <v>-2.2149858955729858E-2</v>
          </cell>
          <cell r="J158">
            <v>-6.0061923613318449E-5</v>
          </cell>
        </row>
        <row r="159">
          <cell r="A159" t="str">
            <v>LAC</v>
          </cell>
          <cell r="B159" t="str">
            <v xml:space="preserve">Waste treatment hazardous </v>
          </cell>
          <cell r="C159">
            <v>1.3644371617370188E-8</v>
          </cell>
          <cell r="D159">
            <v>1.3644371617370188E-8</v>
          </cell>
          <cell r="E159">
            <v>8.9201496705812062E-5</v>
          </cell>
          <cell r="F159">
            <v>9.7539611507750524E-3</v>
          </cell>
          <cell r="G159">
            <v>0.93659637486269132</v>
          </cell>
          <cell r="H159">
            <v>-5.1411839709033548E-2</v>
          </cell>
          <cell r="I159">
            <v>-0.3239453831355949</v>
          </cell>
          <cell r="J159">
            <v>-4.2870139017961369E-5</v>
          </cell>
        </row>
        <row r="160">
          <cell r="A160" t="str">
            <v>LAC</v>
          </cell>
          <cell r="B160" t="str">
            <v>Biogasification</v>
          </cell>
          <cell r="C160">
            <v>3.0641595737838275E-8</v>
          </cell>
          <cell r="D160">
            <v>3.0641595737838275E-8</v>
          </cell>
          <cell r="E160">
            <v>1.6594615836803407E-3</v>
          </cell>
          <cell r="F160">
            <v>4.2745762723111203E-5</v>
          </cell>
          <cell r="G160">
            <v>1.0263546868821227E-3</v>
          </cell>
          <cell r="H160">
            <v>-2.8731016179678491E-3</v>
          </cell>
          <cell r="I160">
            <v>-2.2161514193473439E-2</v>
          </cell>
          <cell r="J160">
            <v>-6.0056253071786511E-5</v>
          </cell>
        </row>
        <row r="161">
          <cell r="A161" t="str">
            <v>LAC</v>
          </cell>
          <cell r="B161" t="str">
            <v>Composting</v>
          </cell>
          <cell r="C161">
            <v>1.620074991762244E-8</v>
          </cell>
          <cell r="D161">
            <v>1.620074991762244E-8</v>
          </cell>
          <cell r="E161">
            <v>2.1854504484972227E-4</v>
          </cell>
          <cell r="F161">
            <v>1.4639097593063425E-2</v>
          </cell>
          <cell r="G161">
            <v>3.2918431214911711E-2</v>
          </cell>
          <cell r="H161">
            <v>-5.6730358119681183E-2</v>
          </cell>
          <cell r="I161">
            <v>-0.33145988563628953</v>
          </cell>
          <cell r="J161">
            <v>-4.4415923395663197E-5</v>
          </cell>
        </row>
        <row r="162">
          <cell r="A162" t="str">
            <v>LAC</v>
          </cell>
          <cell r="B162" t="str">
            <v>Waste water treatment</v>
          </cell>
          <cell r="C162">
            <v>1.2404983108372258E-8</v>
          </cell>
          <cell r="D162">
            <v>1.2404983108372258E-8</v>
          </cell>
          <cell r="E162">
            <v>4.3509527926644084E-5</v>
          </cell>
          <cell r="F162">
            <v>6.4270592771761802E-3</v>
          </cell>
          <cell r="G162">
            <v>9.9597866024481348E-3</v>
          </cell>
          <cell r="H162">
            <v>-5.0789984605455404E-2</v>
          </cell>
          <cell r="I162">
            <v>-0.32058651566923879</v>
          </cell>
          <cell r="J162">
            <v>-4.1011704014486916E-5</v>
          </cell>
        </row>
        <row r="163">
          <cell r="A163" t="str">
            <v>LAC</v>
          </cell>
          <cell r="B163" t="str">
            <v>Waste treatment landfill</v>
          </cell>
          <cell r="C163">
            <v>1.2717337352496934E-8</v>
          </cell>
          <cell r="D163">
            <v>1.2717337352496934E-8</v>
          </cell>
          <cell r="E163">
            <v>4.3465794853493427E-5</v>
          </cell>
          <cell r="F163">
            <v>0.11694617760357462</v>
          </cell>
          <cell r="G163">
            <v>1.1453579689176253E-2</v>
          </cell>
          <cell r="H163">
            <v>-4.9651157761552718E-2</v>
          </cell>
          <cell r="I163">
            <v>-0.33398542162353967</v>
          </cell>
          <cell r="J163">
            <v>-3.9910268749219753E-5</v>
          </cell>
        </row>
        <row r="208">
          <cell r="C208" t="str">
            <v>Intervention 6</v>
          </cell>
          <cell r="D208" t="str">
            <v>Intervention 7</v>
          </cell>
          <cell r="E208" t="str">
            <v>Intervention 8</v>
          </cell>
          <cell r="F208" t="str">
            <v>Intervention 9</v>
          </cell>
          <cell r="G208" t="str">
            <v>Intervention 10</v>
          </cell>
          <cell r="H208" t="str">
            <v>Intervention 11</v>
          </cell>
          <cell r="I208" t="str">
            <v>Intervention 12</v>
          </cell>
          <cell r="J208" t="str">
            <v>Intervention 13</v>
          </cell>
        </row>
        <row r="209">
          <cell r="A209" t="str">
            <v>LAC</v>
          </cell>
          <cell r="B209" t="str">
            <v>Agriculture</v>
          </cell>
          <cell r="C209">
            <v>9.5650029834359884E-6</v>
          </cell>
          <cell r="D209">
            <v>9.5650029834359884E-6</v>
          </cell>
          <cell r="E209">
            <v>3.3822300611063838E-4</v>
          </cell>
          <cell r="F209">
            <v>-0.59265181599766947</v>
          </cell>
          <cell r="G209">
            <v>6.2956614012364298E-2</v>
          </cell>
          <cell r="H209">
            <v>-13.291228497982956</v>
          </cell>
          <cell r="I209">
            <v>-14.794668154994724</v>
          </cell>
          <cell r="J209">
            <v>-4.3638536997605115E-2</v>
          </cell>
        </row>
        <row r="210">
          <cell r="A210" t="str">
            <v>LAC</v>
          </cell>
          <cell r="B210" t="str">
            <v>Organic composting</v>
          </cell>
          <cell r="C210">
            <v>1.5780016182631584E-12</v>
          </cell>
          <cell r="D210">
            <v>1.5780016182631584E-12</v>
          </cell>
          <cell r="E210">
            <v>3.5603700543340722E-10</v>
          </cell>
          <cell r="F210">
            <v>-1.0095689109979045E-6</v>
          </cell>
          <cell r="G210">
            <v>1.2652846299865406E-7</v>
          </cell>
          <cell r="H210">
            <v>-1.0414017415999455E-5</v>
          </cell>
          <cell r="I210">
            <v>-1.471809030599569E-5</v>
          </cell>
          <cell r="J210">
            <v>-9.5215965001393954E-8</v>
          </cell>
        </row>
        <row r="211">
          <cell r="A211" t="str">
            <v>LAC</v>
          </cell>
          <cell r="B211" t="str">
            <v>Mining</v>
          </cell>
          <cell r="C211">
            <v>9.2462898464873433E-5</v>
          </cell>
          <cell r="D211">
            <v>9.2462898464873433E-5</v>
          </cell>
          <cell r="E211">
            <v>3.6441713018575683E-3</v>
          </cell>
          <cell r="F211">
            <v>-1.4512293128937017</v>
          </cell>
          <cell r="G211">
            <v>0.15191036769829225</v>
          </cell>
          <cell r="H211">
            <v>-8.71805872679397</v>
          </cell>
          <cell r="I211">
            <v>-24.687334856993402</v>
          </cell>
          <cell r="J211">
            <v>-2.2957126341934782</v>
          </cell>
        </row>
        <row r="212">
          <cell r="A212" t="str">
            <v>LAC</v>
          </cell>
          <cell r="B212" t="str">
            <v>Manufacture</v>
          </cell>
          <cell r="C212">
            <v>4.6406988985836506E-5</v>
          </cell>
          <cell r="D212">
            <v>4.6406988985836506E-5</v>
          </cell>
          <cell r="E212">
            <v>2.4374579079449177E-3</v>
          </cell>
          <cell r="F212">
            <v>-4.4789986410178244</v>
          </cell>
          <cell r="G212">
            <v>0.51092002796940506</v>
          </cell>
          <cell r="H212">
            <v>-47.622489136992954</v>
          </cell>
          <cell r="I212">
            <v>-85.866147948079742</v>
          </cell>
          <cell r="J212">
            <v>-0.60259748704265803</v>
          </cell>
        </row>
        <row r="213">
          <cell r="A213" t="str">
            <v>LAC</v>
          </cell>
          <cell r="B213" t="str">
            <v>Re-processing of secondary wood material into new wood material</v>
          </cell>
          <cell r="C213">
            <v>3.4108024564438733E-14</v>
          </cell>
          <cell r="D213">
            <v>3.4108024564438733E-14</v>
          </cell>
          <cell r="E213">
            <v>1.4022530966245617E-12</v>
          </cell>
          <cell r="F213">
            <v>-2.3704572038986751E-9</v>
          </cell>
          <cell r="G213">
            <v>3.0218976604899639E-10</v>
          </cell>
          <cell r="H213">
            <v>-2.5593715335969248E-8</v>
          </cell>
          <cell r="I213">
            <v>-4.6181537289940143E-8</v>
          </cell>
          <cell r="J213">
            <v>-3.1352731597999312E-10</v>
          </cell>
        </row>
        <row r="214">
          <cell r="A214" t="str">
            <v>LAC</v>
          </cell>
          <cell r="B214" t="str">
            <v>Manufacturing of paper and pulp</v>
          </cell>
          <cell r="C214">
            <v>3.4641016100067645E-6</v>
          </cell>
          <cell r="D214">
            <v>3.4641016100067645E-6</v>
          </cell>
          <cell r="E214">
            <v>3.3338110006297939E-4</v>
          </cell>
          <cell r="F214">
            <v>-0.44675015350003378</v>
          </cell>
          <cell r="G214">
            <v>4.1414502600673586E-2</v>
          </cell>
          <cell r="H214">
            <v>-190.98674922949795</v>
          </cell>
          <cell r="I214">
            <v>-2.2168240250975941</v>
          </cell>
          <cell r="J214">
            <v>-1.0061343800771283E-2</v>
          </cell>
        </row>
        <row r="215">
          <cell r="A215" t="str">
            <v>LAC</v>
          </cell>
          <cell r="B215" t="str">
            <v>Re-processing of secondary paper into new pulp</v>
          </cell>
          <cell r="C215">
            <v>1.5030999448578664E-14</v>
          </cell>
          <cell r="D215">
            <v>1.5030999448578664E-14</v>
          </cell>
          <cell r="E215">
            <v>1.1583169861641152E-12</v>
          </cell>
          <cell r="F215">
            <v>-1.8401457509988582E-9</v>
          </cell>
          <cell r="G215">
            <v>1.5653917100283757E-10</v>
          </cell>
          <cell r="H215">
            <v>-3.3679789592400578E-7</v>
          </cell>
          <cell r="I215">
            <v>-1.7880521181002718E-8</v>
          </cell>
          <cell r="J215">
            <v>-1.1890276900550743E-10</v>
          </cell>
        </row>
        <row r="216">
          <cell r="A216" t="str">
            <v>LAC</v>
          </cell>
          <cell r="B216" t="str">
            <v>Re-processing of secondary plastic into new plastic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</row>
        <row r="217">
          <cell r="A217" t="str">
            <v>LAC</v>
          </cell>
          <cell r="B217" t="str">
            <v>P&amp;N Fertilizer</v>
          </cell>
          <cell r="C217">
            <v>2.5547979021212086E-7</v>
          </cell>
          <cell r="D217">
            <v>2.5547979021212086E-7</v>
          </cell>
          <cell r="E217">
            <v>4.3634399844449945E-6</v>
          </cell>
          <cell r="F217">
            <v>-1.7246010080270935E-2</v>
          </cell>
          <cell r="G217">
            <v>6.7884602003687178E-4</v>
          </cell>
          <cell r="H217">
            <v>-0.13570200407002631</v>
          </cell>
          <cell r="I217">
            <v>-0.1951738900302189</v>
          </cell>
          <cell r="J217">
            <v>-1.1047412499465281E-3</v>
          </cell>
        </row>
        <row r="218">
          <cell r="A218" t="str">
            <v>LAC</v>
          </cell>
          <cell r="B218" t="str">
            <v>Manufacture of rubber and plastic products (25)</v>
          </cell>
          <cell r="C218">
            <v>3.0218998290365562E-6</v>
          </cell>
          <cell r="D218">
            <v>3.0218998290365562E-6</v>
          </cell>
          <cell r="E218">
            <v>6.5298798290314153E-5</v>
          </cell>
          <cell r="F218">
            <v>-0.13468960180034628</v>
          </cell>
          <cell r="G218">
            <v>2.0324578899817425E-2</v>
          </cell>
          <cell r="H218">
            <v>-31.736331591500857</v>
          </cell>
          <cell r="I218">
            <v>-2.0349428040008206</v>
          </cell>
          <cell r="J218">
            <v>-7.2710739004833158E-3</v>
          </cell>
        </row>
        <row r="219">
          <cell r="A219" t="str">
            <v>LAC</v>
          </cell>
          <cell r="B219" t="str">
            <v>Manufacturing of glass</v>
          </cell>
          <cell r="C219">
            <v>1.7384099919581786E-6</v>
          </cell>
          <cell r="D219">
            <v>1.7384099919581786E-6</v>
          </cell>
          <cell r="E219">
            <v>5.0973960242117755E-5</v>
          </cell>
          <cell r="F219">
            <v>-3.7876741119362123E-2</v>
          </cell>
          <cell r="G219">
            <v>5.1451189501676708E-3</v>
          </cell>
          <cell r="H219">
            <v>-0.45872744238931773</v>
          </cell>
          <cell r="I219">
            <v>-1.2326412811999035</v>
          </cell>
          <cell r="J219">
            <v>-2.9045024493825622E-3</v>
          </cell>
        </row>
        <row r="220">
          <cell r="A220" t="str">
            <v>LAC</v>
          </cell>
          <cell r="B220" t="str">
            <v>Re-processing of secondary glass into new glass</v>
          </cell>
          <cell r="C220">
            <v>3.7082966905521708E-15</v>
          </cell>
          <cell r="D220">
            <v>3.7082966905521708E-15</v>
          </cell>
          <cell r="E220">
            <v>1.5245679610247087E-13</v>
          </cell>
          <cell r="F220">
            <v>-2.5772269390079766E-10</v>
          </cell>
          <cell r="G220">
            <v>3.285491089664817E-11</v>
          </cell>
          <cell r="H220">
            <v>-2.7826198468016545E-9</v>
          </cell>
          <cell r="I220">
            <v>-5.020985055101347E-9</v>
          </cell>
          <cell r="J220">
            <v>-3.4087561000598326E-11</v>
          </cell>
        </row>
        <row r="221">
          <cell r="A221" t="str">
            <v>LAC</v>
          </cell>
          <cell r="B221" t="str">
            <v>Manufacturing construction</v>
          </cell>
          <cell r="C221">
            <v>1.1511983757372946E-6</v>
          </cell>
          <cell r="D221">
            <v>1.1511983757372946E-6</v>
          </cell>
          <cell r="E221">
            <v>5.1827599236276001E-5</v>
          </cell>
          <cell r="F221">
            <v>-19.755230716500591</v>
          </cell>
          <cell r="G221">
            <v>1.0209866699369741E-2</v>
          </cell>
          <cell r="H221">
            <v>-0.36816081690085412</v>
          </cell>
          <cell r="I221">
            <v>-1.1550598693011125</v>
          </cell>
          <cell r="J221">
            <v>-4.0227929002867313E-3</v>
          </cell>
        </row>
        <row r="222">
          <cell r="A222" t="str">
            <v>LAC</v>
          </cell>
          <cell r="B222" t="str">
            <v>Re-processing Fly-ash into clinker</v>
          </cell>
          <cell r="C222">
            <v>4.9240939017231034E-15</v>
          </cell>
          <cell r="D222">
            <v>4.9240939017231034E-15</v>
          </cell>
          <cell r="E222">
            <v>2.0244199925353173E-13</v>
          </cell>
          <cell r="F222">
            <v>-3.4222083030073253E-10</v>
          </cell>
          <cell r="G222">
            <v>4.3626871700733899E-11</v>
          </cell>
          <cell r="H222">
            <v>-3.6949422656999773E-9</v>
          </cell>
          <cell r="I222">
            <v>-6.667188088196733E-9</v>
          </cell>
          <cell r="J222">
            <v>-4.5263664100484921E-11</v>
          </cell>
        </row>
        <row r="223">
          <cell r="A223" t="str">
            <v>LAC</v>
          </cell>
          <cell r="B223" t="str">
            <v>Manufacture of basic iron and steel and of ferro-alloys and first products thereof</v>
          </cell>
          <cell r="C223">
            <v>1.7519996617920697E-6</v>
          </cell>
          <cell r="D223">
            <v>1.7519996617920697E-6</v>
          </cell>
          <cell r="E223">
            <v>1.8726649977907073E-4</v>
          </cell>
          <cell r="F223">
            <v>-0.33058874319976894</v>
          </cell>
          <cell r="G223">
            <v>2.9987664100190159E-2</v>
          </cell>
          <cell r="H223">
            <v>-50.834367737699722</v>
          </cell>
          <cell r="I223">
            <v>-720.74374084789997</v>
          </cell>
          <cell r="J223">
            <v>-1.3210294499003794E-2</v>
          </cell>
        </row>
        <row r="224">
          <cell r="A224" t="str">
            <v>LAC</v>
          </cell>
          <cell r="B224" t="str">
            <v xml:space="preserve">Recycling Steel </v>
          </cell>
          <cell r="C224">
            <v>2.6692987376009114E-7</v>
          </cell>
          <cell r="D224">
            <v>2.6692987376009114E-7</v>
          </cell>
          <cell r="E224">
            <v>5.7498210026096785E-5</v>
          </cell>
          <cell r="F224">
            <v>-6.3440408349833888E-2</v>
          </cell>
          <cell r="G224">
            <v>1.1203611280052428E-2</v>
          </cell>
          <cell r="H224">
            <v>29.07021889400994</v>
          </cell>
          <cell r="I224">
            <v>9.9459952727302152</v>
          </cell>
          <cell r="J224">
            <v>-4.1007787599482981E-3</v>
          </cell>
        </row>
        <row r="225">
          <cell r="A225" t="str">
            <v>LAC</v>
          </cell>
          <cell r="B225" t="str">
            <v>Re-processing of secondary preciuos metals into new preciuos metals</v>
          </cell>
          <cell r="C225">
            <v>2.029799939240462E-12</v>
          </cell>
          <cell r="D225">
            <v>2.029799939240462E-12</v>
          </cell>
          <cell r="E225">
            <v>8.6172902147296782E-11</v>
          </cell>
          <cell r="F225">
            <v>-1.4177686919608634E-7</v>
          </cell>
          <cell r="G225">
            <v>1.8034631704688664E-8</v>
          </cell>
          <cell r="H225">
            <v>-1.7850244770981072E-6</v>
          </cell>
          <cell r="I225">
            <v>-2.7458322560958148E-6</v>
          </cell>
          <cell r="J225">
            <v>-1.8614130098404402E-8</v>
          </cell>
        </row>
        <row r="226">
          <cell r="A226" t="str">
            <v>LAC</v>
          </cell>
          <cell r="B226" t="str">
            <v>Manufacturing aluminium production</v>
          </cell>
          <cell r="C226">
            <v>8.1431949183752295E-8</v>
          </cell>
          <cell r="D226">
            <v>8.1431949183752295E-8</v>
          </cell>
          <cell r="E226">
            <v>1.6165272995749547E-5</v>
          </cell>
          <cell r="F226">
            <v>-5.7572531869709564E-3</v>
          </cell>
          <cell r="G226">
            <v>9.889193889875969E-4</v>
          </cell>
          <cell r="H226">
            <v>-0.14369028251098825</v>
          </cell>
          <cell r="I226">
            <v>-0.74599159970296114</v>
          </cell>
          <cell r="J226">
            <v>-5.768035989603959E-4</v>
          </cell>
        </row>
        <row r="227">
          <cell r="A227" t="str">
            <v>LAC</v>
          </cell>
          <cell r="B227" t="str">
            <v>Re-processing of secondary aluminium into new aluminium</v>
          </cell>
          <cell r="C227">
            <v>2.029203194364726E-12</v>
          </cell>
          <cell r="D227">
            <v>2.029203194364726E-12</v>
          </cell>
          <cell r="E227">
            <v>8.6143203681388059E-11</v>
          </cell>
          <cell r="F227">
            <v>-1.417278866974736E-7</v>
          </cell>
          <cell r="G227">
            <v>1.8028401001235483E-8</v>
          </cell>
          <cell r="H227">
            <v>-1.7844077696005378E-6</v>
          </cell>
          <cell r="I227">
            <v>-2.7448835994980936E-6</v>
          </cell>
          <cell r="J227">
            <v>-1.8607699096839792E-8</v>
          </cell>
        </row>
        <row r="228">
          <cell r="A228" t="str">
            <v>LAC</v>
          </cell>
          <cell r="B228" t="str">
            <v>Re-processing of secondary lead into new lead, zinc and tin</v>
          </cell>
          <cell r="C228">
            <v>2.0262957978189888E-12</v>
          </cell>
          <cell r="D228">
            <v>2.0262957978189888E-12</v>
          </cell>
          <cell r="E228">
            <v>8.6024597167888572E-11</v>
          </cell>
          <cell r="F228">
            <v>-1.4153283130202698E-7</v>
          </cell>
          <cell r="G228">
            <v>1.8003588994619513E-8</v>
          </cell>
          <cell r="H228">
            <v>-1.7819519466041878E-6</v>
          </cell>
          <cell r="I228">
            <v>-2.7411059045009956E-6</v>
          </cell>
          <cell r="J228">
            <v>-1.8582090005603291E-8</v>
          </cell>
        </row>
        <row r="229">
          <cell r="A229" t="str">
            <v>LAC</v>
          </cell>
          <cell r="B229" t="str">
            <v>Re-processing of secondary copper into new copper</v>
          </cell>
          <cell r="C229">
            <v>2.02800276571935E-12</v>
          </cell>
          <cell r="D229">
            <v>2.02800276571935E-12</v>
          </cell>
          <cell r="E229">
            <v>8.6093097928507945E-11</v>
          </cell>
          <cell r="F229">
            <v>-1.4164552859796675E-7</v>
          </cell>
          <cell r="G229">
            <v>1.8017924596769319E-8</v>
          </cell>
          <cell r="H229">
            <v>-1.7833708490996858E-6</v>
          </cell>
          <cell r="I229">
            <v>-2.7432885459019452E-6</v>
          </cell>
          <cell r="J229">
            <v>-1.8596886197652651E-8</v>
          </cell>
        </row>
        <row r="230">
          <cell r="A230" t="str">
            <v>LAC</v>
          </cell>
          <cell r="B230" t="str">
            <v>Re-processing of secondary other non-ferrous metals into new other non-ferrous metals</v>
          </cell>
          <cell r="C230">
            <v>2.0296958558319034E-12</v>
          </cell>
          <cell r="D230">
            <v>2.0296958558319034E-12</v>
          </cell>
          <cell r="E230">
            <v>8.616909963343744E-11</v>
          </cell>
          <cell r="F230">
            <v>-1.4177058849790258E-7</v>
          </cell>
          <cell r="G230">
            <v>1.8033832697994523E-8</v>
          </cell>
          <cell r="H230">
            <v>-1.7849453994994713E-6</v>
          </cell>
          <cell r="I230">
            <v>-2.745710614100727E-6</v>
          </cell>
          <cell r="J230">
            <v>-1.8613305501069544E-8</v>
          </cell>
        </row>
        <row r="231">
          <cell r="A231" t="str">
            <v>LAC</v>
          </cell>
          <cell r="B231" t="str">
            <v>Recycling of waste and scrap</v>
          </cell>
          <cell r="C231">
            <v>3.621398292352751E-9</v>
          </cell>
          <cell r="D231">
            <v>3.621398292352751E-9</v>
          </cell>
          <cell r="E231">
            <v>1.2070128533398616E-2</v>
          </cell>
          <cell r="F231">
            <v>2.4792127938972897E-3</v>
          </cell>
          <cell r="G231">
            <v>9.9763124399743219E-5</v>
          </cell>
          <cell r="H231">
            <v>2.5581268660197054E-2</v>
          </cell>
          <cell r="I231">
            <v>-2.6887882348027858E-3</v>
          </cell>
          <cell r="J231">
            <v>-9.4756304029885996E-6</v>
          </cell>
        </row>
        <row r="232">
          <cell r="A232" t="str">
            <v>LAC</v>
          </cell>
          <cell r="B232" t="str">
            <v>Recycling of bottles by direct reuse</v>
          </cell>
          <cell r="C232">
            <v>1.1193101556727925E-8</v>
          </cell>
          <cell r="D232">
            <v>1.1193101556727925E-8</v>
          </cell>
          <cell r="E232">
            <v>6.0624817789545205E-4</v>
          </cell>
          <cell r="F232">
            <v>1.5617419897751006E-5</v>
          </cell>
          <cell r="G232">
            <v>3.7495627319827918E-4</v>
          </cell>
          <cell r="H232">
            <v>-1.0496136352031726E-3</v>
          </cell>
          <cell r="I232">
            <v>-8.0962058761002709E-3</v>
          </cell>
          <cell r="J232">
            <v>-2.1937839299823736E-5</v>
          </cell>
        </row>
        <row r="233">
          <cell r="A233" t="str">
            <v>LAC</v>
          </cell>
          <cell r="B233" t="str">
            <v>Production power non-renewable</v>
          </cell>
          <cell r="C233">
            <v>-6.8315288081066683E-4</v>
          </cell>
          <cell r="D233">
            <v>-6.8315288081066683E-4</v>
          </cell>
          <cell r="E233">
            <v>6.8578799982788041E-5</v>
          </cell>
          <cell r="F233">
            <v>-0.12669953899057873</v>
          </cell>
          <cell r="G233">
            <v>3.2645182398482575E-2</v>
          </cell>
          <cell r="H233">
            <v>-0.71267006842026603</v>
          </cell>
          <cell r="I233">
            <v>-2.6105422587006615</v>
          </cell>
          <cell r="J233">
            <v>-2.4627951840902824</v>
          </cell>
        </row>
        <row r="234">
          <cell r="A234" t="str">
            <v>LAC</v>
          </cell>
          <cell r="B234" t="str">
            <v>Production power renewable</v>
          </cell>
          <cell r="C234">
            <v>7.7364765020320192E-3</v>
          </cell>
          <cell r="D234">
            <v>7.7364765020320192E-3</v>
          </cell>
          <cell r="E234">
            <v>2.3673900432186201E-4</v>
          </cell>
          <cell r="F234">
            <v>-0.48407382830191636</v>
          </cell>
          <cell r="G234">
            <v>7.2979960503289476E-2</v>
          </cell>
          <cell r="H234">
            <v>-5.498578662496584</v>
          </cell>
          <cell r="I234">
            <v>-13.021887935501582</v>
          </cell>
          <cell r="J234">
            <v>-1.9152968801790848E-2</v>
          </cell>
        </row>
        <row r="235">
          <cell r="A235" t="str">
            <v>LAC</v>
          </cell>
          <cell r="B235" t="str">
            <v>Production of electricity by biomass and waste</v>
          </cell>
          <cell r="C235">
            <v>2.7971992722086725E-8</v>
          </cell>
          <cell r="D235">
            <v>2.7971992722086725E-8</v>
          </cell>
          <cell r="E235">
            <v>2.4739814799090709E-4</v>
          </cell>
          <cell r="F235">
            <v>1.4583805000256689E-4</v>
          </cell>
          <cell r="G235">
            <v>1.6505189740030346E-3</v>
          </cell>
          <cell r="H235">
            <v>-1.3003464190006753E-2</v>
          </cell>
          <cell r="I235">
            <v>-3.937324808498488E-2</v>
          </cell>
          <cell r="J235">
            <v>-8.4392535995903017E-5</v>
          </cell>
        </row>
        <row r="236">
          <cell r="A236" t="str">
            <v>LAC</v>
          </cell>
          <cell r="B236" t="str">
            <v>Production power</v>
          </cell>
          <cell r="C236">
            <v>2.395249975961633E-5</v>
          </cell>
          <cell r="D236">
            <v>2.395249975961633E-5</v>
          </cell>
          <cell r="E236">
            <v>1.5483953975490294E-3</v>
          </cell>
          <cell r="F236">
            <v>-0.19555248230244615</v>
          </cell>
          <cell r="G236">
            <v>0.54367167730015353</v>
          </cell>
          <cell r="H236">
            <v>-3.4970996361007565</v>
          </cell>
          <cell r="I236">
            <v>-14.142288854600338</v>
          </cell>
          <cell r="J236">
            <v>-3.4412541099300142E-2</v>
          </cell>
        </row>
        <row r="237">
          <cell r="A237" t="str">
            <v>LAC</v>
          </cell>
          <cell r="B237" t="str">
            <v xml:space="preserve">Manufacturing </v>
          </cell>
          <cell r="C237">
            <v>9.3450071290135384E-6</v>
          </cell>
          <cell r="D237">
            <v>9.3450071290135384E-6</v>
          </cell>
          <cell r="E237">
            <v>2.0727899391204119E-4</v>
          </cell>
          <cell r="F237">
            <v>-0.70177036500535905</v>
          </cell>
          <cell r="G237">
            <v>0.13559307699324563</v>
          </cell>
          <cell r="H237">
            <v>-2.3246107049635611</v>
          </cell>
          <cell r="I237">
            <v>-10.662556138995569</v>
          </cell>
          <cell r="J237">
            <v>-2.6445914001669735E-2</v>
          </cell>
        </row>
        <row r="238">
          <cell r="A238" t="str">
            <v>LAC</v>
          </cell>
          <cell r="B238" t="str">
            <v>Recycling construction material into aggregates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</row>
        <row r="239">
          <cell r="A239" t="str">
            <v>LAC</v>
          </cell>
          <cell r="B239" t="str">
            <v>Service</v>
          </cell>
          <cell r="C239">
            <v>8.5696997120976448E-4</v>
          </cell>
          <cell r="D239">
            <v>8.5696997120976448E-4</v>
          </cell>
          <cell r="E239">
            <v>8.8338996283710003E-3</v>
          </cell>
          <cell r="F239">
            <v>-13.266295989975333</v>
          </cell>
          <cell r="G239">
            <v>2.6500542499125004</v>
          </cell>
          <cell r="H239">
            <v>-125.17294799024239</v>
          </cell>
          <cell r="I239">
            <v>-323.12253200029954</v>
          </cell>
          <cell r="J239">
            <v>-1.5337816001847386</v>
          </cell>
        </row>
        <row r="240">
          <cell r="A240" t="str">
            <v>LAC</v>
          </cell>
          <cell r="B240" t="str">
            <v>Waste treatment incineration</v>
          </cell>
          <cell r="C240">
            <v>7.8359988719967077E-8</v>
          </cell>
          <cell r="D240">
            <v>7.8359988719967077E-8</v>
          </cell>
          <cell r="E240">
            <v>4.2412431689911045E-3</v>
          </cell>
          <cell r="F240">
            <v>1.0846850798884589E-4</v>
          </cell>
          <cell r="G240">
            <v>2.6244131439909779E-3</v>
          </cell>
          <cell r="H240">
            <v>-7.3563323830114768E-3</v>
          </cell>
          <cell r="I240">
            <v>-5.6673352035005564E-2</v>
          </cell>
          <cell r="J240">
            <v>-1.5367639801411315E-4</v>
          </cell>
        </row>
        <row r="241">
          <cell r="A241" t="str">
            <v>LAC</v>
          </cell>
          <cell r="B241" t="str">
            <v xml:space="preserve">Waste treatment hazardous </v>
          </cell>
          <cell r="C241">
            <v>1.1237705166422529E-7</v>
          </cell>
          <cell r="D241">
            <v>1.1237705166422529E-7</v>
          </cell>
          <cell r="E241">
            <v>7.3467664799409249E-4</v>
          </cell>
          <cell r="F241">
            <v>8.0335058800073966E-2</v>
          </cell>
          <cell r="G241">
            <v>7.7139455123369771</v>
          </cell>
          <cell r="H241">
            <v>-0.4234354742859523</v>
          </cell>
          <cell r="I241">
            <v>-2.6680618263629867</v>
          </cell>
          <cell r="J241">
            <v>-3.5308477094986301E-4</v>
          </cell>
        </row>
        <row r="242">
          <cell r="A242" t="str">
            <v>LAC</v>
          </cell>
          <cell r="B242" t="str">
            <v>Biogasification</v>
          </cell>
          <cell r="C242">
            <v>2.2389599507732783E-8</v>
          </cell>
          <cell r="D242">
            <v>2.2389599507732783E-8</v>
          </cell>
          <cell r="E242">
            <v>1.2125569625993649E-3</v>
          </cell>
          <cell r="F242">
            <v>3.1234029592042134E-5</v>
          </cell>
          <cell r="G242">
            <v>7.499501849963508E-4</v>
          </cell>
          <cell r="H242">
            <v>-2.099355239906231E-3</v>
          </cell>
          <cell r="I242">
            <v>-1.6193263285700255E-2</v>
          </cell>
          <cell r="J242">
            <v>-4.3882683712581638E-5</v>
          </cell>
        </row>
        <row r="243">
          <cell r="A243" t="str">
            <v>LAC</v>
          </cell>
          <cell r="B243" t="str">
            <v>Composting</v>
          </cell>
          <cell r="C243">
            <v>4.5353033328865422E-8</v>
          </cell>
          <cell r="D243">
            <v>4.5353033328865422E-8</v>
          </cell>
          <cell r="E243">
            <v>6.1180382101611031E-4</v>
          </cell>
          <cell r="F243">
            <v>4.0981280769017303E-2</v>
          </cell>
          <cell r="G243">
            <v>9.2153185230017698E-2</v>
          </cell>
          <cell r="H243">
            <v>-0.15881325467296392</v>
          </cell>
          <cell r="I243">
            <v>-0.92790218458299023</v>
          </cell>
          <cell r="J243">
            <v>-1.2433972898406864E-4</v>
          </cell>
        </row>
        <row r="244">
          <cell r="A244" t="str">
            <v>LAC</v>
          </cell>
          <cell r="B244" t="str">
            <v>Waste water treatment</v>
          </cell>
          <cell r="C244">
            <v>2.4397991182922851E-7</v>
          </cell>
          <cell r="D244">
            <v>2.4397991182922851E-7</v>
          </cell>
          <cell r="E244">
            <v>8.5574084982908971E-4</v>
          </cell>
          <cell r="F244">
            <v>0.12640673042983508</v>
          </cell>
          <cell r="G244">
            <v>0.19588804239992896</v>
          </cell>
          <cell r="H244">
            <v>-0.99893211120001979</v>
          </cell>
          <cell r="I244">
            <v>-6.3052620985699832</v>
          </cell>
          <cell r="J244">
            <v>-8.0661391007197381E-4</v>
          </cell>
        </row>
        <row r="245">
          <cell r="A245" t="str">
            <v>LAC</v>
          </cell>
          <cell r="B245" t="str">
            <v>Waste treatment landfill</v>
          </cell>
          <cell r="C245">
            <v>5.2855011745123193E-7</v>
          </cell>
          <cell r="D245">
            <v>5.2855011745123193E-7</v>
          </cell>
          <cell r="E245">
            <v>1.8064985097225872E-3</v>
          </cell>
          <cell r="F245">
            <v>4.8604447766501835</v>
          </cell>
          <cell r="G245">
            <v>0.47602660227948945</v>
          </cell>
          <cell r="H245">
            <v>-2.0635707411902331</v>
          </cell>
          <cell r="I245">
            <v>-13.880895735730519</v>
          </cell>
          <cell r="J245">
            <v>-1.6587259306106716E-3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9D56-F57B-4957-9D16-BC75358F5CFA}">
  <dimension ref="A1:BS127"/>
  <sheetViews>
    <sheetView zoomScale="53" zoomScaleNormal="83" workbookViewId="0">
      <selection activeCell="B40" sqref="B40"/>
    </sheetView>
  </sheetViews>
  <sheetFormatPr defaultRowHeight="14.5" x14ac:dyDescent="0.35"/>
  <cols>
    <col min="1" max="1" width="8.81640625" bestFit="1" customWidth="1"/>
    <col min="2" max="2" width="12.54296875" bestFit="1" customWidth="1"/>
    <col min="4" max="4" width="10.453125" bestFit="1" customWidth="1"/>
    <col min="5" max="5" width="12.54296875" bestFit="1" customWidth="1"/>
    <col min="6" max="6" width="8.90625" bestFit="1" customWidth="1"/>
    <col min="7" max="7" width="14" bestFit="1" customWidth="1"/>
    <col min="8" max="8" width="9.54296875" bestFit="1" customWidth="1"/>
    <col min="9" max="9" width="8.81640625" bestFit="1" customWidth="1"/>
    <col min="10" max="10" width="13.08984375" bestFit="1" customWidth="1"/>
    <col min="11" max="11" width="26.81640625" customWidth="1"/>
    <col min="12" max="12" width="12" bestFit="1" customWidth="1"/>
    <col min="13" max="13" width="9.54296875" bestFit="1" customWidth="1"/>
    <col min="14" max="14" width="17.81640625" customWidth="1"/>
    <col min="15" max="15" width="21.453125" customWidth="1"/>
    <col min="16" max="16" width="27.54296875" customWidth="1"/>
    <col min="17" max="17" width="8.81640625" bestFit="1" customWidth="1"/>
    <col min="18" max="21" width="9.54296875" bestFit="1" customWidth="1"/>
    <col min="22" max="22" width="8.81640625" bestFit="1" customWidth="1"/>
    <col min="23" max="23" width="9.54296875" bestFit="1" customWidth="1"/>
    <col min="24" max="24" width="14" bestFit="1" customWidth="1"/>
    <col min="25" max="29" width="9.54296875" bestFit="1" customWidth="1"/>
    <col min="30" max="30" width="8.81640625" bestFit="1" customWidth="1"/>
    <col min="31" max="33" width="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J1" t="s">
        <v>68</v>
      </c>
      <c r="K1" t="s">
        <v>2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35">
      <c r="A2" t="s">
        <v>40</v>
      </c>
      <c r="B2" t="s">
        <v>4</v>
      </c>
      <c r="C2" t="s">
        <v>5</v>
      </c>
      <c r="D2">
        <v>-652.02818124870805</v>
      </c>
      <c r="E2">
        <v>-994.31687725908796</v>
      </c>
      <c r="F2">
        <v>1.3934622983564899</v>
      </c>
      <c r="G2">
        <v>2.3077070311344899E-2</v>
      </c>
      <c r="H2">
        <v>0.29997644555639602</v>
      </c>
      <c r="K2" t="s">
        <v>5</v>
      </c>
      <c r="L2">
        <v>-4.3740017885213499E-2</v>
      </c>
      <c r="M2">
        <v>-6.6701776465536294E-2</v>
      </c>
      <c r="N2" s="1">
        <v>9.3477655729447804E-5</v>
      </c>
      <c r="O2" s="1">
        <v>1.5480795110004701E-6</v>
      </c>
      <c r="P2" s="1">
        <v>2.0123325143200599E-5</v>
      </c>
    </row>
    <row r="3" spans="1:16" x14ac:dyDescent="0.35">
      <c r="A3" t="s">
        <v>40</v>
      </c>
      <c r="B3" t="s">
        <v>4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K3" t="s">
        <v>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40</v>
      </c>
      <c r="B4" t="s">
        <v>4</v>
      </c>
      <c r="C4" t="s">
        <v>7</v>
      </c>
      <c r="D4">
        <v>-1.2774105165412</v>
      </c>
      <c r="E4">
        <v>-1.97276032020354</v>
      </c>
      <c r="F4">
        <v>1.73436066720641</v>
      </c>
      <c r="G4">
        <v>2.8397351757092699E-2</v>
      </c>
      <c r="H4">
        <v>7.7570214813192706E-2</v>
      </c>
      <c r="K4" t="s">
        <v>7</v>
      </c>
      <c r="L4">
        <v>-8.7534743185939596E-4</v>
      </c>
      <c r="M4">
        <v>-1.35183690567977E-3</v>
      </c>
      <c r="N4">
        <v>1.1884731934625799E-3</v>
      </c>
      <c r="O4" s="1">
        <v>1.9459326982413101E-5</v>
      </c>
      <c r="P4" s="1">
        <v>5.3155103583588303E-5</v>
      </c>
    </row>
    <row r="5" spans="1:16" x14ac:dyDescent="0.35">
      <c r="A5" t="s">
        <v>40</v>
      </c>
      <c r="B5" t="s">
        <v>4</v>
      </c>
      <c r="C5" t="s">
        <v>8</v>
      </c>
      <c r="D5">
        <v>-17.271709511584</v>
      </c>
      <c r="E5">
        <v>-26.568703354651898</v>
      </c>
      <c r="F5">
        <v>4.7107903469090999</v>
      </c>
      <c r="G5">
        <v>5.0868476108689699E-2</v>
      </c>
      <c r="H5">
        <v>0.72331431208840502</v>
      </c>
      <c r="K5" t="s">
        <v>8</v>
      </c>
      <c r="L5">
        <v>-1.4661526612740801E-3</v>
      </c>
      <c r="M5">
        <v>-2.2553514522635999E-3</v>
      </c>
      <c r="N5">
        <v>3.9988733015645998E-4</v>
      </c>
      <c r="O5" s="1">
        <v>4.3180990027931504E-6</v>
      </c>
      <c r="P5" s="1">
        <v>6.1400361260901593E-5</v>
      </c>
    </row>
    <row r="6" spans="1:16" x14ac:dyDescent="0.35">
      <c r="A6" t="s">
        <v>40</v>
      </c>
      <c r="B6" t="s">
        <v>4</v>
      </c>
      <c r="C6" t="s">
        <v>9</v>
      </c>
      <c r="D6">
        <v>-2.9892245546013899E-2</v>
      </c>
      <c r="E6">
        <v>-4.5789603409322102E-2</v>
      </c>
      <c r="F6">
        <v>3.9942306848230703E-3</v>
      </c>
      <c r="G6" s="1">
        <v>4.7483545433157901E-5</v>
      </c>
      <c r="H6">
        <v>6.5164768530179198E-4</v>
      </c>
      <c r="K6" t="s">
        <v>9</v>
      </c>
      <c r="L6">
        <v>-1.2325681457209399E-3</v>
      </c>
      <c r="M6">
        <v>-1.8880751692155601E-3</v>
      </c>
      <c r="N6">
        <v>1.64696944603545E-4</v>
      </c>
      <c r="O6" s="1">
        <v>1.9579226811771501E-6</v>
      </c>
      <c r="P6" s="1">
        <v>2.6869850841247799E-5</v>
      </c>
    </row>
    <row r="7" spans="1:16" x14ac:dyDescent="0.35">
      <c r="A7" t="s">
        <v>40</v>
      </c>
      <c r="B7" t="s">
        <v>4</v>
      </c>
      <c r="C7" t="s">
        <v>10</v>
      </c>
      <c r="D7">
        <v>-2.1284505153053201E-2</v>
      </c>
      <c r="E7">
        <v>-3.2824215775731601E-2</v>
      </c>
      <c r="F7">
        <v>1.3613666455629199E-2</v>
      </c>
      <c r="G7">
        <v>2.2531791947955001E-4</v>
      </c>
      <c r="H7">
        <v>1.14848040196458E-3</v>
      </c>
      <c r="K7" t="s">
        <v>10</v>
      </c>
      <c r="L7">
        <v>-7.6080655590158805E-4</v>
      </c>
      <c r="M7">
        <v>-1.1732891309862499E-3</v>
      </c>
      <c r="N7">
        <v>4.8661533894323299E-4</v>
      </c>
      <c r="O7" s="1">
        <v>8.0539034881454305E-6</v>
      </c>
      <c r="P7" s="1">
        <v>4.1051995940173699E-5</v>
      </c>
    </row>
    <row r="8" spans="1:16" x14ac:dyDescent="0.35">
      <c r="A8" t="s">
        <v>40</v>
      </c>
      <c r="B8" t="s">
        <v>4</v>
      </c>
      <c r="C8" t="s">
        <v>11</v>
      </c>
      <c r="D8">
        <v>-7.4736665847813201E-4</v>
      </c>
      <c r="E8">
        <v>-1.1479988275975199E-3</v>
      </c>
      <c r="F8">
        <v>1.43099700029944E-4</v>
      </c>
      <c r="G8" s="1">
        <v>3.1167778606483399E-6</v>
      </c>
      <c r="H8" s="1">
        <v>2.6137288625729901E-5</v>
      </c>
      <c r="K8" t="s">
        <v>11</v>
      </c>
      <c r="L8">
        <v>-4.6123608545175202E-4</v>
      </c>
      <c r="M8">
        <v>-7.0848555971521701E-4</v>
      </c>
      <c r="N8" s="1">
        <v>8.83137409493736E-5</v>
      </c>
      <c r="O8" s="1">
        <v>1.9235142527315899E-6</v>
      </c>
      <c r="P8" s="1">
        <v>1.6130584035418599E-5</v>
      </c>
    </row>
    <row r="9" spans="1:16" x14ac:dyDescent="0.35">
      <c r="A9" t="s">
        <v>40</v>
      </c>
      <c r="B9" t="s">
        <v>4</v>
      </c>
      <c r="C9" t="s">
        <v>12</v>
      </c>
      <c r="D9">
        <v>-0.79377475703459699</v>
      </c>
      <c r="E9">
        <v>-1.22397027064695</v>
      </c>
      <c r="F9">
        <v>7.5299995822021501E-2</v>
      </c>
      <c r="G9">
        <v>5.8548519312253602E-3</v>
      </c>
      <c r="H9">
        <v>4.2331294140353699E-2</v>
      </c>
      <c r="K9" t="s">
        <v>12</v>
      </c>
      <c r="L9">
        <v>-2.0931532774737601E-3</v>
      </c>
      <c r="M9">
        <v>-3.2275621778471101E-3</v>
      </c>
      <c r="N9">
        <v>1.9856317129234499E-4</v>
      </c>
      <c r="O9" s="1">
        <v>1.5439017681278E-5</v>
      </c>
      <c r="P9">
        <v>1.11625982414369E-4</v>
      </c>
    </row>
    <row r="10" spans="1:16" x14ac:dyDescent="0.35">
      <c r="A10" t="s">
        <v>40</v>
      </c>
      <c r="B10" t="s">
        <v>4</v>
      </c>
      <c r="C10" t="s">
        <v>13</v>
      </c>
      <c r="D10">
        <v>-5.3343630000001996</v>
      </c>
      <c r="E10">
        <v>-5.3343630000001996</v>
      </c>
      <c r="F10">
        <v>-5.3343630000001996</v>
      </c>
      <c r="G10">
        <v>-5.3343630000001996</v>
      </c>
      <c r="H10">
        <v>-5.3343630000001996</v>
      </c>
      <c r="K10" t="s">
        <v>13</v>
      </c>
    </row>
    <row r="11" spans="1:16" x14ac:dyDescent="0.35">
      <c r="A11" t="s">
        <v>40</v>
      </c>
      <c r="B11" t="s">
        <v>4</v>
      </c>
      <c r="C11" t="s">
        <v>14</v>
      </c>
      <c r="D11">
        <v>-1.80219131294721</v>
      </c>
      <c r="E11">
        <v>-2.7736075769101598</v>
      </c>
      <c r="F11">
        <v>0.302798648479011</v>
      </c>
      <c r="G11">
        <v>4.2151801464882501E-3</v>
      </c>
      <c r="H11">
        <v>7.9625817746858701E-2</v>
      </c>
      <c r="K11" t="s">
        <v>14</v>
      </c>
      <c r="L11">
        <v>-2.31731431601115E-3</v>
      </c>
      <c r="M11">
        <v>-3.56639192454001E-3</v>
      </c>
      <c r="N11">
        <v>3.8934803311283103E-4</v>
      </c>
      <c r="O11" s="1">
        <v>5.4200113092590397E-6</v>
      </c>
      <c r="P11">
        <v>1.0238538276341201E-4</v>
      </c>
    </row>
    <row r="12" spans="1:16" x14ac:dyDescent="0.35">
      <c r="A12" t="s">
        <v>40</v>
      </c>
      <c r="B12" t="s">
        <v>4</v>
      </c>
      <c r="C12" t="s">
        <v>15</v>
      </c>
      <c r="D12">
        <v>-0.16668303529683001</v>
      </c>
      <c r="E12">
        <v>-0.25530131943668999</v>
      </c>
      <c r="F12">
        <v>0.10169123832051299</v>
      </c>
      <c r="G12">
        <v>5.4949083126842803E-4</v>
      </c>
      <c r="H12">
        <v>3.54811152025114E-3</v>
      </c>
      <c r="K12" t="s">
        <v>15</v>
      </c>
      <c r="L12">
        <v>-2.5599552767026201E-3</v>
      </c>
      <c r="M12">
        <v>-3.9209746731407296E-3</v>
      </c>
      <c r="N12">
        <v>1.56179674595838E-3</v>
      </c>
      <c r="O12" s="1">
        <v>8.4392028889239502E-6</v>
      </c>
      <c r="P12" s="1">
        <v>5.4492689027419802E-5</v>
      </c>
    </row>
    <row r="13" spans="1:16" x14ac:dyDescent="0.35">
      <c r="A13" t="s">
        <v>40</v>
      </c>
      <c r="B13" t="s">
        <v>4</v>
      </c>
      <c r="C13" t="s">
        <v>16</v>
      </c>
      <c r="D13">
        <v>-3.3918445009199398E-3</v>
      </c>
      <c r="E13">
        <v>-5.1957024869100001E-3</v>
      </c>
      <c r="F13">
        <v>4.53221534096104E-4</v>
      </c>
      <c r="G13" s="1">
        <v>5.38791246212921E-6</v>
      </c>
      <c r="H13" s="1">
        <v>7.3941839294433502E-5</v>
      </c>
      <c r="K13" t="s">
        <v>16</v>
      </c>
      <c r="L13">
        <v>-1.2325681458174201E-3</v>
      </c>
      <c r="M13">
        <v>-1.88807516935798E-3</v>
      </c>
      <c r="N13">
        <v>1.6469694461929699E-4</v>
      </c>
      <c r="O13" s="1">
        <v>1.9579226793579402E-6</v>
      </c>
      <c r="P13" s="1">
        <v>2.6869850823984999E-5</v>
      </c>
    </row>
    <row r="14" spans="1:16" x14ac:dyDescent="0.35">
      <c r="A14" t="s">
        <v>40</v>
      </c>
      <c r="B14" t="s">
        <v>4</v>
      </c>
      <c r="C14" t="s">
        <v>17</v>
      </c>
      <c r="D14">
        <v>-0.18121209363910001</v>
      </c>
      <c r="E14">
        <v>-0.28982821713878598</v>
      </c>
      <c r="F14">
        <v>4.46262273571882E-2</v>
      </c>
      <c r="G14">
        <v>1.3123031369772699E-3</v>
      </c>
      <c r="H14">
        <v>4.20263718671023E-2</v>
      </c>
      <c r="K14" t="s">
        <v>17</v>
      </c>
      <c r="L14">
        <v>-7.5460440376330499E-4</v>
      </c>
      <c r="M14">
        <v>-1.20690426668407E-3</v>
      </c>
      <c r="N14">
        <v>1.8583278307098499E-4</v>
      </c>
      <c r="O14" s="1">
        <v>5.4646999897875003E-6</v>
      </c>
      <c r="P14">
        <v>1.7500645044291299E-4</v>
      </c>
    </row>
    <row r="15" spans="1:16" x14ac:dyDescent="0.35">
      <c r="A15" t="s">
        <v>40</v>
      </c>
      <c r="B15" t="s">
        <v>4</v>
      </c>
      <c r="C15" t="s">
        <v>18</v>
      </c>
      <c r="D15" s="1">
        <v>-2.25970826712657E-9</v>
      </c>
      <c r="E15" s="1">
        <v>-3.46147114352014E-9</v>
      </c>
      <c r="F15" s="1">
        <v>3.0194439843760802E-10</v>
      </c>
      <c r="G15" s="1">
        <v>3.5895249179600599E-12</v>
      </c>
      <c r="H15" s="1">
        <v>4.9261393208228298E-11</v>
      </c>
      <c r="J15" s="1"/>
      <c r="K15" t="s">
        <v>18</v>
      </c>
      <c r="L15">
        <v>-8.21712097136937E-4</v>
      </c>
      <c r="M15">
        <v>-1.2587167794618601E-3</v>
      </c>
      <c r="N15">
        <v>1.0979796306820801E-4</v>
      </c>
      <c r="O15" s="1">
        <v>1.3052817883491099E-6</v>
      </c>
      <c r="P15" s="1">
        <v>1.7913233893894801E-5</v>
      </c>
    </row>
    <row r="16" spans="1:16" x14ac:dyDescent="0.35">
      <c r="A16" t="s">
        <v>40</v>
      </c>
      <c r="B16" t="s">
        <v>4</v>
      </c>
      <c r="C16" t="s">
        <v>19</v>
      </c>
      <c r="D16">
        <v>-0.12828896440363299</v>
      </c>
      <c r="E16">
        <v>-0.203062711746445</v>
      </c>
      <c r="F16">
        <v>1.3576887226126799</v>
      </c>
      <c r="G16">
        <v>1.90239565946725E-3</v>
      </c>
      <c r="H16">
        <v>2.31557503609423E-2</v>
      </c>
      <c r="K16" t="s">
        <v>19</v>
      </c>
      <c r="L16">
        <v>-8.1961457545249401E-4</v>
      </c>
      <c r="M16">
        <v>-1.29733028130658E-3</v>
      </c>
      <c r="N16">
        <v>8.6740232969663295E-3</v>
      </c>
      <c r="O16" s="1">
        <v>1.21540556355213E-5</v>
      </c>
      <c r="P16">
        <v>1.4793782605998699E-4</v>
      </c>
    </row>
    <row r="17" spans="1:16" x14ac:dyDescent="0.35">
      <c r="A17" t="s">
        <v>40</v>
      </c>
      <c r="B17" t="s">
        <v>4</v>
      </c>
      <c r="C17" t="s">
        <v>20</v>
      </c>
      <c r="D17">
        <v>-1.3681172788757801E-2</v>
      </c>
      <c r="E17">
        <v>-2.20612490630573E-2</v>
      </c>
      <c r="F17">
        <v>5.42112822205931</v>
      </c>
      <c r="G17">
        <v>1.8349326226085801E-4</v>
      </c>
      <c r="H17">
        <v>3.7319028507107801E-3</v>
      </c>
      <c r="K17" t="s">
        <v>20</v>
      </c>
      <c r="L17">
        <v>-7.6965377243197203E-4</v>
      </c>
      <c r="M17">
        <v>-1.2410868445356001E-3</v>
      </c>
      <c r="N17">
        <v>0.304973254220894</v>
      </c>
      <c r="O17" s="1">
        <v>1.0322673625784501E-5</v>
      </c>
      <c r="P17">
        <v>2.0994348596793701E-4</v>
      </c>
    </row>
    <row r="18" spans="1:16" x14ac:dyDescent="0.35">
      <c r="A18" t="s">
        <v>40</v>
      </c>
      <c r="B18" t="s">
        <v>4</v>
      </c>
      <c r="C18" t="s">
        <v>21</v>
      </c>
      <c r="D18">
        <v>0</v>
      </c>
      <c r="E18">
        <v>0</v>
      </c>
      <c r="F18">
        <v>0</v>
      </c>
      <c r="G18">
        <v>0</v>
      </c>
      <c r="H18">
        <v>0</v>
      </c>
      <c r="K18" t="s">
        <v>21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t="s">
        <v>40</v>
      </c>
      <c r="B19" t="s">
        <v>4</v>
      </c>
      <c r="C19" t="s">
        <v>22</v>
      </c>
      <c r="D19">
        <v>-2.34924299527199</v>
      </c>
      <c r="E19">
        <v>-3.7166032021310098</v>
      </c>
      <c r="F19">
        <v>0.89884187817761996</v>
      </c>
      <c r="G19">
        <v>1.2721453914309599E-2</v>
      </c>
      <c r="H19">
        <v>0.418120807674142</v>
      </c>
      <c r="K19" t="s">
        <v>22</v>
      </c>
      <c r="L19">
        <v>-2.31672389828592E-4</v>
      </c>
      <c r="M19">
        <v>-3.6651565956102698E-4</v>
      </c>
      <c r="N19" s="1">
        <v>8.8639977394798495E-5</v>
      </c>
      <c r="O19" s="1">
        <v>1.2545358811516001E-6</v>
      </c>
      <c r="P19" s="1">
        <v>4.1233302364076298E-5</v>
      </c>
    </row>
    <row r="20" spans="1:16" x14ac:dyDescent="0.35">
      <c r="A20" t="s">
        <v>40</v>
      </c>
      <c r="B20" t="s">
        <v>4</v>
      </c>
      <c r="C20" t="s">
        <v>23</v>
      </c>
      <c r="D20">
        <v>-3.9680684590354103E-3</v>
      </c>
      <c r="E20">
        <v>-6.07826738188665E-3</v>
      </c>
      <c r="F20">
        <v>5.3047117952509295E-4</v>
      </c>
      <c r="G20" s="1">
        <v>6.4757867094256102E-6</v>
      </c>
      <c r="H20" s="1">
        <v>8.6168329083313706E-5</v>
      </c>
      <c r="K20" t="s">
        <v>23</v>
      </c>
      <c r="L20">
        <v>-1.2439447433379501E-3</v>
      </c>
      <c r="M20">
        <v>-1.90546832454075E-3</v>
      </c>
      <c r="N20">
        <v>1.6629673657975801E-4</v>
      </c>
      <c r="O20" s="1">
        <v>2.0300861537019899E-6</v>
      </c>
      <c r="P20" s="1">
        <v>2.7012800084397499E-5</v>
      </c>
    </row>
    <row r="21" spans="1:16" x14ac:dyDescent="0.35">
      <c r="A21" t="s">
        <v>40</v>
      </c>
      <c r="B21" t="s">
        <v>4</v>
      </c>
      <c r="C21" t="s">
        <v>24</v>
      </c>
      <c r="D21">
        <v>-1.31233786194688E-3</v>
      </c>
      <c r="E21">
        <v>-2.0102325609126699E-3</v>
      </c>
      <c r="F21">
        <v>1.7543986973798901E-4</v>
      </c>
      <c r="G21" s="1">
        <v>2.1417019840652598E-6</v>
      </c>
      <c r="H21" s="1">
        <v>2.84979863454243E-5</v>
      </c>
      <c r="K21" t="s">
        <v>24</v>
      </c>
      <c r="L21">
        <v>-1.24394474333766E-3</v>
      </c>
      <c r="M21">
        <v>-1.9054683245392299E-3</v>
      </c>
      <c r="N21">
        <v>1.6629673658004701E-4</v>
      </c>
      <c r="O21" s="1">
        <v>2.03008615536017E-6</v>
      </c>
      <c r="P21" s="1">
        <v>2.7012800085998699E-5</v>
      </c>
    </row>
    <row r="22" spans="1:16" x14ac:dyDescent="0.35">
      <c r="A22" t="s">
        <v>40</v>
      </c>
      <c r="B22" t="s">
        <v>4</v>
      </c>
      <c r="C22" t="s">
        <v>25</v>
      </c>
      <c r="D22">
        <v>-2.1583996227848401E-4</v>
      </c>
      <c r="E22">
        <v>-3.3062257266170802E-4</v>
      </c>
      <c r="F22" s="1">
        <v>2.88545625058873E-5</v>
      </c>
      <c r="G22" s="1">
        <v>3.5224532369398899E-7</v>
      </c>
      <c r="H22" s="1">
        <v>4.6870584746797002E-6</v>
      </c>
      <c r="K22" t="s">
        <v>25</v>
      </c>
      <c r="L22">
        <v>-1.2439447433386E-3</v>
      </c>
      <c r="M22">
        <v>-1.9054683245400899E-3</v>
      </c>
      <c r="N22">
        <v>1.66296736580054E-4</v>
      </c>
      <c r="O22" s="1">
        <v>2.0300861532433402E-6</v>
      </c>
      <c r="P22" s="1">
        <v>2.7012800084536798E-5</v>
      </c>
    </row>
    <row r="23" spans="1:16" x14ac:dyDescent="0.35">
      <c r="A23" t="s">
        <v>40</v>
      </c>
      <c r="B23" t="s">
        <v>4</v>
      </c>
      <c r="C23" t="s">
        <v>26</v>
      </c>
      <c r="D23">
        <v>-2.7018757639650499E-3</v>
      </c>
      <c r="E23">
        <v>-4.1387197563616503E-3</v>
      </c>
      <c r="F23">
        <v>3.61200225811902E-4</v>
      </c>
      <c r="G23" s="1">
        <v>4.4093924623789198E-6</v>
      </c>
      <c r="H23" s="1">
        <v>5.86724050680165E-5</v>
      </c>
      <c r="K23" t="s">
        <v>26</v>
      </c>
      <c r="L23">
        <v>-1.24394474333891E-3</v>
      </c>
      <c r="M23">
        <v>-1.9054683245406101E-3</v>
      </c>
      <c r="N23">
        <v>1.6629673657998599E-4</v>
      </c>
      <c r="O23" s="1">
        <v>2.0300861525874398E-6</v>
      </c>
      <c r="P23" s="1">
        <v>2.7012800083761499E-5</v>
      </c>
    </row>
    <row r="24" spans="1:16" x14ac:dyDescent="0.35">
      <c r="A24" t="s">
        <v>40</v>
      </c>
      <c r="B24" t="s">
        <v>4</v>
      </c>
      <c r="C24" t="s">
        <v>27</v>
      </c>
      <c r="D24">
        <v>-0.171920812609485</v>
      </c>
      <c r="E24">
        <v>-0.32744870064755799</v>
      </c>
      <c r="F24">
        <v>1.6176631002030299</v>
      </c>
      <c r="G24">
        <v>13.8722130191105</v>
      </c>
      <c r="H24">
        <v>0.19275364518166199</v>
      </c>
      <c r="K24" t="s">
        <v>27</v>
      </c>
      <c r="L24">
        <v>-1.0061254695860699E-2</v>
      </c>
      <c r="M24">
        <v>-1.9163152657539199E-2</v>
      </c>
      <c r="N24">
        <v>9.4669866993987897E-2</v>
      </c>
      <c r="O24">
        <v>0.81183811466468803</v>
      </c>
      <c r="P24">
        <v>1.1280446435147E-2</v>
      </c>
    </row>
    <row r="25" spans="1:16" x14ac:dyDescent="0.35">
      <c r="A25" t="s">
        <v>40</v>
      </c>
      <c r="B25" t="s">
        <v>4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K25" t="s">
        <v>28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t="s">
        <v>40</v>
      </c>
      <c r="B26" t="s">
        <v>4</v>
      </c>
      <c r="C26" t="s">
        <v>29</v>
      </c>
      <c r="D26">
        <v>-0.53231004181549002</v>
      </c>
      <c r="E26">
        <v>-0.83537022368729796</v>
      </c>
      <c r="F26">
        <v>0.68482212325187897</v>
      </c>
      <c r="G26">
        <v>2.3267391735517502E-3</v>
      </c>
      <c r="H26">
        <v>7.3696195338206899E-2</v>
      </c>
      <c r="K26" t="s">
        <v>29</v>
      </c>
      <c r="L26">
        <v>-2.08789346951628E-3</v>
      </c>
      <c r="M26">
        <v>-3.2765942733609002E-3</v>
      </c>
      <c r="N26">
        <v>2.6860955582226802E-3</v>
      </c>
      <c r="O26" s="1">
        <v>9.12622934780255E-6</v>
      </c>
      <c r="P26">
        <v>2.8906049649189301E-4</v>
      </c>
    </row>
    <row r="27" spans="1:16" x14ac:dyDescent="0.35">
      <c r="A27" t="s">
        <v>40</v>
      </c>
      <c r="B27" t="s">
        <v>4</v>
      </c>
      <c r="C27" t="s">
        <v>30</v>
      </c>
      <c r="D27">
        <v>-0.64397940988909497</v>
      </c>
      <c r="E27">
        <v>-0.990411808260099</v>
      </c>
      <c r="F27">
        <v>0.37074944616878502</v>
      </c>
      <c r="G27">
        <v>1.58807372364844E-3</v>
      </c>
      <c r="H27">
        <v>2.63222284808E-2</v>
      </c>
      <c r="K27" t="s">
        <v>30</v>
      </c>
      <c r="L27">
        <v>-2.9731535917357798E-3</v>
      </c>
      <c r="M27">
        <v>-4.5725785324926202E-3</v>
      </c>
      <c r="N27">
        <v>1.7116929991608601E-3</v>
      </c>
      <c r="O27" s="1">
        <v>7.33189139731352E-6</v>
      </c>
      <c r="P27">
        <v>1.2152566828760899E-4</v>
      </c>
    </row>
    <row r="28" spans="1:16" x14ac:dyDescent="0.35">
      <c r="A28" t="s">
        <v>40</v>
      </c>
      <c r="B28" t="s">
        <v>4</v>
      </c>
      <c r="C28" t="s">
        <v>31</v>
      </c>
      <c r="D28">
        <v>-2.1261447210934498E-2</v>
      </c>
      <c r="E28">
        <v>-3.5327657947848902E-2</v>
      </c>
      <c r="F28">
        <v>1.22568738755172E-2</v>
      </c>
      <c r="G28">
        <v>1.94272864341902E-2</v>
      </c>
      <c r="H28">
        <v>9.0291007969830698E-3</v>
      </c>
      <c r="K28" t="s">
        <v>31</v>
      </c>
      <c r="L28">
        <v>-2.3448257498311499E-3</v>
      </c>
      <c r="M28">
        <v>-3.8961224612564399E-3</v>
      </c>
      <c r="N28">
        <v>1.3517533962112401E-3</v>
      </c>
      <c r="O28">
        <v>2.1425447208883799E-3</v>
      </c>
      <c r="P28">
        <v>9.9577737284488798E-4</v>
      </c>
    </row>
    <row r="29" spans="1:16" x14ac:dyDescent="0.35">
      <c r="A29" t="s">
        <v>40</v>
      </c>
      <c r="B29" t="s">
        <v>4</v>
      </c>
      <c r="C29" t="s">
        <v>32</v>
      </c>
      <c r="D29">
        <v>-0.746898690539466</v>
      </c>
      <c r="E29">
        <v>-1.24600186252665</v>
      </c>
      <c r="F29">
        <v>0.48292977945390297</v>
      </c>
      <c r="G29">
        <v>2.4697727684235199E-2</v>
      </c>
      <c r="H29">
        <v>0.33312484583368102</v>
      </c>
      <c r="K29" t="s">
        <v>32</v>
      </c>
      <c r="L29">
        <v>-1.94247897088435E-3</v>
      </c>
      <c r="M29">
        <v>-3.2405096518414401E-3</v>
      </c>
      <c r="N29">
        <v>1.25596811573691E-3</v>
      </c>
      <c r="O29" s="1">
        <v>6.4232026730051296E-5</v>
      </c>
      <c r="P29">
        <v>8.6636650446341498E-4</v>
      </c>
    </row>
    <row r="30" spans="1:16" x14ac:dyDescent="0.35">
      <c r="A30" t="s">
        <v>40</v>
      </c>
      <c r="B30" t="s">
        <v>4</v>
      </c>
      <c r="C30" t="s">
        <v>33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33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t="s">
        <v>40</v>
      </c>
      <c r="B31" t="s">
        <v>4</v>
      </c>
      <c r="C31" t="s">
        <v>34</v>
      </c>
      <c r="D31">
        <v>-110.383760177795</v>
      </c>
      <c r="E31">
        <v>-170.229857845613</v>
      </c>
      <c r="F31">
        <v>19.9170339036718</v>
      </c>
      <c r="G31">
        <v>0.36063433376330001</v>
      </c>
      <c r="H31">
        <v>5.9564427597506402</v>
      </c>
      <c r="K31" t="s">
        <v>34</v>
      </c>
      <c r="L31">
        <v>-1.2091811218427799E-3</v>
      </c>
      <c r="M31">
        <v>-1.8647555595982699E-3</v>
      </c>
      <c r="N31">
        <v>2.1817793994915801E-4</v>
      </c>
      <c r="O31" s="1">
        <v>3.9505107234235298E-6</v>
      </c>
      <c r="P31" s="1">
        <v>6.5248892833807398E-5</v>
      </c>
    </row>
    <row r="32" spans="1:16" x14ac:dyDescent="0.35">
      <c r="A32" t="s">
        <v>40</v>
      </c>
      <c r="B32" t="s">
        <v>4</v>
      </c>
      <c r="C32" t="s">
        <v>35</v>
      </c>
      <c r="D32">
        <v>-9.4502139216087799E-2</v>
      </c>
      <c r="E32">
        <v>-0.16070161988744899</v>
      </c>
      <c r="F32">
        <v>0.26765571710795899</v>
      </c>
      <c r="G32">
        <v>1.41336516760033</v>
      </c>
      <c r="H32">
        <v>5.0583636620196597E-2</v>
      </c>
      <c r="K32" t="s">
        <v>35</v>
      </c>
      <c r="L32">
        <v>-1.43168445732486E-3</v>
      </c>
      <c r="M32">
        <v>-2.43459051158295E-3</v>
      </c>
      <c r="N32">
        <v>4.0549191084596602E-3</v>
      </c>
      <c r="O32">
        <v>2.14121390241853E-2</v>
      </c>
      <c r="P32">
        <v>7.6632980951362004E-4</v>
      </c>
    </row>
    <row r="33" spans="1:71" x14ac:dyDescent="0.35">
      <c r="A33" t="s">
        <v>40</v>
      </c>
      <c r="B33" t="s">
        <v>4</v>
      </c>
      <c r="C33" t="s">
        <v>36</v>
      </c>
      <c r="D33">
        <v>-3.1338358111635302E-2</v>
      </c>
      <c r="E33">
        <v>-5.3293535147941398E-2</v>
      </c>
      <c r="F33">
        <v>8.8790854897078303E-2</v>
      </c>
      <c r="G33">
        <v>0.46909432665140199</v>
      </c>
      <c r="H33">
        <v>1.6781571430303899E-2</v>
      </c>
      <c r="K33" t="s">
        <v>36</v>
      </c>
      <c r="L33">
        <v>-1.4320692307080701E-3</v>
      </c>
      <c r="M33">
        <v>-2.4353551519566601E-3</v>
      </c>
      <c r="N33">
        <v>4.0574764897835401E-3</v>
      </c>
      <c r="O33">
        <v>2.1436207637432401E-2</v>
      </c>
      <c r="P33">
        <v>7.6686761963275999E-4</v>
      </c>
    </row>
    <row r="34" spans="1:71" x14ac:dyDescent="0.35">
      <c r="A34" t="s">
        <v>40</v>
      </c>
      <c r="B34" t="s">
        <v>4</v>
      </c>
      <c r="C34" t="s">
        <v>37</v>
      </c>
      <c r="D34">
        <v>-0.14964142126949401</v>
      </c>
      <c r="E34">
        <v>-0.30846112280271498</v>
      </c>
      <c r="F34">
        <v>7.2982950661459295E-2</v>
      </c>
      <c r="G34">
        <v>3.8212676677756102E-2</v>
      </c>
      <c r="H34">
        <v>0.24965720161035901</v>
      </c>
      <c r="K34" t="s">
        <v>37</v>
      </c>
      <c r="L34">
        <v>-1.0145450387343999E-2</v>
      </c>
      <c r="M34">
        <v>-2.0913173580350799E-2</v>
      </c>
      <c r="N34">
        <v>4.9481279900722604E-3</v>
      </c>
      <c r="O34">
        <v>2.5907587091383798E-3</v>
      </c>
      <c r="P34">
        <v>1.6926361239375302E-2</v>
      </c>
    </row>
    <row r="35" spans="1:71" x14ac:dyDescent="0.35">
      <c r="A35" t="s">
        <v>40</v>
      </c>
      <c r="B35" t="s">
        <v>4</v>
      </c>
      <c r="C35" t="s">
        <v>38</v>
      </c>
      <c r="D35">
        <v>-0.57909671208965596</v>
      </c>
      <c r="E35">
        <v>-1.14802626051141</v>
      </c>
      <c r="F35">
        <v>0.47803405749594602</v>
      </c>
      <c r="G35">
        <v>5.59110123327504E-2</v>
      </c>
      <c r="H35">
        <v>0.82413423427655996</v>
      </c>
      <c r="K35" t="s">
        <v>38</v>
      </c>
      <c r="L35">
        <v>-5.5104513060627996E-3</v>
      </c>
      <c r="M35">
        <v>-1.09241559735363E-2</v>
      </c>
      <c r="N35">
        <v>4.54877974866381E-3</v>
      </c>
      <c r="O35">
        <v>5.3202669692356899E-4</v>
      </c>
      <c r="P35">
        <v>7.84212977354533E-3</v>
      </c>
    </row>
    <row r="36" spans="1:71" x14ac:dyDescent="0.35">
      <c r="A36" t="s">
        <v>40</v>
      </c>
      <c r="B36" t="s">
        <v>4</v>
      </c>
      <c r="C36" t="s">
        <v>39</v>
      </c>
      <c r="D36">
        <v>-13.125813797389</v>
      </c>
      <c r="E36">
        <v>-27.935275708421099</v>
      </c>
      <c r="F36">
        <v>1.5610138132426601</v>
      </c>
      <c r="G36">
        <v>0.12734434265560901</v>
      </c>
      <c r="H36">
        <v>24.633432007604998</v>
      </c>
      <c r="K36" t="s">
        <v>39</v>
      </c>
      <c r="L36">
        <v>-5.5025255955373602E-2</v>
      </c>
      <c r="M36">
        <v>-0.11710860139929399</v>
      </c>
      <c r="N36">
        <v>6.5439892679747596E-3</v>
      </c>
      <c r="O36">
        <v>5.3384537959001797E-4</v>
      </c>
      <c r="P36">
        <v>0.103266808610935</v>
      </c>
    </row>
    <row r="37" spans="1:71" x14ac:dyDescent="0.35">
      <c r="A37" t="s">
        <v>46</v>
      </c>
      <c r="D37">
        <f>SUM(D2:D36)</f>
        <v>-807.8907757023162</v>
      </c>
      <c r="E37">
        <f t="shared" ref="E37:H37" si="0">SUM(E2:E36)</f>
        <v>-1240.0448301927026</v>
      </c>
      <c r="F37">
        <f t="shared" si="0"/>
        <v>36.279558049844262</v>
      </c>
      <c r="G37">
        <f t="shared" si="0"/>
        <v>11.1798284581515</v>
      </c>
      <c r="H37">
        <f t="shared" si="0"/>
        <v>28.747073688585964</v>
      </c>
    </row>
    <row r="38" spans="1:71" x14ac:dyDescent="0.35">
      <c r="A38" t="s">
        <v>47</v>
      </c>
      <c r="D38">
        <f>D37*1000</f>
        <v>-807890.7757023162</v>
      </c>
      <c r="E38">
        <f t="shared" ref="E38:H38" si="1">E37*1000</f>
        <v>-1240044.8301927026</v>
      </c>
      <c r="F38">
        <f t="shared" si="1"/>
        <v>36279.558049844265</v>
      </c>
      <c r="G38">
        <f t="shared" si="1"/>
        <v>11179.8284581515</v>
      </c>
      <c r="H38">
        <f t="shared" si="1"/>
        <v>28747.073688585962</v>
      </c>
    </row>
    <row r="44" spans="1:71" x14ac:dyDescent="0.35">
      <c r="A44" t="s">
        <v>0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  <c r="AP44" t="s">
        <v>40</v>
      </c>
      <c r="AQ44" t="s">
        <v>40</v>
      </c>
      <c r="AR44" t="s">
        <v>40</v>
      </c>
      <c r="AS44" t="s">
        <v>40</v>
      </c>
      <c r="AT44" t="s">
        <v>40</v>
      </c>
      <c r="AU44" t="s">
        <v>40</v>
      </c>
      <c r="AV44" t="s">
        <v>40</v>
      </c>
      <c r="AW44" t="s">
        <v>40</v>
      </c>
      <c r="AX44" t="s">
        <v>40</v>
      </c>
      <c r="AY44" t="s">
        <v>40</v>
      </c>
      <c r="AZ44" t="s">
        <v>40</v>
      </c>
      <c r="BA44" t="s">
        <v>40</v>
      </c>
      <c r="BB44" t="s">
        <v>40</v>
      </c>
      <c r="BC44" t="s">
        <v>40</v>
      </c>
      <c r="BD44" t="s">
        <v>40</v>
      </c>
      <c r="BE44" t="s">
        <v>40</v>
      </c>
      <c r="BF44" t="s">
        <v>40</v>
      </c>
      <c r="BG44" t="s">
        <v>40</v>
      </c>
      <c r="BH44" t="s">
        <v>40</v>
      </c>
      <c r="BI44" t="s">
        <v>40</v>
      </c>
      <c r="BJ44" t="s">
        <v>40</v>
      </c>
      <c r="BK44" t="s">
        <v>40</v>
      </c>
      <c r="BL44" t="s">
        <v>40</v>
      </c>
      <c r="BM44" t="s">
        <v>40</v>
      </c>
      <c r="BN44" t="s">
        <v>40</v>
      </c>
      <c r="BO44" t="s">
        <v>40</v>
      </c>
      <c r="BP44" t="s">
        <v>40</v>
      </c>
      <c r="BQ44" t="s">
        <v>40</v>
      </c>
      <c r="BR44" t="s">
        <v>40</v>
      </c>
      <c r="BS44" t="s">
        <v>40</v>
      </c>
    </row>
    <row r="45" spans="1:71" x14ac:dyDescent="0.35">
      <c r="A45" t="s">
        <v>1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  <c r="AV45" t="s">
        <v>4</v>
      </c>
      <c r="AW45" t="s">
        <v>4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 t="s">
        <v>4</v>
      </c>
      <c r="BR45" t="s">
        <v>4</v>
      </c>
      <c r="BS45" t="s">
        <v>4</v>
      </c>
    </row>
    <row r="46" spans="1:71" x14ac:dyDescent="0.35">
      <c r="A46" t="s">
        <v>2</v>
      </c>
      <c r="B46" t="s">
        <v>5</v>
      </c>
      <c r="C46" t="s">
        <v>6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  <c r="AE46" t="s">
        <v>34</v>
      </c>
      <c r="AF46" t="s">
        <v>35</v>
      </c>
      <c r="AG46" t="s">
        <v>36</v>
      </c>
      <c r="AH46" t="s">
        <v>37</v>
      </c>
      <c r="AI46" t="s">
        <v>38</v>
      </c>
      <c r="AJ46" t="s">
        <v>39</v>
      </c>
      <c r="AK46" t="s">
        <v>5</v>
      </c>
      <c r="AL46" t="s">
        <v>6</v>
      </c>
      <c r="AM46" t="s">
        <v>7</v>
      </c>
      <c r="AN46" t="s">
        <v>8</v>
      </c>
      <c r="AO46" t="s">
        <v>9</v>
      </c>
      <c r="AP46" t="s">
        <v>10</v>
      </c>
      <c r="AQ46" t="s">
        <v>11</v>
      </c>
      <c r="AR46" t="s">
        <v>12</v>
      </c>
      <c r="AS46" t="s">
        <v>13</v>
      </c>
      <c r="AT46" t="s">
        <v>14</v>
      </c>
      <c r="AU46" t="s">
        <v>15</v>
      </c>
      <c r="AV46" t="s">
        <v>16</v>
      </c>
      <c r="AW46" t="s">
        <v>17</v>
      </c>
      <c r="AX46" t="s">
        <v>18</v>
      </c>
      <c r="AY46" t="s">
        <v>19</v>
      </c>
      <c r="AZ46" t="s">
        <v>20</v>
      </c>
      <c r="BA46" t="s">
        <v>21</v>
      </c>
      <c r="BB46" t="s">
        <v>22</v>
      </c>
      <c r="BC46" t="s">
        <v>23</v>
      </c>
      <c r="BD46" t="s">
        <v>24</v>
      </c>
      <c r="BE46" t="s">
        <v>25</v>
      </c>
      <c r="BF46" t="s">
        <v>26</v>
      </c>
      <c r="BG46" t="s">
        <v>27</v>
      </c>
      <c r="BH46" t="s">
        <v>28</v>
      </c>
      <c r="BI46" t="s">
        <v>29</v>
      </c>
      <c r="BJ46" t="s">
        <v>30</v>
      </c>
      <c r="BK46" t="s">
        <v>31</v>
      </c>
      <c r="BL46" t="s">
        <v>32</v>
      </c>
      <c r="BM46" t="s">
        <v>33</v>
      </c>
      <c r="BN46" t="s">
        <v>34</v>
      </c>
      <c r="BO46" t="s">
        <v>35</v>
      </c>
      <c r="BP46" t="s">
        <v>36</v>
      </c>
      <c r="BQ46" t="s">
        <v>37</v>
      </c>
      <c r="BR46" t="s">
        <v>38</v>
      </c>
      <c r="BS46" t="s">
        <v>39</v>
      </c>
    </row>
    <row r="47" spans="1:71" x14ac:dyDescent="0.35">
      <c r="A47" t="s">
        <v>2</v>
      </c>
    </row>
    <row r="48" spans="1:71" x14ac:dyDescent="0.35">
      <c r="A48" t="s">
        <v>69</v>
      </c>
      <c r="B48" s="1">
        <v>-3.05454594473453E-6</v>
      </c>
      <c r="C48" s="1">
        <v>-3.0806684037914799E-7</v>
      </c>
      <c r="D48" s="1">
        <v>-2.5380870485165599E-5</v>
      </c>
      <c r="E48" s="1">
        <v>-3.8368561306994797E-5</v>
      </c>
      <c r="F48" s="1">
        <v>-3.6100597594466299E-12</v>
      </c>
      <c r="G48" s="1">
        <v>-2.1034582141817799E-5</v>
      </c>
      <c r="H48" s="1">
        <v>-5.0334037240281699E-11</v>
      </c>
      <c r="I48" s="1">
        <v>-6.4053294275776996E-5</v>
      </c>
      <c r="J48" s="1">
        <v>-2.2346606233949201E-8</v>
      </c>
      <c r="K48" s="1">
        <v>-3.3009554310434801E-5</v>
      </c>
      <c r="L48" s="1">
        <v>-2.8933117341521501E-5</v>
      </c>
      <c r="M48" s="1">
        <v>-1.30656241845893E-6</v>
      </c>
      <c r="N48" s="1">
        <v>-2.9656248967825501E-5</v>
      </c>
      <c r="O48" s="1">
        <v>-3.8900594335693297E-7</v>
      </c>
      <c r="P48" s="1">
        <v>-3.0649880161629097E-5</v>
      </c>
      <c r="Q48">
        <v>-3.3193479624118099E-4</v>
      </c>
      <c r="R48" s="1">
        <v>-2.072929190193E-5</v>
      </c>
      <c r="S48" s="1">
        <v>-1.1120656257985E-5</v>
      </c>
      <c r="T48" s="1">
        <v>-3.7654401575614897E-8</v>
      </c>
      <c r="U48" s="1">
        <v>-2.7542174440703299E-7</v>
      </c>
      <c r="V48">
        <v>0</v>
      </c>
      <c r="W48" s="1">
        <v>-2.1241145302844201E-5</v>
      </c>
      <c r="X48" s="1">
        <v>-1.0389768979435301E-5</v>
      </c>
      <c r="Y48" s="1">
        <v>-5.6164467188741003E-6</v>
      </c>
      <c r="Z48" s="1">
        <v>-2.39986233774118E-5</v>
      </c>
      <c r="AA48" s="1">
        <v>-2.4997275115271701E-5</v>
      </c>
      <c r="AB48" s="1">
        <v>-1.5568879104083698E-5</v>
      </c>
      <c r="AC48" s="1">
        <v>-2.1638377415203499E-5</v>
      </c>
      <c r="AE48" s="1">
        <v>-1.2162635907376E-5</v>
      </c>
      <c r="AF48" s="1">
        <v>-2.3958917962801401E-5</v>
      </c>
      <c r="AG48" s="1">
        <v>-3.2445868650020903E-5</v>
      </c>
      <c r="AH48" s="1">
        <v>-2.69644239255395E-5</v>
      </c>
      <c r="AI48" s="1">
        <v>-5.3699436200489596E-6</v>
      </c>
      <c r="AJ48" s="1">
        <v>-1.6491849439292399E-5</v>
      </c>
      <c r="AK48">
        <v>-1.19068498761709</v>
      </c>
      <c r="AM48">
        <v>-8.2677937044246005E-4</v>
      </c>
      <c r="AN48">
        <v>-1.36948124112982E-3</v>
      </c>
      <c r="AO48" s="1">
        <v>-1.35380567739686E-12</v>
      </c>
      <c r="AP48">
        <v>-1.43901338491057E-2</v>
      </c>
      <c r="AQ48" s="1">
        <v>-1.5270325525488599E-7</v>
      </c>
      <c r="AR48">
        <v>-9.4161700360092093E-3</v>
      </c>
      <c r="AT48">
        <v>-2.6808909687792101E-3</v>
      </c>
      <c r="AU48">
        <v>-3.0474523580482798E-3</v>
      </c>
      <c r="AV48" s="1">
        <v>-4.0510069791162298E-11</v>
      </c>
      <c r="AW48">
        <v>-2.5989328050205502E-3</v>
      </c>
      <c r="AX48">
        <v>-1.7640523469623199E-4</v>
      </c>
      <c r="AY48">
        <v>-3.2752699490809799E-2</v>
      </c>
      <c r="AZ48">
        <v>-2.3507089201970501E-2</v>
      </c>
      <c r="BB48">
        <v>-3.36380003754033E-4</v>
      </c>
      <c r="BC48" s="1">
        <v>-1.66350406330241E-11</v>
      </c>
      <c r="BD48" s="1">
        <v>-2.1120826952827299E-10</v>
      </c>
      <c r="BE48" s="1">
        <v>-5.9277618471817497E-10</v>
      </c>
      <c r="BF48" s="1">
        <v>-3.7503785827730998E-12</v>
      </c>
      <c r="BG48">
        <v>-0.107459282950828</v>
      </c>
      <c r="BH48">
        <v>-3.7516909115689499E-3</v>
      </c>
      <c r="BI48">
        <v>-7.2996210658126802E-4</v>
      </c>
      <c r="BJ48">
        <v>-7.5593987096509005E-4</v>
      </c>
      <c r="BK48">
        <v>-1.3685431991078E-3</v>
      </c>
      <c r="BL48">
        <v>-4.5391149879253703E-3</v>
      </c>
      <c r="BN48">
        <v>-8.8102633025661896E-4</v>
      </c>
      <c r="BO48" s="1">
        <v>-5.7476615296289596E-7</v>
      </c>
      <c r="BP48" s="1">
        <v>-1.08800928299256E-7</v>
      </c>
      <c r="BQ48">
        <v>-6.0372140533859898E-2</v>
      </c>
      <c r="BR48">
        <v>-3.9552109832580298E-2</v>
      </c>
      <c r="BS48">
        <v>-0.89389137786912598</v>
      </c>
    </row>
    <row r="49" spans="1:71" x14ac:dyDescent="0.35">
      <c r="A49" t="s">
        <v>70</v>
      </c>
      <c r="B49" s="1">
        <v>-2.0367802867399201E-6</v>
      </c>
      <c r="C49" s="1">
        <v>-3.41434961550509E-7</v>
      </c>
      <c r="D49" s="1">
        <v>-2.6153864575644799E-5</v>
      </c>
      <c r="E49" s="1">
        <v>-2.6473930500422599E-5</v>
      </c>
      <c r="F49" s="1">
        <v>-4.3685068424282602E-12</v>
      </c>
      <c r="G49" s="1">
        <v>-1.46603409976529E-5</v>
      </c>
      <c r="H49" s="1">
        <v>-6.3020095328535501E-11</v>
      </c>
      <c r="I49" s="1">
        <v>-4.4030403626433597E-5</v>
      </c>
      <c r="J49" s="1">
        <v>-2.8539969385727101E-8</v>
      </c>
      <c r="K49" s="1">
        <v>-2.1508865287647101E-5</v>
      </c>
      <c r="L49" s="1">
        <v>-2.1011372772669299E-5</v>
      </c>
      <c r="M49" s="1">
        <v>-1.5223898909734399E-6</v>
      </c>
      <c r="N49" s="1">
        <v>-2.2618314639990598E-5</v>
      </c>
      <c r="O49" s="1">
        <v>-4.6465189026249E-7</v>
      </c>
      <c r="P49" s="1">
        <v>-1.9546811985562801E-5</v>
      </c>
      <c r="Q49">
        <v>-2.44109370327949E-4</v>
      </c>
      <c r="R49" s="1">
        <v>-1.8540624441353099E-5</v>
      </c>
      <c r="S49" s="1">
        <v>-2.2547168220992501E-5</v>
      </c>
      <c r="T49" s="1">
        <v>-4.5035859239295303E-8</v>
      </c>
      <c r="U49" s="1">
        <v>-3.2738663335956102E-7</v>
      </c>
      <c r="V49">
        <v>0</v>
      </c>
      <c r="W49" s="1">
        <v>-1.89148818346169E-5</v>
      </c>
      <c r="X49" s="1">
        <v>-4.4773532474835296E-6</v>
      </c>
      <c r="Y49" s="1">
        <v>-5.9001280020485199E-6</v>
      </c>
      <c r="Z49" s="1">
        <v>-2.4215050868478102E-5</v>
      </c>
      <c r="AA49" s="1">
        <v>-2.0918765829947501E-5</v>
      </c>
      <c r="AB49" s="1">
        <v>-1.11377805945723E-5</v>
      </c>
      <c r="AC49" s="1">
        <v>-1.9265975521802101E-5</v>
      </c>
      <c r="AE49" s="1">
        <v>-8.0977392932400099E-6</v>
      </c>
      <c r="AF49" s="1">
        <v>-2.10129765763279E-5</v>
      </c>
      <c r="AG49" s="1">
        <v>-2.7062052684307501E-5</v>
      </c>
      <c r="AH49" s="1">
        <v>-2.2560720318321799E-5</v>
      </c>
      <c r="AI49" s="1">
        <v>-8.7269414877700297E-6</v>
      </c>
      <c r="AJ49" s="1">
        <v>-1.8014733391356299E-5</v>
      </c>
      <c r="AK49">
        <v>-1.19013942455427</v>
      </c>
      <c r="AM49">
        <v>-7.72039517470926E-4</v>
      </c>
      <c r="AN49">
        <v>-8.9291940632970301E-4</v>
      </c>
      <c r="AO49" s="1">
        <v>-1.2148880274386401E-12</v>
      </c>
      <c r="AP49">
        <v>-7.8856581864905698E-3</v>
      </c>
      <c r="AQ49" s="1">
        <v>-1.3879531613572599E-7</v>
      </c>
      <c r="AR49">
        <v>-5.8011592607776297E-3</v>
      </c>
      <c r="AT49">
        <v>-1.8230476586599299E-3</v>
      </c>
      <c r="AU49">
        <v>-1.9382052069481599E-3</v>
      </c>
      <c r="AV49" s="1">
        <v>-3.6585130411588303E-11</v>
      </c>
      <c r="AW49">
        <v>-1.65583986221031E-3</v>
      </c>
      <c r="AX49">
        <v>-1.6272025495831901E-4</v>
      </c>
      <c r="AY49">
        <v>-1.98311924882595E-2</v>
      </c>
      <c r="AZ49">
        <v>-1.61830676397078E-2</v>
      </c>
      <c r="BB49">
        <v>-1.07880956843356E-3</v>
      </c>
      <c r="BC49" s="1">
        <v>-1.51134690245231E-11</v>
      </c>
      <c r="BD49" s="1">
        <v>-1.92728220089454E-10</v>
      </c>
      <c r="BE49" s="1">
        <v>-5.4269263070354497E-10</v>
      </c>
      <c r="BF49" s="1">
        <v>-3.3200476504159398E-12</v>
      </c>
      <c r="BG49">
        <v>-0.10668615819044899</v>
      </c>
      <c r="BH49">
        <v>-2.6848912206696302E-3</v>
      </c>
      <c r="BI49">
        <v>-4.9015680956109205E-4</v>
      </c>
      <c r="BJ49">
        <v>-4.3339345004073099E-4</v>
      </c>
      <c r="BK49">
        <v>-1.2739820081626499E-3</v>
      </c>
      <c r="BL49">
        <v>-3.14708837489816E-3</v>
      </c>
      <c r="BN49">
        <v>-3.6050362694240801E-4</v>
      </c>
      <c r="BO49" s="1">
        <v>-7.7047391931668901E-7</v>
      </c>
      <c r="BP49" s="1">
        <v>-1.9122112238566001E-7</v>
      </c>
      <c r="BQ49">
        <v>-5.6493332475919103E-2</v>
      </c>
      <c r="BR49">
        <v>-4.14633514945685E-2</v>
      </c>
      <c r="BS49">
        <v>-0.89389271367936596</v>
      </c>
    </row>
    <row r="50" spans="1:71" x14ac:dyDescent="0.35">
      <c r="A50" t="s">
        <v>71</v>
      </c>
      <c r="B50" s="1">
        <v>-8.3515526008419201E-6</v>
      </c>
      <c r="C50" s="1">
        <v>-1.13677519550035E-6</v>
      </c>
      <c r="D50" s="1">
        <v>-6.1191620712547704E-5</v>
      </c>
      <c r="E50" s="1">
        <v>-8.0407163542867905E-5</v>
      </c>
      <c r="F50" s="1">
        <v>-4.1627573549179801E-12</v>
      </c>
      <c r="G50" s="1">
        <v>-4.9351214911594802E-5</v>
      </c>
      <c r="H50" s="1">
        <v>-5.6235175012357701E-11</v>
      </c>
      <c r="I50">
        <v>-1.50440424552504E-4</v>
      </c>
      <c r="J50" s="1">
        <v>-2.8838718016157799E-8</v>
      </c>
      <c r="K50" s="1">
        <v>-6.3613520063761304E-5</v>
      </c>
      <c r="L50" s="1">
        <v>-5.9466531418779603E-5</v>
      </c>
      <c r="M50" s="1">
        <v>-1.3518623756203899E-6</v>
      </c>
      <c r="N50" s="1">
        <v>-5.8452224970231302E-5</v>
      </c>
      <c r="O50" s="1">
        <v>-4.27971908734565E-7</v>
      </c>
      <c r="P50" s="1">
        <v>-6.0891083713542199E-5</v>
      </c>
      <c r="Q50">
        <v>-7.1126379059105395E-4</v>
      </c>
      <c r="R50" s="1">
        <v>-4.3393497314688097E-5</v>
      </c>
      <c r="S50" s="1">
        <v>-4.57030343604724E-5</v>
      </c>
      <c r="T50" s="1">
        <v>-3.7000125793966E-8</v>
      </c>
      <c r="U50" s="1">
        <v>-2.9794820594216601E-7</v>
      </c>
      <c r="V50">
        <v>0</v>
      </c>
      <c r="W50" s="1">
        <v>-4.42761857301539E-5</v>
      </c>
      <c r="X50" s="1">
        <v>-1.88727780151036E-5</v>
      </c>
      <c r="Y50" s="1">
        <v>-8.6508257216206294E-6</v>
      </c>
      <c r="Z50" s="1">
        <v>-5.22563907115766E-5</v>
      </c>
      <c r="AA50" s="1">
        <v>-5.4056282054845102E-5</v>
      </c>
      <c r="AB50" s="1">
        <v>-3.7266118546948102E-5</v>
      </c>
      <c r="AC50" s="1">
        <v>-4.76779352296516E-5</v>
      </c>
      <c r="AE50" s="1">
        <v>-2.82412691877324E-5</v>
      </c>
      <c r="AF50" s="1">
        <v>-5.0246596097014E-5</v>
      </c>
      <c r="AG50" s="1">
        <v>-6.5501446770431098E-5</v>
      </c>
      <c r="AH50" s="1">
        <v>-5.3374744582515498E-5</v>
      </c>
      <c r="AI50" s="1">
        <v>-1.20433645697271E-5</v>
      </c>
      <c r="AJ50" s="1">
        <v>-2.9308082637024601E-5</v>
      </c>
      <c r="AK50">
        <v>-1.18959061759684</v>
      </c>
      <c r="AM50">
        <v>-7.8367580328502699E-4</v>
      </c>
      <c r="AN50">
        <v>-1.5020438991933201E-3</v>
      </c>
      <c r="AO50" s="1">
        <v>-1.0071020487800401E-12</v>
      </c>
      <c r="AP50">
        <v>-1.5735015966989799E-2</v>
      </c>
      <c r="AQ50" s="1">
        <v>-1.07609726491635E-7</v>
      </c>
      <c r="AR50">
        <v>-9.9643128960449998E-3</v>
      </c>
      <c r="AT50">
        <v>-2.9513478370538902E-3</v>
      </c>
      <c r="AU50">
        <v>-3.7387179921154401E-3</v>
      </c>
      <c r="AV50" s="1">
        <v>-2.85400001848101E-11</v>
      </c>
      <c r="AW50">
        <v>-3.2589358622772801E-3</v>
      </c>
      <c r="AX50">
        <v>-3.92263602392701E-4</v>
      </c>
      <c r="AY50">
        <v>-4.1310060113608098E-2</v>
      </c>
      <c r="AZ50">
        <v>-3.48404055159343E-2</v>
      </c>
      <c r="BB50">
        <v>-1.04660185372253E-3</v>
      </c>
      <c r="BC50" s="1">
        <v>-1.2527169963703299E-11</v>
      </c>
      <c r="BD50" s="1">
        <v>-1.6668847314267701E-10</v>
      </c>
      <c r="BE50" s="1">
        <v>-4.8515141649428701E-10</v>
      </c>
      <c r="BF50" s="1">
        <v>-2.6620636463996699E-12</v>
      </c>
      <c r="BG50">
        <v>-0.105322929877694</v>
      </c>
      <c r="BH50">
        <v>-3.1382397432889401E-3</v>
      </c>
      <c r="BI50">
        <v>-6.3217182362582504E-4</v>
      </c>
      <c r="BJ50">
        <v>-6.5501105972896303E-4</v>
      </c>
      <c r="BK50">
        <v>-6.0934767229698197E-4</v>
      </c>
      <c r="BL50">
        <v>-3.3402972363959001E-3</v>
      </c>
      <c r="BN50">
        <v>-1.44999443723046E-3</v>
      </c>
      <c r="BO50" s="1">
        <v>-4.7647170465665998E-7</v>
      </c>
      <c r="BP50" s="1">
        <v>-7.8932009959899295E-8</v>
      </c>
      <c r="BQ50">
        <v>-5.1094968846515099E-2</v>
      </c>
      <c r="BR50">
        <v>-3.14599676496706E-2</v>
      </c>
      <c r="BS50">
        <v>-0.89389569547511605</v>
      </c>
    </row>
    <row r="51" spans="1:71" x14ac:dyDescent="0.35">
      <c r="A51" t="s">
        <v>72</v>
      </c>
      <c r="B51" s="1">
        <v>-4.8325438451423697E-6</v>
      </c>
      <c r="C51" s="1">
        <v>-9.0417816745773995E-7</v>
      </c>
      <c r="D51" s="1">
        <v>-4.6277518609072601E-5</v>
      </c>
      <c r="E51" s="1">
        <v>-4.3306896378033799E-5</v>
      </c>
      <c r="F51" s="1">
        <v>-3.6687394736548796E-12</v>
      </c>
      <c r="G51" s="1">
        <v>-2.8369297336243499E-5</v>
      </c>
      <c r="H51" s="1">
        <v>-5.1387945942784899E-11</v>
      </c>
      <c r="I51" s="1">
        <v>-8.4480530479650798E-5</v>
      </c>
      <c r="J51" s="1">
        <v>-2.6013973709749201E-8</v>
      </c>
      <c r="K51" s="1">
        <v>-3.1399485444607E-5</v>
      </c>
      <c r="L51" s="1">
        <v>-3.2966882025638903E-5</v>
      </c>
      <c r="M51" s="1">
        <v>-1.1545186929410999E-6</v>
      </c>
      <c r="N51" s="1">
        <v>-3.4489752717776002E-5</v>
      </c>
      <c r="O51" s="1">
        <v>-3.6605116930442801E-7</v>
      </c>
      <c r="P51" s="1">
        <v>-2.8153000962767101E-5</v>
      </c>
      <c r="Q51">
        <v>-3.81709366119041E-4</v>
      </c>
      <c r="R51" s="1">
        <v>-2.9922708031527799E-5</v>
      </c>
      <c r="S51" s="1">
        <v>-4.6561253602967399E-5</v>
      </c>
      <c r="T51" s="1">
        <v>-3.1844319312173202E-8</v>
      </c>
      <c r="U51" s="1">
        <v>-2.5492160259909301E-7</v>
      </c>
      <c r="V51">
        <v>0</v>
      </c>
      <c r="W51" s="1">
        <v>-3.03811945253708E-5</v>
      </c>
      <c r="X51" s="1">
        <v>-5.81861809012449E-6</v>
      </c>
      <c r="Y51" s="1">
        <v>-7.1476614606599197E-6</v>
      </c>
      <c r="Z51" s="1">
        <v>-4.0292108958083299E-5</v>
      </c>
      <c r="AA51" s="1">
        <v>-3.4476491726292097E-5</v>
      </c>
      <c r="AB51" s="1">
        <v>-2.26134742764199E-5</v>
      </c>
      <c r="AC51" s="1">
        <v>-3.2394779455339603E-5</v>
      </c>
      <c r="AE51" s="1">
        <v>-1.4477669078606499E-5</v>
      </c>
      <c r="AF51" s="1">
        <v>-3.4483747023469201E-5</v>
      </c>
      <c r="AG51" s="1">
        <v>-4.3297641326521798E-5</v>
      </c>
      <c r="AH51" s="1">
        <v>-3.6795265449037401E-5</v>
      </c>
      <c r="AI51" s="1">
        <v>-1.40156754464215E-5</v>
      </c>
      <c r="AJ51" s="1">
        <v>-2.5084945661386101E-5</v>
      </c>
      <c r="AK51">
        <v>-1.18961331386172</v>
      </c>
      <c r="AM51">
        <v>-9.4803817823099095E-4</v>
      </c>
      <c r="AN51">
        <v>-9.6913572676041897E-4</v>
      </c>
      <c r="AO51" s="1">
        <v>-5.7508065584081397E-13</v>
      </c>
      <c r="AP51">
        <v>-9.8225691058939895E-3</v>
      </c>
      <c r="AQ51" s="1">
        <v>-7.0853639544537902E-8</v>
      </c>
      <c r="AR51">
        <v>-6.1935124005762197E-3</v>
      </c>
      <c r="AT51">
        <v>-1.8233238986585E-3</v>
      </c>
      <c r="AU51">
        <v>-2.2536614547062801E-3</v>
      </c>
      <c r="AV51" s="1">
        <v>-1.85817575819015E-11</v>
      </c>
      <c r="AW51">
        <v>-1.9582120650151499E-3</v>
      </c>
      <c r="AX51">
        <v>-2.7408459275615201E-4</v>
      </c>
      <c r="AY51">
        <v>-2.4685192128849801E-2</v>
      </c>
      <c r="AZ51">
        <v>-2.20742308198849E-2</v>
      </c>
      <c r="BB51">
        <v>-1.89204558950582E-3</v>
      </c>
      <c r="BC51" s="1">
        <v>-8.2178489567872407E-12</v>
      </c>
      <c r="BD51" s="1">
        <v>-1.09615790609996E-10</v>
      </c>
      <c r="BE51" s="1">
        <v>-3.20215468121107E-10</v>
      </c>
      <c r="BF51" s="1">
        <v>-1.7169663118806699E-12</v>
      </c>
      <c r="BG51">
        <v>-0.102884302751032</v>
      </c>
      <c r="BH51">
        <v>-2.8951246227626199E-3</v>
      </c>
      <c r="BI51">
        <v>-5.4587769800284905E-4</v>
      </c>
      <c r="BJ51">
        <v>-5.2017356315772604E-4</v>
      </c>
      <c r="BK51">
        <v>-6.7094930694864001E-4</v>
      </c>
      <c r="BL51">
        <v>-3.1640482727847202E-3</v>
      </c>
      <c r="BN51">
        <v>-6.3684097851111996E-4</v>
      </c>
      <c r="BO51" s="1">
        <v>-5.3054029679793002E-7</v>
      </c>
      <c r="BP51" s="1">
        <v>-1.07750899182109E-7</v>
      </c>
      <c r="BQ51">
        <v>-5.1911280430135598E-2</v>
      </c>
      <c r="BR51">
        <v>-3.3782234480482599E-2</v>
      </c>
      <c r="BS51">
        <v>-0.89390464959980298</v>
      </c>
    </row>
    <row r="52" spans="1:71" x14ac:dyDescent="0.35">
      <c r="A52" t="s">
        <v>73</v>
      </c>
      <c r="B52" s="1">
        <v>-6.3831343055478399E-5</v>
      </c>
      <c r="C52" s="1">
        <v>-4.6907510956661696E-6</v>
      </c>
      <c r="D52">
        <v>-1.38934010289773E-4</v>
      </c>
      <c r="E52">
        <v>-2.2370214999799601E-4</v>
      </c>
      <c r="F52" s="1">
        <v>-5.5608075519425802E-12</v>
      </c>
      <c r="G52">
        <v>-1.4427539021473701E-4</v>
      </c>
      <c r="H52" s="1">
        <v>-6.5758836897281999E-11</v>
      </c>
      <c r="I52">
        <v>-4.8387370341823198E-4</v>
      </c>
      <c r="J52" s="1">
        <v>-3.5603657784312102E-8</v>
      </c>
      <c r="K52">
        <v>-1.67781570772586E-4</v>
      </c>
      <c r="L52">
        <v>-1.3650256374540701E-4</v>
      </c>
      <c r="M52" s="1">
        <v>-1.74365333011746E-6</v>
      </c>
      <c r="N52">
        <v>-1.3087030062931999E-4</v>
      </c>
      <c r="O52" s="1">
        <v>-5.5274768903700698E-7</v>
      </c>
      <c r="P52">
        <v>-1.5398358416761199E-4</v>
      </c>
      <c r="Q52">
        <v>-1.5701147026394901E-3</v>
      </c>
      <c r="R52" s="1">
        <v>-6.7345739845259397E-5</v>
      </c>
      <c r="S52">
        <v>-1.10919549199373E-4</v>
      </c>
      <c r="T52" s="1">
        <v>-4.3189655071360697E-8</v>
      </c>
      <c r="U52" s="1">
        <v>-3.87444674772324E-7</v>
      </c>
      <c r="V52">
        <v>0</v>
      </c>
      <c r="W52" s="1">
        <v>-6.9552938220797197E-5</v>
      </c>
      <c r="X52" s="1">
        <v>-7.2207351797026103E-5</v>
      </c>
      <c r="Y52" s="1">
        <v>-9.9231207097106593E-6</v>
      </c>
      <c r="Z52" s="1">
        <v>-9.0594189515841598E-5</v>
      </c>
      <c r="AA52" s="1">
        <v>-8.5414010606147693E-5</v>
      </c>
      <c r="AB52">
        <v>-1.03375738397578E-4</v>
      </c>
      <c r="AC52" s="1">
        <v>-7.3264647049460095E-5</v>
      </c>
      <c r="AE52" s="1">
        <v>-4.0996637505876402E-5</v>
      </c>
      <c r="AF52" s="1">
        <v>-7.24571378519366E-5</v>
      </c>
      <c r="AG52" s="1">
        <v>-9.3737269897770204E-5</v>
      </c>
      <c r="AH52" s="1">
        <v>-8.1414900161599397E-5</v>
      </c>
      <c r="AI52" s="1">
        <v>-1.4892816818200599E-5</v>
      </c>
      <c r="AJ52" s="1">
        <v>-3.4394109427645002E-5</v>
      </c>
      <c r="AK52">
        <v>-1.1927477000014099</v>
      </c>
      <c r="AM52">
        <v>-1.9435168200608701E-3</v>
      </c>
      <c r="AN52">
        <v>-3.79259056557184E-3</v>
      </c>
      <c r="AO52" s="1">
        <v>-1.0089305892794999E-12</v>
      </c>
      <c r="AP52">
        <v>-3.4390630386925802E-2</v>
      </c>
      <c r="AQ52" s="1">
        <v>-1.43291266187517E-7</v>
      </c>
      <c r="AR52">
        <v>-2.3293820194319002E-2</v>
      </c>
      <c r="AT52">
        <v>-7.7302549152107897E-3</v>
      </c>
      <c r="AU52">
        <v>-8.24463913275994E-3</v>
      </c>
      <c r="AV52" s="1">
        <v>-2.98075187309907E-11</v>
      </c>
      <c r="AW52">
        <v>-6.8680739445283303E-3</v>
      </c>
      <c r="AX52">
        <v>-9.0061080154127805E-4</v>
      </c>
      <c r="AY52">
        <v>-7.3357106363570707E-2</v>
      </c>
      <c r="AZ52">
        <v>-6.2911527996169198E-2</v>
      </c>
      <c r="BB52">
        <v>-3.9931138431773096E-3</v>
      </c>
      <c r="BC52" s="1">
        <v>-1.7869816263621801E-11</v>
      </c>
      <c r="BD52" s="1">
        <v>-3.5532622697626899E-10</v>
      </c>
      <c r="BE52" s="1">
        <v>-1.7598686473913999E-9</v>
      </c>
      <c r="BF52" s="1">
        <v>-2.7803310218865801E-12</v>
      </c>
      <c r="BG52">
        <v>-0.113606214006455</v>
      </c>
      <c r="BH52">
        <v>-4.3771562507431798E-3</v>
      </c>
      <c r="BI52">
        <v>-9.81974258848163E-4</v>
      </c>
      <c r="BJ52">
        <v>-9.1779598949553098E-4</v>
      </c>
      <c r="BK52">
        <v>-9.1584456207173396E-4</v>
      </c>
      <c r="BL52">
        <v>-4.5473459701706898E-3</v>
      </c>
      <c r="BN52">
        <v>-1.78231269199698E-3</v>
      </c>
      <c r="BO52" s="1">
        <v>-4.7690965204714798E-7</v>
      </c>
      <c r="BP52" s="1">
        <v>-7.2376396087122705E-8</v>
      </c>
      <c r="BQ52">
        <v>-5.5167773768130403E-2</v>
      </c>
      <c r="BR52">
        <v>-3.3668390887320702E-2</v>
      </c>
      <c r="BS52">
        <v>-0.89388525958766396</v>
      </c>
    </row>
    <row r="53" spans="1:71" x14ac:dyDescent="0.35">
      <c r="A53" t="s">
        <v>74</v>
      </c>
      <c r="B53" s="1">
        <v>-3.1090873169891198E-5</v>
      </c>
      <c r="C53" s="1">
        <v>-3.6283255887870602E-6</v>
      </c>
      <c r="D53" s="1">
        <v>-8.2917279065962198E-5</v>
      </c>
      <c r="E53">
        <v>-1.15714128985379E-4</v>
      </c>
      <c r="F53" s="1">
        <v>-5.4377379026303598E-12</v>
      </c>
      <c r="G53" s="1">
        <v>-7.1321635871383505E-5</v>
      </c>
      <c r="H53" s="1">
        <v>-6.6616586754522494E-11</v>
      </c>
      <c r="I53">
        <v>-2.3480408049864599E-4</v>
      </c>
      <c r="J53" s="1">
        <v>-3.6159986247065399E-8</v>
      </c>
      <c r="K53" s="1">
        <v>-8.6624079040601202E-5</v>
      </c>
      <c r="L53" s="1">
        <v>-6.8445006015642004E-5</v>
      </c>
      <c r="M53" s="1">
        <v>-1.6631224547102301E-6</v>
      </c>
      <c r="N53" s="1">
        <v>-6.9110798344261502E-5</v>
      </c>
      <c r="O53" s="1">
        <v>-5.3253132236861603E-7</v>
      </c>
      <c r="P53" s="1">
        <v>-7.4209948597216003E-5</v>
      </c>
      <c r="Q53">
        <v>-7.7833047090721105E-4</v>
      </c>
      <c r="R53" s="1">
        <v>-4.4058543408768901E-5</v>
      </c>
      <c r="S53" s="1">
        <v>-9.1941797795973496E-5</v>
      </c>
      <c r="T53" s="1">
        <v>-4.1121376652297401E-8</v>
      </c>
      <c r="U53" s="1">
        <v>-3.6753538264978502E-7</v>
      </c>
      <c r="V53">
        <v>0</v>
      </c>
      <c r="W53" s="1">
        <v>-4.5601888412333303E-5</v>
      </c>
      <c r="X53" s="1">
        <v>-2.9824562647261601E-5</v>
      </c>
      <c r="Y53" s="1">
        <v>-9.1645369714377895E-6</v>
      </c>
      <c r="Z53" s="1">
        <v>-6.5847028787896297E-5</v>
      </c>
      <c r="AA53" s="1">
        <v>-5.2235060365846399E-5</v>
      </c>
      <c r="AB53" s="1">
        <v>-5.9320364202907498E-5</v>
      </c>
      <c r="AC53" s="1">
        <v>-4.7020557412468498E-5</v>
      </c>
      <c r="AE53" s="1">
        <v>-1.5594447073474399E-5</v>
      </c>
      <c r="AF53" s="1">
        <v>-5.0403729998877399E-5</v>
      </c>
      <c r="AG53" s="1">
        <v>-6.1308262824610996E-5</v>
      </c>
      <c r="AH53" s="1">
        <v>-5.5309456678741401E-5</v>
      </c>
      <c r="AI53" s="1">
        <v>-1.8926341019094099E-5</v>
      </c>
      <c r="AJ53" s="1">
        <v>-3.1146175242324303E-5</v>
      </c>
      <c r="AK53">
        <v>-1.19078239942751</v>
      </c>
      <c r="AM53">
        <v>-1.3254966660921699E-3</v>
      </c>
      <c r="AN53">
        <v>-1.72678106949354E-3</v>
      </c>
      <c r="AO53" s="1">
        <v>-7.03131016402414E-13</v>
      </c>
      <c r="AP53">
        <v>-1.37608431402877E-2</v>
      </c>
      <c r="AQ53" s="1">
        <v>-1.03034875157881E-7</v>
      </c>
      <c r="AR53">
        <v>-1.03499979990305E-2</v>
      </c>
      <c r="AT53">
        <v>-3.7803535639504E-3</v>
      </c>
      <c r="AU53">
        <v>-3.5915537458246199E-3</v>
      </c>
      <c r="AV53" s="1">
        <v>-2.14324055733391E-11</v>
      </c>
      <c r="AW53">
        <v>-2.9205347515400999E-3</v>
      </c>
      <c r="AX53">
        <v>-4.90400087958458E-4</v>
      </c>
      <c r="AY53">
        <v>-3.2340944094816901E-2</v>
      </c>
      <c r="AZ53">
        <v>-2.99380887170482E-2</v>
      </c>
      <c r="BB53">
        <v>-2.8916866427017799E-3</v>
      </c>
      <c r="BC53" s="1">
        <v>-1.28274033948042E-11</v>
      </c>
      <c r="BD53" s="1">
        <v>-2.56061438227652E-10</v>
      </c>
      <c r="BE53" s="1">
        <v>-1.27688280069561E-9</v>
      </c>
      <c r="BF53" s="1">
        <v>-2.0004349482743399E-12</v>
      </c>
      <c r="BG53">
        <v>-0.11018444439488</v>
      </c>
      <c r="BH53">
        <v>-3.37496504387488E-3</v>
      </c>
      <c r="BI53">
        <v>-6.7985598441356503E-4</v>
      </c>
      <c r="BJ53">
        <v>-5.6740662994676902E-4</v>
      </c>
      <c r="BK53">
        <v>-1.0344715539393401E-3</v>
      </c>
      <c r="BL53">
        <v>-3.6217420506982402E-3</v>
      </c>
      <c r="BN53">
        <v>-5.5070128887652503E-4</v>
      </c>
      <c r="BO53" s="1">
        <v>-5.45930361596096E-7</v>
      </c>
      <c r="BP53" s="1">
        <v>-1.0392514978216099E-7</v>
      </c>
      <c r="BQ53">
        <v>-5.4869718045080902E-2</v>
      </c>
      <c r="BR53">
        <v>-3.6551623041147702E-2</v>
      </c>
      <c r="BS53">
        <v>-0.89388794591115805</v>
      </c>
    </row>
    <row r="55" spans="1:71" x14ac:dyDescent="0.35">
      <c r="B55" s="1"/>
      <c r="K55" s="2" t="s">
        <v>75</v>
      </c>
    </row>
    <row r="56" spans="1:71" x14ac:dyDescent="0.35">
      <c r="A56" t="s">
        <v>1</v>
      </c>
      <c r="B56" t="s">
        <v>62</v>
      </c>
      <c r="D56" t="s">
        <v>1</v>
      </c>
      <c r="E56" t="s">
        <v>62</v>
      </c>
      <c r="K56" t="s">
        <v>1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</row>
    <row r="57" spans="1:71" x14ac:dyDescent="0.35">
      <c r="A57" t="s">
        <v>2</v>
      </c>
      <c r="B57" t="s">
        <v>41</v>
      </c>
      <c r="D57" t="s">
        <v>2</v>
      </c>
      <c r="E57" t="s">
        <v>67</v>
      </c>
      <c r="K57" t="s">
        <v>2</v>
      </c>
      <c r="L57" t="s">
        <v>5</v>
      </c>
      <c r="M57" t="s">
        <v>6</v>
      </c>
      <c r="N57" t="s">
        <v>7</v>
      </c>
      <c r="O57" t="s">
        <v>8</v>
      </c>
      <c r="P57" t="s">
        <v>9</v>
      </c>
      <c r="Q57" t="s">
        <v>10</v>
      </c>
      <c r="R57" t="s">
        <v>11</v>
      </c>
      <c r="S57" t="s">
        <v>12</v>
      </c>
      <c r="T57" t="s">
        <v>14</v>
      </c>
      <c r="U57" t="s">
        <v>15</v>
      </c>
      <c r="V57" t="s">
        <v>16</v>
      </c>
      <c r="W57" t="s">
        <v>17</v>
      </c>
      <c r="X57" t="s">
        <v>18</v>
      </c>
      <c r="Y57" t="s">
        <v>19</v>
      </c>
      <c r="Z57" t="s">
        <v>20</v>
      </c>
      <c r="AA57" t="s">
        <v>21</v>
      </c>
      <c r="AB57" t="s">
        <v>22</v>
      </c>
      <c r="AC57" t="s">
        <v>23</v>
      </c>
      <c r="AD57" t="s">
        <v>24</v>
      </c>
      <c r="AE57" t="s">
        <v>25</v>
      </c>
      <c r="AF57" t="s">
        <v>26</v>
      </c>
      <c r="AG57" t="s">
        <v>27</v>
      </c>
      <c r="AH57" t="s">
        <v>28</v>
      </c>
      <c r="AI57" t="s">
        <v>29</v>
      </c>
      <c r="AJ57" t="s">
        <v>30</v>
      </c>
      <c r="AK57" t="s">
        <v>31</v>
      </c>
      <c r="AL57" t="s">
        <v>32</v>
      </c>
      <c r="AM57" t="s">
        <v>33</v>
      </c>
      <c r="AN57" t="s">
        <v>34</v>
      </c>
      <c r="AO57" t="s">
        <v>35</v>
      </c>
      <c r="AP57" t="s">
        <v>36</v>
      </c>
      <c r="AQ57" t="s">
        <v>37</v>
      </c>
      <c r="AR57" t="s">
        <v>38</v>
      </c>
      <c r="AS57" t="s">
        <v>39</v>
      </c>
    </row>
    <row r="58" spans="1:71" x14ac:dyDescent="0.35">
      <c r="A58">
        <v>0</v>
      </c>
      <c r="B58">
        <v>115877608038.26801</v>
      </c>
      <c r="D58">
        <v>0</v>
      </c>
      <c r="E58">
        <v>115948034637.16299</v>
      </c>
      <c r="G58">
        <f>B58-E58</f>
        <v>-70426598.894989014</v>
      </c>
      <c r="K58" t="s">
        <v>2</v>
      </c>
    </row>
    <row r="59" spans="1:71" x14ac:dyDescent="0.35">
      <c r="A59">
        <v>1</v>
      </c>
      <c r="B59" s="1">
        <v>2.3936758839112301E-5</v>
      </c>
      <c r="D59">
        <v>1</v>
      </c>
      <c r="E59" s="1">
        <v>2.39505947586844E-5</v>
      </c>
      <c r="G59">
        <f t="shared" ref="G59:G122" si="2">B59-E59</f>
        <v>-1.3835919572098907E-8</v>
      </c>
      <c r="K59" t="s">
        <v>69</v>
      </c>
      <c r="L59">
        <v>343.03195699999998</v>
      </c>
      <c r="M59">
        <v>0</v>
      </c>
      <c r="N59">
        <v>329.72839900000002</v>
      </c>
      <c r="O59">
        <v>2313.4638169999998</v>
      </c>
      <c r="P59">
        <v>2.9448289999999999</v>
      </c>
      <c r="Q59">
        <v>5.2428289999999897</v>
      </c>
      <c r="R59">
        <v>0.21938299999999999</v>
      </c>
      <c r="S59">
        <v>73.070454999999995</v>
      </c>
      <c r="T59">
        <v>153.90786499999999</v>
      </c>
      <c r="U59">
        <v>12.665900000000001</v>
      </c>
      <c r="V59">
        <v>0.3372</v>
      </c>
      <c r="W59">
        <v>46.601316999999902</v>
      </c>
      <c r="X59">
        <v>0</v>
      </c>
      <c r="Y59">
        <v>28.161096999999899</v>
      </c>
      <c r="Z59">
        <v>2.6914690000000001</v>
      </c>
      <c r="AA59">
        <v>0</v>
      </c>
      <c r="AB59">
        <v>11689.003338</v>
      </c>
      <c r="AC59">
        <v>0.47244999999999998</v>
      </c>
      <c r="AD59">
        <v>0.18540599999999999</v>
      </c>
      <c r="AE59">
        <v>3.5548000000000003E-2</v>
      </c>
      <c r="AF59">
        <v>0.26992699999999997</v>
      </c>
      <c r="AG59">
        <v>3.0673050000000002</v>
      </c>
      <c r="AH59">
        <v>0</v>
      </c>
      <c r="AI59">
        <v>18.237376999999999</v>
      </c>
      <c r="AJ59">
        <v>15.68205</v>
      </c>
      <c r="AK59">
        <v>0.66333200000000003</v>
      </c>
      <c r="AL59">
        <v>27.607876000000001</v>
      </c>
      <c r="AM59">
        <v>0</v>
      </c>
      <c r="AN59">
        <v>19968.033009999999</v>
      </c>
      <c r="AO59">
        <v>8.4697110000000002</v>
      </c>
      <c r="AP59">
        <v>3.1642399999999999</v>
      </c>
      <c r="AQ59">
        <v>1.975301</v>
      </c>
      <c r="AR59">
        <v>14.1236839999999</v>
      </c>
      <c r="AS59">
        <v>39.305658000000001</v>
      </c>
    </row>
    <row r="60" spans="1:71" x14ac:dyDescent="0.35">
      <c r="A60">
        <v>2</v>
      </c>
      <c r="B60">
        <v>2814544142.3557501</v>
      </c>
      <c r="D60">
        <v>2</v>
      </c>
      <c r="E60">
        <v>2816497052.2154899</v>
      </c>
      <c r="G60">
        <f t="shared" si="2"/>
        <v>-1952909.8597397804</v>
      </c>
      <c r="K60" t="s">
        <v>70</v>
      </c>
      <c r="L60">
        <v>125.636262</v>
      </c>
      <c r="M60">
        <v>0</v>
      </c>
      <c r="N60">
        <v>41.514355000000002</v>
      </c>
      <c r="O60">
        <v>1207.6077720000001</v>
      </c>
      <c r="P60">
        <v>1.57335</v>
      </c>
      <c r="Q60">
        <v>2.7364600000000001</v>
      </c>
      <c r="R60">
        <v>0.116746</v>
      </c>
      <c r="S60">
        <v>38.136555999999999</v>
      </c>
      <c r="T60">
        <v>80.200076999999993</v>
      </c>
      <c r="U60">
        <v>6.6165839999999996</v>
      </c>
      <c r="V60">
        <v>0.18015700000000001</v>
      </c>
      <c r="W60">
        <v>24.338543999999999</v>
      </c>
      <c r="X60">
        <v>0</v>
      </c>
      <c r="Y60">
        <v>14.753469000000001</v>
      </c>
      <c r="Z60">
        <v>1.4301409999999899</v>
      </c>
      <c r="AA60">
        <v>0</v>
      </c>
      <c r="AB60">
        <v>757.00264000000004</v>
      </c>
      <c r="AC60">
        <v>0.25118200000000002</v>
      </c>
      <c r="AD60">
        <v>9.8175999999999999E-2</v>
      </c>
      <c r="AE60">
        <v>1.8765999999999901E-2</v>
      </c>
      <c r="AF60">
        <v>0.14421600000000001</v>
      </c>
      <c r="AG60">
        <v>1.6145179999999999</v>
      </c>
      <c r="AH60">
        <v>0</v>
      </c>
      <c r="AI60">
        <v>4.7660029999999898</v>
      </c>
      <c r="AJ60">
        <v>4.0809356577345</v>
      </c>
      <c r="AK60">
        <v>0.17299999999999999</v>
      </c>
      <c r="AL60">
        <v>7.1821140000000003</v>
      </c>
      <c r="AM60">
        <v>0</v>
      </c>
      <c r="AN60">
        <v>25110.167730000001</v>
      </c>
      <c r="AO60">
        <v>2.3241749999999999</v>
      </c>
      <c r="AP60">
        <v>0.87514800000000004</v>
      </c>
      <c r="AQ60">
        <v>0.54363499999999998</v>
      </c>
      <c r="AR60">
        <v>3.8899810000000001</v>
      </c>
      <c r="AS60">
        <v>10.960887999999899</v>
      </c>
    </row>
    <row r="61" spans="1:71" x14ac:dyDescent="0.35">
      <c r="A61">
        <v>3</v>
      </c>
      <c r="B61">
        <v>422730837547.604</v>
      </c>
      <c r="D61">
        <v>3</v>
      </c>
      <c r="E61">
        <v>423002224495.02502</v>
      </c>
      <c r="G61">
        <f t="shared" si="2"/>
        <v>-271386947.42102051</v>
      </c>
      <c r="K61" t="s">
        <v>71</v>
      </c>
      <c r="L61">
        <v>67507.112464000005</v>
      </c>
      <c r="M61">
        <v>0</v>
      </c>
      <c r="N61">
        <v>5894.73425869115</v>
      </c>
      <c r="O61">
        <v>35001.505405000004</v>
      </c>
      <c r="P61">
        <v>51.190818</v>
      </c>
      <c r="Q61">
        <v>80.635284999999996</v>
      </c>
      <c r="R61">
        <v>3.7741850000000001</v>
      </c>
      <c r="S61">
        <v>1114.1779919999999</v>
      </c>
      <c r="T61">
        <v>2331.6270719999902</v>
      </c>
      <c r="U61">
        <v>189.94948600000001</v>
      </c>
      <c r="V61">
        <v>5.7980530000000003</v>
      </c>
      <c r="W61">
        <v>699.31553199999996</v>
      </c>
      <c r="X61" s="1">
        <v>3.9999999999999998E-6</v>
      </c>
      <c r="Y61">
        <v>429.12382600000001</v>
      </c>
      <c r="Z61">
        <v>42.882232999999999</v>
      </c>
      <c r="AA61">
        <v>0</v>
      </c>
      <c r="AB61">
        <v>39533.684024000002</v>
      </c>
      <c r="AC61">
        <v>7.5743580000000001</v>
      </c>
      <c r="AD61">
        <v>2.8396189999999999</v>
      </c>
      <c r="AE61">
        <v>0.52503899999999903</v>
      </c>
      <c r="AF61">
        <v>4.5633549999999996</v>
      </c>
      <c r="AG61">
        <v>47.357081000000001</v>
      </c>
      <c r="AH61">
        <v>0</v>
      </c>
      <c r="AI61">
        <v>722.951728</v>
      </c>
      <c r="AJ61">
        <v>614.02570400000002</v>
      </c>
      <c r="AK61">
        <v>25.663851999999999</v>
      </c>
      <c r="AL61">
        <v>1090.7530409999999</v>
      </c>
      <c r="AM61">
        <v>0</v>
      </c>
      <c r="AN61">
        <v>142669.65315299999</v>
      </c>
      <c r="AO61">
        <v>167.61658800000001</v>
      </c>
      <c r="AP61">
        <v>53.721660999999997</v>
      </c>
      <c r="AQ61">
        <v>37.025483000000001</v>
      </c>
      <c r="AR61">
        <v>263.47956799999997</v>
      </c>
      <c r="AS61">
        <v>560.37389299999995</v>
      </c>
    </row>
    <row r="62" spans="1:71" x14ac:dyDescent="0.35">
      <c r="A62">
        <v>4</v>
      </c>
      <c r="B62">
        <v>1.73251417430065</v>
      </c>
      <c r="D62">
        <v>4</v>
      </c>
      <c r="E62">
        <v>1.7335206089750499</v>
      </c>
      <c r="G62">
        <f t="shared" si="2"/>
        <v>-1.0064346743998698E-3</v>
      </c>
      <c r="K62" t="s">
        <v>72</v>
      </c>
      <c r="L62">
        <v>19351.270654</v>
      </c>
      <c r="M62">
        <v>0</v>
      </c>
      <c r="N62">
        <v>738.81169430884199</v>
      </c>
      <c r="O62">
        <v>18277.266895000001</v>
      </c>
      <c r="P62">
        <v>27.349996999999998</v>
      </c>
      <c r="Q62">
        <v>42.116371999999998</v>
      </c>
      <c r="R62">
        <v>2.009525</v>
      </c>
      <c r="S62">
        <v>581.79617599999995</v>
      </c>
      <c r="T62">
        <v>1215.3702619999999</v>
      </c>
      <c r="U62">
        <v>99.259779999999907</v>
      </c>
      <c r="V62">
        <v>3.0977570000000001</v>
      </c>
      <c r="W62">
        <v>365.35465199999999</v>
      </c>
      <c r="X62" s="1">
        <v>1.9999999999999999E-6</v>
      </c>
      <c r="Y62">
        <v>224.95350300000001</v>
      </c>
      <c r="Z62">
        <v>22.795058000000001</v>
      </c>
      <c r="AA62">
        <v>0</v>
      </c>
      <c r="AB62">
        <v>2607.0567470000001</v>
      </c>
      <c r="AC62">
        <v>4.0285329999999897</v>
      </c>
      <c r="AD62">
        <v>1.5040959999999901</v>
      </c>
      <c r="AE62">
        <v>0.27715600000000001</v>
      </c>
      <c r="AF62">
        <v>2.438088</v>
      </c>
      <c r="AG62">
        <v>24.943836000000001</v>
      </c>
      <c r="AH62">
        <v>0</v>
      </c>
      <c r="AI62">
        <v>188.91896399999999</v>
      </c>
      <c r="AJ62">
        <v>159.58489</v>
      </c>
      <c r="AK62">
        <v>6.6771979999999997</v>
      </c>
      <c r="AL62">
        <v>283.70326299999999</v>
      </c>
      <c r="AM62">
        <v>0</v>
      </c>
      <c r="AN62">
        <v>120182.486108</v>
      </c>
      <c r="AO62">
        <v>44.200446999999997</v>
      </c>
      <c r="AP62">
        <v>14.238797</v>
      </c>
      <c r="AQ62">
        <v>9.7804210000000005</v>
      </c>
      <c r="AR62">
        <v>69.685936999999996</v>
      </c>
      <c r="AS62">
        <v>149.836232</v>
      </c>
    </row>
    <row r="63" spans="1:71" x14ac:dyDescent="0.35">
      <c r="A63">
        <v>5</v>
      </c>
      <c r="B63">
        <v>5219690.3429274699</v>
      </c>
      <c r="D63">
        <v>5</v>
      </c>
      <c r="E63">
        <v>5222557.2644486902</v>
      </c>
      <c r="G63">
        <f t="shared" si="2"/>
        <v>-2866.9215212203562</v>
      </c>
      <c r="K63" t="s">
        <v>73</v>
      </c>
      <c r="L63">
        <v>1530.8436670000001</v>
      </c>
      <c r="M63">
        <v>0</v>
      </c>
      <c r="N63">
        <v>1555.5692770000001</v>
      </c>
      <c r="O63">
        <v>9106.9736389999998</v>
      </c>
      <c r="P63">
        <v>40.705219999999997</v>
      </c>
      <c r="Q63">
        <v>24.330062999999999</v>
      </c>
      <c r="R63">
        <v>2.3488289999999998</v>
      </c>
      <c r="S63">
        <v>306.981694</v>
      </c>
      <c r="T63">
        <v>580.97470599999997</v>
      </c>
      <c r="U63">
        <v>53.890929999999997</v>
      </c>
      <c r="V63">
        <v>4.6262499999999998</v>
      </c>
      <c r="W63">
        <v>200.17165399999999</v>
      </c>
      <c r="X63" s="1">
        <v>3.0000000000000001E-6</v>
      </c>
      <c r="Y63">
        <v>158.47219100000001</v>
      </c>
      <c r="Z63">
        <v>24.038830999999998</v>
      </c>
      <c r="AA63">
        <v>0</v>
      </c>
      <c r="AB63">
        <v>5879.5461230000001</v>
      </c>
      <c r="AC63">
        <v>4.4432119999999999</v>
      </c>
      <c r="AD63">
        <v>1.111653</v>
      </c>
      <c r="AE63">
        <v>0.120797</v>
      </c>
      <c r="AF63">
        <v>3.660717</v>
      </c>
      <c r="AG63">
        <v>16.701550000000001</v>
      </c>
      <c r="AH63">
        <v>0</v>
      </c>
      <c r="AI63">
        <v>471.59368899999998</v>
      </c>
      <c r="AJ63">
        <v>401.76386899999898</v>
      </c>
      <c r="AK63">
        <v>16.842303000000001</v>
      </c>
      <c r="AL63">
        <v>712.47853899999996</v>
      </c>
      <c r="AM63">
        <v>0</v>
      </c>
      <c r="AN63">
        <v>105710.92445799999</v>
      </c>
      <c r="AO63">
        <v>136.78863000000001</v>
      </c>
      <c r="AP63">
        <v>46.692686000000002</v>
      </c>
      <c r="AQ63">
        <v>30.877770999999999</v>
      </c>
      <c r="AR63">
        <v>220.15694099999999</v>
      </c>
      <c r="AS63">
        <v>526.999999</v>
      </c>
    </row>
    <row r="64" spans="1:71" x14ac:dyDescent="0.35">
      <c r="A64">
        <v>6</v>
      </c>
      <c r="B64">
        <v>1.2958572897551599</v>
      </c>
      <c r="D64">
        <v>6</v>
      </c>
      <c r="E64">
        <v>1.2966100659958</v>
      </c>
      <c r="G64">
        <f t="shared" si="2"/>
        <v>-7.5277624064007398E-4</v>
      </c>
      <c r="K64" t="s">
        <v>74</v>
      </c>
      <c r="L64">
        <v>583.51989800000001</v>
      </c>
      <c r="M64">
        <v>0</v>
      </c>
      <c r="N64">
        <v>195.55175</v>
      </c>
      <c r="O64">
        <v>4774.9469339999996</v>
      </c>
      <c r="P64">
        <v>21.747800000000002</v>
      </c>
      <c r="Q64">
        <v>12.796417999999999</v>
      </c>
      <c r="R64">
        <v>1.253468</v>
      </c>
      <c r="S64">
        <v>161.18341599999999</v>
      </c>
      <c r="T64">
        <v>304.16136599999999</v>
      </c>
      <c r="U64">
        <v>28.287509</v>
      </c>
      <c r="V64">
        <v>2.471692</v>
      </c>
      <c r="W64">
        <v>105.06937000000001</v>
      </c>
      <c r="X64" s="1">
        <v>1.9999999999999999E-6</v>
      </c>
      <c r="Y64">
        <v>83.677077999999995</v>
      </c>
      <c r="Z64">
        <v>12.816765999999999</v>
      </c>
      <c r="AA64">
        <v>0</v>
      </c>
      <c r="AB64">
        <v>375.90753899999999</v>
      </c>
      <c r="AC64">
        <v>2.3697089999999998</v>
      </c>
      <c r="AD64">
        <v>0.59093499999999999</v>
      </c>
      <c r="AE64">
        <v>6.3769000000000006E-2</v>
      </c>
      <c r="AF64">
        <v>1.9558310000000001</v>
      </c>
      <c r="AG64">
        <v>8.8401870000000002</v>
      </c>
      <c r="AH64">
        <v>0</v>
      </c>
      <c r="AI64">
        <v>123.236842</v>
      </c>
      <c r="AJ64">
        <v>104.451133</v>
      </c>
      <c r="AK64">
        <v>4.3846489999999996</v>
      </c>
      <c r="AL64">
        <v>185.323125</v>
      </c>
      <c r="AM64">
        <v>0</v>
      </c>
      <c r="AN64">
        <v>134086.903888</v>
      </c>
      <c r="AO64">
        <v>36.646402000000002</v>
      </c>
      <c r="AP64">
        <v>12.607089999999999</v>
      </c>
      <c r="AQ64">
        <v>8.2950400000000002</v>
      </c>
      <c r="AR64">
        <v>59.207574000000001</v>
      </c>
      <c r="AS64">
        <v>143.77306100000001</v>
      </c>
    </row>
    <row r="65" spans="1:45" x14ac:dyDescent="0.35">
      <c r="A65">
        <v>7</v>
      </c>
      <c r="B65">
        <v>254969283.36394301</v>
      </c>
      <c r="D65">
        <v>7</v>
      </c>
      <c r="E65">
        <v>255102598.09782299</v>
      </c>
      <c r="G65">
        <f t="shared" si="2"/>
        <v>-133314.73387998343</v>
      </c>
      <c r="K65" t="s">
        <v>61</v>
      </c>
      <c r="L65">
        <f>SUM(L$59:L$64)</f>
        <v>89441.414902000004</v>
      </c>
      <c r="M65">
        <f t="shared" ref="M65:AS65" si="3">SUM(M$59:M$64)</f>
        <v>0</v>
      </c>
      <c r="N65">
        <f t="shared" si="3"/>
        <v>8755.9097339999917</v>
      </c>
      <c r="O65">
        <f t="shared" si="3"/>
        <v>70681.764461999992</v>
      </c>
      <c r="P65">
        <f t="shared" si="3"/>
        <v>145.51201399999999</v>
      </c>
      <c r="Q65">
        <f t="shared" si="3"/>
        <v>167.85742699999997</v>
      </c>
      <c r="R65">
        <f t="shared" si="3"/>
        <v>9.722135999999999</v>
      </c>
      <c r="S65">
        <f t="shared" si="3"/>
        <v>2275.3462889999996</v>
      </c>
      <c r="T65">
        <f t="shared" si="3"/>
        <v>4666.2413479999905</v>
      </c>
      <c r="U65">
        <f t="shared" si="3"/>
        <v>390.67018899999994</v>
      </c>
      <c r="V65">
        <f t="shared" si="3"/>
        <v>16.511109000000001</v>
      </c>
      <c r="W65">
        <f t="shared" si="3"/>
        <v>1440.8510689999998</v>
      </c>
      <c r="X65">
        <f t="shared" si="3"/>
        <v>1.1E-5</v>
      </c>
      <c r="Y65">
        <f t="shared" si="3"/>
        <v>939.14116399999989</v>
      </c>
      <c r="Z65">
        <f t="shared" si="3"/>
        <v>106.65449799999999</v>
      </c>
      <c r="AA65">
        <f t="shared" si="3"/>
        <v>0</v>
      </c>
      <c r="AB65">
        <f t="shared" si="3"/>
        <v>60842.200411000005</v>
      </c>
      <c r="AC65">
        <f t="shared" si="3"/>
        <v>19.13944399999999</v>
      </c>
      <c r="AD65">
        <f t="shared" si="3"/>
        <v>6.3298849999999902</v>
      </c>
      <c r="AE65">
        <f t="shared" si="3"/>
        <v>1.0410749999999989</v>
      </c>
      <c r="AF65">
        <f t="shared" si="3"/>
        <v>13.032133999999999</v>
      </c>
      <c r="AG65">
        <f t="shared" si="3"/>
        <v>102.524477</v>
      </c>
      <c r="AH65">
        <f t="shared" si="3"/>
        <v>0</v>
      </c>
      <c r="AI65">
        <f t="shared" si="3"/>
        <v>1529.7046029999999</v>
      </c>
      <c r="AJ65">
        <f t="shared" si="3"/>
        <v>1299.5885816577334</v>
      </c>
      <c r="AK65">
        <f t="shared" si="3"/>
        <v>54.404333999999992</v>
      </c>
      <c r="AL65">
        <f t="shared" si="3"/>
        <v>2307.0479580000001</v>
      </c>
      <c r="AM65">
        <f t="shared" si="3"/>
        <v>0</v>
      </c>
      <c r="AN65">
        <f t="shared" si="3"/>
        <v>547728.16834699991</v>
      </c>
      <c r="AO65">
        <f t="shared" si="3"/>
        <v>396.04595300000005</v>
      </c>
      <c r="AP65">
        <f t="shared" si="3"/>
        <v>131.299622</v>
      </c>
      <c r="AQ65">
        <f t="shared" si="3"/>
        <v>88.497651000000005</v>
      </c>
      <c r="AR65">
        <f t="shared" si="3"/>
        <v>630.54368499999987</v>
      </c>
      <c r="AS65">
        <f t="shared" si="3"/>
        <v>1431.2497310000001</v>
      </c>
    </row>
    <row r="66" spans="1:45" x14ac:dyDescent="0.35">
      <c r="A66">
        <v>8</v>
      </c>
      <c r="B66">
        <v>182.17764683781601</v>
      </c>
      <c r="D66">
        <v>8</v>
      </c>
      <c r="E66">
        <v>182.27629274384901</v>
      </c>
      <c r="G66">
        <f t="shared" si="2"/>
        <v>-9.8645906032999164E-2</v>
      </c>
    </row>
    <row r="67" spans="1:45" x14ac:dyDescent="0.35">
      <c r="A67">
        <v>9</v>
      </c>
      <c r="B67">
        <v>3053280941.3493199</v>
      </c>
      <c r="D67">
        <v>9</v>
      </c>
      <c r="E67">
        <v>3054730300.88943</v>
      </c>
      <c r="G67">
        <f t="shared" si="2"/>
        <v>-1449359.5401101112</v>
      </c>
      <c r="K67" t="s">
        <v>1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</row>
    <row r="68" spans="1:45" x14ac:dyDescent="0.35">
      <c r="A68">
        <v>10</v>
      </c>
      <c r="B68">
        <v>31607841.695147298</v>
      </c>
      <c r="D68">
        <v>10</v>
      </c>
      <c r="E68">
        <v>31628792.035730202</v>
      </c>
      <c r="G68">
        <f t="shared" si="2"/>
        <v>-20950.340582903475</v>
      </c>
      <c r="K68" t="s">
        <v>2</v>
      </c>
      <c r="L68" t="s">
        <v>5</v>
      </c>
      <c r="M68" t="s">
        <v>6</v>
      </c>
      <c r="N68" t="s">
        <v>7</v>
      </c>
      <c r="O68" t="s">
        <v>8</v>
      </c>
      <c r="P68" t="s">
        <v>9</v>
      </c>
      <c r="Q68" t="s">
        <v>10</v>
      </c>
      <c r="R68" t="s">
        <v>11</v>
      </c>
      <c r="S68" t="s">
        <v>12</v>
      </c>
      <c r="T68" t="s">
        <v>14</v>
      </c>
      <c r="U68" t="s">
        <v>15</v>
      </c>
      <c r="V68" t="s">
        <v>16</v>
      </c>
      <c r="W68" t="s">
        <v>17</v>
      </c>
      <c r="X68" t="s">
        <v>18</v>
      </c>
      <c r="Y68" t="s">
        <v>19</v>
      </c>
      <c r="Z68" t="s">
        <v>20</v>
      </c>
      <c r="AA68" t="s">
        <v>21</v>
      </c>
      <c r="AB68" t="s">
        <v>22</v>
      </c>
      <c r="AC68" t="s">
        <v>23</v>
      </c>
      <c r="AD68" t="s">
        <v>24</v>
      </c>
      <c r="AE68" t="s">
        <v>25</v>
      </c>
      <c r="AF68" t="s">
        <v>26</v>
      </c>
      <c r="AG68" t="s">
        <v>27</v>
      </c>
      <c r="AH68" t="s">
        <v>28</v>
      </c>
      <c r="AI68" t="s">
        <v>29</v>
      </c>
      <c r="AJ68" t="s">
        <v>30</v>
      </c>
      <c r="AK68" t="s">
        <v>31</v>
      </c>
      <c r="AL68" t="s">
        <v>32</v>
      </c>
      <c r="AM68" t="s">
        <v>33</v>
      </c>
      <c r="AN68" t="s">
        <v>34</v>
      </c>
      <c r="AO68" t="s">
        <v>35</v>
      </c>
      <c r="AP68" t="s">
        <v>36</v>
      </c>
      <c r="AQ68" t="s">
        <v>37</v>
      </c>
      <c r="AR68" t="s">
        <v>38</v>
      </c>
      <c r="AS68" t="s">
        <v>39</v>
      </c>
    </row>
    <row r="69" spans="1:45" x14ac:dyDescent="0.35">
      <c r="A69">
        <v>11</v>
      </c>
      <c r="B69">
        <v>43.573626575626299</v>
      </c>
      <c r="D69">
        <v>11</v>
      </c>
      <c r="E69">
        <v>43.598148803386401</v>
      </c>
      <c r="G69">
        <f t="shared" si="2"/>
        <v>-2.45222277601016E-2</v>
      </c>
      <c r="K69" t="s">
        <v>2</v>
      </c>
    </row>
    <row r="70" spans="1:45" x14ac:dyDescent="0.35">
      <c r="A70">
        <v>12</v>
      </c>
      <c r="B70">
        <v>99599369.079107493</v>
      </c>
      <c r="D70">
        <v>12</v>
      </c>
      <c r="E70">
        <v>99636758.697642297</v>
      </c>
      <c r="G70">
        <f t="shared" si="2"/>
        <v>-37389.618534803391</v>
      </c>
      <c r="K70" t="s">
        <v>69</v>
      </c>
      <c r="L70">
        <v>340.53125301093598</v>
      </c>
      <c r="M70">
        <v>0</v>
      </c>
      <c r="N70">
        <v>329.68029451545402</v>
      </c>
      <c r="O70">
        <v>2312.8985018113199</v>
      </c>
      <c r="P70">
        <v>2.9442240495966598</v>
      </c>
      <c r="Q70">
        <v>5.2421642035542204</v>
      </c>
      <c r="R70">
        <v>0.21936613544064401</v>
      </c>
      <c r="S70">
        <v>73.044963722938306</v>
      </c>
      <c r="T70">
        <v>153.84842285018101</v>
      </c>
      <c r="U70">
        <v>12.660495977076801</v>
      </c>
      <c r="V70">
        <v>0.33713072967020502</v>
      </c>
      <c r="W70">
        <v>46.5954560734951</v>
      </c>
      <c r="X70">
        <v>0</v>
      </c>
      <c r="Y70">
        <v>28.157250125739601</v>
      </c>
      <c r="Z70">
        <v>2.6911237501217902</v>
      </c>
      <c r="AA70">
        <v>0</v>
      </c>
      <c r="AB70">
        <v>11688.552001443601</v>
      </c>
      <c r="AC70">
        <v>0.47235204971766798</v>
      </c>
      <c r="AD70">
        <v>0.18536756086348599</v>
      </c>
      <c r="AE70">
        <v>3.55406300420439E-2</v>
      </c>
      <c r="AF70">
        <v>0.26987103762121001</v>
      </c>
      <c r="AG70">
        <v>3.0621615105275102</v>
      </c>
      <c r="AH70">
        <v>0</v>
      </c>
      <c r="AI70">
        <v>18.2310307166101</v>
      </c>
      <c r="AJ70">
        <v>15.6742791427861</v>
      </c>
      <c r="AK70">
        <v>0.66307276700761797</v>
      </c>
      <c r="AL70">
        <v>27.5989380469065</v>
      </c>
      <c r="AM70">
        <v>0</v>
      </c>
      <c r="AN70">
        <v>19964.0088485739</v>
      </c>
      <c r="AO70">
        <v>8.4676900077338697</v>
      </c>
      <c r="AP70">
        <v>3.1634847648762299</v>
      </c>
      <c r="AQ70">
        <v>1.97196094695073</v>
      </c>
      <c r="AR70">
        <v>14.1107126878426</v>
      </c>
      <c r="AS70">
        <v>38.9451906846759</v>
      </c>
    </row>
    <row r="71" spans="1:45" x14ac:dyDescent="0.35">
      <c r="A71">
        <v>13</v>
      </c>
      <c r="B71">
        <v>26.699220640088601</v>
      </c>
      <c r="D71">
        <v>13</v>
      </c>
      <c r="E71">
        <v>26.714762824534201</v>
      </c>
      <c r="G71">
        <f t="shared" si="2"/>
        <v>-1.5542184445600071E-2</v>
      </c>
      <c r="K71" t="s">
        <v>70</v>
      </c>
      <c r="L71">
        <v>124.72037327551401</v>
      </c>
      <c r="M71">
        <v>0</v>
      </c>
      <c r="N71">
        <v>41.508298419327502</v>
      </c>
      <c r="O71">
        <v>1207.31268244188</v>
      </c>
      <c r="P71">
        <v>1.5730267898179799</v>
      </c>
      <c r="Q71">
        <v>2.736113013882</v>
      </c>
      <c r="R71">
        <v>0.116737025421994</v>
      </c>
      <c r="S71">
        <v>38.123251723802802</v>
      </c>
      <c r="T71">
        <v>80.169102202237099</v>
      </c>
      <c r="U71">
        <v>6.6137609734792404</v>
      </c>
      <c r="V71">
        <v>0.18011999070342499</v>
      </c>
      <c r="W71">
        <v>24.335483004585999</v>
      </c>
      <c r="X71">
        <v>0</v>
      </c>
      <c r="Y71">
        <v>14.7514536402948</v>
      </c>
      <c r="Z71">
        <v>1.42995754776404</v>
      </c>
      <c r="AA71">
        <v>0</v>
      </c>
      <c r="AB71">
        <v>756.97341056488006</v>
      </c>
      <c r="AC71">
        <v>0.25112992391191302</v>
      </c>
      <c r="AD71">
        <v>9.8155645746813E-2</v>
      </c>
      <c r="AE71">
        <v>1.8762109355491E-2</v>
      </c>
      <c r="AF71">
        <v>0.14418610054414899</v>
      </c>
      <c r="AG71">
        <v>1.61181065386515</v>
      </c>
      <c r="AH71">
        <v>0</v>
      </c>
      <c r="AI71">
        <v>4.7643445155767603</v>
      </c>
      <c r="AJ71">
        <v>4.0789134496497601</v>
      </c>
      <c r="AK71">
        <v>0.172932390857546</v>
      </c>
      <c r="AL71">
        <v>7.1797888157647503</v>
      </c>
      <c r="AM71">
        <v>0</v>
      </c>
      <c r="AN71">
        <v>25105.1072732024</v>
      </c>
      <c r="AO71">
        <v>2.3236204191293899</v>
      </c>
      <c r="AP71">
        <v>0.87493912124614703</v>
      </c>
      <c r="AQ71">
        <v>0.54271576301311197</v>
      </c>
      <c r="AR71">
        <v>3.8864084081863299</v>
      </c>
      <c r="AS71">
        <v>10.8603670553836</v>
      </c>
    </row>
    <row r="72" spans="1:45" x14ac:dyDescent="0.35">
      <c r="A72">
        <v>14</v>
      </c>
      <c r="B72">
        <v>1527118708.6236701</v>
      </c>
      <c r="D72">
        <v>14</v>
      </c>
      <c r="E72">
        <v>1527889506.4074099</v>
      </c>
      <c r="G72">
        <f t="shared" si="2"/>
        <v>-770797.78373980522</v>
      </c>
      <c r="K72" t="s">
        <v>71</v>
      </c>
      <c r="L72">
        <v>67014.985412907597</v>
      </c>
      <c r="M72">
        <v>0</v>
      </c>
      <c r="N72">
        <v>5893.8742686086798</v>
      </c>
      <c r="O72">
        <v>34992.952479950298</v>
      </c>
      <c r="P72">
        <v>51.180301971396602</v>
      </c>
      <c r="Q72">
        <v>80.6250603577558</v>
      </c>
      <c r="R72">
        <v>3.7738948682808</v>
      </c>
      <c r="S72">
        <v>1113.78930111405</v>
      </c>
      <c r="T72">
        <v>2330.7265532010701</v>
      </c>
      <c r="U72">
        <v>189.86844230183399</v>
      </c>
      <c r="V72">
        <v>5.7968619174273996</v>
      </c>
      <c r="W72">
        <v>699.22758090332195</v>
      </c>
      <c r="X72" s="1">
        <v>3.9991782879028603E-6</v>
      </c>
      <c r="Y72">
        <v>429.06520664292202</v>
      </c>
      <c r="Z72">
        <v>42.876732254600199</v>
      </c>
      <c r="AA72">
        <v>0</v>
      </c>
      <c r="AB72">
        <v>39532.157546823903</v>
      </c>
      <c r="AC72">
        <v>7.57278765286362</v>
      </c>
      <c r="AD72">
        <v>2.8390302784786399</v>
      </c>
      <c r="AE72">
        <v>0.52493014674931704</v>
      </c>
      <c r="AF72">
        <v>4.5624089064226201</v>
      </c>
      <c r="AG72">
        <v>47.2776690577344</v>
      </c>
      <c r="AH72">
        <v>0</v>
      </c>
      <c r="AI72">
        <v>722.70015363472203</v>
      </c>
      <c r="AJ72">
        <v>613.72143854545504</v>
      </c>
      <c r="AK72">
        <v>25.6538224564984</v>
      </c>
      <c r="AL72">
        <v>1090.3999135259</v>
      </c>
      <c r="AM72">
        <v>0</v>
      </c>
      <c r="AN72">
        <v>142640.90091112399</v>
      </c>
      <c r="AO72">
        <v>167.57659232269501</v>
      </c>
      <c r="AP72">
        <v>53.708838810376498</v>
      </c>
      <c r="AQ72">
        <v>36.962876299859303</v>
      </c>
      <c r="AR72">
        <v>263.23758611173201</v>
      </c>
      <c r="AS72">
        <v>555.23477351782697</v>
      </c>
    </row>
    <row r="73" spans="1:45" x14ac:dyDescent="0.35">
      <c r="A73">
        <v>15</v>
      </c>
      <c r="B73">
        <v>8661004.28992429</v>
      </c>
      <c r="D73">
        <v>15</v>
      </c>
      <c r="E73">
        <v>8664974.8198275901</v>
      </c>
      <c r="G73">
        <f t="shared" si="2"/>
        <v>-3970.5299033001065</v>
      </c>
      <c r="K73" t="s">
        <v>72</v>
      </c>
      <c r="L73">
        <v>19210.199833248698</v>
      </c>
      <c r="M73">
        <v>0</v>
      </c>
      <c r="N73">
        <v>738.70390815563496</v>
      </c>
      <c r="O73">
        <v>18272.800684416801</v>
      </c>
      <c r="P73">
        <v>27.344378544152001</v>
      </c>
      <c r="Q73">
        <v>42.111031598011898</v>
      </c>
      <c r="R73">
        <v>2.0093705224258902</v>
      </c>
      <c r="S73">
        <v>581.59321123789698</v>
      </c>
      <c r="T73">
        <v>1214.90086284876</v>
      </c>
      <c r="U73">
        <v>99.217429900404099</v>
      </c>
      <c r="V73">
        <v>3.0971206338997099</v>
      </c>
      <c r="W73">
        <v>365.30870229510998</v>
      </c>
      <c r="X73" s="1">
        <v>1.9995891439514302E-6</v>
      </c>
      <c r="Y73">
        <v>224.92277380502301</v>
      </c>
      <c r="Z73">
        <v>22.792133949602899</v>
      </c>
      <c r="AA73">
        <v>0</v>
      </c>
      <c r="AB73">
        <v>2606.9560831555</v>
      </c>
      <c r="AC73">
        <v>4.0276977879252103</v>
      </c>
      <c r="AD73">
        <v>1.50378416461455</v>
      </c>
      <c r="AE73">
        <v>0.27709853887511898</v>
      </c>
      <c r="AF73">
        <v>2.4375825255414298</v>
      </c>
      <c r="AG73">
        <v>24.902008285485302</v>
      </c>
      <c r="AH73">
        <v>0</v>
      </c>
      <c r="AI73">
        <v>188.853223554799</v>
      </c>
      <c r="AJ73">
        <v>159.50581160185101</v>
      </c>
      <c r="AK73">
        <v>6.6745885223654797</v>
      </c>
      <c r="AL73">
        <v>283.61141506294098</v>
      </c>
      <c r="AM73">
        <v>0</v>
      </c>
      <c r="AN73">
        <v>120158.265709103</v>
      </c>
      <c r="AO73">
        <v>44.189900151170498</v>
      </c>
      <c r="AP73">
        <v>14.235398509489</v>
      </c>
      <c r="AQ73">
        <v>9.7638832039961905</v>
      </c>
      <c r="AR73">
        <v>69.621936839574005</v>
      </c>
      <c r="AS73">
        <v>148.46210249713499</v>
      </c>
    </row>
    <row r="74" spans="1:45" x14ac:dyDescent="0.35">
      <c r="A74">
        <v>16</v>
      </c>
      <c r="B74">
        <v>4.80747101461861E-4</v>
      </c>
      <c r="D74">
        <v>16</v>
      </c>
      <c r="E74">
        <v>4.8101295752290402E-4</v>
      </c>
      <c r="G74">
        <f t="shared" si="2"/>
        <v>-2.6585606104301491E-7</v>
      </c>
      <c r="K74" t="s">
        <v>73</v>
      </c>
      <c r="L74">
        <v>1519.6838121043199</v>
      </c>
      <c r="M74">
        <v>0</v>
      </c>
      <c r="N74">
        <v>1555.3423330713799</v>
      </c>
      <c r="O74">
        <v>9104.7482700604996</v>
      </c>
      <c r="P74">
        <v>40.696858007077203</v>
      </c>
      <c r="Q74">
        <v>24.3269779214273</v>
      </c>
      <c r="R74">
        <v>2.34864843921777</v>
      </c>
      <c r="S74">
        <v>306.87460071017898</v>
      </c>
      <c r="T74">
        <v>580.75032249942399</v>
      </c>
      <c r="U74">
        <v>53.867936938230002</v>
      </c>
      <c r="V74">
        <v>4.6252996386025602</v>
      </c>
      <c r="W74">
        <v>200.14647893139701</v>
      </c>
      <c r="X74" s="1">
        <v>2.9993837159271402E-6</v>
      </c>
      <c r="Y74">
        <v>158.450543313742</v>
      </c>
      <c r="Z74">
        <v>24.035747403839299</v>
      </c>
      <c r="AA74">
        <v>0</v>
      </c>
      <c r="AB74">
        <v>5879.3191015830898</v>
      </c>
      <c r="AC74">
        <v>4.4422908149648404</v>
      </c>
      <c r="AD74">
        <v>1.1114225275156999</v>
      </c>
      <c r="AE74">
        <v>0.12077195586780599</v>
      </c>
      <c r="AF74">
        <v>3.6599580450551601</v>
      </c>
      <c r="AG74">
        <v>16.673543575272301</v>
      </c>
      <c r="AH74">
        <v>0</v>
      </c>
      <c r="AI74">
        <v>471.42958276941198</v>
      </c>
      <c r="AJ74">
        <v>401.56478471830798</v>
      </c>
      <c r="AK74">
        <v>16.835720955706499</v>
      </c>
      <c r="AL74">
        <v>712.24787657013098</v>
      </c>
      <c r="AM74">
        <v>0</v>
      </c>
      <c r="AN74">
        <v>105689.620515628</v>
      </c>
      <c r="AO74">
        <v>136.755990307415</v>
      </c>
      <c r="AP74">
        <v>46.681541473513299</v>
      </c>
      <c r="AQ74">
        <v>30.825559517707902</v>
      </c>
      <c r="AR74">
        <v>219.95474698282101</v>
      </c>
      <c r="AS74">
        <v>522.16694736109002</v>
      </c>
    </row>
    <row r="75" spans="1:45" x14ac:dyDescent="0.35">
      <c r="A75">
        <v>17</v>
      </c>
      <c r="B75">
        <v>11183363168.752899</v>
      </c>
      <c r="D75">
        <v>17</v>
      </c>
      <c r="E75">
        <v>11188826651.1583</v>
      </c>
      <c r="G75">
        <f t="shared" si="2"/>
        <v>-5463482.4054012299</v>
      </c>
      <c r="K75" t="s">
        <v>74</v>
      </c>
      <c r="L75">
        <v>579.26603620418302</v>
      </c>
      <c r="M75">
        <v>0</v>
      </c>
      <c r="N75">
        <v>195.523220712973</v>
      </c>
      <c r="O75">
        <v>4773.7801338075396</v>
      </c>
      <c r="P75">
        <v>21.7433323924134</v>
      </c>
      <c r="Q75">
        <v>12.7947954002155</v>
      </c>
      <c r="R75">
        <v>1.2533716425543999</v>
      </c>
      <c r="S75">
        <v>161.12718573408699</v>
      </c>
      <c r="T75">
        <v>304.04389308536503</v>
      </c>
      <c r="U75">
        <v>28.275439873678401</v>
      </c>
      <c r="V75">
        <v>2.47118424519575</v>
      </c>
      <c r="W75">
        <v>105.056155698449</v>
      </c>
      <c r="X75" s="1">
        <v>1.9995891439514302E-6</v>
      </c>
      <c r="Y75">
        <v>83.665647507873302</v>
      </c>
      <c r="Z75">
        <v>12.8151219212829</v>
      </c>
      <c r="AA75">
        <v>0</v>
      </c>
      <c r="AB75">
        <v>375.89302443368001</v>
      </c>
      <c r="AC75">
        <v>2.3692177021576999</v>
      </c>
      <c r="AD75">
        <v>0.59081248491884897</v>
      </c>
      <c r="AE75">
        <v>6.37557791479436E-2</v>
      </c>
      <c r="AF75">
        <v>1.9554255090514401</v>
      </c>
      <c r="AG75">
        <v>8.8253631045056604</v>
      </c>
      <c r="AH75">
        <v>0</v>
      </c>
      <c r="AI75">
        <v>123.19395776706401</v>
      </c>
      <c r="AJ75">
        <v>104.399374789793</v>
      </c>
      <c r="AK75">
        <v>4.3829354603534698</v>
      </c>
      <c r="AL75">
        <v>185.26312728781099</v>
      </c>
      <c r="AM75">
        <v>0</v>
      </c>
      <c r="AN75">
        <v>134059.88132918801</v>
      </c>
      <c r="AO75">
        <v>36.637657652639902</v>
      </c>
      <c r="AP75">
        <v>12.604080962387</v>
      </c>
      <c r="AQ75">
        <v>8.2810138472031607</v>
      </c>
      <c r="AR75">
        <v>59.153197257753803</v>
      </c>
      <c r="AS75">
        <v>142.454536086497</v>
      </c>
    </row>
    <row r="76" spans="1:45" x14ac:dyDescent="0.35">
      <c r="A76">
        <v>18</v>
      </c>
      <c r="B76">
        <v>7.0755183640698496</v>
      </c>
      <c r="D76">
        <v>18</v>
      </c>
      <c r="E76">
        <v>7.0794311686180702</v>
      </c>
      <c r="G76">
        <f t="shared" si="2"/>
        <v>-3.9128045482206275E-3</v>
      </c>
      <c r="K76" t="s">
        <v>76</v>
      </c>
      <c r="L76">
        <f>SUM(L$70:L$75)</f>
        <v>88789.386720751252</v>
      </c>
      <c r="M76">
        <f t="shared" ref="M76:AS76" si="4">SUM(M$70:M$75)</f>
        <v>0</v>
      </c>
      <c r="N76">
        <f t="shared" si="4"/>
        <v>8754.6323234834508</v>
      </c>
      <c r="O76">
        <f t="shared" si="4"/>
        <v>70664.492752488339</v>
      </c>
      <c r="P76">
        <f t="shared" si="4"/>
        <v>145.48212175445386</v>
      </c>
      <c r="Q76">
        <f t="shared" si="4"/>
        <v>167.83614249484671</v>
      </c>
      <c r="R76">
        <f t="shared" si="4"/>
        <v>9.7213886333414994</v>
      </c>
      <c r="S76">
        <f t="shared" si="4"/>
        <v>2274.5525142429542</v>
      </c>
      <c r="T76">
        <f t="shared" si="4"/>
        <v>4664.4391566870372</v>
      </c>
      <c r="U76">
        <f t="shared" si="4"/>
        <v>390.50350596470253</v>
      </c>
      <c r="V76">
        <f t="shared" si="4"/>
        <v>16.507717155499051</v>
      </c>
      <c r="W76">
        <f t="shared" si="4"/>
        <v>1440.669856906359</v>
      </c>
      <c r="X76">
        <f t="shared" si="4"/>
        <v>1.0997740291732861E-5</v>
      </c>
      <c r="Y76">
        <f t="shared" si="4"/>
        <v>939.01287503559479</v>
      </c>
      <c r="Z76">
        <f t="shared" si="4"/>
        <v>106.64081682721111</v>
      </c>
      <c r="AA76">
        <f t="shared" si="4"/>
        <v>0</v>
      </c>
      <c r="AB76">
        <f t="shared" si="4"/>
        <v>60839.85116800465</v>
      </c>
      <c r="AC76">
        <f t="shared" si="4"/>
        <v>19.135475931540952</v>
      </c>
      <c r="AD76">
        <f t="shared" si="4"/>
        <v>6.3285726621380372</v>
      </c>
      <c r="AE76">
        <f t="shared" si="4"/>
        <v>1.0408591600377204</v>
      </c>
      <c r="AF76">
        <f t="shared" si="4"/>
        <v>13.02943212423601</v>
      </c>
      <c r="AG76">
        <f t="shared" si="4"/>
        <v>102.35255618739032</v>
      </c>
      <c r="AH76">
        <f t="shared" si="4"/>
        <v>0</v>
      </c>
      <c r="AI76">
        <f t="shared" si="4"/>
        <v>1529.1722929581838</v>
      </c>
      <c r="AJ76">
        <f t="shared" si="4"/>
        <v>1298.9446022478428</v>
      </c>
      <c r="AK76">
        <f t="shared" si="4"/>
        <v>54.383072552789017</v>
      </c>
      <c r="AL76">
        <f t="shared" si="4"/>
        <v>2306.3010593094546</v>
      </c>
      <c r="AM76">
        <f t="shared" si="4"/>
        <v>0</v>
      </c>
      <c r="AN76">
        <f t="shared" si="4"/>
        <v>547617.78458681935</v>
      </c>
      <c r="AO76">
        <f t="shared" si="4"/>
        <v>395.95145086078367</v>
      </c>
      <c r="AP76">
        <f t="shared" si="4"/>
        <v>131.26828364188819</v>
      </c>
      <c r="AQ76">
        <f t="shared" si="4"/>
        <v>88.348009578730398</v>
      </c>
      <c r="AR76">
        <f t="shared" si="4"/>
        <v>629.96458828790981</v>
      </c>
      <c r="AS76">
        <f t="shared" si="4"/>
        <v>1418.1239172026085</v>
      </c>
    </row>
    <row r="77" spans="1:45" x14ac:dyDescent="0.35">
      <c r="A77">
        <v>19</v>
      </c>
      <c r="B77">
        <v>0.78225113040039296</v>
      </c>
      <c r="D77">
        <v>19</v>
      </c>
      <c r="E77">
        <v>0.78268372001768405</v>
      </c>
      <c r="G77">
        <f t="shared" si="2"/>
        <v>-4.3258961729109036E-4</v>
      </c>
      <c r="K77" t="s">
        <v>77</v>
      </c>
      <c r="L77">
        <f>L$76-L$65</f>
        <v>-652.02818124875193</v>
      </c>
      <c r="M77">
        <f t="shared" ref="M77:AS77" si="5">M$76-M$65</f>
        <v>0</v>
      </c>
      <c r="N77">
        <f t="shared" si="5"/>
        <v>-1.27741051654084</v>
      </c>
      <c r="O77">
        <f t="shared" si="5"/>
        <v>-17.271709511653171</v>
      </c>
      <c r="P77">
        <f t="shared" si="5"/>
        <v>-2.9892245546136564E-2</v>
      </c>
      <c r="Q77">
        <f t="shared" si="5"/>
        <v>-2.128450515326108E-2</v>
      </c>
      <c r="R77">
        <f t="shared" si="5"/>
        <v>-7.4736665849961526E-4</v>
      </c>
      <c r="S77">
        <f t="shared" si="5"/>
        <v>-0.79377475704541212</v>
      </c>
      <c r="T77">
        <f t="shared" si="5"/>
        <v>-1.802191312953255</v>
      </c>
      <c r="U77">
        <f t="shared" si="5"/>
        <v>-0.16668303529741024</v>
      </c>
      <c r="V77">
        <f t="shared" si="5"/>
        <v>-3.3918445009497589E-3</v>
      </c>
      <c r="W77">
        <f t="shared" si="5"/>
        <v>-0.18121209364085189</v>
      </c>
      <c r="X77">
        <f t="shared" si="5"/>
        <v>-2.2597082671388602E-9</v>
      </c>
      <c r="Y77">
        <f t="shared" si="5"/>
        <v>-0.12828896440510107</v>
      </c>
      <c r="Z77">
        <f t="shared" si="5"/>
        <v>-1.3681172788878371E-2</v>
      </c>
      <c r="AA77">
        <f t="shared" si="5"/>
        <v>0</v>
      </c>
      <c r="AB77">
        <f t="shared" si="5"/>
        <v>-2.3492429953548708</v>
      </c>
      <c r="AC77">
        <f t="shared" si="5"/>
        <v>-3.9680684590379656E-3</v>
      </c>
      <c r="AD77">
        <f t="shared" si="5"/>
        <v>-1.3123378619530612E-3</v>
      </c>
      <c r="AE77">
        <f t="shared" si="5"/>
        <v>-2.1583996227847457E-4</v>
      </c>
      <c r="AF77">
        <f t="shared" si="5"/>
        <v>-2.701875763989392E-3</v>
      </c>
      <c r="AG77">
        <f t="shared" si="5"/>
        <v>-0.1719208126096845</v>
      </c>
      <c r="AH77">
        <f t="shared" si="5"/>
        <v>0</v>
      </c>
      <c r="AI77">
        <f t="shared" si="5"/>
        <v>-0.53231004181611752</v>
      </c>
      <c r="AJ77">
        <f t="shared" si="5"/>
        <v>-0.64397940989056224</v>
      </c>
      <c r="AK77">
        <f t="shared" si="5"/>
        <v>-2.1261447210974893E-2</v>
      </c>
      <c r="AL77">
        <f t="shared" si="5"/>
        <v>-0.74689869054554947</v>
      </c>
      <c r="AM77">
        <f t="shared" si="5"/>
        <v>0</v>
      </c>
      <c r="AN77">
        <f t="shared" si="5"/>
        <v>-110.38376018055715</v>
      </c>
      <c r="AO77">
        <f t="shared" si="5"/>
        <v>-9.4502139216388059E-2</v>
      </c>
      <c r="AP77">
        <f t="shared" si="5"/>
        <v>-3.1338358111810294E-2</v>
      </c>
      <c r="AQ77">
        <f t="shared" si="5"/>
        <v>-0.14964142126960667</v>
      </c>
      <c r="AR77">
        <f t="shared" si="5"/>
        <v>-0.57909671209006319</v>
      </c>
      <c r="AS77">
        <f t="shared" si="5"/>
        <v>-13.125813797391629</v>
      </c>
    </row>
    <row r="78" spans="1:45" x14ac:dyDescent="0.35">
      <c r="A78">
        <v>20</v>
      </c>
      <c r="B78">
        <v>4.1561600523352402E-3</v>
      </c>
      <c r="D78">
        <v>20</v>
      </c>
      <c r="E78">
        <v>4.1584584423236598E-3</v>
      </c>
      <c r="G78">
        <f t="shared" si="2"/>
        <v>-2.2983899884195663E-6</v>
      </c>
      <c r="K78" t="s">
        <v>78</v>
      </c>
      <c r="L78">
        <f>(L$77/L$65)*100</f>
        <v>-0.72900029808693456</v>
      </c>
      <c r="M78" t="e">
        <f t="shared" ref="M78:AS78" si="6">(M$77/M$65)*100</f>
        <v>#DIV/0!</v>
      </c>
      <c r="N78">
        <f t="shared" si="6"/>
        <v>-1.4589123864314626E-2</v>
      </c>
      <c r="O78">
        <f t="shared" si="6"/>
        <v>-2.4435877687998025E-2</v>
      </c>
      <c r="P78">
        <f t="shared" si="6"/>
        <v>-2.0542802428764793E-2</v>
      </c>
      <c r="Q78">
        <f t="shared" si="6"/>
        <v>-1.2680109265145045E-2</v>
      </c>
      <c r="R78">
        <f t="shared" si="6"/>
        <v>-7.6872680910821996E-3</v>
      </c>
      <c r="S78">
        <f t="shared" si="6"/>
        <v>-3.488588795836748E-2</v>
      </c>
      <c r="T78">
        <f t="shared" si="6"/>
        <v>-3.8621905266981026E-2</v>
      </c>
      <c r="U78">
        <f t="shared" si="6"/>
        <v>-4.2665921278526392E-2</v>
      </c>
      <c r="V78">
        <f t="shared" si="6"/>
        <v>-2.0542802430471258E-2</v>
      </c>
      <c r="W78">
        <f t="shared" si="6"/>
        <v>-1.2576740062844892E-2</v>
      </c>
      <c r="X78">
        <f t="shared" si="6"/>
        <v>-2.0542802428535092E-2</v>
      </c>
      <c r="Y78">
        <f t="shared" si="6"/>
        <v>-1.3660242924364146E-2</v>
      </c>
      <c r="Z78">
        <f t="shared" si="6"/>
        <v>-1.2827562873980592E-2</v>
      </c>
      <c r="AB78">
        <f t="shared" si="6"/>
        <v>-3.8612064972754303E-3</v>
      </c>
      <c r="AC78">
        <f t="shared" si="6"/>
        <v>-2.0732412388980409E-2</v>
      </c>
      <c r="AD78">
        <f t="shared" si="6"/>
        <v>-2.0732412389057042E-2</v>
      </c>
      <c r="AE78">
        <f t="shared" si="6"/>
        <v>-2.0732412388970514E-2</v>
      </c>
      <c r="AF78">
        <f t="shared" si="6"/>
        <v>-2.0732412389171197E-2</v>
      </c>
      <c r="AG78">
        <f t="shared" si="6"/>
        <v>-0.1676875782645392</v>
      </c>
      <c r="AH78" t="e">
        <f t="shared" si="6"/>
        <v>#DIV/0!</v>
      </c>
      <c r="AI78">
        <f t="shared" si="6"/>
        <v>-3.4798224491981708E-2</v>
      </c>
      <c r="AJ78">
        <f t="shared" si="6"/>
        <v>-4.9552559862376819E-2</v>
      </c>
      <c r="AK78">
        <f t="shared" si="6"/>
        <v>-3.9080429163924506E-2</v>
      </c>
      <c r="AL78">
        <f t="shared" si="6"/>
        <v>-3.2374649515003684E-2</v>
      </c>
      <c r="AN78">
        <f t="shared" si="6"/>
        <v>-2.0153018697885588E-2</v>
      </c>
      <c r="AO78">
        <f t="shared" si="6"/>
        <v>-2.3861407622157434E-2</v>
      </c>
      <c r="AP78">
        <f t="shared" si="6"/>
        <v>-2.3867820511935894E-2</v>
      </c>
      <c r="AQ78">
        <f t="shared" si="6"/>
        <v>-0.16909083978919018</v>
      </c>
      <c r="AR78">
        <f t="shared" si="6"/>
        <v>-9.1840855101112187E-2</v>
      </c>
      <c r="AS78">
        <f t="shared" si="6"/>
        <v>-0.91708759925640315</v>
      </c>
    </row>
    <row r="79" spans="1:45" x14ac:dyDescent="0.35">
      <c r="A79">
        <v>21</v>
      </c>
      <c r="B79">
        <v>5.4569128477285596E-4</v>
      </c>
      <c r="D79">
        <v>21</v>
      </c>
      <c r="E79">
        <v>5.4599305536088996E-4</v>
      </c>
      <c r="G79">
        <f t="shared" si="2"/>
        <v>-3.0177058803399805E-7</v>
      </c>
      <c r="K79" t="s">
        <v>79</v>
      </c>
      <c r="L79">
        <f>SUM(L77:AS77)</f>
        <v>-802.55641270530691</v>
      </c>
    </row>
    <row r="80" spans="1:45" x14ac:dyDescent="0.35">
      <c r="A80">
        <v>22</v>
      </c>
      <c r="B80">
        <v>4436061.4052377697</v>
      </c>
      <c r="D80">
        <v>22</v>
      </c>
      <c r="E80">
        <v>4438451.7388654398</v>
      </c>
      <c r="G80">
        <f t="shared" si="2"/>
        <v>-2390.333627670072</v>
      </c>
    </row>
    <row r="81" spans="1:7" x14ac:dyDescent="0.35">
      <c r="A81">
        <v>23</v>
      </c>
      <c r="B81">
        <v>678.37954708963503</v>
      </c>
      <c r="D81">
        <v>23</v>
      </c>
      <c r="E81">
        <v>678.79085683437199</v>
      </c>
      <c r="G81">
        <f t="shared" si="2"/>
        <v>-0.41130974473696824</v>
      </c>
    </row>
    <row r="82" spans="1:7" x14ac:dyDescent="0.35">
      <c r="A82">
        <v>24</v>
      </c>
      <c r="B82">
        <v>109578846.200187</v>
      </c>
      <c r="D82">
        <v>24</v>
      </c>
      <c r="E82">
        <v>109644753.55070999</v>
      </c>
      <c r="G82">
        <f t="shared" si="2"/>
        <v>-65907.350522994995</v>
      </c>
    </row>
    <row r="83" spans="1:7" x14ac:dyDescent="0.35">
      <c r="A83">
        <v>25</v>
      </c>
      <c r="B83">
        <v>14639931.2265925</v>
      </c>
      <c r="D83">
        <v>25</v>
      </c>
      <c r="E83">
        <v>14648596.9718924</v>
      </c>
      <c r="G83">
        <f t="shared" si="2"/>
        <v>-8665.7452998999506</v>
      </c>
    </row>
    <row r="84" spans="1:7" x14ac:dyDescent="0.35">
      <c r="A84">
        <v>26</v>
      </c>
      <c r="B84">
        <v>8664.4471747514999</v>
      </c>
      <c r="D84">
        <v>26</v>
      </c>
      <c r="E84">
        <v>8669.6948564914692</v>
      </c>
      <c r="G84">
        <f t="shared" si="2"/>
        <v>-5.2476817399692663</v>
      </c>
    </row>
    <row r="85" spans="1:7" x14ac:dyDescent="0.35">
      <c r="A85">
        <v>27</v>
      </c>
      <c r="B85">
        <v>227650041.196841</v>
      </c>
      <c r="D85">
        <v>27</v>
      </c>
      <c r="E85">
        <v>227781839.364463</v>
      </c>
      <c r="G85">
        <f t="shared" si="2"/>
        <v>-131798.16762199998</v>
      </c>
    </row>
    <row r="86" spans="1:7" x14ac:dyDescent="0.35">
      <c r="A86">
        <v>28</v>
      </c>
      <c r="B86">
        <v>0</v>
      </c>
      <c r="D86">
        <v>28</v>
      </c>
      <c r="E86">
        <v>0</v>
      </c>
      <c r="G86">
        <f t="shared" si="2"/>
        <v>0</v>
      </c>
    </row>
    <row r="87" spans="1:7" x14ac:dyDescent="0.35">
      <c r="A87">
        <v>29</v>
      </c>
      <c r="B87">
        <v>954590489904.03699</v>
      </c>
      <c r="D87">
        <v>29</v>
      </c>
      <c r="E87">
        <v>955102515657.75903</v>
      </c>
      <c r="G87">
        <f t="shared" si="2"/>
        <v>-512025753.7220459</v>
      </c>
    </row>
    <row r="88" spans="1:7" x14ac:dyDescent="0.35">
      <c r="A88">
        <v>30</v>
      </c>
      <c r="B88">
        <v>3967771.5477225701</v>
      </c>
      <c r="D88">
        <v>30</v>
      </c>
      <c r="E88">
        <v>3970549.8061744599</v>
      </c>
      <c r="G88">
        <f t="shared" si="2"/>
        <v>-2778.2584518897347</v>
      </c>
    </row>
    <row r="89" spans="1:7" x14ac:dyDescent="0.35">
      <c r="A89">
        <v>31</v>
      </c>
      <c r="B89">
        <v>238409.72432723001</v>
      </c>
      <c r="D89">
        <v>31</v>
      </c>
      <c r="E89">
        <v>238558.83863227701</v>
      </c>
      <c r="G89">
        <f t="shared" si="2"/>
        <v>-149.1143050469982</v>
      </c>
    </row>
    <row r="90" spans="1:7" x14ac:dyDescent="0.35">
      <c r="A90">
        <v>32</v>
      </c>
      <c r="B90">
        <v>209102.157895832</v>
      </c>
      <c r="D90">
        <v>32</v>
      </c>
      <c r="E90">
        <v>209256.50802050001</v>
      </c>
      <c r="G90">
        <f t="shared" si="2"/>
        <v>-154.35012466800981</v>
      </c>
    </row>
    <row r="91" spans="1:7" x14ac:dyDescent="0.35">
      <c r="A91">
        <v>33</v>
      </c>
      <c r="B91">
        <v>3203702.0977039002</v>
      </c>
      <c r="D91">
        <v>33</v>
      </c>
      <c r="E91">
        <v>3205879.9762944402</v>
      </c>
      <c r="G91">
        <f t="shared" si="2"/>
        <v>-2177.8785905400291</v>
      </c>
    </row>
    <row r="92" spans="1:7" x14ac:dyDescent="0.35">
      <c r="A92">
        <v>34</v>
      </c>
      <c r="B92">
        <v>7209965.9723341204</v>
      </c>
      <c r="D92">
        <v>34</v>
      </c>
      <c r="E92">
        <v>7214708.4534301003</v>
      </c>
      <c r="G92">
        <f t="shared" si="2"/>
        <v>-4742.4810959799215</v>
      </c>
    </row>
    <row r="93" spans="1:7" x14ac:dyDescent="0.35">
      <c r="A93">
        <v>35</v>
      </c>
      <c r="B93">
        <v>31162008000.584</v>
      </c>
      <c r="D93">
        <v>35</v>
      </c>
      <c r="E93">
        <v>31792414141.733601</v>
      </c>
      <c r="G93">
        <f t="shared" si="2"/>
        <v>-630406141.14960098</v>
      </c>
    </row>
    <row r="94" spans="1:7" x14ac:dyDescent="0.35">
      <c r="A94">
        <v>36</v>
      </c>
      <c r="B94">
        <v>0</v>
      </c>
      <c r="D94">
        <v>36</v>
      </c>
      <c r="E94">
        <v>0</v>
      </c>
      <c r="G94">
        <f t="shared" si="2"/>
        <v>0</v>
      </c>
    </row>
    <row r="95" spans="1:7" x14ac:dyDescent="0.35">
      <c r="A95">
        <v>37</v>
      </c>
      <c r="B95">
        <v>1072226945.88965</v>
      </c>
      <c r="D95">
        <v>37</v>
      </c>
      <c r="E95">
        <v>1072809780.3987</v>
      </c>
      <c r="G95">
        <f t="shared" si="2"/>
        <v>-582834.50905001163</v>
      </c>
    </row>
    <row r="96" spans="1:7" x14ac:dyDescent="0.35">
      <c r="A96">
        <v>38</v>
      </c>
      <c r="B96">
        <v>98110830398.721603</v>
      </c>
      <c r="D96">
        <v>38</v>
      </c>
      <c r="E96">
        <v>98169246246.099106</v>
      </c>
      <c r="G96">
        <f t="shared" si="2"/>
        <v>-58415847.377502441</v>
      </c>
    </row>
    <row r="97" spans="1:7" x14ac:dyDescent="0.35">
      <c r="A97">
        <v>39</v>
      </c>
      <c r="B97">
        <v>7.8628660095891395E-2</v>
      </c>
      <c r="D97">
        <v>39</v>
      </c>
      <c r="E97">
        <v>7.8674666239341898E-2</v>
      </c>
      <c r="G97">
        <f t="shared" si="2"/>
        <v>-4.600614345050269E-5</v>
      </c>
    </row>
    <row r="98" spans="1:7" x14ac:dyDescent="0.35">
      <c r="A98">
        <v>40</v>
      </c>
      <c r="B98">
        <v>480007.136060705</v>
      </c>
      <c r="D98">
        <v>40</v>
      </c>
      <c r="E98">
        <v>480279.71210430301</v>
      </c>
      <c r="G98">
        <f t="shared" si="2"/>
        <v>-272.57604359800462</v>
      </c>
    </row>
    <row r="99" spans="1:7" x14ac:dyDescent="0.35">
      <c r="A99">
        <v>41</v>
      </c>
      <c r="B99">
        <v>1.28182140548063E-2</v>
      </c>
      <c r="D99">
        <v>41</v>
      </c>
      <c r="E99">
        <v>1.2824517904574799E-2</v>
      </c>
      <c r="G99">
        <f t="shared" si="2"/>
        <v>-6.3038497684995282E-6</v>
      </c>
    </row>
    <row r="100" spans="1:7" x14ac:dyDescent="0.35">
      <c r="A100">
        <v>42</v>
      </c>
      <c r="B100">
        <v>119348927.328917</v>
      </c>
      <c r="D100">
        <v>42</v>
      </c>
      <c r="E100">
        <v>119444609.527639</v>
      </c>
      <c r="G100">
        <f t="shared" si="2"/>
        <v>-95682.19872200489</v>
      </c>
    </row>
    <row r="101" spans="1:7" x14ac:dyDescent="0.35">
      <c r="A101">
        <v>43</v>
      </c>
      <c r="B101">
        <v>0</v>
      </c>
      <c r="D101">
        <v>43</v>
      </c>
      <c r="E101">
        <v>0</v>
      </c>
      <c r="G101">
        <f t="shared" si="2"/>
        <v>0</v>
      </c>
    </row>
    <row r="102" spans="1:7" x14ac:dyDescent="0.35">
      <c r="A102">
        <v>44</v>
      </c>
      <c r="B102">
        <v>235578535.40147901</v>
      </c>
      <c r="D102">
        <v>44</v>
      </c>
      <c r="E102">
        <v>235821668.68282899</v>
      </c>
      <c r="G102">
        <f t="shared" si="2"/>
        <v>-243133.28134998679</v>
      </c>
    </row>
    <row r="103" spans="1:7" x14ac:dyDescent="0.35">
      <c r="A103">
        <v>45</v>
      </c>
      <c r="B103">
        <v>5046431.4956664899</v>
      </c>
      <c r="D103">
        <v>45</v>
      </c>
      <c r="E103">
        <v>5051882.0978257097</v>
      </c>
      <c r="G103">
        <f t="shared" si="2"/>
        <v>-5450.602159219794</v>
      </c>
    </row>
    <row r="104" spans="1:7" x14ac:dyDescent="0.35">
      <c r="A104">
        <v>46</v>
      </c>
      <c r="B104">
        <v>1.2745598324992999E-3</v>
      </c>
      <c r="D104">
        <v>46</v>
      </c>
      <c r="E104">
        <v>1.2753055857960599E-3</v>
      </c>
      <c r="G104">
        <f t="shared" si="2"/>
        <v>-7.4575329675995172E-7</v>
      </c>
    </row>
    <row r="105" spans="1:7" x14ac:dyDescent="0.35">
      <c r="A105">
        <v>47</v>
      </c>
      <c r="B105">
        <v>49467894.300707601</v>
      </c>
      <c r="D105">
        <v>47</v>
      </c>
      <c r="E105">
        <v>49481634.050378099</v>
      </c>
      <c r="G105">
        <f t="shared" si="2"/>
        <v>-13739.749670498073</v>
      </c>
    </row>
    <row r="106" spans="1:7" x14ac:dyDescent="0.35">
      <c r="A106">
        <v>48</v>
      </c>
      <c r="B106" s="1">
        <v>1.07919049636215E-6</v>
      </c>
      <c r="D106">
        <v>48</v>
      </c>
      <c r="E106" s="1">
        <v>1.0798219377821899E-6</v>
      </c>
      <c r="G106">
        <f t="shared" si="2"/>
        <v>-6.3144142003989219E-10</v>
      </c>
    </row>
    <row r="107" spans="1:7" x14ac:dyDescent="0.35">
      <c r="A107">
        <v>49</v>
      </c>
      <c r="B107">
        <v>29567967.936057001</v>
      </c>
      <c r="D107">
        <v>49</v>
      </c>
      <c r="E107">
        <v>29578469.5593783</v>
      </c>
      <c r="G107">
        <f t="shared" si="2"/>
        <v>-10501.62332129851</v>
      </c>
    </row>
    <row r="108" spans="1:7" x14ac:dyDescent="0.35">
      <c r="A108">
        <v>50</v>
      </c>
      <c r="B108">
        <v>1336413.49851296</v>
      </c>
      <c r="D108">
        <v>50</v>
      </c>
      <c r="E108">
        <v>1336916.1172992999</v>
      </c>
      <c r="G108">
        <f t="shared" si="2"/>
        <v>-502.6187863398809</v>
      </c>
    </row>
    <row r="109" spans="1:7" x14ac:dyDescent="0.35">
      <c r="A109">
        <v>51</v>
      </c>
      <c r="B109">
        <v>0</v>
      </c>
      <c r="D109">
        <v>51</v>
      </c>
      <c r="E109">
        <v>0</v>
      </c>
      <c r="G109">
        <f t="shared" si="2"/>
        <v>0</v>
      </c>
    </row>
    <row r="110" spans="1:7" x14ac:dyDescent="0.35">
      <c r="A110">
        <v>52</v>
      </c>
      <c r="B110">
        <v>36406688012.020302</v>
      </c>
      <c r="D110">
        <v>52</v>
      </c>
      <c r="E110">
        <v>36409525777.964401</v>
      </c>
      <c r="G110">
        <f t="shared" si="2"/>
        <v>-2837765.9440994263</v>
      </c>
    </row>
    <row r="111" spans="1:7" x14ac:dyDescent="0.35">
      <c r="A111">
        <v>53</v>
      </c>
      <c r="B111">
        <v>0.60796005021574395</v>
      </c>
      <c r="D111">
        <v>53</v>
      </c>
      <c r="E111">
        <v>0.60831869064330202</v>
      </c>
      <c r="G111">
        <f t="shared" si="2"/>
        <v>-3.5864042755806569E-4</v>
      </c>
    </row>
    <row r="112" spans="1:7" x14ac:dyDescent="0.35">
      <c r="A112">
        <v>54</v>
      </c>
      <c r="B112">
        <v>0.20106734565852</v>
      </c>
      <c r="D112">
        <v>54</v>
      </c>
      <c r="E112">
        <v>0.201185956871196</v>
      </c>
      <c r="G112">
        <f t="shared" si="2"/>
        <v>-1.1861121267600638E-4</v>
      </c>
    </row>
    <row r="113" spans="1:7" x14ac:dyDescent="0.35">
      <c r="A113">
        <v>55</v>
      </c>
      <c r="B113">
        <v>3.3069508669026901E-2</v>
      </c>
      <c r="D113">
        <v>55</v>
      </c>
      <c r="E113">
        <v>3.3089016632953203E-2</v>
      </c>
      <c r="G113">
        <f t="shared" si="2"/>
        <v>-1.950796392630183E-5</v>
      </c>
    </row>
    <row r="114" spans="1:7" x14ac:dyDescent="0.35">
      <c r="A114">
        <v>56</v>
      </c>
      <c r="B114">
        <v>0.41396274839845398</v>
      </c>
      <c r="D114">
        <v>56</v>
      </c>
      <c r="E114">
        <v>0.41420694828794702</v>
      </c>
      <c r="G114">
        <f t="shared" si="2"/>
        <v>-2.4419988949303528E-4</v>
      </c>
    </row>
    <row r="115" spans="1:7" x14ac:dyDescent="0.35">
      <c r="A115">
        <v>57</v>
      </c>
      <c r="B115">
        <v>7928.1989964149097</v>
      </c>
      <c r="D115">
        <v>57</v>
      </c>
      <c r="E115">
        <v>7956.3008849255502</v>
      </c>
      <c r="G115">
        <f t="shared" si="2"/>
        <v>-28.101888510640492</v>
      </c>
    </row>
    <row r="116" spans="1:7" x14ac:dyDescent="0.35">
      <c r="A116">
        <v>58</v>
      </c>
      <c r="B116">
        <v>0</v>
      </c>
      <c r="D116">
        <v>58</v>
      </c>
      <c r="E116">
        <v>0</v>
      </c>
      <c r="G116">
        <f t="shared" si="2"/>
        <v>0</v>
      </c>
    </row>
    <row r="117" spans="1:7" x14ac:dyDescent="0.35">
      <c r="A117">
        <v>59</v>
      </c>
      <c r="B117">
        <v>51565615.917796701</v>
      </c>
      <c r="D117">
        <v>59</v>
      </c>
      <c r="E117">
        <v>51603585.449746497</v>
      </c>
      <c r="G117">
        <f t="shared" si="2"/>
        <v>-37969.531949795783</v>
      </c>
    </row>
    <row r="118" spans="1:7" x14ac:dyDescent="0.35">
      <c r="A118">
        <v>60</v>
      </c>
      <c r="B118">
        <v>69044218.257698104</v>
      </c>
      <c r="D118">
        <v>60</v>
      </c>
      <c r="E118">
        <v>69116597.997502193</v>
      </c>
      <c r="G118">
        <f t="shared" si="2"/>
        <v>-72379.739804089069</v>
      </c>
    </row>
    <row r="119" spans="1:7" x14ac:dyDescent="0.35">
      <c r="A119">
        <v>61</v>
      </c>
      <c r="B119">
        <v>14366.504075466901</v>
      </c>
      <c r="D119">
        <v>61</v>
      </c>
      <c r="E119">
        <v>14378.816982295801</v>
      </c>
      <c r="G119">
        <f t="shared" si="2"/>
        <v>-12.312906828899941</v>
      </c>
    </row>
    <row r="120" spans="1:7" x14ac:dyDescent="0.35">
      <c r="A120">
        <v>62</v>
      </c>
      <c r="B120">
        <v>132199070.129087</v>
      </c>
      <c r="D120">
        <v>62</v>
      </c>
      <c r="E120">
        <v>132286932.49472301</v>
      </c>
      <c r="G120">
        <f t="shared" si="2"/>
        <v>-87862.365636005998</v>
      </c>
    </row>
    <row r="121" spans="1:7" x14ac:dyDescent="0.35">
      <c r="A121">
        <v>63</v>
      </c>
      <c r="B121">
        <v>0</v>
      </c>
      <c r="D121">
        <v>63</v>
      </c>
      <c r="E121">
        <v>0</v>
      </c>
      <c r="G121">
        <f t="shared" si="2"/>
        <v>0</v>
      </c>
    </row>
    <row r="122" spans="1:7" x14ac:dyDescent="0.35">
      <c r="A122">
        <v>64</v>
      </c>
      <c r="B122">
        <v>2237025201441.7202</v>
      </c>
      <c r="D122">
        <v>64</v>
      </c>
      <c r="E122">
        <v>2237964936703.1001</v>
      </c>
      <c r="G122">
        <f t="shared" si="2"/>
        <v>-939735261.37988281</v>
      </c>
    </row>
    <row r="123" spans="1:7" x14ac:dyDescent="0.35">
      <c r="A123">
        <v>65</v>
      </c>
      <c r="B123">
        <v>101461.400633144</v>
      </c>
      <c r="D123">
        <v>65</v>
      </c>
      <c r="E123">
        <v>101510.8076938</v>
      </c>
      <c r="G123">
        <f t="shared" ref="G123:G127" si="7">B123-E123</f>
        <v>-49.407060655998066</v>
      </c>
    </row>
    <row r="124" spans="1:7" x14ac:dyDescent="0.35">
      <c r="A124">
        <v>66</v>
      </c>
      <c r="B124">
        <v>14399.943652755201</v>
      </c>
      <c r="D124">
        <v>66</v>
      </c>
      <c r="E124">
        <v>14406.9575074598</v>
      </c>
      <c r="G124">
        <f t="shared" si="7"/>
        <v>-7.0138547045989981</v>
      </c>
    </row>
    <row r="125" spans="1:7" x14ac:dyDescent="0.35">
      <c r="A125">
        <v>67</v>
      </c>
      <c r="B125">
        <v>54730.904421176201</v>
      </c>
      <c r="D125">
        <v>67</v>
      </c>
      <c r="E125">
        <v>54918.028347099302</v>
      </c>
      <c r="G125">
        <f t="shared" si="7"/>
        <v>-187.12392592310061</v>
      </c>
    </row>
    <row r="126" spans="1:7" x14ac:dyDescent="0.35">
      <c r="A126">
        <v>68</v>
      </c>
      <c r="B126">
        <v>2053189.6533137099</v>
      </c>
      <c r="D126">
        <v>68</v>
      </c>
      <c r="E126">
        <v>2057024.8408363501</v>
      </c>
      <c r="G126">
        <f t="shared" si="7"/>
        <v>-3835.187522640219</v>
      </c>
    </row>
    <row r="127" spans="1:7" x14ac:dyDescent="0.35">
      <c r="A127">
        <v>69</v>
      </c>
      <c r="B127">
        <v>13622597.222962599</v>
      </c>
      <c r="D127">
        <v>69</v>
      </c>
      <c r="E127">
        <v>13876396.678911701</v>
      </c>
      <c r="G127">
        <f t="shared" si="7"/>
        <v>-253799.4559491016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8861-C917-4BE5-8CAF-91113871971A}">
  <dimension ref="A1:K40"/>
  <sheetViews>
    <sheetView zoomScale="66" workbookViewId="0">
      <selection activeCell="O14" sqref="O1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35">
      <c r="A2" t="s">
        <v>40</v>
      </c>
      <c r="B2" t="s">
        <v>4</v>
      </c>
      <c r="C2" t="s">
        <v>5</v>
      </c>
      <c r="D2">
        <v>2.0399244368718402E-3</v>
      </c>
      <c r="E2" s="1">
        <v>3.2010166535201198E-6</v>
      </c>
      <c r="F2">
        <v>1.2555895403920599E-4</v>
      </c>
      <c r="G2">
        <v>-0.212489959651875</v>
      </c>
      <c r="H2">
        <v>2.1154023671868999E-2</v>
      </c>
      <c r="I2">
        <v>-5.7189448128657396</v>
      </c>
      <c r="J2">
        <v>-7.1634341224549498</v>
      </c>
      <c r="K2">
        <v>-1.45081708277814E-2</v>
      </c>
    </row>
    <row r="3" spans="1:11" x14ac:dyDescent="0.35">
      <c r="A3" t="s">
        <v>40</v>
      </c>
      <c r="B3" t="s">
        <v>4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40</v>
      </c>
      <c r="B4" t="s">
        <v>4</v>
      </c>
      <c r="C4" t="s">
        <v>7</v>
      </c>
      <c r="D4">
        <v>2.49402739343196E-3</v>
      </c>
      <c r="E4" s="1">
        <v>3.5685597055135E-6</v>
      </c>
      <c r="F4">
        <v>1.5350935071722899E-4</v>
      </c>
      <c r="G4">
        <v>-5.9024076775791898E-2</v>
      </c>
      <c r="H4">
        <v>5.7920196627421197E-3</v>
      </c>
      <c r="I4">
        <v>-0.38464363734455898</v>
      </c>
      <c r="J4">
        <v>-1.32967714802558</v>
      </c>
      <c r="K4">
        <v>-8.6606600150680793E-2</v>
      </c>
    </row>
    <row r="5" spans="1:11" x14ac:dyDescent="0.35">
      <c r="A5" t="s">
        <v>40</v>
      </c>
      <c r="B5" t="s">
        <v>4</v>
      </c>
      <c r="C5" t="s">
        <v>8</v>
      </c>
      <c r="D5">
        <v>4.5310364873785104E-3</v>
      </c>
      <c r="E5" s="1">
        <v>4.81910888083803E-6</v>
      </c>
      <c r="F5">
        <v>2.7888886506843798E-4</v>
      </c>
      <c r="G5">
        <v>-0.495043182716699</v>
      </c>
      <c r="H5">
        <v>5.2911913938032698E-2</v>
      </c>
      <c r="I5">
        <v>-6.5353934304134702</v>
      </c>
      <c r="J5">
        <v>-12.772834833056301</v>
      </c>
      <c r="K5">
        <v>-6.1747405474307002E-2</v>
      </c>
    </row>
    <row r="6" spans="1:11" x14ac:dyDescent="0.35">
      <c r="A6" t="s">
        <v>40</v>
      </c>
      <c r="B6" t="s">
        <v>4</v>
      </c>
      <c r="C6" t="s">
        <v>9</v>
      </c>
      <c r="D6" s="1">
        <v>4.2285910710759797E-6</v>
      </c>
      <c r="E6" s="1">
        <v>5.7283455756618096E-9</v>
      </c>
      <c r="F6" s="1">
        <v>2.6027309329989999E-7</v>
      </c>
      <c r="G6">
        <v>-4.2508699604693002E-4</v>
      </c>
      <c r="H6" s="1">
        <v>5.0767911553339901E-5</v>
      </c>
      <c r="I6">
        <v>-5.6794244064133298E-3</v>
      </c>
      <c r="J6">
        <v>-1.11461161567885E-2</v>
      </c>
      <c r="K6" s="1">
        <v>-5.2116565216531097E-5</v>
      </c>
    </row>
    <row r="7" spans="1:11" x14ac:dyDescent="0.35">
      <c r="A7" t="s">
        <v>40</v>
      </c>
      <c r="B7" t="s">
        <v>4</v>
      </c>
      <c r="C7" t="s">
        <v>48</v>
      </c>
      <c r="D7">
        <v>5.1500856655195505E-4</v>
      </c>
      <c r="E7" s="1">
        <v>2.9653841693288901E-7</v>
      </c>
      <c r="F7" s="1">
        <v>3.1699181960220799E-5</v>
      </c>
      <c r="G7">
        <v>-4.0974814523785499E-2</v>
      </c>
      <c r="H7">
        <v>3.5642327736695699E-3</v>
      </c>
      <c r="I7">
        <v>-20.526261655406699</v>
      </c>
      <c r="J7">
        <v>-0.27415429621728199</v>
      </c>
      <c r="K7">
        <v>-8.5676250358091E-4</v>
      </c>
    </row>
    <row r="8" spans="1:11" x14ac:dyDescent="0.35">
      <c r="A8" t="s">
        <v>40</v>
      </c>
      <c r="B8" t="s">
        <v>4</v>
      </c>
      <c r="C8" t="s">
        <v>11</v>
      </c>
      <c r="D8" s="1">
        <v>2.6597274287165602E-7</v>
      </c>
      <c r="E8" s="1">
        <v>1.9202812950869199E-10</v>
      </c>
      <c r="F8" s="1">
        <v>1.6370832078837999E-8</v>
      </c>
      <c r="G8" s="1">
        <v>-2.5086997445800098E-5</v>
      </c>
      <c r="H8" s="1">
        <v>2.0025022125225099E-6</v>
      </c>
      <c r="I8">
        <v>-5.3872763052166999E-3</v>
      </c>
      <c r="J8">
        <v>-3.2809028825414501E-4</v>
      </c>
      <c r="K8" s="1">
        <v>-1.50498715793812E-6</v>
      </c>
    </row>
    <row r="9" spans="1:11" x14ac:dyDescent="0.35">
      <c r="A9" t="s">
        <v>40</v>
      </c>
      <c r="B9" t="s">
        <v>4</v>
      </c>
      <c r="C9" t="s">
        <v>13</v>
      </c>
      <c r="D9">
        <v>-5.3343630000001996</v>
      </c>
      <c r="E9">
        <v>-5.3343630000001996</v>
      </c>
      <c r="F9">
        <v>-5.3343630000001996</v>
      </c>
      <c r="G9">
        <v>-5.3343630000001996</v>
      </c>
      <c r="H9">
        <v>-5.3343630000001996</v>
      </c>
      <c r="I9">
        <v>-5.3343630000001996</v>
      </c>
      <c r="J9">
        <v>-5.3343630000001996</v>
      </c>
      <c r="K9">
        <v>-5.3343630000001996</v>
      </c>
    </row>
    <row r="10" spans="1:11" x14ac:dyDescent="0.35">
      <c r="A10" t="s">
        <v>40</v>
      </c>
      <c r="B10" t="s">
        <v>4</v>
      </c>
      <c r="C10" t="s">
        <v>49</v>
      </c>
      <c r="D10" s="1">
        <v>7.3076531936777596E-6</v>
      </c>
      <c r="E10" s="1">
        <v>2.3736082432890201E-8</v>
      </c>
      <c r="F10" s="1">
        <v>4.4979172209025301E-7</v>
      </c>
      <c r="G10">
        <v>-1.7123514714008001E-3</v>
      </c>
      <c r="H10" s="1">
        <v>6.3337436192689695E-5</v>
      </c>
      <c r="I10">
        <v>-1.61842164607186E-2</v>
      </c>
      <c r="J10">
        <v>-2.62250108793677E-2</v>
      </c>
      <c r="K10">
        <v>-1.0198601651811801E-4</v>
      </c>
    </row>
    <row r="11" spans="1:11" x14ac:dyDescent="0.35">
      <c r="A11" t="s">
        <v>40</v>
      </c>
      <c r="B11" t="s">
        <v>4</v>
      </c>
      <c r="C11" t="s">
        <v>14</v>
      </c>
      <c r="D11">
        <v>3.7141126811945902E-4</v>
      </c>
      <c r="E11" s="1">
        <v>9.5209026085285502E-7</v>
      </c>
      <c r="F11" s="1">
        <v>2.28606549086407E-5</v>
      </c>
      <c r="G11">
        <v>-4.5581303952417301E-2</v>
      </c>
      <c r="H11">
        <v>6.44037602160096E-3</v>
      </c>
      <c r="I11">
        <v>-14.6433361205981</v>
      </c>
      <c r="J11">
        <v>-0.927009897086847</v>
      </c>
      <c r="K11">
        <v>-2.2797072256679398E-3</v>
      </c>
    </row>
    <row r="12" spans="1:11" x14ac:dyDescent="0.35">
      <c r="A12" t="s">
        <v>40</v>
      </c>
      <c r="B12" t="s">
        <v>4</v>
      </c>
      <c r="C12" t="s">
        <v>15</v>
      </c>
      <c r="D12" s="1">
        <v>4.7815079296853401E-5</v>
      </c>
      <c r="E12" s="1">
        <v>9.0270921404567095E-8</v>
      </c>
      <c r="F12" s="1">
        <v>2.94305579995324E-6</v>
      </c>
      <c r="G12">
        <v>-2.11360993847353E-3</v>
      </c>
      <c r="H12">
        <v>2.6887602549319201E-4</v>
      </c>
      <c r="I12">
        <v>-2.86339845014227E-2</v>
      </c>
      <c r="J12">
        <v>-9.1315748472108896E-2</v>
      </c>
      <c r="K12">
        <v>-1.5018247593356901E-4</v>
      </c>
    </row>
    <row r="13" spans="1:11" x14ac:dyDescent="0.35">
      <c r="A13" t="s">
        <v>40</v>
      </c>
      <c r="B13" t="s">
        <v>4</v>
      </c>
      <c r="C13" t="s">
        <v>16</v>
      </c>
      <c r="D13" s="1">
        <v>4.7981419276643603E-7</v>
      </c>
      <c r="E13" s="1">
        <v>6.4999794435749405E-10</v>
      </c>
      <c r="F13" s="1">
        <v>2.9532948170318801E-8</v>
      </c>
      <c r="G13" s="1">
        <v>-4.8234214713504998E-5</v>
      </c>
      <c r="H13" s="1">
        <v>5.7605863475751397E-6</v>
      </c>
      <c r="I13">
        <v>-6.4443885332740505E-4</v>
      </c>
      <c r="J13">
        <v>-1.26473913563693E-3</v>
      </c>
      <c r="K13" s="1">
        <v>-5.91361677976243E-6</v>
      </c>
    </row>
    <row r="14" spans="1:11" x14ac:dyDescent="0.35">
      <c r="A14" t="s">
        <v>40</v>
      </c>
      <c r="B14" t="s">
        <v>4</v>
      </c>
      <c r="C14" t="s">
        <v>17</v>
      </c>
      <c r="D14">
        <v>1.1172787559488E-4</v>
      </c>
      <c r="E14" s="1">
        <v>1.3758370087657499E-7</v>
      </c>
      <c r="F14" s="1">
        <v>6.8769390537681804E-6</v>
      </c>
      <c r="G14">
        <v>-2.5214787802099901</v>
      </c>
      <c r="H14">
        <v>1.22619797279455E-3</v>
      </c>
      <c r="I14">
        <v>-5.7389760376207001E-2</v>
      </c>
      <c r="J14">
        <v>-0.199863219229516</v>
      </c>
      <c r="K14">
        <v>-4.7803428926940201E-4</v>
      </c>
    </row>
    <row r="15" spans="1:11" x14ac:dyDescent="0.35">
      <c r="A15" t="s">
        <v>40</v>
      </c>
      <c r="B15" t="s">
        <v>4</v>
      </c>
      <c r="C15" t="s">
        <v>18</v>
      </c>
      <c r="D15" s="1">
        <v>3.1966090422585798E-13</v>
      </c>
      <c r="E15" s="1">
        <v>4.3303415933897302E-16</v>
      </c>
      <c r="F15" s="1">
        <v>1.96753806247452E-14</v>
      </c>
      <c r="G15" s="1">
        <v>-3.2134507850772599E-11</v>
      </c>
      <c r="H15" s="1">
        <v>3.8378070062421001E-12</v>
      </c>
      <c r="I15" s="1">
        <v>-4.2933684134484102E-10</v>
      </c>
      <c r="J15" s="1">
        <v>-8.4259212934699205E-10</v>
      </c>
      <c r="K15" s="1">
        <v>-3.9397586594537804E-12</v>
      </c>
    </row>
    <row r="16" spans="1:11" x14ac:dyDescent="0.35">
      <c r="A16" t="s">
        <v>40</v>
      </c>
      <c r="B16" t="s">
        <v>4</v>
      </c>
      <c r="C16" t="s">
        <v>19</v>
      </c>
      <c r="D16">
        <v>1.71600619015777E-4</v>
      </c>
      <c r="E16" s="1">
        <v>8.9291985361228399E-8</v>
      </c>
      <c r="F16" s="1">
        <v>1.05621525836596E-5</v>
      </c>
      <c r="G16">
        <v>-1.80026439396066E-2</v>
      </c>
      <c r="H16">
        <v>1.53088176873161E-3</v>
      </c>
      <c r="I16">
        <v>-3.7112936152435601</v>
      </c>
      <c r="J16">
        <v>-53.181862098195403</v>
      </c>
      <c r="K16">
        <v>-6.6727118106513195E-4</v>
      </c>
    </row>
    <row r="17" spans="1:11" x14ac:dyDescent="0.35">
      <c r="A17" t="s">
        <v>40</v>
      </c>
      <c r="B17" t="s">
        <v>4</v>
      </c>
      <c r="C17" t="s">
        <v>20</v>
      </c>
      <c r="D17" s="1">
        <v>1.65240104048614E-5</v>
      </c>
      <c r="E17" s="1">
        <v>4.29361124432148E-9</v>
      </c>
      <c r="F17" s="1">
        <v>1.0170658724106799E-6</v>
      </c>
      <c r="G17">
        <v>-1.0906825626846299E-3</v>
      </c>
      <c r="H17">
        <v>1.7937394259281899E-4</v>
      </c>
      <c r="I17">
        <v>0.82124349102921501</v>
      </c>
      <c r="J17">
        <v>0.32854457233193302</v>
      </c>
      <c r="K17" s="1">
        <v>-6.4961869385760096E-5</v>
      </c>
    </row>
    <row r="18" spans="1:11" x14ac:dyDescent="0.35">
      <c r="A18" t="s">
        <v>40</v>
      </c>
      <c r="B18" t="s">
        <v>4</v>
      </c>
      <c r="C18" t="s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40</v>
      </c>
      <c r="B19" t="s">
        <v>4</v>
      </c>
      <c r="C19" t="s">
        <v>50</v>
      </c>
      <c r="D19" s="1">
        <v>6.2109826610701096E-5</v>
      </c>
      <c r="E19" s="1">
        <v>1.7395742624159901E-8</v>
      </c>
      <c r="F19" s="1">
        <v>3.8229085124186196E-6</v>
      </c>
      <c r="G19">
        <v>-1.31669479118556E-3</v>
      </c>
      <c r="H19">
        <v>2.1167926586773599E-4</v>
      </c>
      <c r="I19">
        <v>-3.9227236523196901E-2</v>
      </c>
      <c r="J19">
        <v>-0.229747489090319</v>
      </c>
      <c r="K19">
        <v>-1.2216203080317399E-4</v>
      </c>
    </row>
    <row r="20" spans="1:11" x14ac:dyDescent="0.35">
      <c r="A20" t="s">
        <v>40</v>
      </c>
      <c r="B20" t="s">
        <v>4</v>
      </c>
      <c r="C20" t="s">
        <v>23</v>
      </c>
      <c r="D20" s="1">
        <v>5.76258181006483E-7</v>
      </c>
      <c r="E20" s="1">
        <v>7.5596950921408196E-10</v>
      </c>
      <c r="F20" s="1">
        <v>3.5469140235999602E-8</v>
      </c>
      <c r="G20" s="1">
        <v>-5.6379525727456797E-5</v>
      </c>
      <c r="H20" s="1">
        <v>6.7188313871979698E-6</v>
      </c>
      <c r="I20">
        <v>-8.7143716845822195E-4</v>
      </c>
      <c r="J20">
        <v>-1.46955449081709E-3</v>
      </c>
      <c r="K20" s="1">
        <v>-6.8615157379214796E-6</v>
      </c>
    </row>
    <row r="21" spans="1:11" x14ac:dyDescent="0.35">
      <c r="A21" t="s">
        <v>40</v>
      </c>
      <c r="B21" t="s">
        <v>4</v>
      </c>
      <c r="C21" t="s">
        <v>24</v>
      </c>
      <c r="D21" s="1">
        <v>1.9058275843586399E-7</v>
      </c>
      <c r="E21" s="1">
        <v>2.5001950509917399E-10</v>
      </c>
      <c r="F21" s="1">
        <v>1.17305175156845E-8</v>
      </c>
      <c r="G21" s="1">
        <v>-1.86460962087187E-5</v>
      </c>
      <c r="H21" s="1">
        <v>2.2220828383712199E-6</v>
      </c>
      <c r="I21">
        <v>-2.8820571073267999E-4</v>
      </c>
      <c r="J21">
        <v>-4.8601782413813799E-4</v>
      </c>
      <c r="K21" s="1">
        <v>-2.2692720612477099E-6</v>
      </c>
    </row>
    <row r="22" spans="1:11" x14ac:dyDescent="0.35">
      <c r="A22" t="s">
        <v>40</v>
      </c>
      <c r="B22" t="s">
        <v>4</v>
      </c>
      <c r="C22" t="s">
        <v>25</v>
      </c>
      <c r="D22" s="1">
        <v>3.1345110361458098E-8</v>
      </c>
      <c r="E22" s="1">
        <v>4.1120343241551803E-11</v>
      </c>
      <c r="F22" s="1">
        <v>1.9293159431166199E-9</v>
      </c>
      <c r="G22" s="1">
        <v>-3.06671995001922E-6</v>
      </c>
      <c r="H22" s="1">
        <v>3.6546554788713302E-7</v>
      </c>
      <c r="I22" s="1">
        <v>-4.7401139247116302E-5</v>
      </c>
      <c r="J22" s="1">
        <v>-7.9935260477243601E-5</v>
      </c>
      <c r="K22" s="1">
        <v>-3.7322675081746798E-7</v>
      </c>
    </row>
    <row r="23" spans="1:11" x14ac:dyDescent="0.35">
      <c r="A23" t="s">
        <v>40</v>
      </c>
      <c r="B23" t="s">
        <v>4</v>
      </c>
      <c r="C23" t="s">
        <v>26</v>
      </c>
      <c r="D23" s="1">
        <v>3.9237680343751001E-7</v>
      </c>
      <c r="E23" s="1">
        <v>5.1474502438253405E-10</v>
      </c>
      <c r="F23" s="1">
        <v>2.41510995091509E-8</v>
      </c>
      <c r="G23" s="1">
        <v>-3.83890741080805E-5</v>
      </c>
      <c r="H23" s="1">
        <v>4.5748826869307301E-6</v>
      </c>
      <c r="I23">
        <v>-5.9336551009295203E-4</v>
      </c>
      <c r="J23">
        <v>-1.0006263005682601E-3</v>
      </c>
      <c r="K23" s="1">
        <v>-4.67203710444175E-6</v>
      </c>
    </row>
    <row r="24" spans="1:11" x14ac:dyDescent="0.35">
      <c r="A24" t="s">
        <v>40</v>
      </c>
      <c r="B24" t="s">
        <v>4</v>
      </c>
      <c r="C24" t="s">
        <v>27</v>
      </c>
      <c r="D24">
        <v>1.2137957096149401</v>
      </c>
      <c r="E24" s="1">
        <v>2.01752849982028E-8</v>
      </c>
      <c r="F24">
        <v>7.4710080489118494E-2</v>
      </c>
      <c r="G24">
        <v>1.5352491569105399E-2</v>
      </c>
      <c r="H24">
        <v>5.5891261902196699E-4</v>
      </c>
      <c r="I24">
        <v>0.15738037978446001</v>
      </c>
      <c r="J24">
        <v>-2.15508718863874E-2</v>
      </c>
      <c r="K24" s="1">
        <v>-5.2525819537629901E-5</v>
      </c>
    </row>
    <row r="25" spans="1:11" x14ac:dyDescent="0.35">
      <c r="A25" t="s">
        <v>40</v>
      </c>
      <c r="B25" t="s">
        <v>4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40</v>
      </c>
      <c r="B26" t="s">
        <v>4</v>
      </c>
      <c r="C26" t="s">
        <v>29</v>
      </c>
      <c r="D26">
        <v>2.10137974303137E-4</v>
      </c>
      <c r="E26">
        <v>-1.15387450610349E-4</v>
      </c>
      <c r="F26" s="1">
        <v>1.2934157702204601E-5</v>
      </c>
      <c r="G26">
        <v>-2.3196405540990499E-2</v>
      </c>
      <c r="H26">
        <v>5.5728063514894899E-3</v>
      </c>
      <c r="I26">
        <v>-0.13332136625310301</v>
      </c>
      <c r="J26">
        <v>-0.63197219497010904</v>
      </c>
      <c r="K26">
        <v>-0.41598148576090999</v>
      </c>
    </row>
    <row r="27" spans="1:11" x14ac:dyDescent="0.35">
      <c r="A27" t="s">
        <v>40</v>
      </c>
      <c r="B27" t="s">
        <v>4</v>
      </c>
      <c r="C27" t="s">
        <v>30</v>
      </c>
      <c r="D27">
        <v>1.46875923339173E-4</v>
      </c>
      <c r="E27">
        <v>2.6534954212298302E-4</v>
      </c>
      <c r="F27" s="1">
        <v>9.0403288739437892E-6</v>
      </c>
      <c r="G27">
        <v>-1.78531332184634E-2</v>
      </c>
      <c r="H27">
        <v>2.5224625690700702E-3</v>
      </c>
      <c r="I27">
        <v>-0.232817376380029</v>
      </c>
      <c r="J27">
        <v>-0.64402769341159605</v>
      </c>
      <c r="K27">
        <v>-6.5501019771829695E-4</v>
      </c>
    </row>
    <row r="28" spans="1:11" x14ac:dyDescent="0.35">
      <c r="A28" t="s">
        <v>40</v>
      </c>
      <c r="B28" t="s">
        <v>4</v>
      </c>
      <c r="C28" t="s">
        <v>31</v>
      </c>
      <c r="D28">
        <v>1.7003887933235899E-3</v>
      </c>
      <c r="E28" s="1">
        <v>1.0654422150091401E-8</v>
      </c>
      <c r="F28">
        <v>1.04660267454453E-4</v>
      </c>
      <c r="G28" s="1">
        <v>3.4825491848133801E-5</v>
      </c>
      <c r="H28">
        <v>6.31993309152451E-4</v>
      </c>
      <c r="I28">
        <v>-6.2794180965623503E-3</v>
      </c>
      <c r="J28">
        <v>-2.16184951186007E-2</v>
      </c>
      <c r="K28" s="1">
        <v>-3.1973214267011401E-5</v>
      </c>
    </row>
    <row r="29" spans="1:11" x14ac:dyDescent="0.35">
      <c r="A29" t="s">
        <v>40</v>
      </c>
      <c r="B29" t="s">
        <v>4</v>
      </c>
      <c r="C29" t="s">
        <v>32</v>
      </c>
      <c r="D29">
        <v>2.1974667388535698E-3</v>
      </c>
      <c r="E29" s="1">
        <v>1.8814340769779301E-6</v>
      </c>
      <c r="F29">
        <v>1.35255806233303E-4</v>
      </c>
      <c r="G29">
        <v>-1.72884929584711E-2</v>
      </c>
      <c r="H29">
        <v>4.29850363745281E-2</v>
      </c>
      <c r="I29">
        <v>-0.34855129918483901</v>
      </c>
      <c r="J29">
        <v>-1.6081966651386299</v>
      </c>
      <c r="K29">
        <v>-2.6920813902622199E-3</v>
      </c>
    </row>
    <row r="30" spans="1:11" x14ac:dyDescent="0.35">
      <c r="A30" t="s">
        <v>40</v>
      </c>
      <c r="B30" t="s">
        <v>4</v>
      </c>
      <c r="C30" t="s">
        <v>51</v>
      </c>
      <c r="D30">
        <v>8.6989801587833405E-4</v>
      </c>
      <c r="E30" s="1">
        <v>2.1731056563112302E-6</v>
      </c>
      <c r="F30" s="1">
        <v>5.3542911473414197E-5</v>
      </c>
      <c r="G30">
        <v>-0.17555016368493101</v>
      </c>
      <c r="H30">
        <v>3.1702343979702598E-2</v>
      </c>
      <c r="I30">
        <v>-0.70632243048856902</v>
      </c>
      <c r="J30">
        <v>-3.5937522074970598</v>
      </c>
      <c r="K30">
        <v>-6.1179131277526704E-3</v>
      </c>
    </row>
    <row r="31" spans="1:11" x14ac:dyDescent="0.35">
      <c r="A31" t="s">
        <v>40</v>
      </c>
      <c r="B31" t="s">
        <v>4</v>
      </c>
      <c r="C31" t="s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40</v>
      </c>
      <c r="B32" t="s">
        <v>4</v>
      </c>
      <c r="C32" t="s">
        <v>34</v>
      </c>
      <c r="D32">
        <v>3.2022441086155498E-2</v>
      </c>
      <c r="E32">
        <v>1.7198419664055101E-4</v>
      </c>
      <c r="F32">
        <v>1.9710065389517599E-3</v>
      </c>
      <c r="G32">
        <v>-2.8637198946635101</v>
      </c>
      <c r="H32">
        <v>0.53517627425026104</v>
      </c>
      <c r="I32">
        <v>-32.680653418039498</v>
      </c>
      <c r="J32">
        <v>-94.000617159257601</v>
      </c>
      <c r="K32">
        <v>-0.306475995337677</v>
      </c>
    </row>
    <row r="33" spans="1:11" x14ac:dyDescent="0.35">
      <c r="A33" t="s">
        <v>40</v>
      </c>
      <c r="B33" t="s">
        <v>4</v>
      </c>
      <c r="C33" t="s">
        <v>35</v>
      </c>
      <c r="D33">
        <v>0.123670688874832</v>
      </c>
      <c r="E33" s="1">
        <v>1.2651637559812901E-7</v>
      </c>
      <c r="F33">
        <v>7.6120281583182898E-3</v>
      </c>
      <c r="G33">
        <v>1.6882471227042101E-4</v>
      </c>
      <c r="H33">
        <v>4.2633008487502604E-3</v>
      </c>
      <c r="I33">
        <v>-1.4885519780064299E-2</v>
      </c>
      <c r="J33">
        <v>-0.13124152380724199</v>
      </c>
      <c r="K33">
        <v>-2.4700844581104699E-4</v>
      </c>
    </row>
    <row r="34" spans="1:11" x14ac:dyDescent="0.35">
      <c r="A34" t="s">
        <v>40</v>
      </c>
      <c r="B34" t="s">
        <v>4</v>
      </c>
      <c r="C34" t="s">
        <v>52</v>
      </c>
      <c r="D34">
        <v>4.0802540292135198E-3</v>
      </c>
      <c r="E34" s="1">
        <v>3.4591124853378099E-8</v>
      </c>
      <c r="F34">
        <v>2.5114284440763598E-4</v>
      </c>
      <c r="G34">
        <v>2.5054783654529799E-2</v>
      </c>
      <c r="H34">
        <v>2.3867542422669201</v>
      </c>
      <c r="I34">
        <v>-0.16889685818751901</v>
      </c>
      <c r="J34">
        <v>-1.19013313526524</v>
      </c>
      <c r="K34">
        <v>-1.08093847508206E-4</v>
      </c>
    </row>
    <row r="35" spans="1:11" x14ac:dyDescent="0.35">
      <c r="A35" t="s">
        <v>40</v>
      </c>
      <c r="B35" t="s">
        <v>4</v>
      </c>
      <c r="C35" t="s">
        <v>36</v>
      </c>
      <c r="D35">
        <v>3.1314299348418E-2</v>
      </c>
      <c r="E35" s="1">
        <v>3.2016126749745397E-8</v>
      </c>
      <c r="F35">
        <v>1.92741975131871E-3</v>
      </c>
      <c r="G35" s="1">
        <v>4.3107768290640003E-5</v>
      </c>
      <c r="H35">
        <v>1.0789793561764001E-3</v>
      </c>
      <c r="I35">
        <v>-3.7632466654732299E-3</v>
      </c>
      <c r="J35">
        <v>-3.3212223388136598E-2</v>
      </c>
      <c r="K35" s="1">
        <v>-6.2469028483613798E-5</v>
      </c>
    </row>
    <row r="36" spans="1:11" x14ac:dyDescent="0.35">
      <c r="A36" t="s">
        <v>40</v>
      </c>
      <c r="B36" t="s">
        <v>4</v>
      </c>
      <c r="C36" t="s">
        <v>37</v>
      </c>
      <c r="D36">
        <v>3.3669472792489099E-3</v>
      </c>
      <c r="E36" s="1">
        <v>1.38287091777655E-8</v>
      </c>
      <c r="F36">
        <v>2.07238252868169E-4</v>
      </c>
      <c r="G36">
        <v>1.2689502386186199E-2</v>
      </c>
      <c r="H36">
        <v>2.82536558877092E-2</v>
      </c>
      <c r="I36">
        <v>-6.2717429716661902E-2</v>
      </c>
      <c r="J36">
        <v>-0.410133536712188</v>
      </c>
      <c r="K36" s="1">
        <v>-3.7719425471594001E-5</v>
      </c>
    </row>
    <row r="37" spans="1:11" x14ac:dyDescent="0.35">
      <c r="A37" t="s">
        <v>40</v>
      </c>
      <c r="B37" t="s">
        <v>4</v>
      </c>
      <c r="C37" t="s">
        <v>38</v>
      </c>
      <c r="D37">
        <v>4.93996657949491E-3</v>
      </c>
      <c r="E37" s="1">
        <v>7.8067861952746398E-8</v>
      </c>
      <c r="F37">
        <v>3.0405882775896799E-4</v>
      </c>
      <c r="G37">
        <v>4.0841991327683402E-2</v>
      </c>
      <c r="H37">
        <v>6.2998447392040094E-2</v>
      </c>
      <c r="I37">
        <v>-0.41477076839941102</v>
      </c>
      <c r="J37">
        <v>-2.9237511099926601</v>
      </c>
      <c r="K37">
        <v>-2.5667199411794002E-4</v>
      </c>
    </row>
    <row r="38" spans="1:11" x14ac:dyDescent="0.35">
      <c r="A38" t="s">
        <v>40</v>
      </c>
      <c r="B38" t="s">
        <v>4</v>
      </c>
      <c r="C38" t="s">
        <v>39</v>
      </c>
      <c r="D38">
        <v>9.2847045297386101E-3</v>
      </c>
      <c r="E38" s="1">
        <v>1.5055932856000701E-7</v>
      </c>
      <c r="F38">
        <v>5.7148086545844002E-4</v>
      </c>
      <c r="G38">
        <v>1.4113848740902299</v>
      </c>
      <c r="H38">
        <v>0.136301888877884</v>
      </c>
      <c r="I38">
        <v>-0.744841157651432</v>
      </c>
      <c r="J38">
        <v>-5.7225325396244404</v>
      </c>
      <c r="K38">
        <v>-4.6993321040567001E-4</v>
      </c>
    </row>
    <row r="39" spans="1:11" x14ac:dyDescent="0.35">
      <c r="A39" t="s">
        <v>61</v>
      </c>
      <c r="D39">
        <f>SUM(D2:D38)</f>
        <v>-3.8963885630548112</v>
      </c>
      <c r="E39">
        <f t="shared" ref="E39:K39" si="0">SUM(E2:E38)</f>
        <v>-5.3340233247448925</v>
      </c>
      <c r="F39">
        <f t="shared" si="0"/>
        <v>-5.2458545424230572</v>
      </c>
      <c r="G39">
        <f t="shared" si="0"/>
        <v>-10.325843679256668</v>
      </c>
      <c r="H39">
        <f t="shared" si="0"/>
        <v>-2.0021473311714946</v>
      </c>
      <c r="I39">
        <f t="shared" si="0"/>
        <v>-91.548379437286172</v>
      </c>
      <c r="J39">
        <f t="shared" si="0"/>
        <v>-192.15045672674509</v>
      </c>
      <c r="K39">
        <f t="shared" si="0"/>
        <v>-6.2352088360698641</v>
      </c>
    </row>
    <row r="40" spans="1:11" x14ac:dyDescent="0.35">
      <c r="D40">
        <f>D39*1000</f>
        <v>-3896.3885630548111</v>
      </c>
      <c r="E40">
        <f t="shared" ref="E40:K40" si="1">E39*1000</f>
        <v>-5334.0233247448923</v>
      </c>
      <c r="F40">
        <f t="shared" si="1"/>
        <v>-5245.854542423057</v>
      </c>
      <c r="G40">
        <f t="shared" si="1"/>
        <v>-10325.843679256668</v>
      </c>
      <c r="H40">
        <f t="shared" si="1"/>
        <v>-2002.1473311714947</v>
      </c>
      <c r="I40">
        <f t="shared" si="1"/>
        <v>-91548.379437286174</v>
      </c>
      <c r="J40">
        <f t="shared" si="1"/>
        <v>-192150.45672674509</v>
      </c>
      <c r="K40">
        <f t="shared" si="1"/>
        <v>-6235.2088360698644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A1CF-CFC4-45B7-9C94-3DFEAE89F9E1}">
  <dimension ref="C2:AK139"/>
  <sheetViews>
    <sheetView topLeftCell="AD62" zoomScale="71" zoomScaleNormal="100" workbookViewId="0">
      <selection activeCell="AN92" sqref="AN92"/>
    </sheetView>
  </sheetViews>
  <sheetFormatPr defaultRowHeight="14.5" x14ac:dyDescent="0.35"/>
  <cols>
    <col min="3" max="3" width="39.1796875" customWidth="1"/>
    <col min="4" max="4" width="13.08984375" bestFit="1" customWidth="1"/>
    <col min="5" max="6" width="9" bestFit="1" customWidth="1"/>
    <col min="7" max="7" width="11.7265625" customWidth="1"/>
    <col min="8" max="8" width="13.08984375" bestFit="1" customWidth="1"/>
    <col min="9" max="9" width="9" bestFit="1" customWidth="1"/>
    <col min="10" max="10" width="13.08984375" bestFit="1" customWidth="1"/>
    <col min="11" max="11" width="9" bestFit="1" customWidth="1"/>
    <col min="12" max="12" width="13.08984375" bestFit="1" customWidth="1"/>
    <col min="13" max="13" width="9" bestFit="1" customWidth="1"/>
    <col min="14" max="16" width="13.08984375" bestFit="1" customWidth="1"/>
    <col min="17" max="17" width="9" bestFit="1" customWidth="1"/>
    <col min="18" max="18" width="20.1796875" customWidth="1"/>
    <col min="19" max="19" width="9" bestFit="1" customWidth="1"/>
    <col min="20" max="24" width="13.08984375" bestFit="1" customWidth="1"/>
    <col min="25" max="25" width="12.81640625" customWidth="1"/>
    <col min="26" max="31" width="8.90625" bestFit="1" customWidth="1"/>
    <col min="32" max="32" width="13.08984375" bestFit="1" customWidth="1"/>
    <col min="33" max="37" width="8.90625" bestFit="1" customWidth="1"/>
  </cols>
  <sheetData>
    <row r="2" spans="3:37" x14ac:dyDescent="0.35">
      <c r="C2" s="2" t="s">
        <v>75</v>
      </c>
    </row>
    <row r="3" spans="3:37" x14ac:dyDescent="0.35">
      <c r="C3" t="s">
        <v>1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</row>
    <row r="4" spans="3:37" x14ac:dyDescent="0.35">
      <c r="C4" t="s">
        <v>2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</row>
    <row r="5" spans="3:37" x14ac:dyDescent="0.35">
      <c r="C5" t="s">
        <v>2</v>
      </c>
    </row>
    <row r="6" spans="3:37" x14ac:dyDescent="0.35">
      <c r="C6" t="s">
        <v>69</v>
      </c>
      <c r="D6">
        <v>343.03195699999998</v>
      </c>
      <c r="E6">
        <v>0</v>
      </c>
      <c r="F6">
        <v>329.72839900000002</v>
      </c>
      <c r="G6">
        <v>2313.4638169999998</v>
      </c>
      <c r="H6">
        <v>2.9448289999999999</v>
      </c>
      <c r="I6">
        <v>5.2428289999999897</v>
      </c>
      <c r="J6">
        <v>0.21938299999999999</v>
      </c>
      <c r="K6">
        <v>73.070454999999995</v>
      </c>
      <c r="L6">
        <v>153.90786499999999</v>
      </c>
      <c r="M6">
        <v>12.665900000000001</v>
      </c>
      <c r="N6">
        <v>0.3372</v>
      </c>
      <c r="O6">
        <v>46.601316999999902</v>
      </c>
      <c r="P6">
        <v>0</v>
      </c>
      <c r="Q6">
        <v>28.161096999999899</v>
      </c>
      <c r="R6">
        <v>2.6914690000000001</v>
      </c>
      <c r="S6">
        <v>0</v>
      </c>
      <c r="T6">
        <v>11689.003338</v>
      </c>
      <c r="U6">
        <v>0.47244999999999998</v>
      </c>
      <c r="V6">
        <v>0.18540599999999999</v>
      </c>
      <c r="W6">
        <v>3.5548000000000003E-2</v>
      </c>
      <c r="X6">
        <v>0.26992699999999997</v>
      </c>
      <c r="Y6">
        <v>3.0673050000000002</v>
      </c>
      <c r="Z6">
        <v>0</v>
      </c>
      <c r="AA6">
        <v>18.237376999999999</v>
      </c>
      <c r="AB6">
        <v>15.68205</v>
      </c>
      <c r="AC6">
        <v>0.66333200000000003</v>
      </c>
      <c r="AD6">
        <v>27.607876000000001</v>
      </c>
      <c r="AE6">
        <v>0</v>
      </c>
      <c r="AF6">
        <v>19968.033009999999</v>
      </c>
      <c r="AG6">
        <v>8.4697110000000002</v>
      </c>
      <c r="AH6">
        <v>3.1642399999999999</v>
      </c>
      <c r="AI6">
        <v>1.975301</v>
      </c>
      <c r="AJ6">
        <v>14.1236839999999</v>
      </c>
      <c r="AK6">
        <v>39.305658000000001</v>
      </c>
    </row>
    <row r="7" spans="3:37" x14ac:dyDescent="0.35">
      <c r="C7" t="s">
        <v>70</v>
      </c>
      <c r="D7">
        <v>125.636262</v>
      </c>
      <c r="E7">
        <v>0</v>
      </c>
      <c r="F7">
        <v>41.514355000000002</v>
      </c>
      <c r="G7">
        <v>1207.6077720000001</v>
      </c>
      <c r="H7">
        <v>1.57335</v>
      </c>
      <c r="I7">
        <v>2.7364600000000001</v>
      </c>
      <c r="J7">
        <v>0.116746</v>
      </c>
      <c r="K7">
        <v>38.136555999999999</v>
      </c>
      <c r="L7">
        <v>80.200076999999993</v>
      </c>
      <c r="M7">
        <v>6.6165839999999996</v>
      </c>
      <c r="N7">
        <v>0.18015700000000001</v>
      </c>
      <c r="O7">
        <v>24.338543999999999</v>
      </c>
      <c r="P7">
        <v>0</v>
      </c>
      <c r="Q7">
        <v>14.753469000000001</v>
      </c>
      <c r="R7">
        <v>1.4301409999999899</v>
      </c>
      <c r="S7">
        <v>0</v>
      </c>
      <c r="T7">
        <v>757.00264000000004</v>
      </c>
      <c r="U7">
        <v>0.25118200000000002</v>
      </c>
      <c r="V7">
        <v>9.8175999999999999E-2</v>
      </c>
      <c r="W7">
        <v>1.8765999999999901E-2</v>
      </c>
      <c r="X7">
        <v>0.14421600000000001</v>
      </c>
      <c r="Y7">
        <v>1.6145179999999999</v>
      </c>
      <c r="Z7">
        <v>0</v>
      </c>
      <c r="AA7">
        <v>4.7660029999999898</v>
      </c>
      <c r="AB7">
        <v>4.0809356577345</v>
      </c>
      <c r="AC7">
        <v>0.17299999999999999</v>
      </c>
      <c r="AD7">
        <v>7.1821140000000003</v>
      </c>
      <c r="AE7">
        <v>0</v>
      </c>
      <c r="AF7">
        <v>25110.167730000001</v>
      </c>
      <c r="AG7">
        <v>2.3241749999999999</v>
      </c>
      <c r="AH7">
        <v>0.87514800000000004</v>
      </c>
      <c r="AI7">
        <v>0.54363499999999998</v>
      </c>
      <c r="AJ7">
        <v>3.8899810000000001</v>
      </c>
      <c r="AK7">
        <v>10.960887999999899</v>
      </c>
    </row>
    <row r="8" spans="3:37" x14ac:dyDescent="0.35">
      <c r="C8" t="s">
        <v>71</v>
      </c>
      <c r="D8">
        <v>67507.112464000005</v>
      </c>
      <c r="E8">
        <v>0</v>
      </c>
      <c r="F8">
        <v>5894.73425869115</v>
      </c>
      <c r="G8">
        <v>35001.505405000004</v>
      </c>
      <c r="H8">
        <v>51.190818</v>
      </c>
      <c r="I8">
        <v>80.635284999999996</v>
      </c>
      <c r="J8">
        <v>3.7741850000000001</v>
      </c>
      <c r="K8">
        <v>1114.1779919999999</v>
      </c>
      <c r="L8">
        <v>2331.6270719999902</v>
      </c>
      <c r="M8">
        <v>189.94948600000001</v>
      </c>
      <c r="N8">
        <v>5.7980530000000003</v>
      </c>
      <c r="O8">
        <v>699.31553199999996</v>
      </c>
      <c r="P8" s="1">
        <v>3.9999999999999998E-6</v>
      </c>
      <c r="Q8">
        <v>429.12382600000001</v>
      </c>
      <c r="R8">
        <v>42.882232999999999</v>
      </c>
      <c r="S8">
        <v>0</v>
      </c>
      <c r="T8">
        <v>39533.684024000002</v>
      </c>
      <c r="U8">
        <v>7.5743580000000001</v>
      </c>
      <c r="V8">
        <v>2.8396189999999999</v>
      </c>
      <c r="W8">
        <v>0.52503899999999903</v>
      </c>
      <c r="X8">
        <v>4.5633549999999996</v>
      </c>
      <c r="Y8">
        <v>47.357081000000001</v>
      </c>
      <c r="Z8">
        <v>0</v>
      </c>
      <c r="AA8">
        <v>722.951728</v>
      </c>
      <c r="AB8">
        <v>614.02570400000002</v>
      </c>
      <c r="AC8">
        <v>25.663851999999999</v>
      </c>
      <c r="AD8">
        <v>1090.7530409999999</v>
      </c>
      <c r="AE8">
        <v>0</v>
      </c>
      <c r="AF8">
        <v>142669.65315299999</v>
      </c>
      <c r="AG8">
        <v>167.61658800000001</v>
      </c>
      <c r="AH8">
        <v>53.721660999999997</v>
      </c>
      <c r="AI8">
        <v>37.025483000000001</v>
      </c>
      <c r="AJ8">
        <v>263.47956799999997</v>
      </c>
      <c r="AK8">
        <v>560.37389299999995</v>
      </c>
    </row>
    <row r="9" spans="3:37" x14ac:dyDescent="0.35">
      <c r="C9" t="s">
        <v>72</v>
      </c>
      <c r="D9">
        <v>19351.270654</v>
      </c>
      <c r="E9">
        <v>0</v>
      </c>
      <c r="F9">
        <v>738.81169430884199</v>
      </c>
      <c r="G9">
        <v>18277.266895000001</v>
      </c>
      <c r="H9">
        <v>27.349996999999998</v>
      </c>
      <c r="I9">
        <v>42.116371999999998</v>
      </c>
      <c r="J9">
        <v>2.009525</v>
      </c>
      <c r="K9">
        <v>581.79617599999995</v>
      </c>
      <c r="L9">
        <v>1215.3702619999999</v>
      </c>
      <c r="M9">
        <v>99.259779999999907</v>
      </c>
      <c r="N9">
        <v>3.0977570000000001</v>
      </c>
      <c r="O9">
        <v>365.35465199999999</v>
      </c>
      <c r="P9" s="1">
        <v>1.9999999999999999E-6</v>
      </c>
      <c r="Q9">
        <v>224.95350300000001</v>
      </c>
      <c r="R9">
        <v>22.795058000000001</v>
      </c>
      <c r="S9">
        <v>0</v>
      </c>
      <c r="T9">
        <v>2607.0567470000001</v>
      </c>
      <c r="U9">
        <v>4.0285329999999897</v>
      </c>
      <c r="V9">
        <v>1.5040959999999901</v>
      </c>
      <c r="W9">
        <v>0.27715600000000001</v>
      </c>
      <c r="X9">
        <v>2.438088</v>
      </c>
      <c r="Y9">
        <v>24.943836000000001</v>
      </c>
      <c r="Z9">
        <v>0</v>
      </c>
      <c r="AA9">
        <v>188.91896399999999</v>
      </c>
      <c r="AB9">
        <v>159.58489</v>
      </c>
      <c r="AC9">
        <v>6.6771979999999997</v>
      </c>
      <c r="AD9">
        <v>283.70326299999999</v>
      </c>
      <c r="AE9">
        <v>0</v>
      </c>
      <c r="AF9">
        <v>120182.486108</v>
      </c>
      <c r="AG9">
        <v>44.200446999999997</v>
      </c>
      <c r="AH9">
        <v>14.238797</v>
      </c>
      <c r="AI9">
        <v>9.7804210000000005</v>
      </c>
      <c r="AJ9">
        <v>69.685936999999996</v>
      </c>
      <c r="AK9">
        <v>149.836232</v>
      </c>
    </row>
    <row r="10" spans="3:37" x14ac:dyDescent="0.35">
      <c r="C10" t="s">
        <v>73</v>
      </c>
      <c r="D10">
        <v>1530.8436670000001</v>
      </c>
      <c r="E10">
        <v>0</v>
      </c>
      <c r="F10">
        <v>1555.5692770000001</v>
      </c>
      <c r="G10">
        <v>9106.9736389999998</v>
      </c>
      <c r="H10">
        <v>40.705219999999997</v>
      </c>
      <c r="I10">
        <v>24.330062999999999</v>
      </c>
      <c r="J10">
        <v>2.3488289999999998</v>
      </c>
      <c r="K10">
        <v>306.981694</v>
      </c>
      <c r="L10">
        <v>580.97470599999997</v>
      </c>
      <c r="M10">
        <v>53.890929999999997</v>
      </c>
      <c r="N10">
        <v>4.6262499999999998</v>
      </c>
      <c r="O10">
        <v>200.17165399999999</v>
      </c>
      <c r="P10" s="1">
        <v>3.0000000000000001E-6</v>
      </c>
      <c r="Q10">
        <v>158.47219100000001</v>
      </c>
      <c r="R10">
        <v>24.038830999999998</v>
      </c>
      <c r="S10">
        <v>0</v>
      </c>
      <c r="T10">
        <v>5879.5461230000001</v>
      </c>
      <c r="U10">
        <v>4.4432119999999999</v>
      </c>
      <c r="V10">
        <v>1.111653</v>
      </c>
      <c r="W10">
        <v>0.120797</v>
      </c>
      <c r="X10">
        <v>3.660717</v>
      </c>
      <c r="Y10">
        <v>16.701550000000001</v>
      </c>
      <c r="Z10">
        <v>0</v>
      </c>
      <c r="AA10">
        <v>471.59368899999998</v>
      </c>
      <c r="AB10">
        <v>401.76386899999898</v>
      </c>
      <c r="AC10">
        <v>16.842303000000001</v>
      </c>
      <c r="AD10">
        <v>712.47853899999996</v>
      </c>
      <c r="AE10">
        <v>0</v>
      </c>
      <c r="AF10">
        <v>105710.92445799999</v>
      </c>
      <c r="AG10">
        <v>136.78863000000001</v>
      </c>
      <c r="AH10">
        <v>46.692686000000002</v>
      </c>
      <c r="AI10">
        <v>30.877770999999999</v>
      </c>
      <c r="AJ10">
        <v>220.15694099999999</v>
      </c>
      <c r="AK10">
        <v>526.999999</v>
      </c>
    </row>
    <row r="11" spans="3:37" x14ac:dyDescent="0.35">
      <c r="C11" t="s">
        <v>74</v>
      </c>
      <c r="D11">
        <v>583.51989800000001</v>
      </c>
      <c r="E11">
        <v>0</v>
      </c>
      <c r="F11">
        <v>195.55175</v>
      </c>
      <c r="G11">
        <v>4774.9469339999996</v>
      </c>
      <c r="H11">
        <v>21.747800000000002</v>
      </c>
      <c r="I11">
        <v>12.796417999999999</v>
      </c>
      <c r="J11">
        <v>1.253468</v>
      </c>
      <c r="K11">
        <v>161.18341599999999</v>
      </c>
      <c r="L11">
        <v>304.16136599999999</v>
      </c>
      <c r="M11">
        <v>28.287509</v>
      </c>
      <c r="N11">
        <v>2.471692</v>
      </c>
      <c r="O11">
        <v>105.06937000000001</v>
      </c>
      <c r="P11" s="1">
        <v>1.9999999999999999E-6</v>
      </c>
      <c r="Q11">
        <v>83.677077999999995</v>
      </c>
      <c r="R11">
        <v>12.816765999999999</v>
      </c>
      <c r="S11">
        <v>0</v>
      </c>
      <c r="T11">
        <v>375.90753899999999</v>
      </c>
      <c r="U11">
        <v>2.3697089999999998</v>
      </c>
      <c r="V11">
        <v>0.59093499999999999</v>
      </c>
      <c r="W11">
        <v>6.3769000000000006E-2</v>
      </c>
      <c r="X11">
        <v>1.9558310000000001</v>
      </c>
      <c r="Y11">
        <v>8.8401870000000002</v>
      </c>
      <c r="Z11">
        <v>0</v>
      </c>
      <c r="AA11">
        <v>123.236842</v>
      </c>
      <c r="AB11">
        <v>104.451133</v>
      </c>
      <c r="AC11">
        <v>4.3846489999999996</v>
      </c>
      <c r="AD11">
        <v>185.323125</v>
      </c>
      <c r="AE11">
        <v>0</v>
      </c>
      <c r="AF11">
        <v>134086.903888</v>
      </c>
      <c r="AG11">
        <v>36.646402000000002</v>
      </c>
      <c r="AH11">
        <v>12.607089999999999</v>
      </c>
      <c r="AI11">
        <v>8.2950400000000002</v>
      </c>
      <c r="AJ11">
        <v>59.207574000000001</v>
      </c>
      <c r="AK11">
        <v>143.77306100000001</v>
      </c>
    </row>
    <row r="12" spans="3:37" x14ac:dyDescent="0.35">
      <c r="C12" t="s">
        <v>61</v>
      </c>
      <c r="D12">
        <v>89441.414902000004</v>
      </c>
      <c r="E12">
        <v>0</v>
      </c>
      <c r="F12">
        <v>8755.9097339999898</v>
      </c>
      <c r="G12">
        <v>70681.764461999992</v>
      </c>
      <c r="H12">
        <v>145.51201399999999</v>
      </c>
      <c r="I12">
        <v>167.85742699999997</v>
      </c>
      <c r="J12">
        <v>9.722135999999999</v>
      </c>
      <c r="K12">
        <v>2275.3462889999996</v>
      </c>
      <c r="L12">
        <v>4666.2413479999905</v>
      </c>
      <c r="M12">
        <v>390.67018899999994</v>
      </c>
      <c r="N12">
        <v>16.511109000000001</v>
      </c>
      <c r="O12">
        <v>1440.8510689999998</v>
      </c>
      <c r="P12">
        <v>1.1E-5</v>
      </c>
      <c r="Q12">
        <v>939.14116399999989</v>
      </c>
      <c r="R12">
        <v>106.65449799999999</v>
      </c>
      <c r="S12">
        <v>0</v>
      </c>
      <c r="T12">
        <v>60842.200411000005</v>
      </c>
      <c r="U12">
        <v>19.13944399999999</v>
      </c>
      <c r="V12">
        <v>6.3298849999999902</v>
      </c>
      <c r="W12">
        <v>1.0410749999999989</v>
      </c>
      <c r="X12">
        <v>13.032133999999999</v>
      </c>
      <c r="Y12">
        <v>102.524477</v>
      </c>
      <c r="Z12">
        <v>0</v>
      </c>
      <c r="AA12">
        <v>1529.7046029999999</v>
      </c>
      <c r="AB12">
        <v>1299.5885816577334</v>
      </c>
      <c r="AC12">
        <v>54.404333999999992</v>
      </c>
      <c r="AD12">
        <v>2307.0479580000001</v>
      </c>
      <c r="AE12">
        <v>0</v>
      </c>
      <c r="AF12">
        <v>547728.16834699991</v>
      </c>
      <c r="AG12">
        <v>396.04595300000005</v>
      </c>
      <c r="AH12">
        <v>131.299622</v>
      </c>
      <c r="AI12">
        <v>88.497651000000005</v>
      </c>
      <c r="AJ12">
        <v>630.54368499999987</v>
      </c>
      <c r="AK12">
        <v>1431.2497310000001</v>
      </c>
    </row>
    <row r="13" spans="3:37" x14ac:dyDescent="0.35">
      <c r="C13" t="s">
        <v>82</v>
      </c>
      <c r="D13">
        <f>SUM(D12:AK12)</f>
        <v>795618.41424365772</v>
      </c>
    </row>
    <row r="14" spans="3:37" x14ac:dyDescent="0.35">
      <c r="C14" s="2" t="s">
        <v>41</v>
      </c>
    </row>
    <row r="15" spans="3:37" x14ac:dyDescent="0.35"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</row>
    <row r="16" spans="3:37" x14ac:dyDescent="0.35">
      <c r="C16" t="s">
        <v>2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  <c r="S16" t="s">
        <v>21</v>
      </c>
      <c r="T16" t="s">
        <v>22</v>
      </c>
      <c r="U16" t="s">
        <v>23</v>
      </c>
      <c r="V16" t="s">
        <v>24</v>
      </c>
      <c r="W16" t="s">
        <v>25</v>
      </c>
      <c r="X16" t="s">
        <v>26</v>
      </c>
      <c r="Y16" t="s">
        <v>27</v>
      </c>
      <c r="Z16" t="s">
        <v>28</v>
      </c>
      <c r="AA16" t="s">
        <v>29</v>
      </c>
      <c r="AB16" t="s">
        <v>30</v>
      </c>
      <c r="AC16" t="s">
        <v>31</v>
      </c>
      <c r="AD16" t="s">
        <v>32</v>
      </c>
      <c r="AE16" t="s">
        <v>33</v>
      </c>
      <c r="AF16" t="s">
        <v>34</v>
      </c>
      <c r="AG16" t="s">
        <v>35</v>
      </c>
      <c r="AH16" t="s">
        <v>36</v>
      </c>
      <c r="AI16" t="s">
        <v>37</v>
      </c>
      <c r="AJ16" t="s">
        <v>38</v>
      </c>
      <c r="AK16" t="s">
        <v>39</v>
      </c>
    </row>
    <row r="17" spans="3:37" x14ac:dyDescent="0.35">
      <c r="C17" t="s">
        <v>2</v>
      </c>
    </row>
    <row r="18" spans="3:37" x14ac:dyDescent="0.35">
      <c r="C18" t="s">
        <v>69</v>
      </c>
      <c r="D18">
        <v>340.53125301093598</v>
      </c>
      <c r="E18">
        <v>0</v>
      </c>
      <c r="F18">
        <v>329.68029451545402</v>
      </c>
      <c r="G18">
        <v>2312.8985018113199</v>
      </c>
      <c r="H18">
        <v>2.9442240495966598</v>
      </c>
      <c r="I18">
        <v>5.2421642035542204</v>
      </c>
      <c r="J18">
        <v>0.21936613544064401</v>
      </c>
      <c r="K18">
        <v>73.044963722938306</v>
      </c>
      <c r="L18">
        <v>153.84842285018101</v>
      </c>
      <c r="M18">
        <v>12.660495977076801</v>
      </c>
      <c r="N18">
        <v>0.33713072967020502</v>
      </c>
      <c r="O18">
        <v>46.5954560734951</v>
      </c>
      <c r="P18">
        <v>0</v>
      </c>
      <c r="Q18">
        <v>28.157250125739601</v>
      </c>
      <c r="R18">
        <v>2.6911237501217902</v>
      </c>
      <c r="S18">
        <v>0</v>
      </c>
      <c r="T18">
        <v>11688.552001443601</v>
      </c>
      <c r="U18">
        <v>0.47235204971766798</v>
      </c>
      <c r="V18">
        <v>0.18536756086348599</v>
      </c>
      <c r="W18">
        <v>3.55406300420439E-2</v>
      </c>
      <c r="X18">
        <v>0.26987103762121001</v>
      </c>
      <c r="Y18">
        <v>3.0621615105275102</v>
      </c>
      <c r="Z18">
        <v>0</v>
      </c>
      <c r="AA18">
        <v>18.2310307166101</v>
      </c>
      <c r="AB18">
        <v>15.6742791427861</v>
      </c>
      <c r="AC18">
        <v>0.66307276700761797</v>
      </c>
      <c r="AD18">
        <v>27.5989380469065</v>
      </c>
      <c r="AE18">
        <v>0</v>
      </c>
      <c r="AF18">
        <v>19964.0088485739</v>
      </c>
      <c r="AG18">
        <v>8.4676900077338697</v>
      </c>
      <c r="AH18">
        <v>3.1634847648762299</v>
      </c>
      <c r="AI18">
        <v>1.97196094695073</v>
      </c>
      <c r="AJ18">
        <v>14.1107126878426</v>
      </c>
      <c r="AK18">
        <v>38.9451906846759</v>
      </c>
    </row>
    <row r="19" spans="3:37" x14ac:dyDescent="0.35">
      <c r="C19" t="s">
        <v>70</v>
      </c>
      <c r="D19">
        <v>124.72037327551401</v>
      </c>
      <c r="E19">
        <v>0</v>
      </c>
      <c r="F19">
        <v>41.508298419327502</v>
      </c>
      <c r="G19">
        <v>1207.31268244188</v>
      </c>
      <c r="H19">
        <v>1.5730267898179799</v>
      </c>
      <c r="I19">
        <v>2.736113013882</v>
      </c>
      <c r="J19">
        <v>0.116737025421994</v>
      </c>
      <c r="K19">
        <v>38.123251723802802</v>
      </c>
      <c r="L19">
        <v>80.169102202237099</v>
      </c>
      <c r="M19">
        <v>6.6137609734792404</v>
      </c>
      <c r="N19">
        <v>0.18011999070342499</v>
      </c>
      <c r="O19">
        <v>24.335483004585999</v>
      </c>
      <c r="P19">
        <v>0</v>
      </c>
      <c r="Q19">
        <v>14.7514536402948</v>
      </c>
      <c r="R19">
        <v>1.42995754776404</v>
      </c>
      <c r="S19">
        <v>0</v>
      </c>
      <c r="T19">
        <v>756.97341056488006</v>
      </c>
      <c r="U19">
        <v>0.25112992391191302</v>
      </c>
      <c r="V19">
        <v>9.8155645746813E-2</v>
      </c>
      <c r="W19">
        <v>1.8762109355491E-2</v>
      </c>
      <c r="X19">
        <v>0.14418610054414899</v>
      </c>
      <c r="Y19">
        <v>1.61181065386515</v>
      </c>
      <c r="Z19">
        <v>0</v>
      </c>
      <c r="AA19">
        <v>4.7643445155767603</v>
      </c>
      <c r="AB19">
        <v>4.0789134496497601</v>
      </c>
      <c r="AC19">
        <v>0.172932390857546</v>
      </c>
      <c r="AD19">
        <v>7.1797888157647503</v>
      </c>
      <c r="AE19">
        <v>0</v>
      </c>
      <c r="AF19">
        <v>25105.1072732024</v>
      </c>
      <c r="AG19">
        <v>2.3236204191293899</v>
      </c>
      <c r="AH19">
        <v>0.87493912124614703</v>
      </c>
      <c r="AI19">
        <v>0.54271576301311197</v>
      </c>
      <c r="AJ19">
        <v>3.8864084081863299</v>
      </c>
      <c r="AK19">
        <v>10.8603670553836</v>
      </c>
    </row>
    <row r="20" spans="3:37" x14ac:dyDescent="0.35">
      <c r="C20" t="s">
        <v>71</v>
      </c>
      <c r="D20">
        <v>67014.985412907597</v>
      </c>
      <c r="E20">
        <v>0</v>
      </c>
      <c r="F20">
        <v>5893.8742686086798</v>
      </c>
      <c r="G20">
        <v>34992.952479950298</v>
      </c>
      <c r="H20">
        <v>51.180301971396602</v>
      </c>
      <c r="I20">
        <v>80.6250603577558</v>
      </c>
      <c r="J20">
        <v>3.7738948682808</v>
      </c>
      <c r="K20">
        <v>1113.78930111405</v>
      </c>
      <c r="L20">
        <v>2330.7265532010701</v>
      </c>
      <c r="M20">
        <v>189.86844230183399</v>
      </c>
      <c r="N20">
        <v>5.7968619174273996</v>
      </c>
      <c r="O20">
        <v>699.22758090332195</v>
      </c>
      <c r="P20" s="1">
        <v>3.9991782879028603E-6</v>
      </c>
      <c r="Q20">
        <v>429.06520664292202</v>
      </c>
      <c r="R20">
        <v>42.876732254600199</v>
      </c>
      <c r="S20">
        <v>0</v>
      </c>
      <c r="T20">
        <v>39532.157546823903</v>
      </c>
      <c r="U20">
        <v>7.57278765286362</v>
      </c>
      <c r="V20">
        <v>2.8390302784786399</v>
      </c>
      <c r="W20">
        <v>0.52493014674931704</v>
      </c>
      <c r="X20">
        <v>4.5624089064226201</v>
      </c>
      <c r="Y20">
        <v>47.2776690577344</v>
      </c>
      <c r="Z20">
        <v>0</v>
      </c>
      <c r="AA20">
        <v>722.70015363472203</v>
      </c>
      <c r="AB20">
        <v>613.72143854545504</v>
      </c>
      <c r="AC20">
        <v>25.6538224564984</v>
      </c>
      <c r="AD20">
        <v>1090.3999135259</v>
      </c>
      <c r="AE20">
        <v>0</v>
      </c>
      <c r="AF20">
        <v>142640.90091112399</v>
      </c>
      <c r="AG20">
        <v>167.57659232269501</v>
      </c>
      <c r="AH20">
        <v>53.708838810376498</v>
      </c>
      <c r="AI20">
        <v>36.962876299859303</v>
      </c>
      <c r="AJ20">
        <v>263.23758611173201</v>
      </c>
      <c r="AK20">
        <v>555.23477351782697</v>
      </c>
    </row>
    <row r="21" spans="3:37" x14ac:dyDescent="0.35">
      <c r="C21" t="s">
        <v>72</v>
      </c>
      <c r="D21">
        <v>19210.199833248698</v>
      </c>
      <c r="E21">
        <v>0</v>
      </c>
      <c r="F21">
        <v>738.70390815563496</v>
      </c>
      <c r="G21">
        <v>18272.800684416801</v>
      </c>
      <c r="H21">
        <v>27.344378544152001</v>
      </c>
      <c r="I21">
        <v>42.111031598011898</v>
      </c>
      <c r="J21">
        <v>2.0093705224258902</v>
      </c>
      <c r="K21">
        <v>581.59321123789698</v>
      </c>
      <c r="L21">
        <v>1214.90086284876</v>
      </c>
      <c r="M21">
        <v>99.217429900404099</v>
      </c>
      <c r="N21">
        <v>3.0971206338997099</v>
      </c>
      <c r="O21">
        <v>365.30870229510998</v>
      </c>
      <c r="P21" s="1">
        <v>1.9995891439514302E-6</v>
      </c>
      <c r="Q21">
        <v>224.92277380502301</v>
      </c>
      <c r="R21">
        <v>22.792133949602899</v>
      </c>
      <c r="S21">
        <v>0</v>
      </c>
      <c r="T21">
        <v>2606.9560831555</v>
      </c>
      <c r="U21">
        <v>4.0276977879252103</v>
      </c>
      <c r="V21">
        <v>1.50378416461455</v>
      </c>
      <c r="W21">
        <v>0.27709853887511898</v>
      </c>
      <c r="X21">
        <v>2.4375825255414298</v>
      </c>
      <c r="Y21">
        <v>24.902008285485302</v>
      </c>
      <c r="Z21">
        <v>0</v>
      </c>
      <c r="AA21">
        <v>188.853223554799</v>
      </c>
      <c r="AB21">
        <v>159.50581160185101</v>
      </c>
      <c r="AC21">
        <v>6.6745885223654797</v>
      </c>
      <c r="AD21">
        <v>283.61141506294098</v>
      </c>
      <c r="AE21">
        <v>0</v>
      </c>
      <c r="AF21">
        <v>120158.265709103</v>
      </c>
      <c r="AG21">
        <v>44.189900151170498</v>
      </c>
      <c r="AH21">
        <v>14.235398509489</v>
      </c>
      <c r="AI21">
        <v>9.7638832039961905</v>
      </c>
      <c r="AJ21">
        <v>69.621936839574005</v>
      </c>
      <c r="AK21">
        <v>148.46210249713499</v>
      </c>
    </row>
    <row r="22" spans="3:37" x14ac:dyDescent="0.35">
      <c r="C22" t="s">
        <v>73</v>
      </c>
      <c r="D22">
        <v>1519.6838121043199</v>
      </c>
      <c r="E22">
        <v>0</v>
      </c>
      <c r="F22">
        <v>1555.3423330713799</v>
      </c>
      <c r="G22">
        <v>9104.7482700604996</v>
      </c>
      <c r="H22">
        <v>40.696858007077203</v>
      </c>
      <c r="I22">
        <v>24.3269779214273</v>
      </c>
      <c r="J22">
        <v>2.34864843921777</v>
      </c>
      <c r="K22">
        <v>306.87460071017898</v>
      </c>
      <c r="L22">
        <v>580.75032249942399</v>
      </c>
      <c r="M22">
        <v>53.867936938230002</v>
      </c>
      <c r="N22">
        <v>4.6252996386025602</v>
      </c>
      <c r="O22">
        <v>200.14647893139701</v>
      </c>
      <c r="P22" s="1">
        <v>2.9993837159271402E-6</v>
      </c>
      <c r="Q22">
        <v>158.450543313742</v>
      </c>
      <c r="R22">
        <v>24.035747403839299</v>
      </c>
      <c r="S22">
        <v>0</v>
      </c>
      <c r="T22">
        <v>5879.3191015830898</v>
      </c>
      <c r="U22">
        <v>4.4422908149648404</v>
      </c>
      <c r="V22">
        <v>1.1114225275156999</v>
      </c>
      <c r="W22">
        <v>0.12077195586780599</v>
      </c>
      <c r="X22">
        <v>3.6599580450551601</v>
      </c>
      <c r="Y22">
        <v>16.673543575272301</v>
      </c>
      <c r="Z22">
        <v>0</v>
      </c>
      <c r="AA22">
        <v>471.42958276941198</v>
      </c>
      <c r="AB22">
        <v>401.56478471830798</v>
      </c>
      <c r="AC22">
        <v>16.835720955706499</v>
      </c>
      <c r="AD22">
        <v>712.24787657013098</v>
      </c>
      <c r="AE22">
        <v>0</v>
      </c>
      <c r="AF22">
        <v>105689.620515628</v>
      </c>
      <c r="AG22">
        <v>136.755990307415</v>
      </c>
      <c r="AH22">
        <v>46.681541473513299</v>
      </c>
      <c r="AI22">
        <v>30.825559517707902</v>
      </c>
      <c r="AJ22">
        <v>219.95474698282101</v>
      </c>
      <c r="AK22">
        <v>522.16694736109002</v>
      </c>
    </row>
    <row r="23" spans="3:37" x14ac:dyDescent="0.35">
      <c r="C23" t="s">
        <v>74</v>
      </c>
      <c r="D23">
        <v>579.26603620418302</v>
      </c>
      <c r="E23">
        <v>0</v>
      </c>
      <c r="F23">
        <v>195.523220712973</v>
      </c>
      <c r="G23">
        <v>4773.7801338075396</v>
      </c>
      <c r="H23">
        <v>21.7433323924134</v>
      </c>
      <c r="I23">
        <v>12.7947954002155</v>
      </c>
      <c r="J23">
        <v>1.2533716425543999</v>
      </c>
      <c r="K23">
        <v>161.12718573408699</v>
      </c>
      <c r="L23">
        <v>304.04389308536503</v>
      </c>
      <c r="M23">
        <v>28.275439873678401</v>
      </c>
      <c r="N23">
        <v>2.47118424519575</v>
      </c>
      <c r="O23">
        <v>105.056155698449</v>
      </c>
      <c r="P23" s="1">
        <v>1.9995891439514302E-6</v>
      </c>
      <c r="Q23">
        <v>83.665647507873302</v>
      </c>
      <c r="R23">
        <v>12.8151219212829</v>
      </c>
      <c r="S23">
        <v>0</v>
      </c>
      <c r="T23">
        <v>375.89302443368001</v>
      </c>
      <c r="U23">
        <v>2.3692177021576999</v>
      </c>
      <c r="V23">
        <v>0.59081248491884897</v>
      </c>
      <c r="W23">
        <v>6.37557791479436E-2</v>
      </c>
      <c r="X23">
        <v>1.9554255090514401</v>
      </c>
      <c r="Y23">
        <v>8.8253631045056604</v>
      </c>
      <c r="Z23">
        <v>0</v>
      </c>
      <c r="AA23">
        <v>123.19395776706401</v>
      </c>
      <c r="AB23">
        <v>104.399374789793</v>
      </c>
      <c r="AC23">
        <v>4.3829354603534698</v>
      </c>
      <c r="AD23">
        <v>185.26312728781099</v>
      </c>
      <c r="AE23">
        <v>0</v>
      </c>
      <c r="AF23">
        <v>134059.88132918801</v>
      </c>
      <c r="AG23">
        <v>36.637657652639902</v>
      </c>
      <c r="AH23">
        <v>12.604080962387</v>
      </c>
      <c r="AI23">
        <v>8.2810138472031607</v>
      </c>
      <c r="AJ23">
        <v>59.153197257753803</v>
      </c>
      <c r="AK23">
        <v>142.454536086497</v>
      </c>
    </row>
    <row r="24" spans="3:37" x14ac:dyDescent="0.35">
      <c r="C24" t="s">
        <v>76</v>
      </c>
      <c r="D24">
        <v>88789.386720751252</v>
      </c>
      <c r="E24">
        <v>0</v>
      </c>
      <c r="F24">
        <v>8754.6323234834508</v>
      </c>
      <c r="G24">
        <v>70664.492752488339</v>
      </c>
      <c r="H24">
        <v>145.48212175445386</v>
      </c>
      <c r="I24">
        <v>167.83614249484671</v>
      </c>
      <c r="J24">
        <v>9.7213886333414994</v>
      </c>
      <c r="K24">
        <v>2274.5525142429542</v>
      </c>
      <c r="L24">
        <v>4664.4391566870372</v>
      </c>
      <c r="M24">
        <v>390.50350596470253</v>
      </c>
      <c r="N24">
        <v>16.507717155499051</v>
      </c>
      <c r="O24">
        <v>1440.669856906359</v>
      </c>
      <c r="P24">
        <v>1.0997740291732861E-5</v>
      </c>
      <c r="Q24">
        <v>939.01287503559479</v>
      </c>
      <c r="R24">
        <v>106.64081682721111</v>
      </c>
      <c r="S24">
        <v>0</v>
      </c>
      <c r="T24">
        <v>60839.85116800465</v>
      </c>
      <c r="U24">
        <v>19.135475931540952</v>
      </c>
      <c r="V24">
        <v>6.3285726621380372</v>
      </c>
      <c r="W24">
        <v>1.0408591600377204</v>
      </c>
      <c r="X24">
        <v>13.02943212423601</v>
      </c>
      <c r="Y24">
        <v>102.35255618739032</v>
      </c>
      <c r="Z24">
        <v>0</v>
      </c>
      <c r="AA24">
        <v>1529.1722929581838</v>
      </c>
      <c r="AB24">
        <v>1298.9446022478428</v>
      </c>
      <c r="AC24">
        <v>54.383072552789017</v>
      </c>
      <c r="AD24">
        <v>2306.3010593094546</v>
      </c>
      <c r="AE24">
        <v>0</v>
      </c>
      <c r="AF24">
        <v>547617.78458681935</v>
      </c>
      <c r="AG24">
        <v>395.95145086078367</v>
      </c>
      <c r="AH24">
        <v>131.26828364188819</v>
      </c>
      <c r="AI24">
        <v>88.348009578730398</v>
      </c>
      <c r="AJ24">
        <v>629.96458828790981</v>
      </c>
      <c r="AK24">
        <v>1418.1239172026085</v>
      </c>
    </row>
    <row r="25" spans="3:37" x14ac:dyDescent="0.35">
      <c r="C25" t="s">
        <v>77</v>
      </c>
      <c r="D25">
        <v>-652.02818124875205</v>
      </c>
      <c r="E25">
        <v>0</v>
      </c>
      <c r="F25">
        <v>-1.27741051654084</v>
      </c>
      <c r="G25">
        <v>-17.271709511653171</v>
      </c>
      <c r="H25">
        <v>-2.9892245546136564E-2</v>
      </c>
      <c r="I25">
        <v>-2.128450515326108E-2</v>
      </c>
      <c r="J25">
        <v>-7.4736665849961526E-4</v>
      </c>
      <c r="K25">
        <v>-0.79377475704541212</v>
      </c>
      <c r="L25">
        <v>-1.802191312953255</v>
      </c>
      <c r="M25">
        <v>-0.16668303529741024</v>
      </c>
      <c r="N25">
        <v>-3.3918445009497589E-3</v>
      </c>
      <c r="O25">
        <v>-0.18121209364085189</v>
      </c>
      <c r="P25">
        <v>-2.2597082671388602E-9</v>
      </c>
      <c r="Q25">
        <v>-0.12828896440510107</v>
      </c>
      <c r="R25">
        <v>-1.3681172788878371E-2</v>
      </c>
      <c r="S25">
        <v>0</v>
      </c>
      <c r="T25">
        <v>-2.3492429953548708</v>
      </c>
      <c r="U25">
        <v>-3.9680684590379656E-3</v>
      </c>
      <c r="V25">
        <v>-1.3123378619530612E-3</v>
      </c>
      <c r="W25">
        <v>-2.1583996227847457E-4</v>
      </c>
      <c r="X25">
        <v>-2.701875763989392E-3</v>
      </c>
      <c r="Y25">
        <v>-0.1719208126096845</v>
      </c>
      <c r="Z25">
        <v>0</v>
      </c>
      <c r="AA25">
        <v>-0.53231004181611752</v>
      </c>
      <c r="AB25">
        <v>-0.64397940989056224</v>
      </c>
      <c r="AC25">
        <v>-2.1261447210974893E-2</v>
      </c>
      <c r="AD25">
        <v>-0.74689869054554947</v>
      </c>
      <c r="AE25">
        <v>0</v>
      </c>
      <c r="AF25">
        <v>-110.38376018055715</v>
      </c>
      <c r="AG25">
        <v>-9.4502139216388059E-2</v>
      </c>
      <c r="AH25">
        <v>-3.1338358111810294E-2</v>
      </c>
      <c r="AI25">
        <v>-0.14964142126960667</v>
      </c>
      <c r="AJ25">
        <v>-0.57909671209006319</v>
      </c>
      <c r="AK25">
        <v>-13.125813797391629</v>
      </c>
    </row>
    <row r="26" spans="3:37" x14ac:dyDescent="0.35">
      <c r="C26" t="s">
        <v>78</v>
      </c>
      <c r="D26">
        <v>-0.72900029808693456</v>
      </c>
      <c r="E26" t="e">
        <v>#DIV/0!</v>
      </c>
      <c r="F26">
        <v>-1.4589123864314626E-2</v>
      </c>
      <c r="G26">
        <v>-2.4435877687998025E-2</v>
      </c>
      <c r="H26">
        <v>-2.0542802428764793E-2</v>
      </c>
      <c r="I26">
        <v>-1.2680109265145045E-2</v>
      </c>
      <c r="J26">
        <v>-7.6872680910821996E-3</v>
      </c>
      <c r="K26">
        <v>-3.488588795836748E-2</v>
      </c>
      <c r="L26">
        <v>-3.8621905266981026E-2</v>
      </c>
      <c r="M26">
        <v>-4.2665921278526392E-2</v>
      </c>
      <c r="N26">
        <v>-2.0542802430471258E-2</v>
      </c>
      <c r="O26">
        <v>-1.2576740062844892E-2</v>
      </c>
      <c r="P26">
        <v>-2.0542802428535092E-2</v>
      </c>
      <c r="Q26">
        <v>-1.3660242924364146E-2</v>
      </c>
      <c r="R26">
        <v>-1.2827562873980592E-2</v>
      </c>
      <c r="T26">
        <v>-3.8612064972754303E-3</v>
      </c>
      <c r="U26">
        <v>-2.0732412388980409E-2</v>
      </c>
      <c r="V26">
        <v>-2.0732412389057042E-2</v>
      </c>
      <c r="W26">
        <v>-2.0732412388970514E-2</v>
      </c>
      <c r="X26">
        <v>-2.0732412389171197E-2</v>
      </c>
      <c r="Y26">
        <v>-0.1676875782645392</v>
      </c>
      <c r="AA26">
        <v>-3.4798224491981708E-2</v>
      </c>
      <c r="AB26">
        <v>-4.9552559862376819E-2</v>
      </c>
      <c r="AC26">
        <v>-3.9080429163924506E-2</v>
      </c>
      <c r="AD26">
        <v>-3.2374649515003684E-2</v>
      </c>
      <c r="AF26">
        <v>-2.0153018697885588E-2</v>
      </c>
      <c r="AG26">
        <v>-2.3861407622157434E-2</v>
      </c>
      <c r="AH26">
        <v>-2.3867820511935894E-2</v>
      </c>
      <c r="AI26">
        <v>-0.16909083978919018</v>
      </c>
      <c r="AJ26">
        <v>-9.1840855101112187E-2</v>
      </c>
      <c r="AK26">
        <v>-0.91708759925640315</v>
      </c>
    </row>
    <row r="27" spans="3:37" x14ac:dyDescent="0.35">
      <c r="C27" t="s">
        <v>79</v>
      </c>
      <c r="D27">
        <f>-802.556412705307</f>
        <v>-802.55641270530703</v>
      </c>
    </row>
    <row r="28" spans="3:37" x14ac:dyDescent="0.35">
      <c r="C28" t="s">
        <v>83</v>
      </c>
      <c r="D28">
        <f>(D27/D13)*100</f>
        <v>-0.10087202587791344</v>
      </c>
    </row>
    <row r="29" spans="3:37" x14ac:dyDescent="0.35">
      <c r="C29" s="2" t="s">
        <v>42</v>
      </c>
    </row>
    <row r="30" spans="3:37" x14ac:dyDescent="0.35">
      <c r="C30" t="s">
        <v>1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</row>
    <row r="31" spans="3:37" x14ac:dyDescent="0.35">
      <c r="C31" t="s">
        <v>2</v>
      </c>
      <c r="D31" t="s">
        <v>5</v>
      </c>
      <c r="E31" t="s">
        <v>6</v>
      </c>
      <c r="F31" t="s">
        <v>7</v>
      </c>
      <c r="G31" t="s">
        <v>8</v>
      </c>
      <c r="H31" t="s">
        <v>9</v>
      </c>
      <c r="I31" t="s">
        <v>10</v>
      </c>
      <c r="J31" t="s">
        <v>11</v>
      </c>
      <c r="K31" t="s">
        <v>12</v>
      </c>
      <c r="L31" t="s">
        <v>14</v>
      </c>
      <c r="M31" t="s">
        <v>15</v>
      </c>
      <c r="N31" t="s">
        <v>16</v>
      </c>
      <c r="O31" t="s">
        <v>17</v>
      </c>
      <c r="P31" t="s">
        <v>18</v>
      </c>
      <c r="Q31" t="s">
        <v>19</v>
      </c>
      <c r="R31" t="s">
        <v>20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26</v>
      </c>
      <c r="Y31" t="s">
        <v>27</v>
      </c>
      <c r="Z31" t="s">
        <v>28</v>
      </c>
      <c r="AA31" t="s">
        <v>29</v>
      </c>
      <c r="AB31" t="s">
        <v>30</v>
      </c>
      <c r="AC31" t="s">
        <v>31</v>
      </c>
      <c r="AD31" t="s">
        <v>32</v>
      </c>
      <c r="AE31" t="s">
        <v>33</v>
      </c>
      <c r="AF31" t="s">
        <v>34</v>
      </c>
      <c r="AG31" t="s">
        <v>35</v>
      </c>
      <c r="AH31" t="s">
        <v>36</v>
      </c>
      <c r="AI31" t="s">
        <v>37</v>
      </c>
      <c r="AJ31" t="s">
        <v>38</v>
      </c>
      <c r="AK31" t="s">
        <v>39</v>
      </c>
    </row>
    <row r="32" spans="3:37" x14ac:dyDescent="0.35">
      <c r="C32" t="s">
        <v>2</v>
      </c>
    </row>
    <row r="33" spans="3:37" x14ac:dyDescent="0.35">
      <c r="C33" t="s">
        <v>69</v>
      </c>
      <c r="D33">
        <v>339.21848351394101</v>
      </c>
      <c r="E33">
        <v>0</v>
      </c>
      <c r="F33">
        <v>329.65410916356302</v>
      </c>
      <c r="G33">
        <v>2312.5942046700902</v>
      </c>
      <c r="H33">
        <v>2.9439023235812498</v>
      </c>
      <c r="I33">
        <v>5.2418037742864403</v>
      </c>
      <c r="J33">
        <v>0.21935709505207501</v>
      </c>
      <c r="K33">
        <v>73.031148427187304</v>
      </c>
      <c r="L33">
        <v>153.81638237218999</v>
      </c>
      <c r="M33">
        <v>12.657622887814499</v>
      </c>
      <c r="N33">
        <v>0.33709389017548202</v>
      </c>
      <c r="O33">
        <v>46.591943111946499</v>
      </c>
      <c r="P33">
        <v>0</v>
      </c>
      <c r="Q33">
        <v>28.155007959351099</v>
      </c>
      <c r="R33">
        <v>2.6909122755385999</v>
      </c>
      <c r="S33">
        <v>0</v>
      </c>
      <c r="T33">
        <v>11688.2893042053</v>
      </c>
      <c r="U33">
        <v>0.47229996024834497</v>
      </c>
      <c r="V33">
        <v>0.18534711912330301</v>
      </c>
      <c r="W33">
        <v>3.5536710735333203E-2</v>
      </c>
      <c r="X33">
        <v>0.26984127710859301</v>
      </c>
      <c r="Y33">
        <v>3.0575084610062899</v>
      </c>
      <c r="Z33">
        <v>0</v>
      </c>
      <c r="AA33">
        <v>18.2274175858267</v>
      </c>
      <c r="AB33">
        <v>15.670098765803999</v>
      </c>
      <c r="AC33">
        <v>0.66290126288258799</v>
      </c>
      <c r="AD33">
        <v>27.592965401892499</v>
      </c>
      <c r="AE33">
        <v>0</v>
      </c>
      <c r="AF33">
        <v>19961.827093238298</v>
      </c>
      <c r="AG33">
        <v>8.4662742869939205</v>
      </c>
      <c r="AH33">
        <v>3.16295565863566</v>
      </c>
      <c r="AI33">
        <v>1.9684160312189201</v>
      </c>
      <c r="AJ33">
        <v>14.0979691121771</v>
      </c>
      <c r="AK33">
        <v>38.538486227423498</v>
      </c>
    </row>
    <row r="34" spans="3:37" x14ac:dyDescent="0.35">
      <c r="C34" t="s">
        <v>70</v>
      </c>
      <c r="D34">
        <v>124.239568356018</v>
      </c>
      <c r="E34">
        <v>0</v>
      </c>
      <c r="F34">
        <v>41.5050015604659</v>
      </c>
      <c r="G34">
        <v>1207.1538420096001</v>
      </c>
      <c r="H34">
        <v>1.5728548994887499</v>
      </c>
      <c r="I34">
        <v>2.7359248902041</v>
      </c>
      <c r="J34">
        <v>0.11673221452414</v>
      </c>
      <c r="K34">
        <v>38.116041315710099</v>
      </c>
      <c r="L34">
        <v>80.152406182173294</v>
      </c>
      <c r="M34">
        <v>6.61226009028554</v>
      </c>
      <c r="N34">
        <v>0.18010030834028501</v>
      </c>
      <c r="O34">
        <v>24.333648284566902</v>
      </c>
      <c r="P34">
        <v>0</v>
      </c>
      <c r="Q34">
        <v>14.750278979651901</v>
      </c>
      <c r="R34">
        <v>1.4298451784698401</v>
      </c>
      <c r="S34">
        <v>0</v>
      </c>
      <c r="T34">
        <v>756.95639777968495</v>
      </c>
      <c r="U34">
        <v>0.25110223010921701</v>
      </c>
      <c r="V34">
        <v>9.8144821456961601E-2</v>
      </c>
      <c r="W34">
        <v>1.8760040330236899E-2</v>
      </c>
      <c r="X34">
        <v>0.144170200163351</v>
      </c>
      <c r="Y34">
        <v>1.60936145751627</v>
      </c>
      <c r="Z34">
        <v>0</v>
      </c>
      <c r="AA34">
        <v>4.7634002903105603</v>
      </c>
      <c r="AB34">
        <v>4.0778255912709902</v>
      </c>
      <c r="AC34">
        <v>0.172887661802367</v>
      </c>
      <c r="AD34">
        <v>7.1782350483770596</v>
      </c>
      <c r="AE34">
        <v>0</v>
      </c>
      <c r="AF34">
        <v>25102.363675853801</v>
      </c>
      <c r="AG34">
        <v>2.3232319309329501</v>
      </c>
      <c r="AH34">
        <v>0.874792783968246</v>
      </c>
      <c r="AI34">
        <v>0.54174014448010699</v>
      </c>
      <c r="AJ34">
        <v>3.88289854013698</v>
      </c>
      <c r="AK34">
        <v>10.746952289370901</v>
      </c>
    </row>
    <row r="35" spans="3:37" x14ac:dyDescent="0.35">
      <c r="C35" t="s">
        <v>71</v>
      </c>
      <c r="D35">
        <v>66756.638409765394</v>
      </c>
      <c r="E35">
        <v>0</v>
      </c>
      <c r="F35">
        <v>5893.4061388044702</v>
      </c>
      <c r="G35">
        <v>34988.348622325502</v>
      </c>
      <c r="H35">
        <v>51.174709314607</v>
      </c>
      <c r="I35">
        <v>80.619516916089196</v>
      </c>
      <c r="J35">
        <v>3.77373934073796</v>
      </c>
      <c r="K35">
        <v>1113.5786455422699</v>
      </c>
      <c r="L35">
        <v>2330.2411560065598</v>
      </c>
      <c r="M35">
        <v>189.82535481270199</v>
      </c>
      <c r="N35">
        <v>5.79622847335001</v>
      </c>
      <c r="O35">
        <v>699.17486418344504</v>
      </c>
      <c r="P35" s="1">
        <v>3.9987412832205304E-6</v>
      </c>
      <c r="Q35">
        <v>429.03104011101601</v>
      </c>
      <c r="R35">
        <v>42.873362904126502</v>
      </c>
      <c r="S35">
        <v>0</v>
      </c>
      <c r="T35">
        <v>39531.269071620802</v>
      </c>
      <c r="U35">
        <v>7.5719525501253697</v>
      </c>
      <c r="V35">
        <v>2.8387171993236202</v>
      </c>
      <c r="W35">
        <v>0.52487225913605795</v>
      </c>
      <c r="X35">
        <v>4.5619057785989696</v>
      </c>
      <c r="Y35">
        <v>47.205829171230199</v>
      </c>
      <c r="Z35">
        <v>0</v>
      </c>
      <c r="AA35">
        <v>722.55692475135299</v>
      </c>
      <c r="AB35">
        <v>613.55775720791496</v>
      </c>
      <c r="AC35">
        <v>25.647187081630001</v>
      </c>
      <c r="AD35">
        <v>1090.1639417071401</v>
      </c>
      <c r="AE35">
        <v>0</v>
      </c>
      <c r="AF35">
        <v>142625.31248151601</v>
      </c>
      <c r="AG35">
        <v>167.54857504087801</v>
      </c>
      <c r="AH35">
        <v>53.6998557793519</v>
      </c>
      <c r="AI35">
        <v>36.896429607854103</v>
      </c>
      <c r="AJ35">
        <v>262.99985268388798</v>
      </c>
      <c r="AK35">
        <v>549.43645918834795</v>
      </c>
    </row>
    <row r="36" spans="3:37" x14ac:dyDescent="0.35">
      <c r="C36" t="s">
        <v>72</v>
      </c>
      <c r="D36">
        <v>19136.143299085401</v>
      </c>
      <c r="E36">
        <v>0</v>
      </c>
      <c r="F36">
        <v>738.64523548972295</v>
      </c>
      <c r="G36">
        <v>18270.396618260798</v>
      </c>
      <c r="H36">
        <v>27.3413905249643</v>
      </c>
      <c r="I36">
        <v>42.108136219749298</v>
      </c>
      <c r="J36">
        <v>2.0092877134259299</v>
      </c>
      <c r="K36">
        <v>581.48321211118696</v>
      </c>
      <c r="L36">
        <v>1214.64784755204</v>
      </c>
      <c r="M36">
        <v>99.194914152759694</v>
      </c>
      <c r="N36">
        <v>3.0967822003212602</v>
      </c>
      <c r="O36">
        <v>365.28116065194098</v>
      </c>
      <c r="P36" s="1">
        <v>1.9993706416102601E-6</v>
      </c>
      <c r="Q36">
        <v>224.904863168112</v>
      </c>
      <c r="R36">
        <v>22.790342892232601</v>
      </c>
      <c r="S36">
        <v>0</v>
      </c>
      <c r="T36">
        <v>2606.8974924794702</v>
      </c>
      <c r="U36">
        <v>4.0272536263290197</v>
      </c>
      <c r="V36">
        <v>1.5036183321191501</v>
      </c>
      <c r="W36">
        <v>0.27706798133684002</v>
      </c>
      <c r="X36">
        <v>2.4373137167572501</v>
      </c>
      <c r="Y36">
        <v>24.864168910477801</v>
      </c>
      <c r="Z36">
        <v>0</v>
      </c>
      <c r="AA36">
        <v>188.81579553407099</v>
      </c>
      <c r="AB36">
        <v>159.46327092631199</v>
      </c>
      <c r="AC36">
        <v>6.67286213648232</v>
      </c>
      <c r="AD36">
        <v>283.55003913966402</v>
      </c>
      <c r="AE36">
        <v>0</v>
      </c>
      <c r="AF36">
        <v>120145.134281477</v>
      </c>
      <c r="AG36">
        <v>44.182512001854299</v>
      </c>
      <c r="AH36">
        <v>14.233017578728001</v>
      </c>
      <c r="AI36">
        <v>9.7463310596563399</v>
      </c>
      <c r="AJ36">
        <v>69.5590603258416</v>
      </c>
      <c r="AK36">
        <v>146.91171340525599</v>
      </c>
    </row>
    <row r="37" spans="3:37" x14ac:dyDescent="0.35">
      <c r="C37" t="s">
        <v>73</v>
      </c>
      <c r="D37">
        <v>1513.82533498668</v>
      </c>
      <c r="E37">
        <v>0</v>
      </c>
      <c r="F37">
        <v>1555.21879767366</v>
      </c>
      <c r="G37">
        <v>9103.5504012962592</v>
      </c>
      <c r="H37">
        <v>40.692410914143402</v>
      </c>
      <c r="I37">
        <v>24.3253053002543</v>
      </c>
      <c r="J37">
        <v>2.34855164809521</v>
      </c>
      <c r="K37">
        <v>306.81656024919198</v>
      </c>
      <c r="L37">
        <v>580.62937541669305</v>
      </c>
      <c r="M37">
        <v>53.855712504726299</v>
      </c>
      <c r="N37">
        <v>4.62479421537462</v>
      </c>
      <c r="O37">
        <v>200.13138932945299</v>
      </c>
      <c r="P37" s="1">
        <v>2.9990559624154001E-6</v>
      </c>
      <c r="Q37">
        <v>158.43792587131099</v>
      </c>
      <c r="R37">
        <v>24.0338586205146</v>
      </c>
      <c r="S37">
        <v>0</v>
      </c>
      <c r="T37">
        <v>5879.18696537913</v>
      </c>
      <c r="U37">
        <v>4.4418009333791302</v>
      </c>
      <c r="V37">
        <v>1.11129996340343</v>
      </c>
      <c r="W37">
        <v>0.12075863752380001</v>
      </c>
      <c r="X37">
        <v>3.6595544366185599</v>
      </c>
      <c r="Y37">
        <v>16.648207607955399</v>
      </c>
      <c r="Z37">
        <v>0</v>
      </c>
      <c r="AA37">
        <v>471.336152136544</v>
      </c>
      <c r="AB37">
        <v>401.457686192913</v>
      </c>
      <c r="AC37">
        <v>16.831366387496999</v>
      </c>
      <c r="AD37">
        <v>712.09374006960604</v>
      </c>
      <c r="AE37">
        <v>0</v>
      </c>
      <c r="AF37">
        <v>105678.070285651</v>
      </c>
      <c r="AG37">
        <v>136.733125949884</v>
      </c>
      <c r="AH37">
        <v>46.673733787765201</v>
      </c>
      <c r="AI37">
        <v>30.770145635883701</v>
      </c>
      <c r="AJ37">
        <v>219.75610287297599</v>
      </c>
      <c r="AK37">
        <v>516.71396019661302</v>
      </c>
    </row>
    <row r="38" spans="3:37" x14ac:dyDescent="0.35">
      <c r="C38" t="s">
        <v>74</v>
      </c>
      <c r="D38">
        <v>577.03292903340196</v>
      </c>
      <c r="E38">
        <v>0</v>
      </c>
      <c r="F38">
        <v>195.50769098789601</v>
      </c>
      <c r="G38">
        <v>4773.1520700829797</v>
      </c>
      <c r="H38">
        <v>21.740956419805801</v>
      </c>
      <c r="I38">
        <v>12.793915683640799</v>
      </c>
      <c r="J38">
        <v>1.2533199893370699</v>
      </c>
      <c r="K38">
        <v>161.096711083803</v>
      </c>
      <c r="L38">
        <v>303.98057289342302</v>
      </c>
      <c r="M38">
        <v>28.269023232274101</v>
      </c>
      <c r="N38">
        <v>2.4709142099514101</v>
      </c>
      <c r="O38">
        <v>105.04823522150799</v>
      </c>
      <c r="P38" s="1">
        <v>1.9993706416102601E-6</v>
      </c>
      <c r="Q38">
        <v>83.658985198809802</v>
      </c>
      <c r="R38">
        <v>12.8141148800546</v>
      </c>
      <c r="S38">
        <v>0</v>
      </c>
      <c r="T38">
        <v>375.88457633340101</v>
      </c>
      <c r="U38">
        <v>2.3689564324270198</v>
      </c>
      <c r="V38">
        <v>0.59074733201260599</v>
      </c>
      <c r="W38">
        <v>6.3748748365068705E-2</v>
      </c>
      <c r="X38">
        <v>1.9552098709968899</v>
      </c>
      <c r="Y38">
        <v>8.8119526911663009</v>
      </c>
      <c r="Z38">
        <v>0</v>
      </c>
      <c r="AA38">
        <v>123.169542478205</v>
      </c>
      <c r="AB38">
        <v>104.37153116525801</v>
      </c>
      <c r="AC38">
        <v>4.3818018117577298</v>
      </c>
      <c r="AD38">
        <v>185.22303477078799</v>
      </c>
      <c r="AE38">
        <v>0</v>
      </c>
      <c r="AF38">
        <v>134045.230671417</v>
      </c>
      <c r="AG38">
        <v>36.631532169567798</v>
      </c>
      <c r="AH38">
        <v>12.601972876402799</v>
      </c>
      <c r="AI38">
        <v>8.2661273981040004</v>
      </c>
      <c r="AJ38">
        <v>59.099775204468202</v>
      </c>
      <c r="AK38">
        <v>140.96688398456499</v>
      </c>
    </row>
    <row r="39" spans="3:37" x14ac:dyDescent="0.35">
      <c r="C39" t="s">
        <v>76</v>
      </c>
      <c r="D39">
        <f>SUM(D$33:D$38)</f>
        <v>88447.098024740844</v>
      </c>
      <c r="E39">
        <f t="shared" ref="E39:AK39" si="0">SUM(E$33:E$38)</f>
        <v>0</v>
      </c>
      <c r="F39">
        <f>SUM(F$33:F$38)</f>
        <v>8753.936973679778</v>
      </c>
      <c r="G39">
        <f t="shared" si="0"/>
        <v>70655.195758645234</v>
      </c>
      <c r="H39">
        <f>SUM(H$33:H$38)</f>
        <v>145.46622439659049</v>
      </c>
      <c r="I39">
        <f t="shared" si="0"/>
        <v>167.82460278422414</v>
      </c>
      <c r="J39">
        <f t="shared" si="0"/>
        <v>9.720988001172385</v>
      </c>
      <c r="K39">
        <f t="shared" si="0"/>
        <v>2274.122318729349</v>
      </c>
      <c r="L39">
        <f t="shared" si="0"/>
        <v>4663.4677404230788</v>
      </c>
      <c r="M39">
        <f t="shared" si="0"/>
        <v>390.41488768056212</v>
      </c>
      <c r="N39">
        <f t="shared" si="0"/>
        <v>16.505913297513068</v>
      </c>
      <c r="O39">
        <f t="shared" si="0"/>
        <v>1440.5612407828605</v>
      </c>
      <c r="P39">
        <f>SUM(P$33:P$38)</f>
        <v>1.0996538528856452E-5</v>
      </c>
      <c r="Q39">
        <f t="shared" si="0"/>
        <v>938.9381012882518</v>
      </c>
      <c r="R39">
        <f t="shared" si="0"/>
        <v>106.63243675093673</v>
      </c>
      <c r="S39">
        <f t="shared" si="0"/>
        <v>0</v>
      </c>
      <c r="T39">
        <f t="shared" si="0"/>
        <v>60838.483807797784</v>
      </c>
      <c r="U39">
        <f t="shared" si="0"/>
        <v>19.133365732618103</v>
      </c>
      <c r="V39">
        <f>SUM(V$33:V$38)</f>
        <v>6.327874767439071</v>
      </c>
      <c r="W39">
        <f t="shared" si="0"/>
        <v>1.0407443774273366</v>
      </c>
      <c r="X39">
        <f t="shared" si="0"/>
        <v>13.027995280243614</v>
      </c>
      <c r="Y39">
        <f t="shared" si="0"/>
        <v>102.19702829935225</v>
      </c>
      <c r="Z39">
        <f t="shared" si="0"/>
        <v>0</v>
      </c>
      <c r="AA39">
        <f t="shared" si="0"/>
        <v>1528.8692327763101</v>
      </c>
      <c r="AB39">
        <f t="shared" si="0"/>
        <v>1298.5981698494729</v>
      </c>
      <c r="AC39">
        <f t="shared" si="0"/>
        <v>54.36900634205201</v>
      </c>
      <c r="AD39">
        <f t="shared" si="0"/>
        <v>2305.8019561374676</v>
      </c>
      <c r="AE39">
        <f t="shared" si="0"/>
        <v>0</v>
      </c>
      <c r="AF39">
        <f t="shared" si="0"/>
        <v>547557.93848915317</v>
      </c>
      <c r="AG39">
        <f t="shared" si="0"/>
        <v>395.88525138011096</v>
      </c>
      <c r="AH39">
        <f t="shared" si="0"/>
        <v>131.24632846485181</v>
      </c>
      <c r="AI39">
        <f t="shared" si="0"/>
        <v>88.18918987719718</v>
      </c>
      <c r="AJ39">
        <f t="shared" si="0"/>
        <v>629.39565873948777</v>
      </c>
      <c r="AK39">
        <f t="shared" si="0"/>
        <v>1403.3144552915765</v>
      </c>
    </row>
    <row r="40" spans="3:37" x14ac:dyDescent="0.35">
      <c r="C40" t="s">
        <v>80</v>
      </c>
      <c r="D40">
        <f>D$39-D$12</f>
        <v>-994.31687725915981</v>
      </c>
      <c r="E40">
        <f t="shared" ref="E40:AK40" si="1">E$39-E$12</f>
        <v>0</v>
      </c>
      <c r="F40">
        <f t="shared" si="1"/>
        <v>-1.9727603202118189</v>
      </c>
      <c r="G40">
        <f t="shared" si="1"/>
        <v>-26.568703354758327</v>
      </c>
      <c r="H40">
        <f t="shared" si="1"/>
        <v>-4.5789603409502888E-2</v>
      </c>
      <c r="I40">
        <f t="shared" si="1"/>
        <v>-3.2824215775832499E-2</v>
      </c>
      <c r="J40">
        <f t="shared" si="1"/>
        <v>-1.1479988276139608E-3</v>
      </c>
      <c r="K40">
        <f t="shared" si="1"/>
        <v>-1.223970270650625</v>
      </c>
      <c r="L40">
        <f t="shared" si="1"/>
        <v>-2.7736075769116724</v>
      </c>
      <c r="M40">
        <f t="shared" si="1"/>
        <v>-0.25530131943781953</v>
      </c>
      <c r="N40">
        <f t="shared" si="1"/>
        <v>-5.1957024869331292E-3</v>
      </c>
      <c r="O40">
        <f t="shared" si="1"/>
        <v>-0.28982821713930207</v>
      </c>
      <c r="P40">
        <f t="shared" si="1"/>
        <v>-3.4614711435480979E-9</v>
      </c>
      <c r="Q40">
        <f t="shared" si="1"/>
        <v>-0.20306271174808899</v>
      </c>
      <c r="R40">
        <f t="shared" si="1"/>
        <v>-2.2061249063256128E-2</v>
      </c>
      <c r="S40">
        <f t="shared" si="1"/>
        <v>0</v>
      </c>
      <c r="T40">
        <f t="shared" si="1"/>
        <v>-3.7166032022214495</v>
      </c>
      <c r="U40">
        <f t="shared" si="1"/>
        <v>-6.0782673818877697E-3</v>
      </c>
      <c r="V40">
        <f t="shared" si="1"/>
        <v>-2.0102325609192562E-3</v>
      </c>
      <c r="W40">
        <f t="shared" si="1"/>
        <v>-3.3062257266225359E-4</v>
      </c>
      <c r="X40">
        <f t="shared" si="1"/>
        <v>-4.1387197563853562E-3</v>
      </c>
      <c r="Y40">
        <f t="shared" si="1"/>
        <v>-0.32744870064775</v>
      </c>
      <c r="Z40">
        <f t="shared" si="1"/>
        <v>0</v>
      </c>
      <c r="AA40">
        <f t="shared" si="1"/>
        <v>-0.83537022368977887</v>
      </c>
      <c r="AB40">
        <f t="shared" si="1"/>
        <v>-0.99041180826043274</v>
      </c>
      <c r="AC40">
        <f t="shared" si="1"/>
        <v>-3.5327657947981095E-2</v>
      </c>
      <c r="AD40">
        <f t="shared" si="1"/>
        <v>-1.2460018625324665</v>
      </c>
      <c r="AE40">
        <f t="shared" si="1"/>
        <v>0</v>
      </c>
      <c r="AF40">
        <f t="shared" si="1"/>
        <v>-170.22985784674529</v>
      </c>
      <c r="AG40">
        <f t="shared" si="1"/>
        <v>-0.16070161988909604</v>
      </c>
      <c r="AH40">
        <f t="shared" si="1"/>
        <v>-5.3293535148185356E-2</v>
      </c>
      <c r="AI40">
        <f t="shared" si="1"/>
        <v>-0.30846112280282512</v>
      </c>
      <c r="AJ40">
        <f t="shared" si="1"/>
        <v>-1.148026260512097</v>
      </c>
      <c r="AK40">
        <f t="shared" si="1"/>
        <v>-27.93527570842366</v>
      </c>
    </row>
    <row r="41" spans="3:37" x14ac:dyDescent="0.35">
      <c r="C41" t="s">
        <v>78</v>
      </c>
      <c r="D41">
        <f>(D$40/D$12)*100</f>
        <v>-1.1116962744256922</v>
      </c>
      <c r="F41">
        <f t="shared" ref="F41:AK41" si="2">(F$40/F$12)*100</f>
        <v>-2.2530615094756082E-2</v>
      </c>
      <c r="G41">
        <f t="shared" si="2"/>
        <v>-3.7589190871207268E-2</v>
      </c>
      <c r="H41">
        <f t="shared" si="2"/>
        <v>-3.14679194870486E-2</v>
      </c>
      <c r="I41">
        <f t="shared" si="2"/>
        <v>-1.9554818849828137E-2</v>
      </c>
      <c r="J41">
        <f t="shared" si="2"/>
        <v>-1.1808092662085379E-2</v>
      </c>
      <c r="K41">
        <f t="shared" si="2"/>
        <v>-5.3792702964283831E-2</v>
      </c>
      <c r="L41">
        <f t="shared" si="2"/>
        <v>-5.9439865409029374E-2</v>
      </c>
      <c r="M41">
        <f t="shared" si="2"/>
        <v>-6.5349577885969581E-2</v>
      </c>
      <c r="N41">
        <f t="shared" si="2"/>
        <v>-3.1467919489436648E-2</v>
      </c>
      <c r="O41">
        <f t="shared" si="2"/>
        <v>-2.0115071111440602E-2</v>
      </c>
      <c r="P41">
        <f t="shared" si="2"/>
        <v>-3.1467919486800895E-2</v>
      </c>
      <c r="Q41">
        <f t="shared" si="2"/>
        <v>-2.162217135528403E-2</v>
      </c>
      <c r="R41">
        <f t="shared" si="2"/>
        <v>-2.0684780742445695E-2</v>
      </c>
      <c r="T41">
        <f t="shared" si="2"/>
        <v>-6.1085943261669148E-3</v>
      </c>
      <c r="U41">
        <f t="shared" si="2"/>
        <v>-3.1757805409016959E-2</v>
      </c>
      <c r="V41">
        <f t="shared" si="2"/>
        <v>-3.175780540909131E-2</v>
      </c>
      <c r="W41">
        <f t="shared" si="2"/>
        <v>-3.1757805409048719E-2</v>
      </c>
      <c r="X41">
        <f t="shared" si="2"/>
        <v>-3.1757805409193582E-2</v>
      </c>
      <c r="Y41">
        <f t="shared" si="2"/>
        <v>-0.31938587762583759</v>
      </c>
      <c r="AA41">
        <f t="shared" si="2"/>
        <v>-5.4609904556179131E-2</v>
      </c>
      <c r="AB41">
        <f t="shared" si="2"/>
        <v>-7.6209642208234868E-2</v>
      </c>
      <c r="AC41">
        <f t="shared" si="2"/>
        <v>-6.4935374354515754E-2</v>
      </c>
      <c r="AD41">
        <f t="shared" si="2"/>
        <v>-5.4008494197608115E-2</v>
      </c>
      <c r="AF41">
        <f t="shared" si="2"/>
        <v>-3.1079259326845552E-2</v>
      </c>
      <c r="AG41">
        <f t="shared" si="2"/>
        <v>-4.057650852680119E-2</v>
      </c>
      <c r="AH41">
        <f t="shared" si="2"/>
        <v>-4.0589252532795071E-2</v>
      </c>
      <c r="AI41">
        <f t="shared" si="2"/>
        <v>-0.34855289300596815</v>
      </c>
      <c r="AJ41">
        <f t="shared" si="2"/>
        <v>-0.18206926622571712</v>
      </c>
      <c r="AK41">
        <f t="shared" si="2"/>
        <v>-1.9518100233217552</v>
      </c>
    </row>
    <row r="42" spans="3:37" x14ac:dyDescent="0.35">
      <c r="C42" t="s">
        <v>79</v>
      </c>
      <c r="D42">
        <f>SUM(D40:AK40)</f>
        <v>-1234.7104671941347</v>
      </c>
    </row>
    <row r="43" spans="3:37" x14ac:dyDescent="0.35">
      <c r="C43" t="s">
        <v>83</v>
      </c>
      <c r="D43">
        <f>(D42/D13)*100</f>
        <v>-0.15518877455443172</v>
      </c>
    </row>
    <row r="44" spans="3:37" x14ac:dyDescent="0.35">
      <c r="C44" s="2" t="s">
        <v>43</v>
      </c>
    </row>
    <row r="45" spans="3:37" x14ac:dyDescent="0.35">
      <c r="C45" t="s">
        <v>1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</row>
    <row r="46" spans="3:37" x14ac:dyDescent="0.35">
      <c r="C46" t="s">
        <v>2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14</v>
      </c>
      <c r="M46" t="s">
        <v>15</v>
      </c>
      <c r="N46" t="s">
        <v>16</v>
      </c>
      <c r="O46" t="s">
        <v>17</v>
      </c>
      <c r="P46" t="s">
        <v>18</v>
      </c>
      <c r="Q46" t="s">
        <v>19</v>
      </c>
      <c r="R46" t="s">
        <v>20</v>
      </c>
      <c r="S46" t="s">
        <v>21</v>
      </c>
      <c r="T46" t="s">
        <v>22</v>
      </c>
      <c r="U46" t="s">
        <v>23</v>
      </c>
      <c r="V46" t="s">
        <v>24</v>
      </c>
      <c r="W46" t="s">
        <v>25</v>
      </c>
      <c r="X46" t="s">
        <v>26</v>
      </c>
      <c r="Y46" t="s">
        <v>27</v>
      </c>
      <c r="Z46" t="s">
        <v>28</v>
      </c>
      <c r="AA46" t="s">
        <v>29</v>
      </c>
      <c r="AB46" t="s">
        <v>30</v>
      </c>
      <c r="AC46" t="s">
        <v>31</v>
      </c>
      <c r="AD46" t="s">
        <v>32</v>
      </c>
      <c r="AE46" t="s">
        <v>33</v>
      </c>
      <c r="AF46" t="s">
        <v>34</v>
      </c>
      <c r="AG46" t="s">
        <v>35</v>
      </c>
      <c r="AH46" t="s">
        <v>36</v>
      </c>
      <c r="AI46" t="s">
        <v>37</v>
      </c>
      <c r="AJ46" t="s">
        <v>38</v>
      </c>
      <c r="AK46" t="s">
        <v>39</v>
      </c>
    </row>
    <row r="47" spans="3:37" x14ac:dyDescent="0.35">
      <c r="C47" t="s">
        <v>2</v>
      </c>
    </row>
    <row r="48" spans="3:37" x14ac:dyDescent="0.35">
      <c r="C48" t="s">
        <v>69</v>
      </c>
      <c r="D48">
        <v>343.03730130386299</v>
      </c>
      <c r="E48">
        <v>0</v>
      </c>
      <c r="F48">
        <v>329.79371122722199</v>
      </c>
      <c r="G48">
        <v>2313.61800447819</v>
      </c>
      <c r="H48">
        <v>2.9449098340564399</v>
      </c>
      <c r="I48">
        <v>5.2432542068351404</v>
      </c>
      <c r="J48">
        <v>0.21938622908890501</v>
      </c>
      <c r="K48">
        <v>73.072873183545397</v>
      </c>
      <c r="L48">
        <v>153.91785228741901</v>
      </c>
      <c r="M48">
        <v>12.6691969269007</v>
      </c>
      <c r="N48">
        <v>0.33720925596828699</v>
      </c>
      <c r="O48">
        <v>46.602760342072102</v>
      </c>
      <c r="P48">
        <v>0</v>
      </c>
      <c r="Q48">
        <v>28.201808668574301</v>
      </c>
      <c r="R48">
        <v>2.8282733432607698</v>
      </c>
      <c r="S48">
        <v>0</v>
      </c>
      <c r="T48">
        <v>11689.1760234986</v>
      </c>
      <c r="U48">
        <v>0.47246309448219898</v>
      </c>
      <c r="V48">
        <v>0.185411138735457</v>
      </c>
      <c r="W48">
        <v>3.5548985252731903E-2</v>
      </c>
      <c r="X48">
        <v>0.26993448132986902</v>
      </c>
      <c r="Y48">
        <v>3.11570189272999</v>
      </c>
      <c r="Z48">
        <v>0</v>
      </c>
      <c r="AA48">
        <v>18.245541556225501</v>
      </c>
      <c r="AB48">
        <v>15.6865238091995</v>
      </c>
      <c r="AC48">
        <v>0.66348144354730199</v>
      </c>
      <c r="AD48">
        <v>27.6136551019998</v>
      </c>
      <c r="AE48">
        <v>0</v>
      </c>
      <c r="AF48">
        <v>19968.759107384401</v>
      </c>
      <c r="AG48">
        <v>8.4754349988295008</v>
      </c>
      <c r="AH48">
        <v>3.1663798049013301</v>
      </c>
      <c r="AI48">
        <v>1.97693000702781</v>
      </c>
      <c r="AJ48">
        <v>14.1343915879592</v>
      </c>
      <c r="AK48">
        <v>39.348527300687103</v>
      </c>
    </row>
    <row r="49" spans="3:37" x14ac:dyDescent="0.35">
      <c r="C49" t="s">
        <v>70</v>
      </c>
      <c r="D49">
        <v>125.638219363874</v>
      </c>
      <c r="E49">
        <v>0</v>
      </c>
      <c r="F49">
        <v>41.522578116343503</v>
      </c>
      <c r="G49">
        <v>1207.68825650797</v>
      </c>
      <c r="H49">
        <v>1.5733931876562901</v>
      </c>
      <c r="I49">
        <v>2.7366819339017301</v>
      </c>
      <c r="J49">
        <v>0.116747718379333</v>
      </c>
      <c r="K49">
        <v>38.137818085916898</v>
      </c>
      <c r="L49">
        <v>80.205281290372497</v>
      </c>
      <c r="M49">
        <v>6.6183062932267598</v>
      </c>
      <c r="N49">
        <v>0.18016194521790799</v>
      </c>
      <c r="O49">
        <v>24.339297816561199</v>
      </c>
      <c r="P49">
        <v>0</v>
      </c>
      <c r="Q49">
        <v>14.7747976556361</v>
      </c>
      <c r="R49">
        <v>1.5028334591274499</v>
      </c>
      <c r="S49">
        <v>0</v>
      </c>
      <c r="T49">
        <v>757.01382344948297</v>
      </c>
      <c r="U49">
        <v>0.25118896179114703</v>
      </c>
      <c r="V49">
        <v>9.8178721058068394E-2</v>
      </c>
      <c r="W49">
        <v>1.8766520120759699E-2</v>
      </c>
      <c r="X49">
        <v>0.14421999710836</v>
      </c>
      <c r="Y49">
        <v>1.63999236738656</v>
      </c>
      <c r="Z49">
        <v>0</v>
      </c>
      <c r="AA49">
        <v>4.7681366565814596</v>
      </c>
      <c r="AB49">
        <v>4.0820998759003899</v>
      </c>
      <c r="AC49">
        <v>0.173038975556257</v>
      </c>
      <c r="AD49">
        <v>7.1836174176979304</v>
      </c>
      <c r="AE49">
        <v>0</v>
      </c>
      <c r="AF49">
        <v>25111.080810777799</v>
      </c>
      <c r="AG49">
        <v>2.3257457236031498</v>
      </c>
      <c r="AH49">
        <v>0.875739815405846</v>
      </c>
      <c r="AI49">
        <v>0.54408332925998004</v>
      </c>
      <c r="AJ49">
        <v>3.8929301111325798</v>
      </c>
      <c r="AK49">
        <v>10.972842655573199</v>
      </c>
    </row>
    <row r="50" spans="3:37" x14ac:dyDescent="0.35">
      <c r="C50" t="s">
        <v>71</v>
      </c>
      <c r="D50">
        <v>67508.164198436294</v>
      </c>
      <c r="E50">
        <v>0</v>
      </c>
      <c r="F50">
        <v>5895.9018809659901</v>
      </c>
      <c r="G50">
        <v>35003.838181424602</v>
      </c>
      <c r="H50">
        <v>51.192223161885998</v>
      </c>
      <c r="I50">
        <v>80.641824727756799</v>
      </c>
      <c r="J50">
        <v>3.7742405520660598</v>
      </c>
      <c r="K50">
        <v>1114.2148644525701</v>
      </c>
      <c r="L50">
        <v>2331.7783744024</v>
      </c>
      <c r="M50">
        <v>189.998929748188</v>
      </c>
      <c r="N50">
        <v>5.7982121536023001</v>
      </c>
      <c r="O50">
        <v>699.33719129192605</v>
      </c>
      <c r="P50" s="1">
        <v>4.0001097979630603E-6</v>
      </c>
      <c r="Q50">
        <v>429.744197677334</v>
      </c>
      <c r="R50">
        <v>45.0618886910447</v>
      </c>
      <c r="S50">
        <v>0</v>
      </c>
      <c r="T50">
        <v>39534.268068142999</v>
      </c>
      <c r="U50">
        <v>7.5745679318361798</v>
      </c>
      <c r="V50">
        <v>2.8396977032288002</v>
      </c>
      <c r="W50">
        <v>0.52505355204537896</v>
      </c>
      <c r="X50">
        <v>4.5634814785073896</v>
      </c>
      <c r="Y50">
        <v>48.104295759915502</v>
      </c>
      <c r="Z50">
        <v>0</v>
      </c>
      <c r="AA50">
        <v>723.27538090423104</v>
      </c>
      <c r="AB50">
        <v>614.20087458314003</v>
      </c>
      <c r="AC50">
        <v>25.669633866516801</v>
      </c>
      <c r="AD50">
        <v>1090.9813661736</v>
      </c>
      <c r="AE50">
        <v>0</v>
      </c>
      <c r="AF50">
        <v>142674.84104816901</v>
      </c>
      <c r="AG50">
        <v>167.729866617596</v>
      </c>
      <c r="AH50">
        <v>53.757990062749897</v>
      </c>
      <c r="AI50">
        <v>37.056017471463001</v>
      </c>
      <c r="AJ50">
        <v>263.67931975385</v>
      </c>
      <c r="AK50">
        <v>560.98507312363995</v>
      </c>
    </row>
    <row r="51" spans="3:37" x14ac:dyDescent="0.35">
      <c r="C51" t="s">
        <v>72</v>
      </c>
      <c r="D51">
        <v>19351.572139235999</v>
      </c>
      <c r="E51">
        <v>0</v>
      </c>
      <c r="F51">
        <v>738.95803729112595</v>
      </c>
      <c r="G51">
        <v>18278.485036243499</v>
      </c>
      <c r="H51">
        <v>27.3507477434901</v>
      </c>
      <c r="I51">
        <v>42.119787745439297</v>
      </c>
      <c r="J51">
        <v>2.0095545781117101</v>
      </c>
      <c r="K51">
        <v>581.81542988229205</v>
      </c>
      <c r="L51">
        <v>1215.4491290035</v>
      </c>
      <c r="M51">
        <v>99.285617266901397</v>
      </c>
      <c r="N51">
        <v>3.0978420318521702</v>
      </c>
      <c r="O51">
        <v>365.36596781196403</v>
      </c>
      <c r="P51" s="1">
        <v>2.0000548989815301E-6</v>
      </c>
      <c r="Q51">
        <v>225.27871165429201</v>
      </c>
      <c r="R51">
        <v>23.953705169735599</v>
      </c>
      <c r="S51">
        <v>0</v>
      </c>
      <c r="T51">
        <v>2607.0952619085201</v>
      </c>
      <c r="U51">
        <v>4.0286446553151798</v>
      </c>
      <c r="V51">
        <v>1.5041376877093799</v>
      </c>
      <c r="W51">
        <v>0.27716368168972</v>
      </c>
      <c r="X51">
        <v>2.4381555743463101</v>
      </c>
      <c r="Y51">
        <v>25.337407606073299</v>
      </c>
      <c r="Z51">
        <v>0</v>
      </c>
      <c r="AA51">
        <v>189.00353973167699</v>
      </c>
      <c r="AB51">
        <v>159.63041672316399</v>
      </c>
      <c r="AC51">
        <v>6.67870232084561</v>
      </c>
      <c r="AD51">
        <v>283.76265004210899</v>
      </c>
      <c r="AE51">
        <v>0</v>
      </c>
      <c r="AF51">
        <v>120186.856302539</v>
      </c>
      <c r="AG51">
        <v>44.230318539523701</v>
      </c>
      <c r="AH51">
        <v>14.2484259306783</v>
      </c>
      <c r="AI51">
        <v>9.7884867958174606</v>
      </c>
      <c r="AJ51">
        <v>69.738767996498694</v>
      </c>
      <c r="AK51">
        <v>149.99965311569301</v>
      </c>
    </row>
    <row r="52" spans="3:37" x14ac:dyDescent="0.35">
      <c r="C52" t="s">
        <v>73</v>
      </c>
      <c r="D52">
        <v>1530.8675169462099</v>
      </c>
      <c r="E52">
        <v>0</v>
      </c>
      <c r="F52">
        <v>1555.8774023977101</v>
      </c>
      <c r="G52">
        <v>9107.5805995623796</v>
      </c>
      <c r="H52">
        <v>40.706337337560498</v>
      </c>
      <c r="I52">
        <v>24.332036230308798</v>
      </c>
      <c r="J52">
        <v>2.3488635723126401</v>
      </c>
      <c r="K52">
        <v>306.99185320978103</v>
      </c>
      <c r="L52">
        <v>581.01240622651096</v>
      </c>
      <c r="M52">
        <v>53.904957779851699</v>
      </c>
      <c r="N52">
        <v>4.6263769882066699</v>
      </c>
      <c r="O52">
        <v>200.17785374259199</v>
      </c>
      <c r="P52" s="1">
        <v>3.0000823484722999E-6</v>
      </c>
      <c r="Q52">
        <v>158.701289579442</v>
      </c>
      <c r="R52">
        <v>25.260697752955998</v>
      </c>
      <c r="S52">
        <v>0</v>
      </c>
      <c r="T52">
        <v>5879.6329834725702</v>
      </c>
      <c r="U52">
        <v>4.4433351486092496</v>
      </c>
      <c r="V52">
        <v>1.1116838107110101</v>
      </c>
      <c r="W52">
        <v>0.120800348024481</v>
      </c>
      <c r="X52">
        <v>3.66081846088177</v>
      </c>
      <c r="Y52">
        <v>16.965072252848898</v>
      </c>
      <c r="Z52">
        <v>0</v>
      </c>
      <c r="AA52">
        <v>471.80481328555101</v>
      </c>
      <c r="AB52">
        <v>401.87848506697998</v>
      </c>
      <c r="AC52">
        <v>16.846097440046702</v>
      </c>
      <c r="AD52">
        <v>712.62768072135498</v>
      </c>
      <c r="AE52">
        <v>0</v>
      </c>
      <c r="AF52">
        <v>105714.768423288</v>
      </c>
      <c r="AG52">
        <v>136.88107447160101</v>
      </c>
      <c r="AH52">
        <v>46.724261745948297</v>
      </c>
      <c r="AI52">
        <v>30.9032355271593</v>
      </c>
      <c r="AJ52">
        <v>220.32384857245799</v>
      </c>
      <c r="AK52">
        <v>527.57477938961301</v>
      </c>
    </row>
    <row r="53" spans="3:37" x14ac:dyDescent="0.35">
      <c r="C53" t="s">
        <v>74</v>
      </c>
      <c r="D53">
        <v>583.52898901202195</v>
      </c>
      <c r="E53">
        <v>0</v>
      </c>
      <c r="F53">
        <v>195.590484668801</v>
      </c>
      <c r="G53">
        <v>4775.2651741301697</v>
      </c>
      <c r="H53">
        <v>21.748396966035301</v>
      </c>
      <c r="I53">
        <v>12.797455822213699</v>
      </c>
      <c r="J53">
        <v>1.25348644974137</v>
      </c>
      <c r="K53">
        <v>161.18875018170601</v>
      </c>
      <c r="L53">
        <v>304.18110343826601</v>
      </c>
      <c r="M53">
        <v>28.2948722232512</v>
      </c>
      <c r="N53">
        <v>2.4717598466867399</v>
      </c>
      <c r="O53">
        <v>105.07262422223999</v>
      </c>
      <c r="P53" s="1">
        <v>2.0000548989815301E-6</v>
      </c>
      <c r="Q53">
        <v>83.798047487332298</v>
      </c>
      <c r="R53">
        <v>13.4682278059346</v>
      </c>
      <c r="S53">
        <v>0</v>
      </c>
      <c r="T53">
        <v>375.91309240595899</v>
      </c>
      <c r="U53">
        <v>2.3697746791455501</v>
      </c>
      <c r="V53">
        <v>0.59095137842700496</v>
      </c>
      <c r="W53">
        <v>6.3770767429432496E-2</v>
      </c>
      <c r="X53">
        <v>1.9558852080521001</v>
      </c>
      <c r="Y53">
        <v>8.9796702212486608</v>
      </c>
      <c r="Z53">
        <v>0</v>
      </c>
      <c r="AA53">
        <v>123.292012988984</v>
      </c>
      <c r="AB53">
        <v>104.48093104551801</v>
      </c>
      <c r="AC53">
        <v>4.3856368273628199</v>
      </c>
      <c r="AD53">
        <v>185.36191832268401</v>
      </c>
      <c r="AE53">
        <v>0</v>
      </c>
      <c r="AF53">
        <v>134091.77968874399</v>
      </c>
      <c r="AG53">
        <v>36.671168365954301</v>
      </c>
      <c r="AH53">
        <v>12.6156154952132</v>
      </c>
      <c r="AI53">
        <v>8.3018808199337908</v>
      </c>
      <c r="AJ53">
        <v>59.252461035596397</v>
      </c>
      <c r="AK53">
        <v>143.92986922803399</v>
      </c>
    </row>
    <row r="54" spans="3:37" x14ac:dyDescent="0.35">
      <c r="C54" t="s">
        <v>76</v>
      </c>
      <c r="D54">
        <f>SUM(D$48:D$53)</f>
        <v>89442.808364298253</v>
      </c>
      <c r="E54">
        <f t="shared" ref="E54:AK54" si="3">SUM(E$48:E$53)</f>
        <v>0</v>
      </c>
      <c r="F54">
        <f t="shared" si="3"/>
        <v>8757.6440946671919</v>
      </c>
      <c r="G54">
        <f t="shared" si="3"/>
        <v>70686.475252346805</v>
      </c>
      <c r="H54">
        <f t="shared" si="3"/>
        <v>145.51600823068463</v>
      </c>
      <c r="I54">
        <f t="shared" si="3"/>
        <v>167.87104066645546</v>
      </c>
      <c r="J54">
        <f t="shared" si="3"/>
        <v>9.7222790997000175</v>
      </c>
      <c r="K54">
        <f t="shared" si="3"/>
        <v>2275.4215889958114</v>
      </c>
      <c r="L54">
        <f t="shared" si="3"/>
        <v>4666.544146648469</v>
      </c>
      <c r="M54">
        <f t="shared" si="3"/>
        <v>390.7718802383198</v>
      </c>
      <c r="N54">
        <f t="shared" si="3"/>
        <v>16.511562221534074</v>
      </c>
      <c r="O54">
        <f t="shared" si="3"/>
        <v>1440.8956952273552</v>
      </c>
      <c r="P54">
        <f t="shared" si="3"/>
        <v>1.1000301944398422E-5</v>
      </c>
      <c r="Q54">
        <f t="shared" si="3"/>
        <v>940.49885272261065</v>
      </c>
      <c r="R54">
        <f t="shared" si="3"/>
        <v>112.07562622205911</v>
      </c>
      <c r="S54">
        <f t="shared" si="3"/>
        <v>0</v>
      </c>
      <c r="T54">
        <f t="shared" si="3"/>
        <v>60843.099252878128</v>
      </c>
      <c r="U54">
        <f t="shared" si="3"/>
        <v>19.139974471179507</v>
      </c>
      <c r="V54">
        <f t="shared" si="3"/>
        <v>6.3300604398697198</v>
      </c>
      <c r="W54">
        <f t="shared" si="3"/>
        <v>1.0411038545625042</v>
      </c>
      <c r="X54">
        <f t="shared" si="3"/>
        <v>13.032495200225799</v>
      </c>
      <c r="Y54">
        <f t="shared" si="3"/>
        <v>104.14214010020291</v>
      </c>
      <c r="Z54">
        <f t="shared" si="3"/>
        <v>0</v>
      </c>
      <c r="AA54">
        <f t="shared" si="3"/>
        <v>1530.38942512325</v>
      </c>
      <c r="AB54">
        <f t="shared" si="3"/>
        <v>1299.9593311039018</v>
      </c>
      <c r="AC54">
        <f t="shared" si="3"/>
        <v>54.416590873875492</v>
      </c>
      <c r="AD54">
        <f t="shared" si="3"/>
        <v>2307.5308877794459</v>
      </c>
      <c r="AE54">
        <f t="shared" si="3"/>
        <v>0</v>
      </c>
      <c r="AF54">
        <f t="shared" si="3"/>
        <v>547748.08538090228</v>
      </c>
      <c r="AG54">
        <f t="shared" si="3"/>
        <v>396.31360871710768</v>
      </c>
      <c r="AH54">
        <f t="shared" si="3"/>
        <v>131.38841285489687</v>
      </c>
      <c r="AI54">
        <f t="shared" si="3"/>
        <v>88.570633950661332</v>
      </c>
      <c r="AJ54">
        <f t="shared" si="3"/>
        <v>631.02171905749492</v>
      </c>
      <c r="AK54">
        <f t="shared" si="3"/>
        <v>1432.8107448132403</v>
      </c>
    </row>
    <row r="55" spans="3:37" x14ac:dyDescent="0.35">
      <c r="C55" t="s">
        <v>80</v>
      </c>
      <c r="D55">
        <f>D54-D$12</f>
        <v>1.3934622982487781</v>
      </c>
      <c r="E55">
        <f t="shared" ref="E55:AK55" si="4">E54-E$12</f>
        <v>0</v>
      </c>
      <c r="F55">
        <f t="shared" si="4"/>
        <v>1.7343606672020542</v>
      </c>
      <c r="G55">
        <f t="shared" si="4"/>
        <v>4.7107903468131553</v>
      </c>
      <c r="H55">
        <f t="shared" si="4"/>
        <v>3.9942306846398878E-3</v>
      </c>
      <c r="I55">
        <f t="shared" si="4"/>
        <v>1.3613666455484008E-2</v>
      </c>
      <c r="J55">
        <f t="shared" si="4"/>
        <v>1.430997000184675E-4</v>
      </c>
      <c r="K55">
        <f t="shared" si="4"/>
        <v>7.5299995811747067E-2</v>
      </c>
      <c r="L55">
        <f t="shared" si="4"/>
        <v>0.30279864847852878</v>
      </c>
      <c r="M55">
        <f t="shared" si="4"/>
        <v>0.10169123831985871</v>
      </c>
      <c r="N55">
        <f t="shared" si="4"/>
        <v>4.5322153407312271E-4</v>
      </c>
      <c r="O55">
        <f t="shared" si="4"/>
        <v>4.46262273553657E-2</v>
      </c>
      <c r="P55">
        <f t="shared" si="4"/>
        <v>3.019443984223619E-10</v>
      </c>
      <c r="Q55">
        <f t="shared" si="4"/>
        <v>1.3576887226107601</v>
      </c>
      <c r="R55">
        <f t="shared" si="4"/>
        <v>5.4211282220591244</v>
      </c>
      <c r="S55">
        <f t="shared" si="4"/>
        <v>0</v>
      </c>
      <c r="T55">
        <f t="shared" si="4"/>
        <v>0.8988418781227665</v>
      </c>
      <c r="U55">
        <f t="shared" si="4"/>
        <v>5.3047117951621203E-4</v>
      </c>
      <c r="V55">
        <f t="shared" si="4"/>
        <v>1.754398697295656E-4</v>
      </c>
      <c r="W55">
        <f t="shared" si="4"/>
        <v>2.8854562505342685E-5</v>
      </c>
      <c r="X55">
        <f t="shared" si="4"/>
        <v>3.6120022580021782E-4</v>
      </c>
      <c r="Y55">
        <f t="shared" si="4"/>
        <v>1.617663100202904</v>
      </c>
      <c r="Z55">
        <f t="shared" si="4"/>
        <v>0</v>
      </c>
      <c r="AA55">
        <f t="shared" si="4"/>
        <v>0.6848221232501146</v>
      </c>
      <c r="AB55">
        <f t="shared" si="4"/>
        <v>0.37074944616847461</v>
      </c>
      <c r="AC55">
        <f t="shared" si="4"/>
        <v>1.2256873875500673E-2</v>
      </c>
      <c r="AD55">
        <f t="shared" si="4"/>
        <v>0.48292977944583981</v>
      </c>
      <c r="AE55">
        <f t="shared" si="4"/>
        <v>0</v>
      </c>
      <c r="AF55">
        <f>AF54-AF$12</f>
        <v>19.91703390236944</v>
      </c>
      <c r="AG55">
        <f t="shared" si="4"/>
        <v>0.2676557171076297</v>
      </c>
      <c r="AH55">
        <f t="shared" si="4"/>
        <v>8.8790854896870997E-2</v>
      </c>
      <c r="AI55">
        <f t="shared" si="4"/>
        <v>7.2982950661327095E-2</v>
      </c>
      <c r="AJ55">
        <f t="shared" si="4"/>
        <v>0.47803405749505146</v>
      </c>
      <c r="AK55">
        <f t="shared" si="4"/>
        <v>1.5610138132401516</v>
      </c>
    </row>
    <row r="56" spans="3:37" x14ac:dyDescent="0.35">
      <c r="C56" t="s">
        <v>78</v>
      </c>
      <c r="D56">
        <f>(D55/D$12)*100</f>
        <v>1.5579609286990592E-3</v>
      </c>
      <c r="F56">
        <f t="shared" ref="F56:AK56" si="5">(F55/F$12)*100</f>
        <v>1.980788655766259E-2</v>
      </c>
      <c r="G56">
        <f t="shared" si="5"/>
        <v>6.664788835804708E-3</v>
      </c>
      <c r="H56">
        <f t="shared" si="5"/>
        <v>2.7449490766033161E-3</v>
      </c>
      <c r="I56">
        <f t="shared" si="5"/>
        <v>8.1102556489704852E-3</v>
      </c>
      <c r="J56">
        <f t="shared" si="5"/>
        <v>1.4718956823733746E-3</v>
      </c>
      <c r="K56">
        <f t="shared" si="5"/>
        <v>3.309386187754346E-3</v>
      </c>
      <c r="L56">
        <f t="shared" si="5"/>
        <v>6.4891338852053173E-3</v>
      </c>
      <c r="M56">
        <f t="shared" si="5"/>
        <v>2.6029945765802656E-2</v>
      </c>
      <c r="N56">
        <f t="shared" si="5"/>
        <v>2.744949076849548E-3</v>
      </c>
      <c r="O56">
        <f t="shared" si="5"/>
        <v>3.0972130510572363E-3</v>
      </c>
      <c r="P56">
        <f t="shared" si="5"/>
        <v>2.7449490765669264E-3</v>
      </c>
      <c r="Q56">
        <f t="shared" si="5"/>
        <v>0.1445670549492345</v>
      </c>
      <c r="R56">
        <f t="shared" si="5"/>
        <v>5.0828875703480643</v>
      </c>
      <c r="S56" t="e">
        <f t="shared" si="5"/>
        <v>#DIV/0!</v>
      </c>
      <c r="T56">
        <f t="shared" si="5"/>
        <v>1.4773329564856761E-3</v>
      </c>
      <c r="U56">
        <f t="shared" si="5"/>
        <v>2.7716122762824892E-3</v>
      </c>
      <c r="V56">
        <f t="shared" si="5"/>
        <v>2.7716122762035311E-3</v>
      </c>
      <c r="W56">
        <f t="shared" si="5"/>
        <v>2.7716122762858311E-3</v>
      </c>
      <c r="X56">
        <f t="shared" si="5"/>
        <v>2.7716122762413112E-3</v>
      </c>
      <c r="Y56">
        <f t="shared" si="5"/>
        <v>1.5778311165663435</v>
      </c>
      <c r="Z56" t="e">
        <f t="shared" si="5"/>
        <v>#DIV/0!</v>
      </c>
      <c r="AA56">
        <f t="shared" si="5"/>
        <v>4.4768259303598019E-2</v>
      </c>
      <c r="AB56">
        <f t="shared" si="5"/>
        <v>2.8528216652654242E-2</v>
      </c>
      <c r="AC56">
        <f t="shared" si="5"/>
        <v>2.2529223270154681E-2</v>
      </c>
      <c r="AD56">
        <f t="shared" si="5"/>
        <v>2.0932801928595181E-2</v>
      </c>
      <c r="AE56" t="e">
        <f t="shared" si="5"/>
        <v>#DIV/0!</v>
      </c>
      <c r="AF56">
        <f t="shared" si="5"/>
        <v>3.6362989989135422E-3</v>
      </c>
      <c r="AG56">
        <f t="shared" si="5"/>
        <v>6.7581985140908546E-2</v>
      </c>
      <c r="AH56">
        <f t="shared" si="5"/>
        <v>6.7624608162901639E-2</v>
      </c>
      <c r="AI56">
        <f t="shared" si="5"/>
        <v>8.2468799834390052E-2</v>
      </c>
      <c r="AJ56">
        <f t="shared" si="5"/>
        <v>7.581299581091698E-2</v>
      </c>
      <c r="AK56">
        <f t="shared" si="5"/>
        <v>0.10906648779940638</v>
      </c>
    </row>
    <row r="57" spans="3:37" x14ac:dyDescent="0.35">
      <c r="C57" t="s">
        <v>79</v>
      </c>
      <c r="D57">
        <f>SUM(D55:AK55)</f>
        <v>41.613921048249154</v>
      </c>
    </row>
    <row r="58" spans="3:37" x14ac:dyDescent="0.35">
      <c r="D58">
        <f>(D57/D13)*100</f>
        <v>5.2303868667756739E-3</v>
      </c>
    </row>
    <row r="59" spans="3:37" x14ac:dyDescent="0.35">
      <c r="C59" s="2" t="s">
        <v>44</v>
      </c>
    </row>
    <row r="60" spans="3:37" x14ac:dyDescent="0.35">
      <c r="C60" t="s">
        <v>1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</row>
    <row r="61" spans="3:37" x14ac:dyDescent="0.35">
      <c r="C61" t="s">
        <v>2</v>
      </c>
      <c r="D61" t="s">
        <v>5</v>
      </c>
      <c r="E61" t="s">
        <v>6</v>
      </c>
      <c r="F61" t="s">
        <v>7</v>
      </c>
      <c r="G61" t="s">
        <v>8</v>
      </c>
      <c r="H61" t="s">
        <v>9</v>
      </c>
      <c r="I61" t="s">
        <v>10</v>
      </c>
      <c r="J61" t="s">
        <v>11</v>
      </c>
      <c r="K61" t="s">
        <v>12</v>
      </c>
      <c r="L61" t="s">
        <v>14</v>
      </c>
      <c r="M61" t="s">
        <v>15</v>
      </c>
      <c r="N61" t="s">
        <v>16</v>
      </c>
      <c r="O61" t="s">
        <v>17</v>
      </c>
      <c r="P61" t="s">
        <v>18</v>
      </c>
      <c r="Q61" t="s">
        <v>19</v>
      </c>
      <c r="R61" t="s">
        <v>20</v>
      </c>
      <c r="S61" t="s">
        <v>21</v>
      </c>
      <c r="T61" t="s">
        <v>22</v>
      </c>
      <c r="U61" t="s">
        <v>23</v>
      </c>
      <c r="V61" t="s">
        <v>24</v>
      </c>
      <c r="W61" t="s">
        <v>25</v>
      </c>
      <c r="X61" t="s">
        <v>26</v>
      </c>
      <c r="Y61" t="s">
        <v>27</v>
      </c>
      <c r="Z61" t="s">
        <v>28</v>
      </c>
      <c r="AA61" t="s">
        <v>29</v>
      </c>
      <c r="AB61" t="s">
        <v>30</v>
      </c>
      <c r="AC61" t="s">
        <v>31</v>
      </c>
      <c r="AD61" t="s">
        <v>32</v>
      </c>
      <c r="AE61" t="s">
        <v>33</v>
      </c>
      <c r="AF61" t="s">
        <v>34</v>
      </c>
      <c r="AG61" t="s">
        <v>35</v>
      </c>
      <c r="AH61" t="s">
        <v>36</v>
      </c>
      <c r="AI61" t="s">
        <v>37</v>
      </c>
      <c r="AJ61" t="s">
        <v>38</v>
      </c>
      <c r="AK61" t="s">
        <v>39</v>
      </c>
    </row>
    <row r="62" spans="3:37" x14ac:dyDescent="0.35">
      <c r="C62" t="s">
        <v>2</v>
      </c>
    </row>
    <row r="63" spans="3:37" x14ac:dyDescent="0.35">
      <c r="C63" t="s">
        <v>69</v>
      </c>
      <c r="D63">
        <v>343.03204550678998</v>
      </c>
      <c r="E63">
        <v>0</v>
      </c>
      <c r="F63">
        <v>329.72946838212101</v>
      </c>
      <c r="G63">
        <v>2313.46548196096</v>
      </c>
      <c r="H63">
        <v>2.9448299609579101</v>
      </c>
      <c r="I63">
        <v>5.2428360375397904</v>
      </c>
      <c r="J63">
        <v>0.219383070331054</v>
      </c>
      <c r="K63">
        <v>73.070643022674403</v>
      </c>
      <c r="L63">
        <v>153.90800403039401</v>
      </c>
      <c r="M63">
        <v>12.6659178150166</v>
      </c>
      <c r="N63">
        <v>0.33720011003525402</v>
      </c>
      <c r="O63">
        <v>46.601359443702698</v>
      </c>
      <c r="P63">
        <v>0</v>
      </c>
      <c r="Q63">
        <v>28.161154045256598</v>
      </c>
      <c r="R63">
        <v>2.6914736305260099</v>
      </c>
      <c r="S63">
        <v>0</v>
      </c>
      <c r="T63">
        <v>11689.0057820456</v>
      </c>
      <c r="U63">
        <v>0.47245015985236699</v>
      </c>
      <c r="V63">
        <v>0.185406062731692</v>
      </c>
      <c r="W63">
        <v>3.5548012027583703E-2</v>
      </c>
      <c r="X63">
        <v>0.26992709132917703</v>
      </c>
      <c r="Y63">
        <v>3.48233085138359</v>
      </c>
      <c r="Z63">
        <v>0</v>
      </c>
      <c r="AA63">
        <v>18.2374047397475</v>
      </c>
      <c r="AB63">
        <v>15.6820691631812</v>
      </c>
      <c r="AC63">
        <v>0.66356886974579898</v>
      </c>
      <c r="AD63">
        <v>27.6081715516382</v>
      </c>
      <c r="AE63">
        <v>0</v>
      </c>
      <c r="AF63">
        <v>19968.046157321402</v>
      </c>
      <c r="AG63">
        <v>8.4999367715711092</v>
      </c>
      <c r="AH63">
        <v>3.1755448842757699</v>
      </c>
      <c r="AI63">
        <v>1.97615392137815</v>
      </c>
      <c r="AJ63">
        <v>14.1249363628244</v>
      </c>
      <c r="AK63">
        <v>39.309155190652497</v>
      </c>
    </row>
    <row r="64" spans="3:37" x14ac:dyDescent="0.35">
      <c r="C64" t="s">
        <v>70</v>
      </c>
      <c r="D64">
        <v>125.63629441582</v>
      </c>
      <c r="E64">
        <v>0</v>
      </c>
      <c r="F64">
        <v>41.5144896402347</v>
      </c>
      <c r="G64">
        <v>1207.6086410949799</v>
      </c>
      <c r="H64">
        <v>1.57335051341627</v>
      </c>
      <c r="I64">
        <v>2.7364636731974499</v>
      </c>
      <c r="J64">
        <v>0.11674603742709901</v>
      </c>
      <c r="K64">
        <v>38.136654131827001</v>
      </c>
      <c r="L64">
        <v>80.200149447553997</v>
      </c>
      <c r="M64">
        <v>6.61659330644913</v>
      </c>
      <c r="N64">
        <v>0.180157058788912</v>
      </c>
      <c r="O64">
        <v>24.338566167140101</v>
      </c>
      <c r="P64">
        <v>0</v>
      </c>
      <c r="Q64">
        <v>14.753498885747099</v>
      </c>
      <c r="R64">
        <v>1.43014346047979</v>
      </c>
      <c r="S64">
        <v>0</v>
      </c>
      <c r="T64">
        <v>757.00279828116197</v>
      </c>
      <c r="U64">
        <v>0.25118208498685002</v>
      </c>
      <c r="V64">
        <v>9.8176033217622999E-2</v>
      </c>
      <c r="W64">
        <v>1.87660063494327E-2</v>
      </c>
      <c r="X64">
        <v>0.14421604879514999</v>
      </c>
      <c r="Y64">
        <v>1.8329725415353599</v>
      </c>
      <c r="Z64">
        <v>0</v>
      </c>
      <c r="AA64">
        <v>4.7660102492727399</v>
      </c>
      <c r="AB64">
        <v>4.0809406445640004</v>
      </c>
      <c r="AC64">
        <v>0.173061776706118</v>
      </c>
      <c r="AD64">
        <v>7.1821908869564002</v>
      </c>
      <c r="AE64">
        <v>0</v>
      </c>
      <c r="AF64">
        <v>25110.184262997798</v>
      </c>
      <c r="AG64">
        <v>2.3324692597027501</v>
      </c>
      <c r="AH64">
        <v>0.87827464237357999</v>
      </c>
      <c r="AI64">
        <v>0.54386973785180703</v>
      </c>
      <c r="AJ64">
        <v>3.89032592895708</v>
      </c>
      <c r="AK64">
        <v>10.9618632365691</v>
      </c>
    </row>
    <row r="65" spans="3:37" x14ac:dyDescent="0.35">
      <c r="C65" t="s">
        <v>71</v>
      </c>
      <c r="D65">
        <v>67507.129881729605</v>
      </c>
      <c r="E65">
        <v>0</v>
      </c>
      <c r="F65">
        <v>5894.7533766180504</v>
      </c>
      <c r="G65">
        <v>35001.530594994198</v>
      </c>
      <c r="H65">
        <v>51.190834704610602</v>
      </c>
      <c r="I65">
        <v>80.635393238133801</v>
      </c>
      <c r="J65">
        <v>3.7741862099497698</v>
      </c>
      <c r="K65">
        <v>1114.1808589689499</v>
      </c>
      <c r="L65">
        <v>2331.6291782408498</v>
      </c>
      <c r="M65">
        <v>189.949753170375</v>
      </c>
      <c r="N65">
        <v>5.7980548920232398</v>
      </c>
      <c r="O65">
        <v>699.31616892493003</v>
      </c>
      <c r="P65" s="1">
        <v>4.0000013052817797E-6</v>
      </c>
      <c r="Q65">
        <v>429.12469526580901</v>
      </c>
      <c r="R65">
        <v>42.8823067765492</v>
      </c>
      <c r="S65">
        <v>0</v>
      </c>
      <c r="T65">
        <v>39533.692290070801</v>
      </c>
      <c r="U65">
        <v>7.5743605627665502</v>
      </c>
      <c r="V65">
        <v>2.83961996077853</v>
      </c>
      <c r="W65">
        <v>0.52503917764573305</v>
      </c>
      <c r="X65">
        <v>4.5633565440006301</v>
      </c>
      <c r="Y65">
        <v>53.764794892510402</v>
      </c>
      <c r="Z65">
        <v>0</v>
      </c>
      <c r="AA65">
        <v>722.95282763721195</v>
      </c>
      <c r="AB65">
        <v>614.02645432829604</v>
      </c>
      <c r="AC65">
        <v>25.673016325103301</v>
      </c>
      <c r="AD65">
        <v>1090.7647178797399</v>
      </c>
      <c r="AE65">
        <v>0</v>
      </c>
      <c r="AF65">
        <v>142669.747089332</v>
      </c>
      <c r="AG65">
        <v>168.214759614169</v>
      </c>
      <c r="AH65">
        <v>53.913592446637203</v>
      </c>
      <c r="AI65">
        <v>37.041470348757002</v>
      </c>
      <c r="AJ65">
        <v>263.502931027378</v>
      </c>
      <c r="AK65">
        <v>560.42375183560296</v>
      </c>
    </row>
    <row r="66" spans="3:37" x14ac:dyDescent="0.35">
      <c r="C66" t="s">
        <v>72</v>
      </c>
      <c r="D66">
        <v>19351.275646884202</v>
      </c>
      <c r="E66">
        <v>0</v>
      </c>
      <c r="F66">
        <v>738.81409043856502</v>
      </c>
      <c r="G66">
        <v>18277.280048841301</v>
      </c>
      <c r="H66">
        <v>27.350005924863201</v>
      </c>
      <c r="I66">
        <v>42.116428533532499</v>
      </c>
      <c r="J66">
        <v>2.0095256442249898</v>
      </c>
      <c r="K66">
        <v>581.79767306024098</v>
      </c>
      <c r="L66">
        <v>1215.37135988676</v>
      </c>
      <c r="M66">
        <v>99.259919612236999</v>
      </c>
      <c r="N66">
        <v>3.09775801086144</v>
      </c>
      <c r="O66">
        <v>365.354984758927</v>
      </c>
      <c r="P66" s="1">
        <v>2.0000006526408898E-6</v>
      </c>
      <c r="Q66">
        <v>224.95395868289799</v>
      </c>
      <c r="R66">
        <v>22.7950972176573</v>
      </c>
      <c r="S66">
        <v>0</v>
      </c>
      <c r="T66">
        <v>2607.0572921077001</v>
      </c>
      <c r="U66">
        <v>4.02853436304484</v>
      </c>
      <c r="V66">
        <v>1.5040965089074101</v>
      </c>
      <c r="W66">
        <v>0.27715609377509298</v>
      </c>
      <c r="X66">
        <v>2.4380888249214401</v>
      </c>
      <c r="Y66">
        <v>28.3188954651242</v>
      </c>
      <c r="Z66">
        <v>0</v>
      </c>
      <c r="AA66">
        <v>188.91925135296501</v>
      </c>
      <c r="AB66">
        <v>159.58508500984701</v>
      </c>
      <c r="AC66">
        <v>6.67958236588753</v>
      </c>
      <c r="AD66">
        <v>283.706300139262</v>
      </c>
      <c r="AE66">
        <v>0</v>
      </c>
      <c r="AF66">
        <v>120182.56523836601</v>
      </c>
      <c r="AG66">
        <v>44.358184686015797</v>
      </c>
      <c r="AH66">
        <v>14.2896679681665</v>
      </c>
      <c r="AI66">
        <v>9.7846441184807897</v>
      </c>
      <c r="AJ66">
        <v>69.692116129813996</v>
      </c>
      <c r="AK66">
        <v>149.849563563358</v>
      </c>
    </row>
    <row r="67" spans="3:37" x14ac:dyDescent="0.35">
      <c r="C67" t="s">
        <v>73</v>
      </c>
      <c r="D67">
        <v>1530.8440619779501</v>
      </c>
      <c r="E67">
        <v>0</v>
      </c>
      <c r="F67">
        <v>1555.5743220551999</v>
      </c>
      <c r="G67">
        <v>9106.9801931356305</v>
      </c>
      <c r="H67">
        <v>40.7052332829455</v>
      </c>
      <c r="I67">
        <v>24.3300956586632</v>
      </c>
      <c r="J67">
        <v>2.3488297530010098</v>
      </c>
      <c r="K67">
        <v>306.98248391596599</v>
      </c>
      <c r="L67">
        <v>580.97523081491204</v>
      </c>
      <c r="M67">
        <v>53.891005799415296</v>
      </c>
      <c r="N67">
        <v>4.6262515096399603</v>
      </c>
      <c r="O67">
        <v>200.171836313005</v>
      </c>
      <c r="P67" s="1">
        <v>3.0000009789613401E-6</v>
      </c>
      <c r="Q67">
        <v>158.472512013304</v>
      </c>
      <c r="R67">
        <v>24.038872357501099</v>
      </c>
      <c r="S67">
        <v>0</v>
      </c>
      <c r="T67">
        <v>5879.5473523502596</v>
      </c>
      <c r="U67">
        <v>4.4432135033505196</v>
      </c>
      <c r="V67">
        <v>1.1116533761252201</v>
      </c>
      <c r="W67">
        <v>0.120797040871386</v>
      </c>
      <c r="X67">
        <v>3.6607182385951398</v>
      </c>
      <c r="Y67">
        <v>18.961375810663</v>
      </c>
      <c r="Z67">
        <v>0</v>
      </c>
      <c r="AA67">
        <v>471.59440631202699</v>
      </c>
      <c r="AB67">
        <v>401.76435994817501</v>
      </c>
      <c r="AC67">
        <v>16.848317231229998</v>
      </c>
      <c r="AD67">
        <v>712.486166323426</v>
      </c>
      <c r="AE67">
        <v>0</v>
      </c>
      <c r="AF67">
        <v>105710.994060023</v>
      </c>
      <c r="AG67">
        <v>137.27678619374799</v>
      </c>
      <c r="AH67">
        <v>46.859505018707502</v>
      </c>
      <c r="AI67">
        <v>30.891103809022798</v>
      </c>
      <c r="AJ67">
        <v>220.176462561687</v>
      </c>
      <c r="AK67">
        <v>527.04688841908501</v>
      </c>
    </row>
    <row r="68" spans="3:37" x14ac:dyDescent="0.35">
      <c r="C68" t="s">
        <v>74</v>
      </c>
      <c r="D68">
        <v>583.52004855586597</v>
      </c>
      <c r="E68">
        <v>0</v>
      </c>
      <c r="F68">
        <v>195.552384217574</v>
      </c>
      <c r="G68">
        <v>4774.9503704489298</v>
      </c>
      <c r="H68">
        <v>21.747807096751799</v>
      </c>
      <c r="I68">
        <v>12.7964351768525</v>
      </c>
      <c r="J68">
        <v>1.2534684018439199</v>
      </c>
      <c r="K68">
        <v>161.18383075226799</v>
      </c>
      <c r="L68">
        <v>304.16164075967299</v>
      </c>
      <c r="M68">
        <v>28.287548787337901</v>
      </c>
      <c r="N68">
        <v>2.4716928065636301</v>
      </c>
      <c r="O68">
        <v>105.06946569543</v>
      </c>
      <c r="P68" s="1">
        <v>2.0000006526408898E-6</v>
      </c>
      <c r="Q68">
        <v>83.677247502643496</v>
      </c>
      <c r="R68">
        <v>12.8167880505487</v>
      </c>
      <c r="S68">
        <v>0</v>
      </c>
      <c r="T68">
        <v>375.90761759824898</v>
      </c>
      <c r="U68">
        <v>2.3697098017855698</v>
      </c>
      <c r="V68">
        <v>0.59093519994149302</v>
      </c>
      <c r="W68">
        <v>6.3769021576093904E-2</v>
      </c>
      <c r="X68">
        <v>1.9558316617509</v>
      </c>
      <c r="Y68">
        <v>10.036320457893799</v>
      </c>
      <c r="Z68">
        <v>0</v>
      </c>
      <c r="AA68">
        <v>123.23702944794699</v>
      </c>
      <c r="AB68">
        <v>104.45126063739301</v>
      </c>
      <c r="AC68">
        <v>4.3862147177613098</v>
      </c>
      <c r="AD68">
        <v>185.32510894665299</v>
      </c>
      <c r="AE68">
        <v>0</v>
      </c>
      <c r="AF68">
        <v>134086.99217329099</v>
      </c>
      <c r="AG68">
        <v>36.777181642393302</v>
      </c>
      <c r="AH68">
        <v>12.6521313664906</v>
      </c>
      <c r="AI68">
        <v>8.2986217411870999</v>
      </c>
      <c r="AJ68">
        <v>59.212824001671301</v>
      </c>
      <c r="AK68">
        <v>143.78585309738699</v>
      </c>
    </row>
    <row r="69" spans="3:37" x14ac:dyDescent="0.35">
      <c r="C69" t="s">
        <v>76</v>
      </c>
      <c r="D69">
        <f>SUM(D63:D68)</f>
        <v>89441.437979070222</v>
      </c>
      <c r="E69">
        <f t="shared" ref="E69:AJ69" si="6">SUM(E63:E68)</f>
        <v>0</v>
      </c>
      <c r="F69">
        <f t="shared" si="6"/>
        <v>8755.9381313517442</v>
      </c>
      <c r="G69">
        <f t="shared" si="6"/>
        <v>70681.815330476005</v>
      </c>
      <c r="H69">
        <f t="shared" si="6"/>
        <v>145.51206148354527</v>
      </c>
      <c r="I69">
        <f t="shared" si="6"/>
        <v>167.85765231791922</v>
      </c>
      <c r="J69">
        <f t="shared" si="6"/>
        <v>9.7221391167778428</v>
      </c>
      <c r="K69">
        <f t="shared" si="6"/>
        <v>2275.3521438519265</v>
      </c>
      <c r="L69">
        <f t="shared" si="6"/>
        <v>4666.2455631801422</v>
      </c>
      <c r="M69">
        <f t="shared" si="6"/>
        <v>390.67073849083096</v>
      </c>
      <c r="N69">
        <f t="shared" si="6"/>
        <v>16.511114387912436</v>
      </c>
      <c r="O69">
        <f t="shared" si="6"/>
        <v>1440.8523813031347</v>
      </c>
      <c r="P69">
        <f t="shared" si="6"/>
        <v>1.10000035895249E-5</v>
      </c>
      <c r="Q69">
        <f t="shared" si="6"/>
        <v>939.14306639565825</v>
      </c>
      <c r="R69">
        <f t="shared" si="6"/>
        <v>106.6546814932621</v>
      </c>
      <c r="S69">
        <f t="shared" si="6"/>
        <v>0</v>
      </c>
      <c r="T69">
        <f t="shared" si="6"/>
        <v>60842.213132453777</v>
      </c>
      <c r="U69">
        <f t="shared" si="6"/>
        <v>19.139450475786695</v>
      </c>
      <c r="V69">
        <f t="shared" si="6"/>
        <v>6.3298871417019686</v>
      </c>
      <c r="W69">
        <f t="shared" si="6"/>
        <v>1.0410753522453224</v>
      </c>
      <c r="X69">
        <f t="shared" si="6"/>
        <v>13.032138409392436</v>
      </c>
      <c r="Y69">
        <f t="shared" si="6"/>
        <v>116.39669001911035</v>
      </c>
      <c r="Z69">
        <f t="shared" si="6"/>
        <v>0</v>
      </c>
      <c r="AA69">
        <f t="shared" si="6"/>
        <v>1529.7069297391713</v>
      </c>
      <c r="AB69">
        <f t="shared" si="6"/>
        <v>1299.5901697314564</v>
      </c>
      <c r="AC69">
        <f t="shared" si="6"/>
        <v>54.423761286434058</v>
      </c>
      <c r="AD69">
        <f t="shared" si="6"/>
        <v>2307.0726557276757</v>
      </c>
      <c r="AE69">
        <f t="shared" si="6"/>
        <v>0</v>
      </c>
      <c r="AF69">
        <f t="shared" si="6"/>
        <v>547728.52898133127</v>
      </c>
      <c r="AG69">
        <f t="shared" si="6"/>
        <v>397.45931816759992</v>
      </c>
      <c r="AH69">
        <f t="shared" si="6"/>
        <v>131.76871632665117</v>
      </c>
      <c r="AI69">
        <f t="shared" si="6"/>
        <v>88.53586367667765</v>
      </c>
      <c r="AJ69">
        <f t="shared" si="6"/>
        <v>630.59959601233174</v>
      </c>
      <c r="AK69">
        <f>SUM(AK63:AK68)</f>
        <v>1431.3770753426545</v>
      </c>
    </row>
    <row r="70" spans="3:37" x14ac:dyDescent="0.35">
      <c r="C70" t="s">
        <v>80</v>
      </c>
      <c r="D70">
        <f>D69-D$12</f>
        <v>2.3077070218278095E-2</v>
      </c>
      <c r="E70">
        <f t="shared" ref="E70:AK70" si="7">E69-E$12</f>
        <v>0</v>
      </c>
      <c r="F70">
        <f t="shared" si="7"/>
        <v>2.839735175439273E-2</v>
      </c>
      <c r="G70">
        <f t="shared" si="7"/>
        <v>5.086847601342015E-2</v>
      </c>
      <c r="H70">
        <f t="shared" si="7"/>
        <v>4.7483545273507843E-5</v>
      </c>
      <c r="I70">
        <f t="shared" si="7"/>
        <v>2.2531791924507161E-4</v>
      </c>
      <c r="J70">
        <f t="shared" si="7"/>
        <v>3.1167778438145888E-6</v>
      </c>
      <c r="K70">
        <f t="shared" si="7"/>
        <v>5.8548519268697419E-3</v>
      </c>
      <c r="L70">
        <f t="shared" si="7"/>
        <v>4.2151801517320564E-3</v>
      </c>
      <c r="M70">
        <f t="shared" si="7"/>
        <v>5.4949083101973883E-4</v>
      </c>
      <c r="N70">
        <f t="shared" si="7"/>
        <v>5.387912434429154E-6</v>
      </c>
      <c r="O70">
        <f t="shared" si="7"/>
        <v>1.3123031349095982E-3</v>
      </c>
      <c r="P70">
        <f t="shared" si="7"/>
        <v>3.5895249005958845E-12</v>
      </c>
      <c r="Q70">
        <f t="shared" si="7"/>
        <v>1.9023956583623658E-3</v>
      </c>
      <c r="R70">
        <f t="shared" si="7"/>
        <v>1.8349326211364314E-4</v>
      </c>
      <c r="S70">
        <f t="shared" si="7"/>
        <v>0</v>
      </c>
      <c r="T70">
        <f t="shared" si="7"/>
        <v>1.2721453771519009E-2</v>
      </c>
      <c r="U70">
        <f t="shared" si="7"/>
        <v>6.4757867050957429E-6</v>
      </c>
      <c r="V70">
        <f t="shared" si="7"/>
        <v>2.1417019784308877E-6</v>
      </c>
      <c r="W70">
        <f t="shared" si="7"/>
        <v>3.5224532357602811E-7</v>
      </c>
      <c r="X70">
        <f t="shared" si="7"/>
        <v>4.4093924369548176E-6</v>
      </c>
      <c r="Y70">
        <f t="shared" si="7"/>
        <v>13.872213019110347</v>
      </c>
      <c r="Z70">
        <f t="shared" si="7"/>
        <v>0</v>
      </c>
      <c r="AA70">
        <f>AA69-AA$12</f>
        <v>2.3267391713943653E-3</v>
      </c>
      <c r="AB70">
        <f t="shared" si="7"/>
        <v>1.5880737230418163E-3</v>
      </c>
      <c r="AC70">
        <f t="shared" si="7"/>
        <v>1.9427286434066104E-2</v>
      </c>
      <c r="AD70">
        <f t="shared" si="7"/>
        <v>2.4697727675629721E-2</v>
      </c>
      <c r="AE70">
        <f t="shared" si="7"/>
        <v>0</v>
      </c>
      <c r="AF70">
        <f t="shared" si="7"/>
        <v>0.36063433135859668</v>
      </c>
      <c r="AG70">
        <f t="shared" si="7"/>
        <v>1.4133651675998635</v>
      </c>
      <c r="AH70">
        <f t="shared" si="7"/>
        <v>0.46909432665117379</v>
      </c>
      <c r="AI70">
        <f t="shared" si="7"/>
        <v>3.8212676677645163E-2</v>
      </c>
      <c r="AJ70">
        <f t="shared" si="7"/>
        <v>5.5911012331876009E-2</v>
      </c>
      <c r="AK70">
        <f t="shared" si="7"/>
        <v>0.12734434265439631</v>
      </c>
    </row>
    <row r="71" spans="3:37" x14ac:dyDescent="0.35">
      <c r="C71" t="s">
        <v>78</v>
      </c>
      <c r="D71">
        <f>(D70/D$12)*100</f>
        <v>2.5801325083646531E-5</v>
      </c>
      <c r="E71" t="e">
        <f t="shared" ref="E71:AK71" si="8">(E70/E$12)*100</f>
        <v>#DIV/0!</v>
      </c>
      <c r="F71">
        <f t="shared" si="8"/>
        <v>3.2432211634301393E-4</v>
      </c>
      <c r="G71">
        <f t="shared" si="8"/>
        <v>7.1968316581525236E-5</v>
      </c>
      <c r="H71">
        <f t="shared" si="8"/>
        <v>3.2632044577094405E-5</v>
      </c>
      <c r="I71">
        <f t="shared" si="8"/>
        <v>1.3423172466778705E-4</v>
      </c>
      <c r="J71">
        <f t="shared" si="8"/>
        <v>3.20585707072457E-5</v>
      </c>
      <c r="K71">
        <f t="shared" si="8"/>
        <v>2.5731696116650945E-4</v>
      </c>
      <c r="L71">
        <f t="shared" si="8"/>
        <v>9.033352193706688E-5</v>
      </c>
      <c r="M71">
        <f t="shared" si="8"/>
        <v>1.4065338141778177E-4</v>
      </c>
      <c r="N71">
        <f t="shared" si="8"/>
        <v>3.2632044488526804E-5</v>
      </c>
      <c r="O71">
        <f t="shared" si="8"/>
        <v>9.1078333017470124E-5</v>
      </c>
      <c r="P71">
        <f t="shared" si="8"/>
        <v>3.2632044550871674E-5</v>
      </c>
      <c r="Q71">
        <f t="shared" si="8"/>
        <v>2.0256759380662885E-4</v>
      </c>
      <c r="R71">
        <f t="shared" si="8"/>
        <v>1.7204456029003404E-4</v>
      </c>
      <c r="S71" t="e">
        <f t="shared" si="8"/>
        <v>#DIV/0!</v>
      </c>
      <c r="T71">
        <f t="shared" si="8"/>
        <v>2.0908931112917187E-5</v>
      </c>
      <c r="U71">
        <f t="shared" si="8"/>
        <v>3.3834769208007011E-5</v>
      </c>
      <c r="V71">
        <f t="shared" si="8"/>
        <v>3.3834769169280184E-5</v>
      </c>
      <c r="W71">
        <f t="shared" si="8"/>
        <v>3.3834769212211269E-5</v>
      </c>
      <c r="X71">
        <f t="shared" si="8"/>
        <v>3.3834769017528661E-5</v>
      </c>
      <c r="Y71">
        <f>(Y70/Y$12)*100</f>
        <v>13.53063524441129</v>
      </c>
      <c r="Z71" t="e">
        <f t="shared" si="8"/>
        <v>#DIV/0!</v>
      </c>
      <c r="AA71">
        <f t="shared" si="8"/>
        <v>1.521038223217248E-4</v>
      </c>
      <c r="AB71">
        <f t="shared" si="8"/>
        <v>1.2219818990838593E-4</v>
      </c>
      <c r="AC71">
        <f t="shared" si="8"/>
        <v>3.5709078681242762E-2</v>
      </c>
      <c r="AD71">
        <f t="shared" si="8"/>
        <v>1.0705337784586151E-3</v>
      </c>
      <c r="AE71" t="e">
        <f t="shared" si="8"/>
        <v>#DIV/0!</v>
      </c>
      <c r="AF71">
        <f t="shared" si="8"/>
        <v>6.5841844951477013E-5</v>
      </c>
      <c r="AG71">
        <f t="shared" si="8"/>
        <v>0.35686898373630482</v>
      </c>
      <c r="AH71">
        <f t="shared" si="8"/>
        <v>0.35727012729036933</v>
      </c>
      <c r="AI71">
        <f t="shared" si="8"/>
        <v>4.3179311818847217E-2</v>
      </c>
      <c r="AJ71">
        <f t="shared" si="8"/>
        <v>8.8671116152524813E-3</v>
      </c>
      <c r="AK71">
        <f t="shared" si="8"/>
        <v>8.8974229930804654E-3</v>
      </c>
    </row>
    <row r="72" spans="3:37" x14ac:dyDescent="0.35">
      <c r="C72" t="s">
        <v>79</v>
      </c>
      <c r="D72">
        <f>SUM(D70:AK70)</f>
        <v>16.514191455395476</v>
      </c>
    </row>
    <row r="73" spans="3:37" x14ac:dyDescent="0.35">
      <c r="C73" t="s">
        <v>83</v>
      </c>
      <c r="D73">
        <f>(D72/D13)*100</f>
        <v>2.0756421872279609E-3</v>
      </c>
    </row>
    <row r="74" spans="3:37" x14ac:dyDescent="0.35">
      <c r="C74" s="2" t="s">
        <v>45</v>
      </c>
    </row>
    <row r="75" spans="3:37" x14ac:dyDescent="0.35">
      <c r="C75" t="s">
        <v>1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</row>
    <row r="76" spans="3:37" x14ac:dyDescent="0.35">
      <c r="C76" t="s">
        <v>2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14</v>
      </c>
      <c r="M76" t="s">
        <v>15</v>
      </c>
      <c r="N76" t="s">
        <v>16</v>
      </c>
      <c r="O76" t="s">
        <v>17</v>
      </c>
      <c r="P76" t="s">
        <v>18</v>
      </c>
      <c r="Q76" t="s">
        <v>19</v>
      </c>
      <c r="R76" t="s">
        <v>20</v>
      </c>
      <c r="S76" t="s">
        <v>21</v>
      </c>
      <c r="T76" t="s">
        <v>22</v>
      </c>
      <c r="U76" t="s">
        <v>23</v>
      </c>
      <c r="V76" t="s">
        <v>24</v>
      </c>
      <c r="W76" t="s">
        <v>25</v>
      </c>
      <c r="X76" t="s">
        <v>26</v>
      </c>
      <c r="Y76" t="s">
        <v>27</v>
      </c>
      <c r="Z76" t="s">
        <v>28</v>
      </c>
      <c r="AA76" t="s">
        <v>29</v>
      </c>
      <c r="AB76" t="s">
        <v>30</v>
      </c>
      <c r="AC76" t="s">
        <v>31</v>
      </c>
      <c r="AD76" t="s">
        <v>32</v>
      </c>
      <c r="AE76" t="s">
        <v>33</v>
      </c>
      <c r="AF76" t="s">
        <v>34</v>
      </c>
      <c r="AG76" t="s">
        <v>35</v>
      </c>
      <c r="AH76" t="s">
        <v>36</v>
      </c>
      <c r="AI76" t="s">
        <v>37</v>
      </c>
      <c r="AJ76" t="s">
        <v>38</v>
      </c>
      <c r="AK76" t="s">
        <v>39</v>
      </c>
    </row>
    <row r="77" spans="3:37" x14ac:dyDescent="0.35">
      <c r="C77" t="s">
        <v>2</v>
      </c>
    </row>
    <row r="78" spans="3:37" x14ac:dyDescent="0.35">
      <c r="C78" t="s">
        <v>69</v>
      </c>
      <c r="D78">
        <v>343.0331074906</v>
      </c>
      <c r="E78">
        <v>0</v>
      </c>
      <c r="F78">
        <v>329.731320124533</v>
      </c>
      <c r="G78">
        <v>2313.4874915856799</v>
      </c>
      <c r="H78">
        <v>2.9448421878526601</v>
      </c>
      <c r="I78">
        <v>5.2428648714324702</v>
      </c>
      <c r="J78">
        <v>0.21938358979598599</v>
      </c>
      <c r="K78">
        <v>73.0718144268874</v>
      </c>
      <c r="L78">
        <v>153.91049131927801</v>
      </c>
      <c r="M78">
        <v>12.666015033158301</v>
      </c>
      <c r="N78">
        <v>0.337201510085616</v>
      </c>
      <c r="O78">
        <v>46.602676255178999</v>
      </c>
      <c r="P78">
        <v>0</v>
      </c>
      <c r="Q78">
        <v>28.161791348578198</v>
      </c>
      <c r="R78">
        <v>2.6915631760640299</v>
      </c>
      <c r="S78">
        <v>0</v>
      </c>
      <c r="T78">
        <v>11689.083667368101</v>
      </c>
      <c r="U78">
        <v>0.47245212703289902</v>
      </c>
      <c r="V78">
        <v>0.185406834722535</v>
      </c>
      <c r="W78">
        <v>3.5548160041836203E-2</v>
      </c>
      <c r="X78">
        <v>0.269928215247348</v>
      </c>
      <c r="Y78">
        <v>3.0730717616254499</v>
      </c>
      <c r="Z78">
        <v>0</v>
      </c>
      <c r="AA78">
        <v>18.2382556175417</v>
      </c>
      <c r="AB78">
        <v>15.682367628601</v>
      </c>
      <c r="AC78">
        <v>0.66344208849938002</v>
      </c>
      <c r="AD78">
        <v>27.611862423170901</v>
      </c>
      <c r="AE78">
        <v>0</v>
      </c>
      <c r="AF78">
        <v>19968.250158674298</v>
      </c>
      <c r="AG78">
        <v>8.4707927653362098</v>
      </c>
      <c r="AH78">
        <v>3.1646444255327899</v>
      </c>
      <c r="AI78">
        <v>1.98087344304708</v>
      </c>
      <c r="AJ78">
        <v>14.142143960467999</v>
      </c>
      <c r="AK78">
        <v>39.982152977002102</v>
      </c>
    </row>
    <row r="79" spans="3:37" x14ac:dyDescent="0.35">
      <c r="C79" t="s">
        <v>70</v>
      </c>
      <c r="D79">
        <v>125.636683369891</v>
      </c>
      <c r="E79">
        <v>0</v>
      </c>
      <c r="F79">
        <v>41.514722783306702</v>
      </c>
      <c r="G79">
        <v>1207.6201299255699</v>
      </c>
      <c r="H79">
        <v>1.57335704594663</v>
      </c>
      <c r="I79">
        <v>2.7364787228574601</v>
      </c>
      <c r="J79">
        <v>0.116746313863527</v>
      </c>
      <c r="K79">
        <v>38.137265505088202</v>
      </c>
      <c r="L79">
        <v>80.201445552596894</v>
      </c>
      <c r="M79">
        <v>6.6166440925757204</v>
      </c>
      <c r="N79">
        <v>0.18015780679861901</v>
      </c>
      <c r="O79">
        <v>24.339253900365701</v>
      </c>
      <c r="P79">
        <v>0</v>
      </c>
      <c r="Q79">
        <v>14.7538327660217</v>
      </c>
      <c r="R79">
        <v>1.4301910414644901</v>
      </c>
      <c r="S79">
        <v>0</v>
      </c>
      <c r="T79">
        <v>757.00784228645705</v>
      </c>
      <c r="U79">
        <v>0.25118313085485799</v>
      </c>
      <c r="V79">
        <v>9.8176442001443501E-2</v>
      </c>
      <c r="W79">
        <v>1.8766084487034301E-2</v>
      </c>
      <c r="X79">
        <v>0.14421664927966199</v>
      </c>
      <c r="Y79">
        <v>1.61755341396959</v>
      </c>
      <c r="Z79">
        <v>0</v>
      </c>
      <c r="AA79">
        <v>4.7662326105322403</v>
      </c>
      <c r="AB79">
        <v>4.0810183141399996</v>
      </c>
      <c r="AC79">
        <v>0.17302871158091701</v>
      </c>
      <c r="AD79">
        <v>7.1831510571667998</v>
      </c>
      <c r="AE79">
        <v>0</v>
      </c>
      <c r="AF79">
        <v>25110.440798440501</v>
      </c>
      <c r="AG79">
        <v>2.3244718474308299</v>
      </c>
      <c r="AH79">
        <v>0.87525985377726401</v>
      </c>
      <c r="AI79">
        <v>0.54516862706539404</v>
      </c>
      <c r="AJ79">
        <v>3.8950652893030999</v>
      </c>
      <c r="AK79">
        <v>11.1495373205503</v>
      </c>
    </row>
    <row r="80" spans="3:37" x14ac:dyDescent="0.35">
      <c r="C80" t="s">
        <v>71</v>
      </c>
      <c r="D80">
        <v>67507.338875262198</v>
      </c>
      <c r="E80">
        <v>0</v>
      </c>
      <c r="F80">
        <v>5894.7864812261696</v>
      </c>
      <c r="G80">
        <v>35001.863589179397</v>
      </c>
      <c r="H80">
        <v>51.191047248274003</v>
      </c>
      <c r="I80">
        <v>80.635836706565399</v>
      </c>
      <c r="J80">
        <v>3.7741951466347099</v>
      </c>
      <c r="K80">
        <v>1114.1987205354901</v>
      </c>
      <c r="L80">
        <v>2331.6668594216999</v>
      </c>
      <c r="M80">
        <v>189.95121114304499</v>
      </c>
      <c r="N80">
        <v>5.7980789654698599</v>
      </c>
      <c r="O80">
        <v>699.33592945483201</v>
      </c>
      <c r="P80" s="1">
        <v>4.0000179132338903E-6</v>
      </c>
      <c r="Q80">
        <v>429.134406607654</v>
      </c>
      <c r="R80">
        <v>42.883733474247002</v>
      </c>
      <c r="S80">
        <v>0</v>
      </c>
      <c r="T80">
        <v>39533.955708057802</v>
      </c>
      <c r="U80">
        <v>7.5743921007697299</v>
      </c>
      <c r="V80">
        <v>2.83963178434339</v>
      </c>
      <c r="W80">
        <v>0.52504136379558997</v>
      </c>
      <c r="X80">
        <v>4.56337554483272</v>
      </c>
      <c r="Y80">
        <v>47.446115835924203</v>
      </c>
      <c r="Z80">
        <v>0</v>
      </c>
      <c r="AA80">
        <v>722.98655746423901</v>
      </c>
      <c r="AB80">
        <v>614.03814064733695</v>
      </c>
      <c r="AC80">
        <v>25.6681112471869</v>
      </c>
      <c r="AD80">
        <v>1090.9105396498901</v>
      </c>
      <c r="AE80">
        <v>0</v>
      </c>
      <c r="AF80">
        <v>142671.204659151</v>
      </c>
      <c r="AG80">
        <v>167.637996264658</v>
      </c>
      <c r="AH80">
        <v>53.728527233715603</v>
      </c>
      <c r="AI80">
        <v>37.129934116720001</v>
      </c>
      <c r="AJ80">
        <v>263.82394149415501</v>
      </c>
      <c r="AK80">
        <v>570.01856359316503</v>
      </c>
    </row>
    <row r="81" spans="3:37" x14ac:dyDescent="0.35">
      <c r="C81" t="s">
        <v>72</v>
      </c>
      <c r="D81">
        <v>19351.335555985199</v>
      </c>
      <c r="E81">
        <v>0</v>
      </c>
      <c r="F81">
        <v>738.81823957753204</v>
      </c>
      <c r="G81">
        <v>18277.453933465</v>
      </c>
      <c r="H81">
        <v>27.350119481723301</v>
      </c>
      <c r="I81">
        <v>42.116660160188701</v>
      </c>
      <c r="J81">
        <v>2.00953040246864</v>
      </c>
      <c r="K81">
        <v>581.80699992828499</v>
      </c>
      <c r="L81">
        <v>1215.3910013582399</v>
      </c>
      <c r="M81">
        <v>99.260681488720707</v>
      </c>
      <c r="N81">
        <v>3.0977708727114099</v>
      </c>
      <c r="O81">
        <v>365.36530857013298</v>
      </c>
      <c r="P81" s="1">
        <v>2.00000895661694E-6</v>
      </c>
      <c r="Q81">
        <v>224.95904952203301</v>
      </c>
      <c r="R81">
        <v>22.795855612323201</v>
      </c>
      <c r="S81">
        <v>0</v>
      </c>
      <c r="T81">
        <v>2607.0746632598498</v>
      </c>
      <c r="U81">
        <v>4.0285511369927596</v>
      </c>
      <c r="V81">
        <v>1.50410277164075</v>
      </c>
      <c r="W81">
        <v>0.27715724779327</v>
      </c>
      <c r="X81">
        <v>2.43809897659728</v>
      </c>
      <c r="Y81">
        <v>24.990732267647498</v>
      </c>
      <c r="Z81">
        <v>0</v>
      </c>
      <c r="AA81">
        <v>188.92806550158801</v>
      </c>
      <c r="AB81">
        <v>159.588122276734</v>
      </c>
      <c r="AC81">
        <v>6.67830616711373</v>
      </c>
      <c r="AD81">
        <v>283.74422816737803</v>
      </c>
      <c r="AE81">
        <v>0</v>
      </c>
      <c r="AF81">
        <v>120183.793070359</v>
      </c>
      <c r="AG81">
        <v>44.206092353354897</v>
      </c>
      <c r="AH81">
        <v>14.2406168787269</v>
      </c>
      <c r="AI81">
        <v>9.8080121564865301</v>
      </c>
      <c r="AJ81">
        <v>69.777018026890801</v>
      </c>
      <c r="AK81">
        <v>152.41508358215401</v>
      </c>
    </row>
    <row r="82" spans="3:37" x14ac:dyDescent="0.35">
      <c r="C82" t="s">
        <v>73</v>
      </c>
      <c r="D82">
        <v>1530.8488012774701</v>
      </c>
      <c r="E82">
        <v>0</v>
      </c>
      <c r="F82">
        <v>1555.58305807434</v>
      </c>
      <c r="G82">
        <v>9107.06683424523</v>
      </c>
      <c r="H82">
        <v>40.705402290531602</v>
      </c>
      <c r="I82">
        <v>24.330229466274499</v>
      </c>
      <c r="J82">
        <v>2.34883531466392</v>
      </c>
      <c r="K82">
        <v>306.987405188862</v>
      </c>
      <c r="L82">
        <v>580.984619886274</v>
      </c>
      <c r="M82">
        <v>53.8914194436149</v>
      </c>
      <c r="N82">
        <v>4.6262707177745597</v>
      </c>
      <c r="O82">
        <v>200.17749255510699</v>
      </c>
      <c r="P82" s="1">
        <v>3.0000134349254198E-6</v>
      </c>
      <c r="Q82">
        <v>158.47609833857101</v>
      </c>
      <c r="R82">
        <v>24.0396721326631</v>
      </c>
      <c r="S82">
        <v>0</v>
      </c>
      <c r="T82">
        <v>5879.5865285171703</v>
      </c>
      <c r="U82">
        <v>4.4432320039329101</v>
      </c>
      <c r="V82">
        <v>1.11165800481004</v>
      </c>
      <c r="W82">
        <v>0.12079754384420099</v>
      </c>
      <c r="X82">
        <v>3.6607334810360799</v>
      </c>
      <c r="Y82">
        <v>16.7329501566931</v>
      </c>
      <c r="Z82">
        <v>0</v>
      </c>
      <c r="AA82">
        <v>471.61640885098001</v>
      </c>
      <c r="AB82">
        <v>401.772006437112</v>
      </c>
      <c r="AC82">
        <v>16.845098197372302</v>
      </c>
      <c r="AD82">
        <v>712.58141692355605</v>
      </c>
      <c r="AE82">
        <v>0</v>
      </c>
      <c r="AF82">
        <v>105712.074044796</v>
      </c>
      <c r="AG82">
        <v>136.806100867461</v>
      </c>
      <c r="AH82">
        <v>46.698653851494498</v>
      </c>
      <c r="AI82">
        <v>30.9648790510354</v>
      </c>
      <c r="AJ82">
        <v>220.444690883644</v>
      </c>
      <c r="AK82">
        <v>536.07026700578194</v>
      </c>
    </row>
    <row r="83" spans="3:37" x14ac:dyDescent="0.35">
      <c r="C83" t="s">
        <v>74</v>
      </c>
      <c r="D83">
        <v>583.52185506010505</v>
      </c>
      <c r="E83">
        <v>0</v>
      </c>
      <c r="F83">
        <v>195.553482428921</v>
      </c>
      <c r="G83">
        <v>4774.9957979111196</v>
      </c>
      <c r="H83">
        <v>21.747897393357</v>
      </c>
      <c r="I83">
        <v>12.7965055530832</v>
      </c>
      <c r="J83">
        <v>1.2534713698618101</v>
      </c>
      <c r="K83">
        <v>161.18641470952599</v>
      </c>
      <c r="L83">
        <v>304.16655627964599</v>
      </c>
      <c r="M83">
        <v>28.287765910405199</v>
      </c>
      <c r="N83">
        <v>2.4717030689992199</v>
      </c>
      <c r="O83">
        <v>105.072434636249</v>
      </c>
      <c r="P83" s="1">
        <v>2.00000895661694E-6</v>
      </c>
      <c r="Q83">
        <v>83.679141167501697</v>
      </c>
      <c r="R83">
        <v>12.817214466088799</v>
      </c>
      <c r="S83">
        <v>0</v>
      </c>
      <c r="T83">
        <v>375.91012231820201</v>
      </c>
      <c r="U83">
        <v>2.3697196687459101</v>
      </c>
      <c r="V83">
        <v>0.59093766046816898</v>
      </c>
      <c r="W83">
        <v>6.3769287096541394E-2</v>
      </c>
      <c r="X83">
        <v>1.9558398054119599</v>
      </c>
      <c r="Y83">
        <v>8.8568072093216905</v>
      </c>
      <c r="Z83">
        <v>0</v>
      </c>
      <c r="AA83">
        <v>123.24277915045499</v>
      </c>
      <c r="AB83">
        <v>104.45324858229</v>
      </c>
      <c r="AC83">
        <v>4.3853766890436701</v>
      </c>
      <c r="AD83">
        <v>185.349884624667</v>
      </c>
      <c r="AE83">
        <v>0</v>
      </c>
      <c r="AF83">
        <v>134088.36205833699</v>
      </c>
      <c r="AG83">
        <v>36.651082538377302</v>
      </c>
      <c r="AH83">
        <v>12.6087013281831</v>
      </c>
      <c r="AI83">
        <v>8.3184408072558398</v>
      </c>
      <c r="AJ83">
        <v>59.2849595798141</v>
      </c>
      <c r="AK83">
        <v>146.24755852894901</v>
      </c>
    </row>
    <row r="84" spans="3:37" x14ac:dyDescent="0.35">
      <c r="C84" t="s">
        <v>76</v>
      </c>
      <c r="D84">
        <f>SUM(D$78:D$83)</f>
        <v>89441.714878445448</v>
      </c>
      <c r="E84">
        <f t="shared" ref="E84:AK84" si="9">SUM(E$78:E$83)</f>
        <v>0</v>
      </c>
      <c r="F84">
        <f t="shared" si="9"/>
        <v>8755.9873042148029</v>
      </c>
      <c r="G84">
        <f t="shared" si="9"/>
        <v>70682.487776311988</v>
      </c>
      <c r="H84">
        <f t="shared" si="9"/>
        <v>145.5126656476852</v>
      </c>
      <c r="I84">
        <f t="shared" si="9"/>
        <v>167.85857548040173</v>
      </c>
      <c r="J84">
        <f t="shared" si="9"/>
        <v>9.722162137288592</v>
      </c>
      <c r="K84">
        <f t="shared" si="9"/>
        <v>2275.3886202941389</v>
      </c>
      <c r="L84">
        <f t="shared" si="9"/>
        <v>4666.3209738177347</v>
      </c>
      <c r="M84">
        <f t="shared" si="9"/>
        <v>390.67373711151981</v>
      </c>
      <c r="N84">
        <f t="shared" si="9"/>
        <v>16.511182941839284</v>
      </c>
      <c r="O84">
        <f t="shared" si="9"/>
        <v>1440.8930953718657</v>
      </c>
      <c r="P84">
        <f t="shared" si="9"/>
        <v>1.1000049261393191E-5</v>
      </c>
      <c r="Q84">
        <f t="shared" si="9"/>
        <v>939.1643197503596</v>
      </c>
      <c r="R84">
        <f t="shared" si="9"/>
        <v>106.65822990285062</v>
      </c>
      <c r="S84">
        <f t="shared" si="9"/>
        <v>0</v>
      </c>
      <c r="T84">
        <f t="shared" si="9"/>
        <v>60842.61853180758</v>
      </c>
      <c r="U84">
        <f t="shared" si="9"/>
        <v>19.139530168329067</v>
      </c>
      <c r="V84">
        <f t="shared" si="9"/>
        <v>6.3299134979863281</v>
      </c>
      <c r="W84">
        <f t="shared" si="9"/>
        <v>1.0410796870584729</v>
      </c>
      <c r="X84">
        <f t="shared" si="9"/>
        <v>13.032192672405051</v>
      </c>
      <c r="Y84">
        <f t="shared" si="9"/>
        <v>102.71723064518153</v>
      </c>
      <c r="Z84">
        <f t="shared" si="9"/>
        <v>0</v>
      </c>
      <c r="AA84">
        <f t="shared" si="9"/>
        <v>1529.7782991953359</v>
      </c>
      <c r="AB84">
        <f t="shared" si="9"/>
        <v>1299.6149038862138</v>
      </c>
      <c r="AC84">
        <f t="shared" si="9"/>
        <v>54.413363100796893</v>
      </c>
      <c r="AD84">
        <f t="shared" si="9"/>
        <v>2307.381082845829</v>
      </c>
      <c r="AE84">
        <f t="shared" si="9"/>
        <v>0</v>
      </c>
      <c r="AF84">
        <f t="shared" si="9"/>
        <v>547734.12478975777</v>
      </c>
      <c r="AG84">
        <f t="shared" si="9"/>
        <v>396.09653663661823</v>
      </c>
      <c r="AH84">
        <f t="shared" si="9"/>
        <v>131.31640357143016</v>
      </c>
      <c r="AI84">
        <f t="shared" si="9"/>
        <v>88.747308201610238</v>
      </c>
      <c r="AJ84">
        <f t="shared" si="9"/>
        <v>631.36781923427498</v>
      </c>
      <c r="AK84">
        <f>SUM(AK$78:AK$83)</f>
        <v>1455.8831630076024</v>
      </c>
    </row>
    <row r="85" spans="3:37" x14ac:dyDescent="0.35">
      <c r="C85" t="s">
        <v>80</v>
      </c>
      <c r="D85">
        <f>D84-D$12</f>
        <v>0.29997644544346258</v>
      </c>
      <c r="E85">
        <f t="shared" ref="E85:AK85" si="10">E84-E$12</f>
        <v>0</v>
      </c>
      <c r="F85">
        <f t="shared" si="10"/>
        <v>7.7570214813022176E-2</v>
      </c>
      <c r="G85">
        <f t="shared" si="10"/>
        <v>0.72331431199563667</v>
      </c>
      <c r="H85">
        <f t="shared" si="10"/>
        <v>6.5164768520276084E-4</v>
      </c>
      <c r="I85">
        <f t="shared" si="10"/>
        <v>1.1484804017527495E-3</v>
      </c>
      <c r="J85">
        <f t="shared" si="10"/>
        <v>2.6137288593020003E-5</v>
      </c>
      <c r="K85">
        <f t="shared" si="10"/>
        <v>4.2331294139330566E-2</v>
      </c>
      <c r="L85">
        <f t="shared" si="10"/>
        <v>7.9625817744272354E-2</v>
      </c>
      <c r="M85">
        <f t="shared" si="10"/>
        <v>3.5481115198763291E-3</v>
      </c>
      <c r="N85">
        <f t="shared" si="10"/>
        <v>7.3941839282554156E-5</v>
      </c>
      <c r="O85">
        <f t="shared" si="10"/>
        <v>4.2026371865858891E-2</v>
      </c>
      <c r="P85">
        <f t="shared" si="10"/>
        <v>4.9261393190864187E-11</v>
      </c>
      <c r="Q85">
        <f t="shared" si="10"/>
        <v>2.3155750359705962E-2</v>
      </c>
      <c r="R85">
        <f t="shared" si="10"/>
        <v>3.7319028506317409E-3</v>
      </c>
      <c r="S85">
        <f t="shared" si="10"/>
        <v>0</v>
      </c>
      <c r="T85">
        <f t="shared" si="10"/>
        <v>0.41812080757517833</v>
      </c>
      <c r="U85">
        <f t="shared" si="10"/>
        <v>8.6168329076485861E-5</v>
      </c>
      <c r="V85">
        <f t="shared" si="10"/>
        <v>2.8497986337860937E-5</v>
      </c>
      <c r="W85">
        <f t="shared" si="10"/>
        <v>4.6870584740066334E-6</v>
      </c>
      <c r="X85">
        <f t="shared" si="10"/>
        <v>5.8672405051751753E-5</v>
      </c>
      <c r="Y85">
        <f t="shared" si="10"/>
        <v>0.19275364518152571</v>
      </c>
      <c r="Z85">
        <f t="shared" si="10"/>
        <v>0</v>
      </c>
      <c r="AA85">
        <f t="shared" si="10"/>
        <v>7.3696195335969605E-2</v>
      </c>
      <c r="AB85">
        <f t="shared" si="10"/>
        <v>2.6322228480466947E-2</v>
      </c>
      <c r="AC85">
        <f t="shared" si="10"/>
        <v>9.0291007969014458E-3</v>
      </c>
      <c r="AD85">
        <f t="shared" si="10"/>
        <v>0.33312484582893376</v>
      </c>
      <c r="AE85">
        <f t="shared" si="10"/>
        <v>0</v>
      </c>
      <c r="AF85">
        <f t="shared" si="10"/>
        <v>5.9564427578588948</v>
      </c>
      <c r="AG85">
        <f t="shared" si="10"/>
        <v>5.0583636618171113E-2</v>
      </c>
      <c r="AH85">
        <f t="shared" si="10"/>
        <v>1.6781571430158237E-2</v>
      </c>
      <c r="AI85">
        <f t="shared" si="10"/>
        <v>0.24965720161023341</v>
      </c>
      <c r="AJ85">
        <f t="shared" si="10"/>
        <v>0.82413423427510679</v>
      </c>
      <c r="AK85">
        <f t="shared" si="10"/>
        <v>24.633432007602323</v>
      </c>
    </row>
    <row r="86" spans="3:37" x14ac:dyDescent="0.35">
      <c r="C86" t="s">
        <v>78</v>
      </c>
      <c r="D86">
        <f>(D85/D$12)*100</f>
        <v>3.353887522599498E-4</v>
      </c>
      <c r="E86" t="e">
        <f t="shared" ref="E86:AK86" si="11">(E85/E$12)*100</f>
        <v>#DIV/0!</v>
      </c>
      <c r="F86">
        <f t="shared" si="11"/>
        <v>8.859183930575485E-4</v>
      </c>
      <c r="G86">
        <f t="shared" si="11"/>
        <v>1.02333935421845E-3</v>
      </c>
      <c r="H86">
        <f t="shared" si="11"/>
        <v>4.4783084728850008E-4</v>
      </c>
      <c r="I86">
        <f t="shared" si="11"/>
        <v>6.8419993221554003E-4</v>
      </c>
      <c r="J86">
        <f t="shared" si="11"/>
        <v>2.6884306692500504E-4</v>
      </c>
      <c r="K86">
        <f t="shared" si="11"/>
        <v>1.8604330401916494E-3</v>
      </c>
      <c r="L86">
        <f t="shared" si="11"/>
        <v>1.7064230460004169E-3</v>
      </c>
      <c r="M86">
        <f t="shared" si="11"/>
        <v>9.0821148369637443E-4</v>
      </c>
      <c r="N86">
        <f t="shared" si="11"/>
        <v>4.4783084699249548E-4</v>
      </c>
      <c r="O86">
        <f t="shared" si="11"/>
        <v>2.9167741739627982E-3</v>
      </c>
      <c r="P86">
        <f t="shared" si="11"/>
        <v>4.4783084718967445E-4</v>
      </c>
      <c r="Q86">
        <f t="shared" si="11"/>
        <v>2.4656304342023246E-3</v>
      </c>
      <c r="R86">
        <f t="shared" si="11"/>
        <v>3.4990580993890588E-3</v>
      </c>
      <c r="S86" t="e">
        <f t="shared" si="11"/>
        <v>#DIV/0!</v>
      </c>
      <c r="T86">
        <f t="shared" si="11"/>
        <v>6.8722170590592888E-4</v>
      </c>
      <c r="U86">
        <f t="shared" si="11"/>
        <v>4.5021333470546948E-4</v>
      </c>
      <c r="V86">
        <f t="shared" si="11"/>
        <v>4.502133346476434E-4</v>
      </c>
      <c r="W86">
        <f t="shared" si="11"/>
        <v>4.5021333467873485E-4</v>
      </c>
      <c r="X86">
        <f t="shared" si="11"/>
        <v>4.5021333460622612E-4</v>
      </c>
      <c r="Y86">
        <f t="shared" si="11"/>
        <v>0.18800744058565225</v>
      </c>
      <c r="Z86" t="e">
        <f t="shared" si="11"/>
        <v>#DIV/0!</v>
      </c>
      <c r="AA86">
        <f t="shared" si="11"/>
        <v>4.8176749413866805E-3</v>
      </c>
      <c r="AB86">
        <f t="shared" si="11"/>
        <v>2.0254278047665483E-3</v>
      </c>
      <c r="AC86">
        <f t="shared" si="11"/>
        <v>1.659628954726557E-2</v>
      </c>
      <c r="AD86">
        <f t="shared" si="11"/>
        <v>1.4439441740852349E-2</v>
      </c>
      <c r="AE86" t="e">
        <f t="shared" si="11"/>
        <v>#DIV/0!</v>
      </c>
      <c r="AF86">
        <f t="shared" si="11"/>
        <v>1.0874815468839161E-3</v>
      </c>
      <c r="AG86">
        <f t="shared" si="11"/>
        <v>1.277216349138432E-2</v>
      </c>
      <c r="AH86">
        <f t="shared" si="11"/>
        <v>1.2781126993768679E-2</v>
      </c>
      <c r="AI86">
        <f t="shared" si="11"/>
        <v>0.28210602065611146</v>
      </c>
      <c r="AJ86">
        <f t="shared" si="11"/>
        <v>0.13070216289218836</v>
      </c>
      <c r="AK86">
        <f t="shared" si="11"/>
        <v>1.7211134768487388</v>
      </c>
    </row>
    <row r="87" spans="3:37" x14ac:dyDescent="0.35">
      <c r="C87" t="s">
        <v>79</v>
      </c>
      <c r="D87">
        <f>SUM(D85:AK85)</f>
        <v>34.08143668636869</v>
      </c>
    </row>
    <row r="88" spans="3:37" x14ac:dyDescent="0.35">
      <c r="C88" t="s">
        <v>83</v>
      </c>
      <c r="D88">
        <f>(D87/D13)*100</f>
        <v>4.283641011346837E-3</v>
      </c>
    </row>
    <row r="92" spans="3:37" x14ac:dyDescent="0.35">
      <c r="F92" s="1"/>
    </row>
    <row r="107" spans="6:6" x14ac:dyDescent="0.35">
      <c r="F107" s="1"/>
    </row>
    <row r="112" spans="6:6" x14ac:dyDescent="0.35">
      <c r="F112" s="1"/>
    </row>
    <row r="139" spans="6:6" x14ac:dyDescent="0.35">
      <c r="F1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DD1C-CF68-4868-8C16-B5792F33897D}">
  <dimension ref="A1:X37"/>
  <sheetViews>
    <sheetView topLeftCell="E1" zoomScale="62" workbookViewId="0">
      <selection activeCell="P3" sqref="P3"/>
    </sheetView>
  </sheetViews>
  <sheetFormatPr defaultRowHeight="14.5" x14ac:dyDescent="0.35"/>
  <cols>
    <col min="3" max="3" width="35.08984375" customWidth="1"/>
    <col min="4" max="4" width="29.36328125" customWidth="1"/>
    <col min="5" max="5" width="14.26953125" bestFit="1" customWidth="1"/>
    <col min="6" max="6" width="13.1796875" bestFit="1" customWidth="1"/>
    <col min="7" max="7" width="13.26953125" bestFit="1" customWidth="1"/>
    <col min="8" max="8" width="13.1796875" bestFit="1" customWidth="1"/>
    <col min="11" max="11" width="8.54296875" customWidth="1"/>
    <col min="12" max="12" width="46.6328125" customWidth="1"/>
    <col min="13" max="13" width="12.81640625" bestFit="1" customWidth="1"/>
    <col min="14" max="14" width="9.08984375" bestFit="1" customWidth="1"/>
    <col min="15" max="15" width="12.26953125" bestFit="1" customWidth="1"/>
    <col min="16" max="16" width="12" bestFit="1" customWidth="1"/>
    <col min="17" max="18" width="12.81640625" bestFit="1" customWidth="1"/>
    <col min="24" max="24" width="12.81640625" bestFit="1" customWidth="1"/>
    <col min="25" max="25" width="12.453125" bestFit="1" customWidth="1"/>
  </cols>
  <sheetData>
    <row r="1" spans="1:24" x14ac:dyDescent="0.35">
      <c r="C1" t="s">
        <v>66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L1" t="s">
        <v>65</v>
      </c>
      <c r="M1" t="s">
        <v>64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V1" t="s">
        <v>1</v>
      </c>
      <c r="W1" t="s">
        <v>2</v>
      </c>
      <c r="X1" t="s">
        <v>63</v>
      </c>
    </row>
    <row r="2" spans="1:24" x14ac:dyDescent="0.35">
      <c r="A2" t="s">
        <v>40</v>
      </c>
      <c r="B2" t="s">
        <v>4</v>
      </c>
      <c r="C2" t="s">
        <v>5</v>
      </c>
      <c r="D2">
        <v>-8777250443.0898399</v>
      </c>
      <c r="E2">
        <v>-13384955593.1464</v>
      </c>
      <c r="F2">
        <v>18758035.200683501</v>
      </c>
      <c r="G2">
        <v>310651.029296875</v>
      </c>
      <c r="H2">
        <v>4038120.53735351</v>
      </c>
      <c r="J2" t="s">
        <v>40</v>
      </c>
      <c r="K2" t="s">
        <v>4</v>
      </c>
      <c r="L2" t="s">
        <v>5</v>
      </c>
      <c r="M2">
        <v>814253612872.172</v>
      </c>
      <c r="N2">
        <f>(D2/$M2)*100</f>
        <v>-1.0779504449638546</v>
      </c>
      <c r="O2">
        <f t="shared" ref="O2:O16" si="0">(E2/$M2)*100</f>
        <v>-1.6438312807643234</v>
      </c>
      <c r="P2">
        <f>(F2/$M2)*100</f>
        <v>2.3037091766184509E-3</v>
      </c>
      <c r="Q2">
        <f>(G2/$M2)*100</f>
        <v>3.8151630448539803E-5</v>
      </c>
      <c r="R2">
        <f>(H2/$M2)*100</f>
        <v>4.9592909058267156E-4</v>
      </c>
      <c r="V2" t="s">
        <v>4</v>
      </c>
      <c r="W2" t="s">
        <v>5</v>
      </c>
      <c r="X2">
        <v>1204015952261.5801</v>
      </c>
    </row>
    <row r="3" spans="1:24" x14ac:dyDescent="0.35">
      <c r="A3" t="s">
        <v>40</v>
      </c>
      <c r="B3" t="s">
        <v>4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J3" t="s">
        <v>40</v>
      </c>
      <c r="K3" t="s">
        <v>4</v>
      </c>
      <c r="L3" t="s">
        <v>6</v>
      </c>
      <c r="M3">
        <v>0</v>
      </c>
      <c r="N3" t="e">
        <f t="shared" ref="N3:N35" si="1">(D3/$M3)*100</f>
        <v>#DIV/0!</v>
      </c>
      <c r="O3" t="e">
        <f t="shared" si="0"/>
        <v>#DIV/0!</v>
      </c>
      <c r="P3" t="e">
        <f>(F3/$M3)*100</f>
        <v>#DIV/0!</v>
      </c>
      <c r="Q3" t="e">
        <f>(G3/$M3)*100</f>
        <v>#DIV/0!</v>
      </c>
      <c r="R3" t="e">
        <f>(H3/$M3)*100</f>
        <v>#DIV/0!</v>
      </c>
      <c r="V3" t="s">
        <v>4</v>
      </c>
      <c r="W3" t="s">
        <v>6</v>
      </c>
      <c r="X3">
        <v>0</v>
      </c>
    </row>
    <row r="4" spans="1:24" x14ac:dyDescent="0.35">
      <c r="A4" t="s">
        <v>40</v>
      </c>
      <c r="B4" t="s">
        <v>4</v>
      </c>
      <c r="C4" t="s">
        <v>7</v>
      </c>
      <c r="D4">
        <v>-77056202.007018998</v>
      </c>
      <c r="E4">
        <v>-119001226.134094</v>
      </c>
      <c r="F4">
        <v>104620436.57434</v>
      </c>
      <c r="G4">
        <v>1712990.4953002899</v>
      </c>
      <c r="H4">
        <v>4679205.3650512602</v>
      </c>
      <c r="J4" t="s">
        <v>40</v>
      </c>
      <c r="K4" t="s">
        <v>4</v>
      </c>
      <c r="L4" t="s">
        <v>7</v>
      </c>
      <c r="M4">
        <v>8614600698.3796501</v>
      </c>
      <c r="N4">
        <f t="shared" si="1"/>
        <v>-0.89448373412725624</v>
      </c>
      <c r="O4">
        <f t="shared" si="0"/>
        <v>-1.3813899250893584</v>
      </c>
      <c r="P4">
        <f>(F4/$M4)*100</f>
        <v>1.214454856787714</v>
      </c>
      <c r="Q4">
        <f>(G4/$M4)*100</f>
        <v>1.9884734711180428E-2</v>
      </c>
      <c r="R4">
        <f>(H4/$M4)*100</f>
        <v>5.4317147467222576E-2</v>
      </c>
      <c r="V4" t="s">
        <v>4</v>
      </c>
      <c r="W4" t="s">
        <v>7</v>
      </c>
      <c r="X4">
        <v>528180344335.17401</v>
      </c>
    </row>
    <row r="5" spans="1:24" x14ac:dyDescent="0.35">
      <c r="A5" t="s">
        <v>40</v>
      </c>
      <c r="B5" t="s">
        <v>4</v>
      </c>
      <c r="C5" t="s">
        <v>8</v>
      </c>
      <c r="D5">
        <v>-66311305.4851074</v>
      </c>
      <c r="E5">
        <v>-102005270.718109</v>
      </c>
      <c r="F5">
        <v>18086145.8769226</v>
      </c>
      <c r="G5">
        <v>195299.432098388</v>
      </c>
      <c r="H5">
        <v>2777021.9432373</v>
      </c>
      <c r="J5" t="s">
        <v>40</v>
      </c>
      <c r="K5" t="s">
        <v>4</v>
      </c>
      <c r="L5" t="s">
        <v>8</v>
      </c>
      <c r="M5">
        <v>832043246574.90503</v>
      </c>
      <c r="N5">
        <f t="shared" si="1"/>
        <v>-7.9696945751410175E-3</v>
      </c>
      <c r="O5">
        <f t="shared" si="0"/>
        <v>-1.2259611641343444E-2</v>
      </c>
      <c r="P5">
        <f>(F5/$M5)*100</f>
        <v>2.1737026231958469E-3</v>
      </c>
      <c r="Q5">
        <f>(G5/$M5)*100</f>
        <v>2.3472269368489619E-5</v>
      </c>
      <c r="R5">
        <f>(H5/$M5)*100</f>
        <v>3.3375932737497407E-4</v>
      </c>
      <c r="V5" t="s">
        <v>4</v>
      </c>
      <c r="W5" t="s">
        <v>8</v>
      </c>
      <c r="X5">
        <v>271371402827.19</v>
      </c>
    </row>
    <row r="6" spans="1:24" x14ac:dyDescent="0.35">
      <c r="A6" t="s">
        <v>40</v>
      </c>
      <c r="B6" t="s">
        <v>4</v>
      </c>
      <c r="C6" t="s">
        <v>9</v>
      </c>
      <c r="D6">
        <v>-48330.700961470597</v>
      </c>
      <c r="E6">
        <v>-74034.037560433106</v>
      </c>
      <c r="F6">
        <v>6457.9948837161</v>
      </c>
      <c r="G6">
        <v>76.772855073213506</v>
      </c>
      <c r="H6">
        <v>1053.60399779677</v>
      </c>
      <c r="J6" t="s">
        <v>40</v>
      </c>
      <c r="K6" t="s">
        <v>4</v>
      </c>
      <c r="L6" t="s">
        <v>9</v>
      </c>
      <c r="M6">
        <v>95655536.0470431</v>
      </c>
      <c r="N6">
        <f t="shared" si="1"/>
        <v>-5.052577504526419E-2</v>
      </c>
      <c r="O6">
        <f t="shared" si="0"/>
        <v>-7.7396500631205914E-2</v>
      </c>
      <c r="P6">
        <f>(F6/$M6)*100</f>
        <v>6.7513028002269288E-3</v>
      </c>
      <c r="Q6">
        <f>(G6/$M6)*100</f>
        <v>8.025970920852595E-5</v>
      </c>
      <c r="R6">
        <f>(H6/$M6)*100</f>
        <v>1.1014563728738197E-3</v>
      </c>
      <c r="V6" t="s">
        <v>4</v>
      </c>
      <c r="W6" t="s">
        <v>9</v>
      </c>
      <c r="X6">
        <v>235269348.322997</v>
      </c>
    </row>
    <row r="7" spans="1:24" x14ac:dyDescent="0.35">
      <c r="A7" t="s">
        <v>40</v>
      </c>
      <c r="B7" t="s">
        <v>4</v>
      </c>
      <c r="C7" t="s">
        <v>10</v>
      </c>
      <c r="D7">
        <v>-200364.321679115</v>
      </c>
      <c r="E7">
        <v>-308994.81483149499</v>
      </c>
      <c r="F7">
        <v>128153.932888269</v>
      </c>
      <c r="G7">
        <v>2121.05810165405</v>
      </c>
      <c r="H7">
        <v>10811.362305164301</v>
      </c>
      <c r="J7" t="s">
        <v>40</v>
      </c>
      <c r="K7" t="s">
        <v>4</v>
      </c>
      <c r="L7" t="s">
        <v>10</v>
      </c>
      <c r="M7">
        <v>540344918.59602201</v>
      </c>
      <c r="N7">
        <f t="shared" si="1"/>
        <v>-3.7080819081212343E-2</v>
      </c>
      <c r="O7">
        <f t="shared" si="0"/>
        <v>-5.7184735933920885E-2</v>
      </c>
      <c r="P7">
        <f>(F7/$M7)*100</f>
        <v>2.3717060802801906E-2</v>
      </c>
      <c r="Q7">
        <f>(G7/$M7)*100</f>
        <v>3.9253780847337189E-4</v>
      </c>
      <c r="R7">
        <f>(H7/$M7)*100</f>
        <v>2.0008261266258333E-3</v>
      </c>
      <c r="V7" t="s">
        <v>4</v>
      </c>
      <c r="W7" t="s">
        <v>10</v>
      </c>
      <c r="X7">
        <v>1580157460.6633999</v>
      </c>
    </row>
    <row r="8" spans="1:24" x14ac:dyDescent="0.35">
      <c r="A8" t="s">
        <v>40</v>
      </c>
      <c r="B8" t="s">
        <v>4</v>
      </c>
      <c r="C8" t="s">
        <v>11</v>
      </c>
      <c r="D8">
        <v>-59226.465970158497</v>
      </c>
      <c r="E8">
        <v>-90975.310077309594</v>
      </c>
      <c r="F8">
        <v>11340.202854871701</v>
      </c>
      <c r="G8">
        <v>246.99487960338499</v>
      </c>
      <c r="H8">
        <v>2071.2982279062198</v>
      </c>
      <c r="J8" t="s">
        <v>40</v>
      </c>
      <c r="K8" t="s">
        <v>4</v>
      </c>
      <c r="L8" t="s">
        <v>11</v>
      </c>
      <c r="M8">
        <v>51059557.801906101</v>
      </c>
      <c r="N8">
        <f t="shared" si="1"/>
        <v>-0.11599486662210677</v>
      </c>
      <c r="O8">
        <f t="shared" si="0"/>
        <v>-0.17817488829469141</v>
      </c>
      <c r="P8">
        <f>(F8/$M8)*100</f>
        <v>2.2209755319205604E-2</v>
      </c>
      <c r="Q8">
        <f>(G8/$M8)*100</f>
        <v>4.8373877533691533E-4</v>
      </c>
      <c r="R8">
        <f>(H8/$M8)*100</f>
        <v>4.0566317396287686E-3</v>
      </c>
      <c r="V8" t="s">
        <v>4</v>
      </c>
      <c r="W8" t="s">
        <v>11</v>
      </c>
      <c r="X8">
        <v>770450887.05532801</v>
      </c>
    </row>
    <row r="9" spans="1:24" x14ac:dyDescent="0.35">
      <c r="A9" t="s">
        <v>40</v>
      </c>
      <c r="B9" t="s">
        <v>4</v>
      </c>
      <c r="C9" t="s">
        <v>12</v>
      </c>
      <c r="D9">
        <v>-2317426.2009630199</v>
      </c>
      <c r="E9">
        <v>-3573382.43533039</v>
      </c>
      <c r="F9">
        <v>219838.41348457299</v>
      </c>
      <c r="G9">
        <v>17093.246097564599</v>
      </c>
      <c r="H9">
        <v>123586.255788803</v>
      </c>
      <c r="J9" t="s">
        <v>40</v>
      </c>
      <c r="K9" t="s">
        <v>4</v>
      </c>
      <c r="L9" t="s">
        <v>12</v>
      </c>
      <c r="M9">
        <v>18359197675.315102</v>
      </c>
      <c r="N9">
        <f t="shared" si="1"/>
        <v>-1.2622698670971445E-2</v>
      </c>
      <c r="O9">
        <f t="shared" si="0"/>
        <v>-1.9463717851543091E-2</v>
      </c>
      <c r="P9">
        <f>(F9/$M9)*100</f>
        <v>1.1974293069470961E-3</v>
      </c>
      <c r="Q9">
        <f>(G9/$M9)*100</f>
        <v>9.3104537572180287E-5</v>
      </c>
      <c r="R9">
        <f>(H9/$M9)*100</f>
        <v>6.7315717154116795E-4</v>
      </c>
      <c r="V9" t="s">
        <v>4</v>
      </c>
      <c r="W9" t="s">
        <v>12</v>
      </c>
      <c r="X9">
        <v>6642999363.8757801</v>
      </c>
    </row>
    <row r="10" spans="1:24" x14ac:dyDescent="0.35">
      <c r="A10" t="s">
        <v>40</v>
      </c>
      <c r="B10" t="s">
        <v>4</v>
      </c>
      <c r="C10" t="s">
        <v>14</v>
      </c>
      <c r="D10">
        <v>-1389644.58964204</v>
      </c>
      <c r="E10">
        <v>-2138690.1242689998</v>
      </c>
      <c r="F10">
        <v>233483.815279006</v>
      </c>
      <c r="G10">
        <v>3250.2666296958901</v>
      </c>
      <c r="H10">
        <v>61398.357673168102</v>
      </c>
      <c r="J10" t="s">
        <v>40</v>
      </c>
      <c r="K10" t="s">
        <v>4</v>
      </c>
      <c r="L10" t="s">
        <v>14</v>
      </c>
      <c r="M10">
        <v>14821028208.8613</v>
      </c>
      <c r="N10">
        <f t="shared" si="1"/>
        <v>-9.3761685765579323E-3</v>
      </c>
      <c r="O10">
        <f t="shared" si="0"/>
        <v>-1.443010629309986E-2</v>
      </c>
      <c r="P10">
        <f>(F10/$M10)*100</f>
        <v>1.5753550427723298E-3</v>
      </c>
      <c r="Q10">
        <f>(G10/$M10)*100</f>
        <v>2.1930102175722183E-5</v>
      </c>
      <c r="R10">
        <f>(H10/$M10)*100</f>
        <v>4.1426516978396161E-4</v>
      </c>
      <c r="V10" t="s">
        <v>4</v>
      </c>
      <c r="W10" t="s">
        <v>14</v>
      </c>
      <c r="X10">
        <v>3598135030.5116701</v>
      </c>
    </row>
    <row r="11" spans="1:24" x14ac:dyDescent="0.35">
      <c r="A11" t="s">
        <v>40</v>
      </c>
      <c r="B11" t="s">
        <v>4</v>
      </c>
      <c r="C11" t="s">
        <v>15</v>
      </c>
      <c r="D11">
        <v>-6296941.4043273898</v>
      </c>
      <c r="E11">
        <v>-9644757.4648342095</v>
      </c>
      <c r="F11">
        <v>3841685.3154716399</v>
      </c>
      <c r="G11">
        <v>20758.630659103299</v>
      </c>
      <c r="H11">
        <v>134040.337696075</v>
      </c>
      <c r="J11" t="s">
        <v>40</v>
      </c>
      <c r="K11" t="s">
        <v>4</v>
      </c>
      <c r="L11" t="s">
        <v>15</v>
      </c>
      <c r="M11">
        <v>1252872803.5481601</v>
      </c>
      <c r="N11">
        <f t="shared" si="1"/>
        <v>-0.50260021500142149</v>
      </c>
      <c r="O11">
        <f t="shared" si="0"/>
        <v>-0.7698113836871604</v>
      </c>
      <c r="P11">
        <f>(F11/$M11)*100</f>
        <v>0.30663011477237856</v>
      </c>
      <c r="Q11">
        <f>(G11/$M11)*100</f>
        <v>1.6568825343095048E-3</v>
      </c>
      <c r="R11">
        <f>(H11/$M11)*100</f>
        <v>1.0698638945347857E-2</v>
      </c>
      <c r="V11" t="s">
        <v>4</v>
      </c>
      <c r="W11" t="s">
        <v>15</v>
      </c>
      <c r="X11">
        <v>14758848292.0306</v>
      </c>
    </row>
    <row r="12" spans="1:24" x14ac:dyDescent="0.35">
      <c r="A12" t="s">
        <v>40</v>
      </c>
      <c r="B12" t="s">
        <v>4</v>
      </c>
      <c r="C12" t="s">
        <v>16</v>
      </c>
      <c r="D12">
        <v>-49992.442307412603</v>
      </c>
      <c r="E12">
        <v>-76579.529737561897</v>
      </c>
      <c r="F12">
        <v>6680.0383654236703</v>
      </c>
      <c r="G12">
        <v>79.412515163421602</v>
      </c>
      <c r="H12">
        <v>1089.82977670431</v>
      </c>
      <c r="J12" t="s">
        <v>40</v>
      </c>
      <c r="K12" t="s">
        <v>4</v>
      </c>
      <c r="L12" t="s">
        <v>16</v>
      </c>
      <c r="M12">
        <v>98944452.497021794</v>
      </c>
      <c r="N12">
        <f t="shared" si="1"/>
        <v>-5.0525765766319612E-2</v>
      </c>
      <c r="O12">
        <f t="shared" si="0"/>
        <v>-7.7396486417332919E-2</v>
      </c>
      <c r="P12">
        <f>(F12/$M12)*100</f>
        <v>6.7513015604636724E-3</v>
      </c>
      <c r="Q12">
        <f>(G12/$M12)*100</f>
        <v>8.0259694363169981E-5</v>
      </c>
      <c r="R12">
        <f>(H12/$M12)*100</f>
        <v>1.1014561698010443E-3</v>
      </c>
      <c r="V12" t="s">
        <v>4</v>
      </c>
      <c r="W12" t="s">
        <v>16</v>
      </c>
      <c r="X12">
        <v>243358550.31777599</v>
      </c>
    </row>
    <row r="13" spans="1:24" x14ac:dyDescent="0.35">
      <c r="A13" t="s">
        <v>40</v>
      </c>
      <c r="B13" t="s">
        <v>4</v>
      </c>
      <c r="C13" t="s">
        <v>17</v>
      </c>
      <c r="D13">
        <v>-14894752.671768099</v>
      </c>
      <c r="E13">
        <v>-23822469.708786</v>
      </c>
      <c r="F13">
        <v>3668058.8243865902</v>
      </c>
      <c r="G13">
        <v>107864.93475341699</v>
      </c>
      <c r="H13">
        <v>3454363.3489379799</v>
      </c>
      <c r="J13" t="s">
        <v>40</v>
      </c>
      <c r="K13" t="s">
        <v>4</v>
      </c>
      <c r="L13" t="s">
        <v>17</v>
      </c>
      <c r="M13">
        <v>18007026999.014</v>
      </c>
      <c r="N13">
        <f t="shared" si="1"/>
        <v>-8.2716334420910698E-2</v>
      </c>
      <c r="O13">
        <f t="shared" si="0"/>
        <v>-0.1322954072878906</v>
      </c>
      <c r="P13">
        <f>(F13/$M13)*100</f>
        <v>2.0370152299918471E-2</v>
      </c>
      <c r="Q13">
        <f>(G13/$M13)*100</f>
        <v>5.9901578844371857E-4</v>
      </c>
      <c r="R13">
        <f>(H13/$M13)*100</f>
        <v>1.9183418501716738E-2</v>
      </c>
      <c r="V13" t="s">
        <v>4</v>
      </c>
      <c r="W13" t="s">
        <v>17</v>
      </c>
      <c r="X13">
        <v>118434403858.146</v>
      </c>
    </row>
    <row r="14" spans="1:24" x14ac:dyDescent="0.35">
      <c r="A14" t="s">
        <v>40</v>
      </c>
      <c r="B14" t="s">
        <v>4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J14" t="s">
        <v>40</v>
      </c>
      <c r="K14" t="s">
        <v>4</v>
      </c>
      <c r="L14" t="s">
        <v>18</v>
      </c>
      <c r="M14">
        <v>134760.63100509101</v>
      </c>
      <c r="N14">
        <f t="shared" si="1"/>
        <v>0</v>
      </c>
      <c r="O14">
        <f t="shared" si="0"/>
        <v>0</v>
      </c>
      <c r="P14">
        <f>(F14/$M14)*100</f>
        <v>0</v>
      </c>
      <c r="Q14">
        <f>(G14/$M14)*100</f>
        <v>0</v>
      </c>
      <c r="R14">
        <f>(H14/$M14)*100</f>
        <v>0</v>
      </c>
      <c r="V14" t="s">
        <v>4</v>
      </c>
      <c r="W14" t="s">
        <v>18</v>
      </c>
      <c r="X14">
        <v>0</v>
      </c>
    </row>
    <row r="15" spans="1:24" x14ac:dyDescent="0.35">
      <c r="A15" t="s">
        <v>40</v>
      </c>
      <c r="B15" t="s">
        <v>4</v>
      </c>
      <c r="C15" t="s">
        <v>19</v>
      </c>
      <c r="D15">
        <v>-5528456.0914840698</v>
      </c>
      <c r="E15">
        <v>-8750739.3245162908</v>
      </c>
      <c r="F15">
        <v>58507935.766464204</v>
      </c>
      <c r="G15">
        <v>81981.415321350098</v>
      </c>
      <c r="H15">
        <v>997868.75457763602</v>
      </c>
      <c r="J15" t="s">
        <v>40</v>
      </c>
      <c r="K15" t="s">
        <v>4</v>
      </c>
      <c r="L15" t="s">
        <v>19</v>
      </c>
      <c r="M15">
        <v>5718540837.5508699</v>
      </c>
      <c r="N15">
        <f t="shared" si="1"/>
        <v>-9.6675992154876184E-2</v>
      </c>
      <c r="O15">
        <f t="shared" si="0"/>
        <v>-0.15302398938999354</v>
      </c>
      <c r="P15">
        <f>(F15/$M15)*100</f>
        <v>1.0231270078945858</v>
      </c>
      <c r="Q15">
        <f>(G15/$M15)*100</f>
        <v>1.4336072374095522E-3</v>
      </c>
      <c r="R15">
        <f>(H15/$M15)*100</f>
        <v>1.7449709338877472E-2</v>
      </c>
      <c r="V15" t="s">
        <v>4</v>
      </c>
      <c r="W15" t="s">
        <v>19</v>
      </c>
      <c r="X15">
        <v>40472138258.884499</v>
      </c>
    </row>
    <row r="16" spans="1:24" x14ac:dyDescent="0.35">
      <c r="A16" t="s">
        <v>40</v>
      </c>
      <c r="B16" t="s">
        <v>4</v>
      </c>
      <c r="C16" t="s">
        <v>20</v>
      </c>
      <c r="D16">
        <v>-1979524.2283058099</v>
      </c>
      <c r="E16">
        <v>-3192034.60853195</v>
      </c>
      <c r="F16">
        <v>784381194.94669294</v>
      </c>
      <c r="G16">
        <v>26549.577583312901</v>
      </c>
      <c r="H16">
        <v>539967.75164794899</v>
      </c>
      <c r="J16" t="s">
        <v>40</v>
      </c>
      <c r="K16" t="s">
        <v>4</v>
      </c>
      <c r="L16" t="s">
        <v>20</v>
      </c>
      <c r="M16">
        <v>3873812455.1536102</v>
      </c>
      <c r="N16">
        <f t="shared" si="1"/>
        <v>-5.1100156531127539E-2</v>
      </c>
      <c r="O16">
        <f t="shared" si="0"/>
        <v>-8.2400339342328197E-2</v>
      </c>
      <c r="P16">
        <f>(F16/$M16)*100</f>
        <v>20.248300712213737</v>
      </c>
      <c r="Q16">
        <f>(G16/$M16)*100</f>
        <v>6.8536042698691044E-4</v>
      </c>
      <c r="R16">
        <f>(H16/$M16)*100</f>
        <v>1.3938923422314656E-2</v>
      </c>
      <c r="V16" t="s">
        <v>4</v>
      </c>
      <c r="W16" t="s">
        <v>20</v>
      </c>
      <c r="X16">
        <v>15432342935.861601</v>
      </c>
    </row>
    <row r="17" spans="1:24" x14ac:dyDescent="0.35">
      <c r="A17" t="s">
        <v>40</v>
      </c>
      <c r="B17" t="s">
        <v>4</v>
      </c>
      <c r="C17" t="s">
        <v>21</v>
      </c>
      <c r="D17">
        <v>0</v>
      </c>
      <c r="E17">
        <v>0</v>
      </c>
      <c r="F17">
        <v>0</v>
      </c>
      <c r="G17">
        <v>0</v>
      </c>
      <c r="H17">
        <v>0</v>
      </c>
      <c r="J17" t="s">
        <v>40</v>
      </c>
      <c r="K17" t="s">
        <v>4</v>
      </c>
      <c r="L17" t="s">
        <v>21</v>
      </c>
      <c r="M17">
        <v>0</v>
      </c>
      <c r="N17" t="e">
        <f t="shared" si="1"/>
        <v>#DIV/0!</v>
      </c>
      <c r="O17" t="e">
        <f t="shared" ref="O17:O35" si="2">(E17/$M17)*100</f>
        <v>#DIV/0!</v>
      </c>
      <c r="P17" t="e">
        <f t="shared" ref="P17:P35" si="3">(F17/$M17)*100</f>
        <v>#DIV/0!</v>
      </c>
      <c r="Q17" t="e">
        <f t="shared" ref="Q17:Q35" si="4">(G17/$M17)*100</f>
        <v>#DIV/0!</v>
      </c>
      <c r="R17" t="e">
        <f t="shared" ref="R17:R35" si="5">(H17/$M17)*100</f>
        <v>#DIV/0!</v>
      </c>
      <c r="V17" t="s">
        <v>4</v>
      </c>
      <c r="W17" t="s">
        <v>21</v>
      </c>
      <c r="X17">
        <v>0</v>
      </c>
    </row>
    <row r="18" spans="1:24" x14ac:dyDescent="0.35">
      <c r="A18" t="s">
        <v>40</v>
      </c>
      <c r="B18" t="s">
        <v>4</v>
      </c>
      <c r="C18" t="s">
        <v>22</v>
      </c>
      <c r="D18">
        <v>-1088669.5450935301</v>
      </c>
      <c r="E18">
        <v>-1722321.92476272</v>
      </c>
      <c r="F18">
        <v>416534.93512344302</v>
      </c>
      <c r="G18">
        <v>5895.2860450744602</v>
      </c>
      <c r="H18">
        <v>193762.58241653399</v>
      </c>
      <c r="J18" t="s">
        <v>40</v>
      </c>
      <c r="K18" t="s">
        <v>4</v>
      </c>
      <c r="L18" t="s">
        <v>22</v>
      </c>
      <c r="M18">
        <v>292691508473.66803</v>
      </c>
      <c r="N18">
        <f t="shared" si="1"/>
        <v>-3.7195118873476721E-4</v>
      </c>
      <c r="O18">
        <f t="shared" si="2"/>
        <v>-5.8844273745566099E-4</v>
      </c>
      <c r="P18">
        <f t="shared" si="3"/>
        <v>1.4231193016004992E-4</v>
      </c>
      <c r="Q18">
        <f t="shared" si="4"/>
        <v>2.0141636755426506E-6</v>
      </c>
      <c r="R18">
        <f t="shared" si="5"/>
        <v>6.6200274625994427E-5</v>
      </c>
      <c r="V18" t="s">
        <v>4</v>
      </c>
      <c r="W18" t="s">
        <v>22</v>
      </c>
      <c r="X18">
        <v>28195255225.858501</v>
      </c>
    </row>
    <row r="19" spans="1:24" x14ac:dyDescent="0.35">
      <c r="A19" t="s">
        <v>40</v>
      </c>
      <c r="B19" t="s">
        <v>4</v>
      </c>
      <c r="C19" t="s">
        <v>23</v>
      </c>
      <c r="D19">
        <v>-1757771.1200723599</v>
      </c>
      <c r="E19">
        <v>-2692544.9936819002</v>
      </c>
      <c r="F19">
        <v>234987.60896587299</v>
      </c>
      <c r="G19">
        <v>2868.63772010803</v>
      </c>
      <c r="H19">
        <v>38170.762902259798</v>
      </c>
      <c r="J19" t="s">
        <v>40</v>
      </c>
      <c r="K19" t="s">
        <v>4</v>
      </c>
      <c r="L19" t="s">
        <v>23</v>
      </c>
      <c r="M19">
        <v>3440352911.1451402</v>
      </c>
      <c r="N19">
        <f t="shared" si="1"/>
        <v>-5.1092756047729893E-2</v>
      </c>
      <c r="O19">
        <f t="shared" si="2"/>
        <v>-7.8263627692359963E-2</v>
      </c>
      <c r="P19">
        <f t="shared" si="3"/>
        <v>6.8303344172809324E-3</v>
      </c>
      <c r="Q19">
        <f t="shared" si="4"/>
        <v>8.3382077193737319E-5</v>
      </c>
      <c r="R19">
        <f t="shared" si="5"/>
        <v>1.1095013764025287E-3</v>
      </c>
      <c r="V19" t="s">
        <v>4</v>
      </c>
      <c r="W19" t="s">
        <v>23</v>
      </c>
      <c r="X19">
        <v>8478410523.6528997</v>
      </c>
    </row>
    <row r="20" spans="1:24" x14ac:dyDescent="0.35">
      <c r="A20" t="s">
        <v>40</v>
      </c>
      <c r="B20" t="s">
        <v>4</v>
      </c>
      <c r="C20" t="s">
        <v>24</v>
      </c>
      <c r="D20">
        <v>-559567.85355091095</v>
      </c>
      <c r="E20">
        <v>-857143.23412084498</v>
      </c>
      <c r="F20">
        <v>74805.821110248493</v>
      </c>
      <c r="G20">
        <v>913.20049285888604</v>
      </c>
      <c r="H20">
        <v>12151.258842945001</v>
      </c>
      <c r="J20" t="s">
        <v>40</v>
      </c>
      <c r="K20" t="s">
        <v>4</v>
      </c>
      <c r="L20" t="s">
        <v>24</v>
      </c>
      <c r="M20">
        <v>1095200049.2000501</v>
      </c>
      <c r="N20">
        <f t="shared" si="1"/>
        <v>-5.1092752776958641E-2</v>
      </c>
      <c r="O20">
        <f t="shared" si="2"/>
        <v>-7.8263622682167952E-2</v>
      </c>
      <c r="P20">
        <f t="shared" si="3"/>
        <v>6.8303339800694623E-3</v>
      </c>
      <c r="Q20">
        <f t="shared" si="4"/>
        <v>8.3382071935250626E-5</v>
      </c>
      <c r="R20">
        <f t="shared" si="5"/>
        <v>1.1095013054300404E-3</v>
      </c>
      <c r="V20" t="s">
        <v>4</v>
      </c>
      <c r="W20" t="s">
        <v>24</v>
      </c>
      <c r="X20">
        <v>2699012359.4986401</v>
      </c>
    </row>
    <row r="21" spans="1:24" x14ac:dyDescent="0.35">
      <c r="A21" t="s">
        <v>40</v>
      </c>
      <c r="B21" t="s">
        <v>4</v>
      </c>
      <c r="C21" t="s">
        <v>25</v>
      </c>
      <c r="D21">
        <v>-215069.905340909</v>
      </c>
      <c r="E21">
        <v>-329443.00330328901</v>
      </c>
      <c r="F21">
        <v>28751.617454171101</v>
      </c>
      <c r="G21">
        <v>350.98861026763899</v>
      </c>
      <c r="H21">
        <v>4670.3363538980402</v>
      </c>
      <c r="J21" t="s">
        <v>40</v>
      </c>
      <c r="K21" t="s">
        <v>4</v>
      </c>
      <c r="L21" t="s">
        <v>25</v>
      </c>
      <c r="M21">
        <v>420940152.05369699</v>
      </c>
      <c r="N21">
        <f t="shared" si="1"/>
        <v>-5.1092751378460505E-2</v>
      </c>
      <c r="O21">
        <f t="shared" si="2"/>
        <v>-7.8263620539877551E-2</v>
      </c>
      <c r="P21">
        <f t="shared" si="3"/>
        <v>6.8303337930336995E-3</v>
      </c>
      <c r="Q21">
        <f t="shared" si="4"/>
        <v>8.3382069530602856E-5</v>
      </c>
      <c r="R21">
        <f t="shared" si="5"/>
        <v>1.1095012749703839E-3</v>
      </c>
      <c r="V21" t="s">
        <v>4</v>
      </c>
      <c r="W21" t="s">
        <v>25</v>
      </c>
      <c r="X21">
        <v>1037365404.36835</v>
      </c>
    </row>
    <row r="22" spans="1:24" x14ac:dyDescent="0.35">
      <c r="A22" t="s">
        <v>40</v>
      </c>
      <c r="B22" t="s">
        <v>4</v>
      </c>
      <c r="C22" t="s">
        <v>26</v>
      </c>
      <c r="D22">
        <v>-181790.21012353801</v>
      </c>
      <c r="E22">
        <v>-278465.33293128002</v>
      </c>
      <c r="F22">
        <v>24302.6218389272</v>
      </c>
      <c r="G22">
        <v>296.67699491977601</v>
      </c>
      <c r="H22">
        <v>3947.6533259153298</v>
      </c>
      <c r="J22" t="s">
        <v>40</v>
      </c>
      <c r="K22" t="s">
        <v>4</v>
      </c>
      <c r="L22" t="s">
        <v>26</v>
      </c>
      <c r="M22">
        <v>355804275.15792203</v>
      </c>
      <c r="N22">
        <f t="shared" si="1"/>
        <v>-5.109275599424748E-2</v>
      </c>
      <c r="O22">
        <f t="shared" si="2"/>
        <v>-7.8263627610344069E-2</v>
      </c>
      <c r="P22">
        <f t="shared" si="3"/>
        <v>6.8303344101586739E-3</v>
      </c>
      <c r="Q22">
        <f t="shared" si="4"/>
        <v>8.3382077066976589E-5</v>
      </c>
      <c r="R22">
        <f t="shared" si="5"/>
        <v>1.1095013752050009E-3</v>
      </c>
      <c r="V22" t="s">
        <v>4</v>
      </c>
      <c r="W22" t="s">
        <v>26</v>
      </c>
      <c r="X22">
        <v>876844552.17532504</v>
      </c>
    </row>
    <row r="23" spans="1:24" x14ac:dyDescent="0.35">
      <c r="A23" t="s">
        <v>40</v>
      </c>
      <c r="B23" t="s">
        <v>4</v>
      </c>
      <c r="C23" t="s">
        <v>27</v>
      </c>
      <c r="D23">
        <v>-5169600.1703538802</v>
      </c>
      <c r="E23">
        <v>-9846270.6926288605</v>
      </c>
      <c r="F23">
        <v>48642577.4253425</v>
      </c>
      <c r="G23">
        <v>417132711.84725302</v>
      </c>
      <c r="H23">
        <v>5796036.3369784299</v>
      </c>
      <c r="J23" t="s">
        <v>40</v>
      </c>
      <c r="K23" t="s">
        <v>4</v>
      </c>
      <c r="L23" t="s">
        <v>27</v>
      </c>
      <c r="M23">
        <v>440026844.40047002</v>
      </c>
      <c r="N23">
        <f t="shared" si="1"/>
        <v>-1.1748374527916321</v>
      </c>
      <c r="O23">
        <f t="shared" si="2"/>
        <v>-2.2376522746116221</v>
      </c>
      <c r="P23">
        <f t="shared" si="3"/>
        <v>11.054456800611172</v>
      </c>
      <c r="Q23">
        <f t="shared" si="4"/>
        <v>94.797105484686981</v>
      </c>
      <c r="R23">
        <f t="shared" si="5"/>
        <v>1.3172006232654834</v>
      </c>
      <c r="V23" t="s">
        <v>4</v>
      </c>
      <c r="W23" t="s">
        <v>27</v>
      </c>
      <c r="X23">
        <v>3088672075.1359701</v>
      </c>
    </row>
    <row r="24" spans="1:24" x14ac:dyDescent="0.35">
      <c r="A24" t="s">
        <v>40</v>
      </c>
      <c r="B24" t="s">
        <v>4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40</v>
      </c>
      <c r="K24" t="s">
        <v>4</v>
      </c>
      <c r="L24" t="s">
        <v>28</v>
      </c>
      <c r="M24">
        <v>6541.8848742403297</v>
      </c>
      <c r="N24">
        <f t="shared" si="1"/>
        <v>0</v>
      </c>
      <c r="O24">
        <f t="shared" si="2"/>
        <v>0</v>
      </c>
      <c r="P24">
        <f t="shared" si="3"/>
        <v>0</v>
      </c>
      <c r="Q24">
        <f t="shared" si="4"/>
        <v>0</v>
      </c>
      <c r="R24">
        <f t="shared" si="5"/>
        <v>0</v>
      </c>
      <c r="V24" t="s">
        <v>4</v>
      </c>
      <c r="W24" t="s">
        <v>28</v>
      </c>
      <c r="X24">
        <v>0</v>
      </c>
    </row>
    <row r="25" spans="1:24" x14ac:dyDescent="0.35">
      <c r="A25" t="s">
        <v>40</v>
      </c>
      <c r="B25" t="s">
        <v>4</v>
      </c>
      <c r="C25" t="s">
        <v>29</v>
      </c>
      <c r="D25">
        <v>-168870480.61651599</v>
      </c>
      <c r="E25">
        <v>-265013544.898864</v>
      </c>
      <c r="F25">
        <v>217253540.24127099</v>
      </c>
      <c r="G25">
        <v>738136.67156982399</v>
      </c>
      <c r="H25">
        <v>23379442.333923299</v>
      </c>
      <c r="J25" t="s">
        <v>40</v>
      </c>
      <c r="K25" t="s">
        <v>4</v>
      </c>
      <c r="L25" t="s">
        <v>29</v>
      </c>
      <c r="M25">
        <v>268406287216.98401</v>
      </c>
      <c r="N25">
        <f t="shared" si="1"/>
        <v>-6.2915992902952508E-2</v>
      </c>
      <c r="O25">
        <f t="shared" si="2"/>
        <v>-9.8735967643195616E-2</v>
      </c>
      <c r="P25">
        <f t="shared" si="3"/>
        <v>8.0942045916249233E-2</v>
      </c>
      <c r="Q25">
        <f t="shared" si="4"/>
        <v>2.7500722103916377E-4</v>
      </c>
      <c r="R25">
        <f t="shared" si="5"/>
        <v>8.7104674694236869E-3</v>
      </c>
      <c r="V25" t="s">
        <v>4</v>
      </c>
      <c r="W25" t="s">
        <v>29</v>
      </c>
      <c r="X25">
        <v>485308140610.633</v>
      </c>
    </row>
    <row r="26" spans="1:24" x14ac:dyDescent="0.35">
      <c r="A26" t="s">
        <v>40</v>
      </c>
      <c r="B26" t="s">
        <v>4</v>
      </c>
      <c r="C26" t="s">
        <v>30</v>
      </c>
      <c r="D26">
        <v>-495494.90445423097</v>
      </c>
      <c r="E26">
        <v>-762049.21581065597</v>
      </c>
      <c r="F26">
        <v>285264.49539339502</v>
      </c>
      <c r="G26">
        <v>1221.90620660781</v>
      </c>
      <c r="H26">
        <v>20253.023444175698</v>
      </c>
      <c r="J26" t="s">
        <v>40</v>
      </c>
      <c r="K26" t="s">
        <v>4</v>
      </c>
      <c r="L26" t="s">
        <v>30</v>
      </c>
      <c r="M26">
        <v>7604619496.9227104</v>
      </c>
      <c r="N26">
        <f t="shared" si="1"/>
        <v>-6.5157093613262065E-3</v>
      </c>
      <c r="O26">
        <f t="shared" si="2"/>
        <v>-1.0020872393668443E-2</v>
      </c>
      <c r="P26">
        <f t="shared" si="3"/>
        <v>3.7512001160456528E-3</v>
      </c>
      <c r="Q26">
        <f t="shared" si="4"/>
        <v>1.6067946688223748E-5</v>
      </c>
      <c r="R26">
        <f t="shared" si="5"/>
        <v>2.6632527048028236E-4</v>
      </c>
      <c r="V26" t="s">
        <v>4</v>
      </c>
      <c r="W26" t="s">
        <v>30</v>
      </c>
      <c r="X26">
        <v>999958310.37395501</v>
      </c>
    </row>
    <row r="27" spans="1:24" x14ac:dyDescent="0.35">
      <c r="A27" t="s">
        <v>40</v>
      </c>
      <c r="B27" t="s">
        <v>4</v>
      </c>
      <c r="C27" t="s">
        <v>31</v>
      </c>
      <c r="D27">
        <v>-3474302.1641483302</v>
      </c>
      <c r="E27">
        <v>-5772841.2014865801</v>
      </c>
      <c r="F27">
        <v>2002877.9324817599</v>
      </c>
      <c r="G27">
        <v>3174584.6193923899</v>
      </c>
      <c r="H27">
        <v>1475432.2284870101</v>
      </c>
      <c r="J27" t="s">
        <v>40</v>
      </c>
      <c r="K27" t="s">
        <v>4</v>
      </c>
      <c r="L27" t="s">
        <v>31</v>
      </c>
      <c r="M27">
        <v>3002035770.1502099</v>
      </c>
      <c r="N27">
        <f t="shared" si="1"/>
        <v>-0.11573153786820101</v>
      </c>
      <c r="O27">
        <f t="shared" si="2"/>
        <v>-0.19229754884625275</v>
      </c>
      <c r="P27">
        <f t="shared" si="3"/>
        <v>6.6717324037133111E-2</v>
      </c>
      <c r="Q27">
        <f t="shared" si="4"/>
        <v>0.10574772795707049</v>
      </c>
      <c r="R27">
        <f t="shared" si="5"/>
        <v>4.914772312700276E-2</v>
      </c>
      <c r="V27" t="s">
        <v>4</v>
      </c>
      <c r="W27" t="s">
        <v>31</v>
      </c>
      <c r="X27">
        <v>8891608520.5377808</v>
      </c>
    </row>
    <row r="28" spans="1:24" x14ac:dyDescent="0.35">
      <c r="A28" t="s">
        <v>40</v>
      </c>
      <c r="B28" t="s">
        <v>4</v>
      </c>
      <c r="C28" t="s">
        <v>32</v>
      </c>
      <c r="D28">
        <v>-9342758.1294708196</v>
      </c>
      <c r="E28">
        <v>-15585907.671161599</v>
      </c>
      <c r="F28">
        <v>6040840.8531265203</v>
      </c>
      <c r="G28">
        <v>308937.34186935402</v>
      </c>
      <c r="H28">
        <v>4166970.5690498301</v>
      </c>
      <c r="J28" t="s">
        <v>40</v>
      </c>
      <c r="K28" t="s">
        <v>4</v>
      </c>
      <c r="L28" t="s">
        <v>32</v>
      </c>
      <c r="M28">
        <v>50228738646.457199</v>
      </c>
      <c r="N28">
        <f t="shared" si="1"/>
        <v>-1.86004235448381E-2</v>
      </c>
      <c r="O28">
        <f t="shared" si="2"/>
        <v>-3.1029860775253465E-2</v>
      </c>
      <c r="P28">
        <f t="shared" si="3"/>
        <v>1.2026662456419462E-2</v>
      </c>
      <c r="Q28">
        <f t="shared" si="4"/>
        <v>6.1506091969351976E-4</v>
      </c>
      <c r="R28">
        <f t="shared" si="5"/>
        <v>8.295988872783969E-3</v>
      </c>
      <c r="V28" t="s">
        <v>4</v>
      </c>
      <c r="W28" t="s">
        <v>32</v>
      </c>
      <c r="X28">
        <v>28862419552.475601</v>
      </c>
    </row>
    <row r="29" spans="1:24" x14ac:dyDescent="0.35">
      <c r="A29" t="s">
        <v>40</v>
      </c>
      <c r="B29" t="s">
        <v>4</v>
      </c>
      <c r="C29" t="s">
        <v>33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40</v>
      </c>
      <c r="K29" t="s">
        <v>4</v>
      </c>
      <c r="L29" t="s">
        <v>33</v>
      </c>
      <c r="M29">
        <v>0</v>
      </c>
      <c r="N29" t="e">
        <f t="shared" si="1"/>
        <v>#DIV/0!</v>
      </c>
      <c r="O29" t="e">
        <f t="shared" si="2"/>
        <v>#DIV/0!</v>
      </c>
      <c r="P29" t="e">
        <f t="shared" si="3"/>
        <v>#DIV/0!</v>
      </c>
      <c r="Q29" t="e">
        <f t="shared" si="4"/>
        <v>#DIV/0!</v>
      </c>
      <c r="R29" t="e">
        <f t="shared" si="5"/>
        <v>#DIV/0!</v>
      </c>
      <c r="V29" t="s">
        <v>4</v>
      </c>
      <c r="W29" t="s">
        <v>33</v>
      </c>
      <c r="X29">
        <v>0</v>
      </c>
    </row>
    <row r="30" spans="1:24" x14ac:dyDescent="0.35">
      <c r="A30" t="s">
        <v>40</v>
      </c>
      <c r="B30" t="s">
        <v>4</v>
      </c>
      <c r="C30" t="s">
        <v>34</v>
      </c>
      <c r="D30">
        <v>-24548234.338607699</v>
      </c>
      <c r="E30">
        <v>-37857402.529983498</v>
      </c>
      <c r="F30">
        <v>4429347.3497314397</v>
      </c>
      <c r="G30">
        <v>80201.436538696202</v>
      </c>
      <c r="H30">
        <v>1324652.7610168401</v>
      </c>
      <c r="J30" t="s">
        <v>40</v>
      </c>
      <c r="K30" t="s">
        <v>4</v>
      </c>
      <c r="L30" t="s">
        <v>34</v>
      </c>
      <c r="M30">
        <v>618368260909.89294</v>
      </c>
      <c r="N30">
        <f t="shared" si="1"/>
        <v>-3.9698406096209402E-3</v>
      </c>
      <c r="O30">
        <f t="shared" si="2"/>
        <v>-6.1221451557488624E-3</v>
      </c>
      <c r="P30">
        <f t="shared" si="3"/>
        <v>7.162960374476389E-4</v>
      </c>
      <c r="Q30">
        <f t="shared" si="4"/>
        <v>1.2969850105289112E-5</v>
      </c>
      <c r="R30">
        <f t="shared" si="5"/>
        <v>2.1421745661196948E-4</v>
      </c>
      <c r="V30" t="s">
        <v>4</v>
      </c>
      <c r="W30" t="s">
        <v>34</v>
      </c>
      <c r="X30">
        <v>121810541957.81599</v>
      </c>
    </row>
    <row r="31" spans="1:24" x14ac:dyDescent="0.35">
      <c r="A31" t="s">
        <v>40</v>
      </c>
      <c r="B31" t="s">
        <v>4</v>
      </c>
      <c r="C31" t="s">
        <v>35</v>
      </c>
      <c r="D31">
        <v>-10255.324071966101</v>
      </c>
      <c r="E31">
        <v>-17439.258036971001</v>
      </c>
      <c r="F31">
        <v>29045.862256929198</v>
      </c>
      <c r="G31">
        <v>153377.66897130699</v>
      </c>
      <c r="H31">
        <v>5489.3105127736899</v>
      </c>
      <c r="J31" t="s">
        <v>40</v>
      </c>
      <c r="K31" t="s">
        <v>4</v>
      </c>
      <c r="L31" t="s">
        <v>35</v>
      </c>
      <c r="M31">
        <v>13108076.6506759</v>
      </c>
      <c r="N31">
        <f t="shared" si="1"/>
        <v>-7.8236680676087578E-2</v>
      </c>
      <c r="O31">
        <f t="shared" si="2"/>
        <v>-0.1330420816243226</v>
      </c>
      <c r="P31">
        <f t="shared" si="3"/>
        <v>0.22158752218947</v>
      </c>
      <c r="Q31">
        <f t="shared" si="4"/>
        <v>1.1701004888722426</v>
      </c>
      <c r="R31">
        <f t="shared" si="5"/>
        <v>4.1877314720238847E-2</v>
      </c>
      <c r="V31" t="s">
        <v>4</v>
      </c>
      <c r="W31" t="s">
        <v>35</v>
      </c>
      <c r="X31">
        <v>42984194.650899701</v>
      </c>
    </row>
    <row r="32" spans="1:24" x14ac:dyDescent="0.35">
      <c r="A32" t="s">
        <v>40</v>
      </c>
      <c r="B32" t="s">
        <v>4</v>
      </c>
      <c r="C32" t="s">
        <v>36</v>
      </c>
      <c r="D32">
        <v>-435051.56207919098</v>
      </c>
      <c r="E32">
        <v>-739842.06933355296</v>
      </c>
      <c r="F32">
        <v>1232629.99241042</v>
      </c>
      <c r="G32">
        <v>6512154.1736524096</v>
      </c>
      <c r="H32">
        <v>232968.454788923</v>
      </c>
      <c r="J32" t="s">
        <v>40</v>
      </c>
      <c r="K32" t="s">
        <v>4</v>
      </c>
      <c r="L32" t="s">
        <v>36</v>
      </c>
      <c r="M32">
        <v>552031516.00976396</v>
      </c>
      <c r="N32">
        <f t="shared" si="1"/>
        <v>-7.8809189233227786E-2</v>
      </c>
      <c r="O32">
        <f t="shared" si="2"/>
        <v>-0.13402170852152348</v>
      </c>
      <c r="P32">
        <f t="shared" si="3"/>
        <v>0.2232897863006463</v>
      </c>
      <c r="Q32">
        <f t="shared" si="4"/>
        <v>1.1796707225565772</v>
      </c>
      <c r="R32">
        <f t="shared" si="5"/>
        <v>4.2202020723904179E-2</v>
      </c>
      <c r="V32" t="s">
        <v>4</v>
      </c>
      <c r="W32" t="s">
        <v>36</v>
      </c>
      <c r="X32">
        <v>1822986587.13518</v>
      </c>
    </row>
    <row r="33" spans="1:24" x14ac:dyDescent="0.35">
      <c r="A33" t="s">
        <v>40</v>
      </c>
      <c r="B33" t="s">
        <v>4</v>
      </c>
      <c r="C33" t="s">
        <v>37</v>
      </c>
      <c r="D33">
        <v>-224987.65833006799</v>
      </c>
      <c r="E33">
        <v>-463774.97030225297</v>
      </c>
      <c r="F33">
        <v>109730.735167026</v>
      </c>
      <c r="G33">
        <v>57453.214299336003</v>
      </c>
      <c r="H33">
        <v>375362.57474055799</v>
      </c>
      <c r="J33" t="s">
        <v>40</v>
      </c>
      <c r="K33" t="s">
        <v>4</v>
      </c>
      <c r="L33" t="s">
        <v>37</v>
      </c>
      <c r="M33">
        <v>468964465.69709599</v>
      </c>
      <c r="N33">
        <f t="shared" si="1"/>
        <v>-4.7975417070381499E-2</v>
      </c>
      <c r="O33">
        <f t="shared" si="2"/>
        <v>-9.8893413941900904E-2</v>
      </c>
      <c r="P33">
        <f t="shared" si="3"/>
        <v>2.3398518052730469E-2</v>
      </c>
      <c r="Q33">
        <f t="shared" si="4"/>
        <v>1.2251080519274357E-2</v>
      </c>
      <c r="R33">
        <f t="shared" si="5"/>
        <v>8.0040728497967811E-2</v>
      </c>
      <c r="V33" t="s">
        <v>4</v>
      </c>
      <c r="W33" t="s">
        <v>37</v>
      </c>
      <c r="X33">
        <v>133432634.400189</v>
      </c>
    </row>
    <row r="34" spans="1:24" x14ac:dyDescent="0.35">
      <c r="A34" t="s">
        <v>40</v>
      </c>
      <c r="B34" t="s">
        <v>4</v>
      </c>
      <c r="C34" t="s">
        <v>38</v>
      </c>
      <c r="D34">
        <v>-27248912.4308738</v>
      </c>
      <c r="E34">
        <v>-54019417.461612701</v>
      </c>
      <c r="F34">
        <v>22493493.573257402</v>
      </c>
      <c r="G34">
        <v>2630846.0178947402</v>
      </c>
      <c r="H34">
        <v>38778948.511131197</v>
      </c>
      <c r="J34" t="s">
        <v>40</v>
      </c>
      <c r="K34" t="s">
        <v>4</v>
      </c>
      <c r="L34" t="s">
        <v>38</v>
      </c>
      <c r="M34">
        <v>13586180070.1528</v>
      </c>
      <c r="N34">
        <f t="shared" si="1"/>
        <v>-0.2005634570583705</v>
      </c>
      <c r="O34">
        <f t="shared" si="2"/>
        <v>-0.39760563442175223</v>
      </c>
      <c r="P34">
        <f t="shared" si="3"/>
        <v>0.16556157401941768</v>
      </c>
      <c r="Q34">
        <f t="shared" si="4"/>
        <v>1.9364133290669331E-2</v>
      </c>
      <c r="R34">
        <f t="shared" si="5"/>
        <v>0.28542937242767652</v>
      </c>
      <c r="V34" t="s">
        <v>4</v>
      </c>
      <c r="W34" t="s">
        <v>38</v>
      </c>
      <c r="X34">
        <v>29708485748.273102</v>
      </c>
    </row>
    <row r="35" spans="1:24" x14ac:dyDescent="0.35">
      <c r="A35" t="s">
        <v>40</v>
      </c>
      <c r="B35" t="s">
        <v>4</v>
      </c>
      <c r="C35" t="s">
        <v>39</v>
      </c>
      <c r="D35">
        <v>-2365127277.7539601</v>
      </c>
      <c r="E35">
        <v>-5033629427.4345703</v>
      </c>
      <c r="G35">
        <v>22946049.908325098</v>
      </c>
      <c r="H35">
        <v>4438673508.9501896</v>
      </c>
      <c r="J35" t="s">
        <v>40</v>
      </c>
      <c r="K35" t="s">
        <v>4</v>
      </c>
      <c r="L35" t="s">
        <v>39</v>
      </c>
      <c r="M35">
        <v>106617768990.838</v>
      </c>
      <c r="N35">
        <f t="shared" si="1"/>
        <v>-2.2183237373473861</v>
      </c>
      <c r="O35">
        <f t="shared" si="2"/>
        <v>-4.7211918567411839</v>
      </c>
      <c r="P35">
        <f t="shared" si="3"/>
        <v>0</v>
      </c>
      <c r="Q35">
        <f t="shared" si="4"/>
        <v>2.1521787714669706E-2</v>
      </c>
      <c r="R35">
        <f t="shared" si="5"/>
        <v>4.1631648748264647</v>
      </c>
      <c r="V35" t="s">
        <v>4</v>
      </c>
      <c r="W35" t="s">
        <v>39</v>
      </c>
      <c r="X35">
        <v>262334132969.10501</v>
      </c>
    </row>
    <row r="36" spans="1:24" x14ac:dyDescent="0.35">
      <c r="C36" t="s">
        <v>46</v>
      </c>
      <c r="D36">
        <f>SUM(D2:D35)</f>
        <v>-11562132833.386417</v>
      </c>
      <c r="E36">
        <f>SUM(E2:E35)</f>
        <v>-19087222583.249672</v>
      </c>
      <c r="F36">
        <f>SUM(F2:F35)</f>
        <v>1295768177.9676485</v>
      </c>
      <c r="G36">
        <f>SUM(G2:G35)</f>
        <v>456224962.86192745</v>
      </c>
      <c r="H36">
        <f>SUM(H2:H35)</f>
        <v>4531302366.3943758</v>
      </c>
    </row>
    <row r="37" spans="1:24" x14ac:dyDescent="0.35">
      <c r="H3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E5DE-AF18-4CA2-917C-A6DDDDFD9300}">
  <dimension ref="A1:P71"/>
  <sheetViews>
    <sheetView zoomScale="55" workbookViewId="0">
      <selection activeCell="E80" sqref="E80"/>
    </sheetView>
  </sheetViews>
  <sheetFormatPr defaultRowHeight="14.5" x14ac:dyDescent="0.35"/>
  <cols>
    <col min="3" max="3" width="33.36328125" customWidth="1"/>
    <col min="4" max="4" width="21.81640625" customWidth="1"/>
    <col min="5" max="5" width="20.4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64</v>
      </c>
      <c r="K1" t="s">
        <v>65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35">
      <c r="A2" t="s">
        <v>3</v>
      </c>
      <c r="B2" t="s">
        <v>4</v>
      </c>
      <c r="C2" t="s">
        <v>5</v>
      </c>
      <c r="D2">
        <v>-36.029060516972002</v>
      </c>
      <c r="E2">
        <v>-55.173597334418403</v>
      </c>
      <c r="F2">
        <v>12.2631069589406</v>
      </c>
      <c r="G2">
        <v>0.194531474728137</v>
      </c>
      <c r="H2">
        <v>0.73396623088046897</v>
      </c>
      <c r="I2">
        <v>60327.5781577628</v>
      </c>
      <c r="L2">
        <f>(D2/$I2)*100</f>
        <v>-5.972237178617102E-2</v>
      </c>
      <c r="M2">
        <f>(E2/$I2)*100</f>
        <v>-9.1456675403301935E-2</v>
      </c>
      <c r="N2">
        <f t="shared" ref="M2:P17" si="0">(F2/$I2)*100</f>
        <v>2.0327530680696843E-2</v>
      </c>
      <c r="O2">
        <f t="shared" si="0"/>
        <v>3.2245861788022926E-4</v>
      </c>
      <c r="P2">
        <f t="shared" si="0"/>
        <v>1.2166346690746844E-3</v>
      </c>
    </row>
    <row r="3" spans="1:16" x14ac:dyDescent="0.35">
      <c r="A3" t="s">
        <v>3</v>
      </c>
      <c r="B3" t="s">
        <v>4</v>
      </c>
      <c r="C3" t="s">
        <v>6</v>
      </c>
      <c r="D3" s="1">
        <v>-7.5736743870846702E-7</v>
      </c>
      <c r="E3" s="1">
        <v>-1.1617758327586701E-6</v>
      </c>
      <c r="F3" s="1">
        <v>4.2728819871218301E-7</v>
      </c>
      <c r="G3" s="1">
        <v>5.06252165188847E-9</v>
      </c>
      <c r="H3" s="1">
        <v>2.1557045787323699E-8</v>
      </c>
      <c r="I3">
        <v>1.3201994783801001E-3</v>
      </c>
      <c r="L3">
        <f t="shared" ref="L3:L65" si="1">(D3/$I3)*100</f>
        <v>-5.7367651715615399E-2</v>
      </c>
      <c r="M3">
        <f t="shared" si="0"/>
        <v>-8.8000022101522302E-2</v>
      </c>
      <c r="N3">
        <f t="shared" si="0"/>
        <v>3.2365427021412742E-2</v>
      </c>
      <c r="O3">
        <f t="shared" si="0"/>
        <v>3.8346641812798184E-4</v>
      </c>
      <c r="P3">
        <f t="shared" si="0"/>
        <v>1.6328627711453454E-3</v>
      </c>
    </row>
    <row r="4" spans="1:16" x14ac:dyDescent="0.35">
      <c r="A4" t="s">
        <v>3</v>
      </c>
      <c r="B4" t="s">
        <v>4</v>
      </c>
      <c r="C4" t="s">
        <v>7</v>
      </c>
      <c r="D4">
        <v>-49.485133000649498</v>
      </c>
      <c r="E4">
        <v>-75.849653250072095</v>
      </c>
      <c r="F4">
        <v>228.17808725591701</v>
      </c>
      <c r="G4">
        <v>0.25907188327983</v>
      </c>
      <c r="H4">
        <v>1.2255225386470501</v>
      </c>
      <c r="I4">
        <v>73727.787529025896</v>
      </c>
      <c r="L4">
        <f t="shared" si="1"/>
        <v>-6.7118700640742407E-2</v>
      </c>
      <c r="M4">
        <f t="shared" si="0"/>
        <v>-0.10287797286770722</v>
      </c>
      <c r="N4">
        <f t="shared" si="0"/>
        <v>0.30948722985358207</v>
      </c>
      <c r="O4">
        <f t="shared" si="0"/>
        <v>3.5138974321972699E-4</v>
      </c>
      <c r="P4">
        <f t="shared" si="0"/>
        <v>1.6622261154447013E-3</v>
      </c>
    </row>
    <row r="5" spans="1:16" x14ac:dyDescent="0.35">
      <c r="A5" t="s">
        <v>3</v>
      </c>
      <c r="B5" t="s">
        <v>4</v>
      </c>
      <c r="C5" t="s">
        <v>8</v>
      </c>
      <c r="D5">
        <v>-202.39021902717599</v>
      </c>
      <c r="E5">
        <v>-310.03783236816503</v>
      </c>
      <c r="F5">
        <v>79.371848512440906</v>
      </c>
      <c r="G5">
        <v>1.3537272773683</v>
      </c>
      <c r="H5">
        <v>4.4486814383417297</v>
      </c>
      <c r="I5">
        <v>324817.54655404598</v>
      </c>
      <c r="L5">
        <f t="shared" si="1"/>
        <v>-6.230889346167158E-2</v>
      </c>
      <c r="M5">
        <f t="shared" si="0"/>
        <v>-9.5449841197719362E-2</v>
      </c>
      <c r="N5">
        <f t="shared" si="0"/>
        <v>2.4435825390126922E-2</v>
      </c>
      <c r="O5">
        <f t="shared" si="0"/>
        <v>4.1676544008470158E-4</v>
      </c>
      <c r="P5">
        <f t="shared" si="0"/>
        <v>1.3695939414410665E-3</v>
      </c>
    </row>
    <row r="6" spans="1:16" x14ac:dyDescent="0.35">
      <c r="A6" t="s">
        <v>3</v>
      </c>
      <c r="B6" t="s">
        <v>4</v>
      </c>
      <c r="C6" t="s">
        <v>9</v>
      </c>
      <c r="D6" s="1">
        <v>-3.9770383317705404E-6</v>
      </c>
      <c r="E6" s="1">
        <v>-6.1037586251977399E-6</v>
      </c>
      <c r="F6" s="1">
        <v>2.6091748865919499E-6</v>
      </c>
      <c r="G6" s="1">
        <v>2.7235654398438599E-8</v>
      </c>
      <c r="H6" s="1">
        <v>1.22893417220382E-7</v>
      </c>
      <c r="I6">
        <v>6.8751580179718403E-3</v>
      </c>
      <c r="L6">
        <f t="shared" si="1"/>
        <v>-5.7846500711321247E-2</v>
      </c>
      <c r="M6">
        <f t="shared" si="0"/>
        <v>-8.8779903083570699E-2</v>
      </c>
      <c r="N6">
        <f t="shared" si="0"/>
        <v>3.7950762437335979E-2</v>
      </c>
      <c r="O6">
        <f t="shared" si="0"/>
        <v>3.9614586788032943E-4</v>
      </c>
      <c r="P6">
        <f t="shared" si="0"/>
        <v>1.787499529452784E-3</v>
      </c>
    </row>
    <row r="7" spans="1:16" x14ac:dyDescent="0.35">
      <c r="A7" t="s">
        <v>3</v>
      </c>
      <c r="B7" t="s">
        <v>4</v>
      </c>
      <c r="C7" t="s">
        <v>10</v>
      </c>
      <c r="D7">
        <v>-0.69936155395407695</v>
      </c>
      <c r="E7">
        <v>-1.07357817441516</v>
      </c>
      <c r="F7">
        <v>0.32260549261263799</v>
      </c>
      <c r="G7">
        <v>5.5085588173824302E-3</v>
      </c>
      <c r="H7">
        <v>2.2335483932692999E-2</v>
      </c>
      <c r="I7">
        <v>1303.23357127806</v>
      </c>
      <c r="L7">
        <f t="shared" si="1"/>
        <v>-5.3663561879258873E-2</v>
      </c>
      <c r="M7">
        <f t="shared" si="0"/>
        <v>-8.2378032462923689E-2</v>
      </c>
      <c r="N7">
        <f t="shared" si="0"/>
        <v>2.4754234369228537E-2</v>
      </c>
      <c r="O7">
        <f t="shared" si="0"/>
        <v>4.2268392549006206E-4</v>
      </c>
      <c r="P7">
        <f t="shared" si="0"/>
        <v>1.7138511794772867E-3</v>
      </c>
    </row>
    <row r="8" spans="1:16" x14ac:dyDescent="0.35">
      <c r="A8" t="s">
        <v>3</v>
      </c>
      <c r="B8" t="s">
        <v>4</v>
      </c>
      <c r="C8" t="s">
        <v>11</v>
      </c>
      <c r="D8" s="1">
        <v>-3.9601003434253101E-6</v>
      </c>
      <c r="E8" s="1">
        <v>-6.0777628940744601E-6</v>
      </c>
      <c r="F8" s="1">
        <v>2.5980489102295198E-6</v>
      </c>
      <c r="G8" s="1">
        <v>2.71195872425522E-8</v>
      </c>
      <c r="H8" s="1">
        <v>1.2236953184086001E-7</v>
      </c>
      <c r="I8">
        <v>6.84587919575717E-3</v>
      </c>
      <c r="L8">
        <f t="shared" si="1"/>
        <v>-5.7846482974453273E-2</v>
      </c>
      <c r="M8">
        <f t="shared" si="0"/>
        <v>-8.8779873560159206E-2</v>
      </c>
      <c r="N8">
        <f t="shared" si="0"/>
        <v>3.795055150607532E-2</v>
      </c>
      <c r="O8">
        <f t="shared" si="0"/>
        <v>3.9614469474366339E-4</v>
      </c>
      <c r="P8">
        <f t="shared" si="0"/>
        <v>1.7874918376692981E-3</v>
      </c>
    </row>
    <row r="9" spans="1:16" x14ac:dyDescent="0.35">
      <c r="A9" t="s">
        <v>3</v>
      </c>
      <c r="B9" t="s">
        <v>4</v>
      </c>
      <c r="C9" t="s">
        <v>12</v>
      </c>
      <c r="D9">
        <v>-6.0953282148111603</v>
      </c>
      <c r="E9">
        <v>-9.3622551750740897</v>
      </c>
      <c r="F9">
        <v>2.28384914511116</v>
      </c>
      <c r="G9">
        <v>3.5467901499941903E-2</v>
      </c>
      <c r="H9">
        <v>0.21152909588999999</v>
      </c>
      <c r="I9">
        <v>11984.7447955143</v>
      </c>
      <c r="L9">
        <f t="shared" si="1"/>
        <v>-5.0859057233263283E-2</v>
      </c>
      <c r="M9">
        <f t="shared" si="0"/>
        <v>-7.8118102094074077E-2</v>
      </c>
      <c r="N9">
        <f t="shared" si="0"/>
        <v>1.9056301857724733E-2</v>
      </c>
      <c r="O9">
        <f t="shared" si="0"/>
        <v>2.959420672288072E-4</v>
      </c>
      <c r="P9">
        <f t="shared" si="0"/>
        <v>1.7649862345769096E-3</v>
      </c>
    </row>
    <row r="10" spans="1:16" x14ac:dyDescent="0.35">
      <c r="A10" t="s">
        <v>3</v>
      </c>
      <c r="B10" t="s">
        <v>4</v>
      </c>
      <c r="C10" t="s">
        <v>13</v>
      </c>
      <c r="D10">
        <v>-2.5744101909097502E-4</v>
      </c>
      <c r="E10">
        <v>-3.9423808849647901E-4</v>
      </c>
      <c r="F10" s="1">
        <v>6.7925055247996998E-5</v>
      </c>
      <c r="G10" s="1">
        <v>6.7860230501537402E-7</v>
      </c>
      <c r="H10" s="1">
        <v>5.2519677193885096E-6</v>
      </c>
      <c r="I10">
        <v>0.49516668707192302</v>
      </c>
      <c r="L10">
        <f t="shared" si="1"/>
        <v>-5.1990779228971364E-2</v>
      </c>
      <c r="M10">
        <f t="shared" si="0"/>
        <v>-7.961724784591899E-2</v>
      </c>
      <c r="N10">
        <f t="shared" si="0"/>
        <v>1.3717614092672369E-2</v>
      </c>
      <c r="O10">
        <f t="shared" si="0"/>
        <v>1.370452259274879E-4</v>
      </c>
      <c r="P10">
        <f t="shared" si="0"/>
        <v>1.0606464159463257E-3</v>
      </c>
    </row>
    <row r="11" spans="1:16" x14ac:dyDescent="0.35">
      <c r="A11" t="s">
        <v>3</v>
      </c>
      <c r="B11" t="s">
        <v>4</v>
      </c>
      <c r="C11" t="s">
        <v>14</v>
      </c>
      <c r="D11">
        <v>-7.1629214082495301</v>
      </c>
      <c r="E11">
        <v>-10.995567042089499</v>
      </c>
      <c r="F11">
        <v>2.9785924744792198</v>
      </c>
      <c r="G11">
        <v>3.3784986357204602E-2</v>
      </c>
      <c r="H11">
        <v>0.22842646372737299</v>
      </c>
      <c r="I11">
        <v>15692.7783123965</v>
      </c>
      <c r="L11">
        <f t="shared" si="1"/>
        <v>-4.5644698890515679E-2</v>
      </c>
      <c r="M11">
        <f t="shared" si="0"/>
        <v>-7.0067688609374915E-2</v>
      </c>
      <c r="N11">
        <f t="shared" si="0"/>
        <v>1.8980657313729353E-2</v>
      </c>
      <c r="O11">
        <f t="shared" si="0"/>
        <v>2.1529002503346508E-4</v>
      </c>
      <c r="P11">
        <f t="shared" si="0"/>
        <v>1.4556151828572488E-3</v>
      </c>
    </row>
    <row r="12" spans="1:16" x14ac:dyDescent="0.35">
      <c r="A12" t="s">
        <v>3</v>
      </c>
      <c r="B12" t="s">
        <v>4</v>
      </c>
      <c r="C12" t="s">
        <v>15</v>
      </c>
      <c r="D12">
        <v>-3.2577656664652701</v>
      </c>
      <c r="E12">
        <v>-4.9991529462567996</v>
      </c>
      <c r="F12">
        <v>1.94193264716886</v>
      </c>
      <c r="G12">
        <v>1.6332849656464501E-2</v>
      </c>
      <c r="H12">
        <v>9.8488228861242505E-2</v>
      </c>
      <c r="I12">
        <v>5033.7542944368197</v>
      </c>
      <c r="L12">
        <f t="shared" si="1"/>
        <v>-6.4718408486200293E-2</v>
      </c>
      <c r="M12">
        <f t="shared" si="0"/>
        <v>-9.9312613485758316E-2</v>
      </c>
      <c r="N12">
        <f t="shared" si="0"/>
        <v>3.8578216845328264E-2</v>
      </c>
      <c r="O12">
        <f t="shared" si="0"/>
        <v>3.2446656513440003E-4</v>
      </c>
      <c r="P12">
        <f t="shared" si="0"/>
        <v>1.956556142799605E-3</v>
      </c>
    </row>
    <row r="13" spans="1:16" x14ac:dyDescent="0.35">
      <c r="A13" t="s">
        <v>3</v>
      </c>
      <c r="B13" t="s">
        <v>4</v>
      </c>
      <c r="C13" t="s">
        <v>16</v>
      </c>
      <c r="D13" s="1">
        <v>-9.4719204380311299E-5</v>
      </c>
      <c r="E13">
        <v>-1.4534663818288601E-4</v>
      </c>
      <c r="F13" s="1">
        <v>5.8423852015820898E-5</v>
      </c>
      <c r="G13" s="1">
        <v>6.1414339924681297E-7</v>
      </c>
      <c r="H13" s="1">
        <v>2.8534059381968202E-6</v>
      </c>
      <c r="I13">
        <v>0.170074224618744</v>
      </c>
      <c r="L13">
        <f t="shared" si="1"/>
        <v>-5.5692862685479641E-2</v>
      </c>
      <c r="M13">
        <f t="shared" si="0"/>
        <v>-8.5460708998503498E-2</v>
      </c>
      <c r="N13">
        <f t="shared" si="0"/>
        <v>3.4351973173354082E-2</v>
      </c>
      <c r="O13">
        <f t="shared" si="0"/>
        <v>3.6110315988418612E-4</v>
      </c>
      <c r="P13">
        <f t="shared" si="0"/>
        <v>1.677741553485433E-3</v>
      </c>
    </row>
    <row r="14" spans="1:16" x14ac:dyDescent="0.35">
      <c r="A14" t="s">
        <v>3</v>
      </c>
      <c r="B14" t="s">
        <v>4</v>
      </c>
      <c r="C14" t="s">
        <v>17</v>
      </c>
      <c r="D14">
        <v>-1.46947011299198</v>
      </c>
      <c r="E14">
        <v>-2.2581279135774799</v>
      </c>
      <c r="F14">
        <v>1.0633789469138699</v>
      </c>
      <c r="G14">
        <v>9.22763481503352E-3</v>
      </c>
      <c r="H14">
        <v>5.4299710085615502E-2</v>
      </c>
      <c r="I14">
        <v>3953.17305508856</v>
      </c>
      <c r="L14">
        <f t="shared" si="1"/>
        <v>-3.7171914624391789E-2</v>
      </c>
      <c r="M14">
        <f t="shared" si="0"/>
        <v>-5.7121908960469037E-2</v>
      </c>
      <c r="N14">
        <f t="shared" si="0"/>
        <v>2.6899377590998169E-2</v>
      </c>
      <c r="O14">
        <f t="shared" si="0"/>
        <v>2.3342349769271104E-4</v>
      </c>
      <c r="P14">
        <f t="shared" si="0"/>
        <v>1.3735728066779274E-3</v>
      </c>
    </row>
    <row r="15" spans="1:16" x14ac:dyDescent="0.35">
      <c r="A15" t="s">
        <v>3</v>
      </c>
      <c r="B15" t="s">
        <v>4</v>
      </c>
      <c r="C15" t="s">
        <v>18</v>
      </c>
      <c r="D15" s="1">
        <v>-2.4152853946191E-5</v>
      </c>
      <c r="E15" s="1">
        <v>-3.70510092588816E-5</v>
      </c>
      <c r="F15" s="1">
        <v>1.50398132889861E-5</v>
      </c>
      <c r="G15" s="1">
        <v>1.50349764194146E-7</v>
      </c>
      <c r="H15" s="1">
        <v>6.9168694993848505E-7</v>
      </c>
      <c r="I15">
        <v>4.1907264816230298E-2</v>
      </c>
      <c r="L15">
        <f t="shared" si="1"/>
        <v>-5.7634049972254034E-2</v>
      </c>
      <c r="M15">
        <f t="shared" si="0"/>
        <v>-8.8411900469658147E-2</v>
      </c>
      <c r="N15">
        <f t="shared" si="0"/>
        <v>3.5888319972534499E-2</v>
      </c>
      <c r="O15">
        <f t="shared" si="0"/>
        <v>3.5876778132252839E-4</v>
      </c>
      <c r="P15">
        <f t="shared" si="0"/>
        <v>1.6505180020018892E-3</v>
      </c>
    </row>
    <row r="16" spans="1:16" x14ac:dyDescent="0.35">
      <c r="A16" t="s">
        <v>3</v>
      </c>
      <c r="B16" t="s">
        <v>4</v>
      </c>
      <c r="C16" t="s">
        <v>19</v>
      </c>
      <c r="D16">
        <v>-13.1638500726548</v>
      </c>
      <c r="E16">
        <v>-20.2038733782246</v>
      </c>
      <c r="F16">
        <v>23.737071721115999</v>
      </c>
      <c r="G16">
        <v>9.5114319352433002E-2</v>
      </c>
      <c r="H16">
        <v>0.40881419822108001</v>
      </c>
      <c r="I16">
        <v>27016.227755464701</v>
      </c>
      <c r="L16">
        <f t="shared" si="1"/>
        <v>-4.8725714751172412E-2</v>
      </c>
      <c r="M16">
        <f t="shared" si="0"/>
        <v>-7.4784213255449275E-2</v>
      </c>
      <c r="N16">
        <f t="shared" si="0"/>
        <v>8.786227276424477E-2</v>
      </c>
      <c r="O16">
        <f t="shared" si="0"/>
        <v>3.5206365675235238E-4</v>
      </c>
      <c r="P16">
        <f t="shared" si="0"/>
        <v>1.5132171742162901E-3</v>
      </c>
    </row>
    <row r="17" spans="1:16" x14ac:dyDescent="0.35">
      <c r="A17" t="s">
        <v>3</v>
      </c>
      <c r="B17" t="s">
        <v>4</v>
      </c>
      <c r="C17" t="s">
        <v>20</v>
      </c>
      <c r="D17">
        <v>-2.2345693994429801</v>
      </c>
      <c r="E17">
        <v>-3.4336673907237101</v>
      </c>
      <c r="F17">
        <v>6.5114722640137099</v>
      </c>
      <c r="G17">
        <v>1.6055795786087401E-2</v>
      </c>
      <c r="H17">
        <v>8.1994574458803898E-2</v>
      </c>
      <c r="I17">
        <v>5069.1520568359401</v>
      </c>
      <c r="L17">
        <f t="shared" si="1"/>
        <v>-4.4081719672022464E-2</v>
      </c>
      <c r="M17">
        <f t="shared" si="0"/>
        <v>-6.773652382538578E-2</v>
      </c>
      <c r="N17">
        <f t="shared" si="0"/>
        <v>0.12845288898431736</v>
      </c>
      <c r="O17">
        <f t="shared" si="0"/>
        <v>3.1673533573402208E-4</v>
      </c>
      <c r="P17">
        <f t="shared" si="0"/>
        <v>1.6175205150579606E-3</v>
      </c>
    </row>
    <row r="18" spans="1:16" x14ac:dyDescent="0.35">
      <c r="A18" t="s">
        <v>3</v>
      </c>
      <c r="B18" t="s">
        <v>4</v>
      </c>
      <c r="C18" t="s">
        <v>21</v>
      </c>
      <c r="D18" s="1">
        <v>-2.48301247300908E-5</v>
      </c>
      <c r="E18" s="1">
        <v>-3.8100697316689699E-5</v>
      </c>
      <c r="F18" s="1">
        <v>1.24133050656283E-5</v>
      </c>
      <c r="G18" s="1">
        <v>1.62532361347444E-7</v>
      </c>
      <c r="H18" s="1">
        <v>7.4447679532241295E-7</v>
      </c>
      <c r="I18">
        <v>4.5724483918699703E-2</v>
      </c>
      <c r="L18">
        <f t="shared" si="1"/>
        <v>-5.4303783448359823E-2</v>
      </c>
      <c r="M18">
        <f t="shared" ref="M18:M70" si="2">(E18/$I18)*100</f>
        <v>-8.3326686386301363E-2</v>
      </c>
      <c r="N18">
        <f t="shared" ref="N18:N70" si="3">(F18/$I18)*100</f>
        <v>2.7148048489075885E-2</v>
      </c>
      <c r="O18">
        <f t="shared" ref="O18:O70" si="4">(G18/$I18)*100</f>
        <v>3.554602423428862E-4</v>
      </c>
      <c r="P18">
        <f t="shared" ref="P18:P70" si="5">(H18/$I18)*100</f>
        <v>1.6281797661098329E-3</v>
      </c>
    </row>
    <row r="19" spans="1:16" x14ac:dyDescent="0.35">
      <c r="A19" t="s">
        <v>3</v>
      </c>
      <c r="B19" t="s">
        <v>4</v>
      </c>
      <c r="C19" t="s">
        <v>22</v>
      </c>
      <c r="D19">
        <v>-7.6663107667118302</v>
      </c>
      <c r="E19">
        <v>-11.7790424320846</v>
      </c>
      <c r="F19">
        <v>6.5675746211782098</v>
      </c>
      <c r="G19">
        <v>4.9674522131681401E-2</v>
      </c>
      <c r="H19">
        <v>0.277866685763001</v>
      </c>
      <c r="I19">
        <v>15717.717320800301</v>
      </c>
      <c r="L19">
        <f t="shared" si="1"/>
        <v>-4.8774962739446211E-2</v>
      </c>
      <c r="M19">
        <f t="shared" si="2"/>
        <v>-7.4941177472994822E-2</v>
      </c>
      <c r="N19">
        <f t="shared" si="3"/>
        <v>4.1784531984723393E-2</v>
      </c>
      <c r="O19">
        <f t="shared" si="4"/>
        <v>3.1604157981607041E-4</v>
      </c>
      <c r="P19">
        <f t="shared" si="5"/>
        <v>1.7678564901741907E-3</v>
      </c>
    </row>
    <row r="20" spans="1:16" x14ac:dyDescent="0.35">
      <c r="A20" t="s">
        <v>3</v>
      </c>
      <c r="B20" t="s">
        <v>4</v>
      </c>
      <c r="C20" t="s">
        <v>23</v>
      </c>
      <c r="D20" s="1">
        <v>-2.48301200778122E-5</v>
      </c>
      <c r="E20" s="1">
        <v>-3.8100690178399699E-5</v>
      </c>
      <c r="F20" s="1">
        <v>1.24133027235018E-5</v>
      </c>
      <c r="G20" s="1">
        <v>1.6253233114937799E-7</v>
      </c>
      <c r="H20" s="1">
        <v>7.4447665765475695E-7</v>
      </c>
      <c r="I20">
        <v>4.5724475323561803E-2</v>
      </c>
      <c r="L20">
        <f t="shared" si="1"/>
        <v>-5.4303783481616574E-2</v>
      </c>
      <c r="M20">
        <f t="shared" si="2"/>
        <v>-8.3326686438250794E-2</v>
      </c>
      <c r="N20">
        <f t="shared" si="3"/>
        <v>2.7148048470017609E-2</v>
      </c>
      <c r="O20">
        <f t="shared" si="4"/>
        <v>3.5546024311759603E-4</v>
      </c>
      <c r="P20">
        <f t="shared" si="5"/>
        <v>1.6281797710888733E-3</v>
      </c>
    </row>
    <row r="21" spans="1:16" x14ac:dyDescent="0.35">
      <c r="A21" t="s">
        <v>3</v>
      </c>
      <c r="B21" t="s">
        <v>4</v>
      </c>
      <c r="C21" t="s">
        <v>24</v>
      </c>
      <c r="D21" s="1">
        <v>-2.4830120061380899E-5</v>
      </c>
      <c r="E21" s="1">
        <v>-3.8100690153530697E-5</v>
      </c>
      <c r="F21" s="1">
        <v>1.24133027257222E-5</v>
      </c>
      <c r="G21" s="1">
        <v>1.6253233070528899E-7</v>
      </c>
      <c r="H21" s="1">
        <v>7.44476658542936E-7</v>
      </c>
      <c r="I21">
        <v>4.57244752858934E-2</v>
      </c>
      <c r="L21">
        <f t="shared" si="1"/>
        <v>-5.4303783490417264E-2</v>
      </c>
      <c r="M21">
        <f t="shared" si="2"/>
        <v>-8.3326686452507542E-2</v>
      </c>
      <c r="N21">
        <f t="shared" si="3"/>
        <v>2.714804849723856E-2</v>
      </c>
      <c r="O21">
        <f t="shared" si="4"/>
        <v>3.5546024243920049E-4</v>
      </c>
      <c r="P21">
        <f t="shared" si="5"/>
        <v>1.6281797743726474E-3</v>
      </c>
    </row>
    <row r="22" spans="1:16" x14ac:dyDescent="0.35">
      <c r="A22" t="s">
        <v>3</v>
      </c>
      <c r="B22" t="s">
        <v>4</v>
      </c>
      <c r="C22" t="s">
        <v>25</v>
      </c>
      <c r="D22" s="1">
        <v>-1.01412856997468E-7</v>
      </c>
      <c r="E22" s="1">
        <v>-1.5561350695872299E-7</v>
      </c>
      <c r="F22" s="1">
        <v>5.0700472962322802E-8</v>
      </c>
      <c r="G22" s="1">
        <v>6.6383071609110701E-10</v>
      </c>
      <c r="H22" s="1">
        <v>3.0409198700786999E-9</v>
      </c>
      <c r="I22">
        <v>1.8675020193554E-4</v>
      </c>
      <c r="L22">
        <f t="shared" si="1"/>
        <v>-5.430401463901622E-2</v>
      </c>
      <c r="M22">
        <f t="shared" si="2"/>
        <v>-8.332708899154799E-2</v>
      </c>
      <c r="N22">
        <f t="shared" si="3"/>
        <v>2.7148818280701478E-2</v>
      </c>
      <c r="O22">
        <f t="shared" si="4"/>
        <v>3.5546452384573025E-4</v>
      </c>
      <c r="P22">
        <f t="shared" si="5"/>
        <v>1.6283355190846462E-3</v>
      </c>
    </row>
    <row r="23" spans="1:16" x14ac:dyDescent="0.35">
      <c r="A23" t="s">
        <v>3</v>
      </c>
      <c r="B23" t="s">
        <v>4</v>
      </c>
      <c r="C23" t="s">
        <v>26</v>
      </c>
      <c r="D23" s="1">
        <v>-2.4830124762953401E-5</v>
      </c>
      <c r="E23" s="1">
        <v>-3.8100697366427698E-5</v>
      </c>
      <c r="F23" s="1">
        <v>1.2413305072289601E-5</v>
      </c>
      <c r="G23" s="1">
        <v>1.62532360015177E-7</v>
      </c>
      <c r="H23" s="1">
        <v>7.4447679399014501E-7</v>
      </c>
      <c r="I23">
        <v>4.5724483983023603E-2</v>
      </c>
      <c r="L23">
        <f t="shared" si="1"/>
        <v>-5.4303783443837725E-2</v>
      </c>
      <c r="M23">
        <f t="shared" si="2"/>
        <v>-8.3326686377857354E-2</v>
      </c>
      <c r="N23">
        <f t="shared" si="3"/>
        <v>2.7148048465453128E-2</v>
      </c>
      <c r="O23">
        <f t="shared" si="4"/>
        <v>3.5546023892915087E-4</v>
      </c>
      <c r="P23">
        <f t="shared" si="5"/>
        <v>1.6281797609056699E-3</v>
      </c>
    </row>
    <row r="24" spans="1:16" x14ac:dyDescent="0.35">
      <c r="A24" t="s">
        <v>3</v>
      </c>
      <c r="B24" t="s">
        <v>4</v>
      </c>
      <c r="C24" t="s">
        <v>27</v>
      </c>
      <c r="D24">
        <v>-5.66663979197983E-2</v>
      </c>
      <c r="E24">
        <v>-8.7046073944293298E-2</v>
      </c>
      <c r="F24">
        <v>6.8901238733815207E-2</v>
      </c>
      <c r="G24">
        <v>3.7467742367880403E-4</v>
      </c>
      <c r="H24">
        <v>1.9915462189601298E-3</v>
      </c>
      <c r="I24">
        <v>107.33087852654501</v>
      </c>
      <c r="L24">
        <f t="shared" si="1"/>
        <v>-5.2795988160838171E-2</v>
      </c>
      <c r="M24">
        <f t="shared" si="2"/>
        <v>-8.1100681499374036E-2</v>
      </c>
      <c r="N24">
        <f t="shared" si="3"/>
        <v>6.4195168883085768E-2</v>
      </c>
      <c r="O24">
        <f t="shared" si="4"/>
        <v>3.4908632895065613E-4</v>
      </c>
      <c r="P24">
        <f t="shared" si="5"/>
        <v>1.855520281116102E-3</v>
      </c>
    </row>
    <row r="25" spans="1:16" x14ac:dyDescent="0.35">
      <c r="A25" t="s">
        <v>3</v>
      </c>
      <c r="B25" t="s">
        <v>4</v>
      </c>
      <c r="C25" t="s">
        <v>28</v>
      </c>
      <c r="D25">
        <v>-4.8131780771427596E-3</v>
      </c>
      <c r="E25">
        <v>-7.4121326848626198E-3</v>
      </c>
      <c r="F25">
        <v>8.0441183779384993E-3</v>
      </c>
      <c r="G25" s="1">
        <v>3.2908045909607602E-5</v>
      </c>
      <c r="H25">
        <v>2.2681784719225101E-4</v>
      </c>
      <c r="I25">
        <v>8.0311118776927302</v>
      </c>
      <c r="L25">
        <f t="shared" si="1"/>
        <v>-5.993165268325891E-2</v>
      </c>
      <c r="M25">
        <f t="shared" si="2"/>
        <v>-9.2292733531089383E-2</v>
      </c>
      <c r="N25">
        <f t="shared" si="3"/>
        <v>0.10016195142645062</v>
      </c>
      <c r="O25">
        <f t="shared" si="4"/>
        <v>4.0975703502541417E-4</v>
      </c>
      <c r="P25">
        <f t="shared" si="5"/>
        <v>2.8242396650239895E-3</v>
      </c>
    </row>
    <row r="26" spans="1:16" x14ac:dyDescent="0.35">
      <c r="A26" t="s">
        <v>3</v>
      </c>
      <c r="B26" t="s">
        <v>4</v>
      </c>
      <c r="C26" t="s">
        <v>29</v>
      </c>
      <c r="D26">
        <v>-1.3532062106532901</v>
      </c>
      <c r="E26">
        <v>-2.0748716155649101</v>
      </c>
      <c r="F26">
        <v>1.8223886003543099</v>
      </c>
      <c r="G26">
        <v>8.6307899910025299E-3</v>
      </c>
      <c r="H26">
        <v>3.5716026235604603E-2</v>
      </c>
      <c r="I26">
        <v>2280.5354976690501</v>
      </c>
      <c r="L26">
        <f t="shared" si="1"/>
        <v>-5.9337213213142732E-2</v>
      </c>
      <c r="M26">
        <f t="shared" si="2"/>
        <v>-9.0981772381339809E-2</v>
      </c>
      <c r="N26">
        <f t="shared" si="3"/>
        <v>7.991055619248133E-2</v>
      </c>
      <c r="O26">
        <f t="shared" si="4"/>
        <v>3.7845453402607045E-4</v>
      </c>
      <c r="P26">
        <f t="shared" si="5"/>
        <v>1.5661245471561475E-3</v>
      </c>
    </row>
    <row r="27" spans="1:16" x14ac:dyDescent="0.35">
      <c r="A27" t="s">
        <v>3</v>
      </c>
      <c r="B27" t="s">
        <v>4</v>
      </c>
      <c r="C27" t="s">
        <v>30</v>
      </c>
      <c r="D27">
        <v>-1.7682555186911399</v>
      </c>
      <c r="E27">
        <v>-2.7122111293138</v>
      </c>
      <c r="F27">
        <v>2.0748293757496801</v>
      </c>
      <c r="G27">
        <v>1.14611310127656E-2</v>
      </c>
      <c r="H27">
        <v>4.9607106746407198E-2</v>
      </c>
      <c r="I27">
        <v>3025.9562744463201</v>
      </c>
      <c r="L27">
        <f t="shared" si="1"/>
        <v>-5.8436254800631235E-2</v>
      </c>
      <c r="M27">
        <f t="shared" si="2"/>
        <v>-8.9631537382676554E-2</v>
      </c>
      <c r="N27">
        <f t="shared" si="3"/>
        <v>6.856772496256E-2</v>
      </c>
      <c r="O27">
        <f t="shared" si="4"/>
        <v>3.7876062881519074E-4</v>
      </c>
      <c r="P27">
        <f t="shared" si="5"/>
        <v>1.6393861063139174E-3</v>
      </c>
    </row>
    <row r="28" spans="1:16" x14ac:dyDescent="0.35">
      <c r="A28" t="s">
        <v>3</v>
      </c>
      <c r="B28" t="s">
        <v>4</v>
      </c>
      <c r="C28" t="s">
        <v>31</v>
      </c>
      <c r="D28">
        <v>-4.6570745754252102E-2</v>
      </c>
      <c r="E28">
        <v>-7.1961573435146406E-2</v>
      </c>
      <c r="F28">
        <v>3.8339753378750098E-2</v>
      </c>
      <c r="G28">
        <v>2.9963039560243401E-4</v>
      </c>
      <c r="H28">
        <v>2.9540424111473801E-3</v>
      </c>
      <c r="I28">
        <v>77.731998237634997</v>
      </c>
      <c r="L28">
        <f t="shared" si="1"/>
        <v>-5.9911936924457246E-2</v>
      </c>
      <c r="M28">
        <f t="shared" si="2"/>
        <v>-9.2576512976229194E-2</v>
      </c>
      <c r="N28">
        <f t="shared" si="3"/>
        <v>4.9322999855916982E-2</v>
      </c>
      <c r="O28">
        <f t="shared" si="4"/>
        <v>3.854659630470736E-4</v>
      </c>
      <c r="P28">
        <f t="shared" si="5"/>
        <v>3.8002913576421363E-3</v>
      </c>
    </row>
    <row r="29" spans="1:16" x14ac:dyDescent="0.35">
      <c r="A29" t="s">
        <v>3</v>
      </c>
      <c r="B29" t="s">
        <v>4</v>
      </c>
      <c r="C29" t="s">
        <v>32</v>
      </c>
      <c r="D29">
        <v>-5.8593705621315104</v>
      </c>
      <c r="E29">
        <v>-8.9901276270393193</v>
      </c>
      <c r="F29">
        <v>5.4567519361153201</v>
      </c>
      <c r="G29">
        <v>3.94154238747432E-2</v>
      </c>
      <c r="H29">
        <v>0.17316032527014599</v>
      </c>
      <c r="I29">
        <v>10226.559011977</v>
      </c>
      <c r="L29">
        <f t="shared" si="1"/>
        <v>-5.7295621677528219E-2</v>
      </c>
      <c r="M29">
        <f t="shared" si="2"/>
        <v>-8.7909604946398739E-2</v>
      </c>
      <c r="N29">
        <f t="shared" si="3"/>
        <v>5.3358631478335548E-2</v>
      </c>
      <c r="O29">
        <f t="shared" si="4"/>
        <v>3.854221525400791E-4</v>
      </c>
      <c r="P29">
        <f t="shared" si="5"/>
        <v>1.6932413441055438E-3</v>
      </c>
    </row>
    <row r="30" spans="1:16" x14ac:dyDescent="0.35">
      <c r="A30" t="s">
        <v>3</v>
      </c>
      <c r="B30" t="s">
        <v>4</v>
      </c>
      <c r="C30" t="s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L30" t="e">
        <f t="shared" si="1"/>
        <v>#DIV/0!</v>
      </c>
      <c r="M30" t="e">
        <f t="shared" si="2"/>
        <v>#DIV/0!</v>
      </c>
      <c r="N30" t="e">
        <f t="shared" si="3"/>
        <v>#DIV/0!</v>
      </c>
      <c r="O30" t="e">
        <f t="shared" si="4"/>
        <v>#DIV/0!</v>
      </c>
      <c r="P30" t="e">
        <f t="shared" si="5"/>
        <v>#DIV/0!</v>
      </c>
    </row>
    <row r="31" spans="1:16" x14ac:dyDescent="0.35">
      <c r="A31" t="s">
        <v>3</v>
      </c>
      <c r="B31" t="s">
        <v>4</v>
      </c>
      <c r="C31" t="s">
        <v>34</v>
      </c>
      <c r="D31">
        <v>-179.95736548304501</v>
      </c>
      <c r="E31">
        <v>-276.56278174370499</v>
      </c>
      <c r="F31">
        <v>132.926400758326</v>
      </c>
      <c r="G31">
        <v>1.4854564145207401</v>
      </c>
      <c r="H31">
        <v>6.7214410603046399</v>
      </c>
      <c r="I31">
        <v>337165.32053658197</v>
      </c>
      <c r="L31">
        <f t="shared" si="1"/>
        <v>-5.3373628461151269E-2</v>
      </c>
      <c r="M31">
        <f t="shared" si="2"/>
        <v>-8.2025868290240819E-2</v>
      </c>
      <c r="N31">
        <f t="shared" si="3"/>
        <v>3.9424695442218133E-2</v>
      </c>
      <c r="O31">
        <f t="shared" si="4"/>
        <v>4.4057212413088913E-4</v>
      </c>
      <c r="P31">
        <f t="shared" si="5"/>
        <v>1.9935149467945868E-3</v>
      </c>
    </row>
    <row r="32" spans="1:16" x14ac:dyDescent="0.35">
      <c r="A32" t="s">
        <v>3</v>
      </c>
      <c r="B32" t="s">
        <v>4</v>
      </c>
      <c r="C32" t="s">
        <v>35</v>
      </c>
      <c r="D32">
        <v>-0.85023315378930397</v>
      </c>
      <c r="E32">
        <v>-1.37449993396876</v>
      </c>
      <c r="F32">
        <v>0.58986229554284297</v>
      </c>
      <c r="G32">
        <v>5.6729129428276697E-3</v>
      </c>
      <c r="H32">
        <v>0.242740368732484</v>
      </c>
      <c r="I32">
        <v>1208.4871038465001</v>
      </c>
      <c r="L32">
        <f t="shared" si="1"/>
        <v>-7.0355169788994226E-2</v>
      </c>
      <c r="M32">
        <f t="shared" si="2"/>
        <v>-0.11373724465853685</v>
      </c>
      <c r="N32">
        <f t="shared" si="3"/>
        <v>4.8809978498352787E-2</v>
      </c>
      <c r="O32">
        <f t="shared" si="4"/>
        <v>4.6942271247838103E-4</v>
      </c>
      <c r="P32">
        <f t="shared" si="5"/>
        <v>2.0086301952239656E-2</v>
      </c>
    </row>
    <row r="33" spans="1:16" x14ac:dyDescent="0.35">
      <c r="A33" t="s">
        <v>3</v>
      </c>
      <c r="B33" t="s">
        <v>4</v>
      </c>
      <c r="C33" t="s">
        <v>36</v>
      </c>
      <c r="D33">
        <v>-0.18590357847642699</v>
      </c>
      <c r="E33">
        <v>-0.28636823534907302</v>
      </c>
      <c r="F33">
        <v>0.15745390195661399</v>
      </c>
      <c r="G33">
        <v>1.2507442115747801E-3</v>
      </c>
      <c r="H33">
        <v>9.0186137094860896E-3</v>
      </c>
      <c r="I33">
        <v>300.16512484308299</v>
      </c>
      <c r="L33">
        <f t="shared" si="1"/>
        <v>-6.1933770145219773E-2</v>
      </c>
      <c r="M33">
        <f t="shared" si="2"/>
        <v>-9.5403566786373822E-2</v>
      </c>
      <c r="N33">
        <f t="shared" si="3"/>
        <v>5.2455761487589875E-2</v>
      </c>
      <c r="O33">
        <f t="shared" si="4"/>
        <v>4.1668538682787694E-4</v>
      </c>
      <c r="P33">
        <f t="shared" si="5"/>
        <v>3.0045508165549685E-3</v>
      </c>
    </row>
    <row r="34" spans="1:16" x14ac:dyDescent="0.35">
      <c r="A34" t="s">
        <v>3</v>
      </c>
      <c r="B34" t="s">
        <v>4</v>
      </c>
      <c r="C34" t="s">
        <v>37</v>
      </c>
      <c r="D34">
        <v>-0.256373531439749</v>
      </c>
      <c r="E34">
        <v>-0.40314206682887699</v>
      </c>
      <c r="F34">
        <v>0.16406364102294901</v>
      </c>
      <c r="G34">
        <v>1.7508998826087901E-3</v>
      </c>
      <c r="H34">
        <v>3.8004212372470599E-2</v>
      </c>
      <c r="I34">
        <v>350.10872758296898</v>
      </c>
      <c r="L34">
        <f t="shared" si="1"/>
        <v>-7.3226832478488685E-2</v>
      </c>
      <c r="M34">
        <f t="shared" si="2"/>
        <v>-0.11514767701223333</v>
      </c>
      <c r="N34">
        <f t="shared" si="3"/>
        <v>4.6860768697652391E-2</v>
      </c>
      <c r="O34">
        <f t="shared" si="4"/>
        <v>5.0010175258880418E-4</v>
      </c>
      <c r="P34">
        <f t="shared" si="5"/>
        <v>1.0854974291797492E-2</v>
      </c>
    </row>
    <row r="35" spans="1:16" x14ac:dyDescent="0.35">
      <c r="A35" t="s">
        <v>3</v>
      </c>
      <c r="B35" t="s">
        <v>4</v>
      </c>
      <c r="C35" t="s">
        <v>38</v>
      </c>
      <c r="D35">
        <v>-0.179812919144751</v>
      </c>
      <c r="E35">
        <v>-0.28290352915792</v>
      </c>
      <c r="F35">
        <v>0.14082019422130501</v>
      </c>
      <c r="G35">
        <v>3.6043964246346102E-3</v>
      </c>
      <c r="H35">
        <v>2.71242442540824E-2</v>
      </c>
      <c r="I35">
        <v>264.566288753891</v>
      </c>
      <c r="L35">
        <f t="shared" si="1"/>
        <v>-6.7965166685321501E-2</v>
      </c>
      <c r="M35">
        <f t="shared" si="2"/>
        <v>-0.10693105704827228</v>
      </c>
      <c r="N35">
        <f t="shared" si="3"/>
        <v>5.3226809388516226E-2</v>
      </c>
      <c r="O35">
        <f t="shared" si="4"/>
        <v>1.3623793271664889E-3</v>
      </c>
      <c r="P35">
        <f t="shared" si="5"/>
        <v>1.0252343328334752E-2</v>
      </c>
    </row>
    <row r="36" spans="1:16" x14ac:dyDescent="0.35">
      <c r="A36" t="s">
        <v>3</v>
      </c>
      <c r="B36" t="s">
        <v>4</v>
      </c>
      <c r="C36" t="s">
        <v>39</v>
      </c>
      <c r="D36">
        <v>-0.45729328275046999</v>
      </c>
      <c r="E36">
        <v>-0.708030166606477</v>
      </c>
      <c r="F36">
        <v>0.43209999753162198</v>
      </c>
      <c r="G36">
        <v>4.3294626739225298E-3</v>
      </c>
      <c r="H36">
        <v>3.3409661336918299E-2</v>
      </c>
      <c r="I36">
        <v>701.42612948792805</v>
      </c>
      <c r="L36">
        <f t="shared" si="1"/>
        <v>-6.5194788663535272E-2</v>
      </c>
      <c r="M36">
        <f t="shared" si="2"/>
        <v>-0.10094151569793532</v>
      </c>
      <c r="N36">
        <f t="shared" si="3"/>
        <v>6.1603065435710813E-2</v>
      </c>
      <c r="O36">
        <f t="shared" si="4"/>
        <v>6.1723715326704866E-4</v>
      </c>
      <c r="P36">
        <f t="shared" si="5"/>
        <v>4.7631047564921517E-3</v>
      </c>
    </row>
    <row r="37" spans="1:16" x14ac:dyDescent="0.35">
      <c r="A37" s="3" t="s">
        <v>40</v>
      </c>
      <c r="B37" s="3" t="s">
        <v>4</v>
      </c>
      <c r="C37" s="3" t="s">
        <v>5</v>
      </c>
      <c r="D37" s="3">
        <v>-2216.9355806580202</v>
      </c>
      <c r="E37" s="3">
        <v>-3380.7380218181602</v>
      </c>
      <c r="F37" s="3">
        <v>4.7378567957202904</v>
      </c>
      <c r="G37" s="3">
        <v>7.8463446407113197E-2</v>
      </c>
      <c r="H37" s="3">
        <v>1.0199382091523099</v>
      </c>
      <c r="I37" s="3">
        <v>175511.650196145</v>
      </c>
      <c r="J37" s="3"/>
      <c r="K37" s="3"/>
      <c r="L37" s="3">
        <f t="shared" si="1"/>
        <v>-1.2631273070365752</v>
      </c>
      <c r="M37" s="3">
        <f t="shared" si="2"/>
        <v>-1.9262185832336365</v>
      </c>
      <c r="N37" s="3">
        <f t="shared" si="3"/>
        <v>2.6994543042729332E-3</v>
      </c>
      <c r="O37" s="3">
        <f t="shared" si="4"/>
        <v>4.4705548788029458E-5</v>
      </c>
      <c r="P37" s="3">
        <f t="shared" si="5"/>
        <v>5.8112279612918384E-4</v>
      </c>
    </row>
    <row r="38" spans="1:16" x14ac:dyDescent="0.35">
      <c r="A38" s="3" t="s">
        <v>40</v>
      </c>
      <c r="B38" s="3" t="s">
        <v>4</v>
      </c>
      <c r="C38" s="3" t="s">
        <v>6</v>
      </c>
      <c r="D38" s="3">
        <v>-7.5070308299668399E-4</v>
      </c>
      <c r="E38" s="3">
        <v>-1.14523445546896E-3</v>
      </c>
      <c r="F38" s="4">
        <v>1.9565765706774899E-5</v>
      </c>
      <c r="G38" s="4">
        <v>8.1741340612895206E-8</v>
      </c>
      <c r="H38" s="4">
        <v>1.72087163838319E-6</v>
      </c>
      <c r="I38" s="3">
        <v>0.111926445677034</v>
      </c>
      <c r="J38" s="3"/>
      <c r="K38" s="3"/>
      <c r="L38" s="3">
        <f t="shared" si="1"/>
        <v>-0.67071108928345025</v>
      </c>
      <c r="M38" s="3">
        <f t="shared" si="2"/>
        <v>-1.0232027368880783</v>
      </c>
      <c r="N38" s="3">
        <f t="shared" si="3"/>
        <v>1.7480913995278922E-2</v>
      </c>
      <c r="O38" s="3">
        <f t="shared" si="4"/>
        <v>7.3031302047026035E-5</v>
      </c>
      <c r="P38" s="3">
        <f t="shared" si="5"/>
        <v>1.5375022658619926E-3</v>
      </c>
    </row>
    <row r="39" spans="1:16" x14ac:dyDescent="0.35">
      <c r="A39" s="3" t="s">
        <v>40</v>
      </c>
      <c r="B39" s="3" t="s">
        <v>4</v>
      </c>
      <c r="C39" s="3" t="s">
        <v>7</v>
      </c>
      <c r="D39" s="3">
        <v>-38.275970235059503</v>
      </c>
      <c r="E39" s="3">
        <v>-59.1112366144079</v>
      </c>
      <c r="F39" s="3">
        <v>51.967896314628803</v>
      </c>
      <c r="G39" s="3">
        <v>0.85089027887443003</v>
      </c>
      <c r="H39" s="3">
        <v>2.3242921479977601</v>
      </c>
      <c r="I39" s="3">
        <v>95927.448186904905</v>
      </c>
      <c r="J39" s="3"/>
      <c r="K39" s="3"/>
      <c r="L39" s="3">
        <f t="shared" si="1"/>
        <v>-3.9900957399057101E-2</v>
      </c>
      <c r="M39" s="3">
        <f t="shared" si="2"/>
        <v>-6.1620774587097998E-2</v>
      </c>
      <c r="N39" s="3">
        <f t="shared" si="3"/>
        <v>5.4174167349239424E-2</v>
      </c>
      <c r="O39" s="3">
        <f t="shared" si="4"/>
        <v>8.8701439989997087E-4</v>
      </c>
      <c r="P39" s="3">
        <f t="shared" si="5"/>
        <v>2.4229688081237317E-3</v>
      </c>
    </row>
    <row r="40" spans="1:16" x14ac:dyDescent="0.35">
      <c r="A40" s="3" t="s">
        <v>40</v>
      </c>
      <c r="B40" s="3" t="s">
        <v>4</v>
      </c>
      <c r="C40" s="3" t="s">
        <v>8</v>
      </c>
      <c r="D40" s="3">
        <v>-190.60944316594299</v>
      </c>
      <c r="E40" s="3">
        <v>-293.210451963357</v>
      </c>
      <c r="F40" s="3">
        <v>51.987970518646698</v>
      </c>
      <c r="G40" s="3">
        <v>0.56138113595079597</v>
      </c>
      <c r="H40" s="3">
        <v>7.9824488809099403</v>
      </c>
      <c r="I40" s="3">
        <v>541923.47469773295</v>
      </c>
      <c r="J40" s="3"/>
      <c r="K40" s="3"/>
      <c r="L40" s="3">
        <f t="shared" si="1"/>
        <v>-3.5172760004954326E-2</v>
      </c>
      <c r="M40" s="3">
        <f t="shared" si="2"/>
        <v>-5.41055085548564E-2</v>
      </c>
      <c r="N40" s="3">
        <f t="shared" si="3"/>
        <v>9.5932309534374517E-3</v>
      </c>
      <c r="O40" s="3">
        <f t="shared" si="4"/>
        <v>1.0359048134312983E-4</v>
      </c>
      <c r="P40" s="3">
        <f t="shared" si="5"/>
        <v>1.4729845178532424E-3</v>
      </c>
    </row>
    <row r="41" spans="1:16" x14ac:dyDescent="0.35">
      <c r="A41" s="3" t="s">
        <v>40</v>
      </c>
      <c r="B41" s="3" t="s">
        <v>4</v>
      </c>
      <c r="C41" s="3" t="s">
        <v>9</v>
      </c>
      <c r="D41" s="4">
        <v>-2.03276571733882E-7</v>
      </c>
      <c r="E41" s="4">
        <v>-3.11383552225154E-7</v>
      </c>
      <c r="F41" s="4">
        <v>2.7162011601716799E-8</v>
      </c>
      <c r="G41" s="4">
        <v>3.2290288520288302E-10</v>
      </c>
      <c r="H41" s="4">
        <v>4.4314070429644897E-9</v>
      </c>
      <c r="I41" s="3">
        <v>5.3501221284424697E-4</v>
      </c>
      <c r="J41" s="3"/>
      <c r="K41" s="3"/>
      <c r="L41" s="3">
        <f t="shared" si="1"/>
        <v>-3.7994753550244655E-2</v>
      </c>
      <c r="M41" s="3">
        <f t="shared" si="2"/>
        <v>-5.8201204523868351E-2</v>
      </c>
      <c r="N41" s="3">
        <f t="shared" si="3"/>
        <v>5.0768956202546008E-3</v>
      </c>
      <c r="O41" s="3">
        <f t="shared" si="4"/>
        <v>6.0354301724489176E-5</v>
      </c>
      <c r="P41" s="3">
        <f t="shared" si="5"/>
        <v>8.2828147406320291E-4</v>
      </c>
    </row>
    <row r="42" spans="1:16" x14ac:dyDescent="0.35">
      <c r="A42" s="3" t="s">
        <v>40</v>
      </c>
      <c r="B42" s="3" t="s">
        <v>4</v>
      </c>
      <c r="C42" s="3" t="s">
        <v>10</v>
      </c>
      <c r="D42" s="3">
        <v>-0.23430918683857199</v>
      </c>
      <c r="E42" s="3">
        <v>-0.36134339284467298</v>
      </c>
      <c r="F42" s="3">
        <v>0.14986522327740201</v>
      </c>
      <c r="G42" s="3">
        <v>2.4803986802908102E-3</v>
      </c>
      <c r="H42" s="3">
        <v>1.26429769989044E-2</v>
      </c>
      <c r="I42" s="3">
        <v>529.71674477458703</v>
      </c>
      <c r="J42" s="3"/>
      <c r="K42" s="3"/>
      <c r="L42" s="3">
        <f t="shared" si="1"/>
        <v>-4.4232920546674194E-2</v>
      </c>
      <c r="M42" s="3">
        <f t="shared" si="2"/>
        <v>-6.8214455444189748E-2</v>
      </c>
      <c r="N42" s="3">
        <f t="shared" si="3"/>
        <v>2.8291577480937455E-2</v>
      </c>
      <c r="O42" s="3">
        <f t="shared" si="4"/>
        <v>4.6825000432000808E-4</v>
      </c>
      <c r="P42" s="3">
        <f t="shared" si="5"/>
        <v>2.3867429383008136E-3</v>
      </c>
    </row>
    <row r="43" spans="1:16" x14ac:dyDescent="0.35">
      <c r="A43" s="3" t="s">
        <v>40</v>
      </c>
      <c r="B43" s="3" t="s">
        <v>4</v>
      </c>
      <c r="C43" s="3" t="s">
        <v>11</v>
      </c>
      <c r="D43" s="4">
        <v>-6.6745513551780001E-8</v>
      </c>
      <c r="E43" s="4">
        <v>-1.02525006214371E-7</v>
      </c>
      <c r="F43" s="4">
        <v>1.27798890400387E-8</v>
      </c>
      <c r="G43" s="4">
        <v>2.7835191280817903E-10</v>
      </c>
      <c r="H43" s="4">
        <v>2.33425820155269E-9</v>
      </c>
      <c r="I43" s="3">
        <v>1.6058408795785201E-4</v>
      </c>
      <c r="J43" s="3"/>
      <c r="K43" s="3"/>
      <c r="L43" s="3">
        <f t="shared" si="1"/>
        <v>-4.1564213740341742E-2</v>
      </c>
      <c r="M43" s="3">
        <f t="shared" si="2"/>
        <v>-6.3845059319501435E-2</v>
      </c>
      <c r="N43" s="3">
        <f t="shared" si="3"/>
        <v>7.9583781946023172E-3</v>
      </c>
      <c r="O43" s="3">
        <f t="shared" si="4"/>
        <v>1.733371695464853E-4</v>
      </c>
      <c r="P43" s="3">
        <f t="shared" si="5"/>
        <v>1.4536049189165961E-3</v>
      </c>
    </row>
    <row r="44" spans="1:16" x14ac:dyDescent="0.35">
      <c r="A44" s="3" t="s">
        <v>40</v>
      </c>
      <c r="B44" s="3" t="s">
        <v>4</v>
      </c>
      <c r="C44" s="3" t="s">
        <v>12</v>
      </c>
      <c r="D44" s="3">
        <v>-10.6698309335079</v>
      </c>
      <c r="E44" s="3">
        <v>-16.452470602907798</v>
      </c>
      <c r="F44" s="3">
        <v>1.01217406776413</v>
      </c>
      <c r="G44" s="3">
        <v>7.8700260612094994E-2</v>
      </c>
      <c r="H44" s="3">
        <v>0.56901249085058203</v>
      </c>
      <c r="I44" s="3">
        <v>23506.103438190501</v>
      </c>
      <c r="J44" s="3"/>
      <c r="K44" s="3"/>
      <c r="L44" s="3">
        <f t="shared" si="1"/>
        <v>-4.5391746707676629E-2</v>
      </c>
      <c r="M44" s="3">
        <f t="shared" si="2"/>
        <v>-6.9992334740505632E-2</v>
      </c>
      <c r="N44" s="3">
        <f t="shared" si="3"/>
        <v>4.3060053335749601E-3</v>
      </c>
      <c r="O44" s="3">
        <f t="shared" si="4"/>
        <v>3.34807769475864E-4</v>
      </c>
      <c r="P44" s="3">
        <f t="shared" si="5"/>
        <v>2.4207010419519562E-3</v>
      </c>
    </row>
    <row r="45" spans="1:16" x14ac:dyDescent="0.35">
      <c r="A45" s="3" t="s">
        <v>40</v>
      </c>
      <c r="B45" s="3" t="s">
        <v>4</v>
      </c>
      <c r="C45" s="3" t="s">
        <v>14</v>
      </c>
      <c r="D45" s="3">
        <v>-6.4975489105490798</v>
      </c>
      <c r="E45" s="3">
        <v>-9.9998544883492197</v>
      </c>
      <c r="F45" s="3">
        <v>1.09169820895476</v>
      </c>
      <c r="G45" s="3">
        <v>1.51972429193847E-2</v>
      </c>
      <c r="H45" s="3">
        <v>0.287079757647006</v>
      </c>
      <c r="I45" s="3">
        <v>10044.527848533</v>
      </c>
      <c r="J45" s="3"/>
      <c r="K45" s="3"/>
      <c r="L45" s="3">
        <f t="shared" si="1"/>
        <v>-6.4687449808783645E-2</v>
      </c>
      <c r="M45" s="3">
        <f t="shared" si="2"/>
        <v>-9.9555246788525703E-2</v>
      </c>
      <c r="N45" s="3">
        <f t="shared" si="3"/>
        <v>1.0868586611706215E-2</v>
      </c>
      <c r="O45" s="3">
        <f t="shared" si="4"/>
        <v>1.5129872850722648E-4</v>
      </c>
      <c r="P45" s="3">
        <f t="shared" si="5"/>
        <v>2.8580712003196235E-3</v>
      </c>
    </row>
    <row r="46" spans="1:16" x14ac:dyDescent="0.35">
      <c r="A46" s="3" t="s">
        <v>40</v>
      </c>
      <c r="B46" s="3" t="s">
        <v>4</v>
      </c>
      <c r="C46" s="3" t="s">
        <v>15</v>
      </c>
      <c r="D46" s="3">
        <v>-3.6439555802971801</v>
      </c>
      <c r="E46" s="3">
        <v>-5.5812918570973098</v>
      </c>
      <c r="F46" s="3">
        <v>2.2231317943405799</v>
      </c>
      <c r="G46" s="3">
        <v>1.2012741293801799E-2</v>
      </c>
      <c r="H46" s="3">
        <v>7.7567346615978694E-2</v>
      </c>
      <c r="I46" s="3">
        <v>5576.5689256641899</v>
      </c>
      <c r="J46" s="3"/>
      <c r="K46" s="3"/>
      <c r="L46" s="3">
        <f t="shared" si="1"/>
        <v>-6.5344042705670888E-2</v>
      </c>
      <c r="M46" s="3">
        <f t="shared" si="2"/>
        <v>-0.10008469242460868</v>
      </c>
      <c r="N46" s="3">
        <f t="shared" si="3"/>
        <v>3.9865584447623351E-2</v>
      </c>
      <c r="O46" s="3">
        <f t="shared" si="4"/>
        <v>2.1541455783891415E-4</v>
      </c>
      <c r="P46" s="3">
        <f t="shared" si="5"/>
        <v>1.3909510964529169E-3</v>
      </c>
    </row>
    <row r="47" spans="1:16" x14ac:dyDescent="0.35">
      <c r="A47" s="3" t="s">
        <v>40</v>
      </c>
      <c r="B47" s="3" t="s">
        <v>4</v>
      </c>
      <c r="C47" s="3" t="s">
        <v>16</v>
      </c>
      <c r="D47" s="4">
        <v>-2.2100793706301699E-8</v>
      </c>
      <c r="E47" s="4">
        <v>-3.3854485012929699E-8</v>
      </c>
      <c r="F47" s="4">
        <v>2.95312937417715E-9</v>
      </c>
      <c r="G47" s="4">
        <v>3.5106898846879701E-11</v>
      </c>
      <c r="H47" s="4">
        <v>4.8179488655218001E-10</v>
      </c>
      <c r="I47" s="4">
        <v>5.8168014381825201E-5</v>
      </c>
      <c r="J47" s="3"/>
      <c r="K47" s="3"/>
      <c r="L47" s="3">
        <f t="shared" si="1"/>
        <v>-3.7994753544840221E-2</v>
      </c>
      <c r="M47" s="3">
        <f t="shared" si="2"/>
        <v>-5.8201204515428075E-2</v>
      </c>
      <c r="N47" s="3">
        <f t="shared" si="3"/>
        <v>5.0768956196308905E-3</v>
      </c>
      <c r="O47" s="3">
        <f t="shared" si="4"/>
        <v>6.0354301620873235E-5</v>
      </c>
      <c r="P47" s="3">
        <f t="shared" si="5"/>
        <v>8.2828147337055829E-4</v>
      </c>
    </row>
    <row r="48" spans="1:16" x14ac:dyDescent="0.35">
      <c r="A48" s="3" t="s">
        <v>40</v>
      </c>
      <c r="B48" s="3" t="s">
        <v>4</v>
      </c>
      <c r="C48" s="3" t="s">
        <v>17</v>
      </c>
      <c r="D48" s="3">
        <v>-1.72379251081838</v>
      </c>
      <c r="E48" s="3">
        <v>-2.7570108600084402</v>
      </c>
      <c r="F48" s="3">
        <v>0.42451005868133501</v>
      </c>
      <c r="G48" s="3">
        <v>1.2483373899158301E-2</v>
      </c>
      <c r="H48" s="3">
        <v>0.39977875442309502</v>
      </c>
      <c r="I48" s="3">
        <v>11176.9723078139</v>
      </c>
      <c r="J48" s="3"/>
      <c r="K48" s="3"/>
      <c r="L48" s="3">
        <f t="shared" si="1"/>
        <v>-1.5422714339314098E-2</v>
      </c>
      <c r="M48" s="3">
        <f t="shared" si="2"/>
        <v>-2.4666884591643793E-2</v>
      </c>
      <c r="N48" s="3">
        <f t="shared" si="3"/>
        <v>3.7980773951149282E-3</v>
      </c>
      <c r="O48" s="3">
        <f t="shared" si="4"/>
        <v>1.1168833164622844E-4</v>
      </c>
      <c r="P48" s="3">
        <f t="shared" si="5"/>
        <v>3.5768072373553875E-3</v>
      </c>
    </row>
    <row r="49" spans="1:16" x14ac:dyDescent="0.35">
      <c r="A49" s="3" t="s">
        <v>40</v>
      </c>
      <c r="B49" s="3" t="s">
        <v>4</v>
      </c>
      <c r="C49" s="3" t="s">
        <v>18</v>
      </c>
      <c r="D49" s="4">
        <v>-2.93468606119787E-8</v>
      </c>
      <c r="E49" s="4">
        <v>-4.4954170694971801E-8</v>
      </c>
      <c r="F49" s="4">
        <v>3.9213558238493799E-9</v>
      </c>
      <c r="G49" s="4">
        <v>4.6617206731110098E-11</v>
      </c>
      <c r="H49" s="4">
        <v>6.3975835336272304E-10</v>
      </c>
      <c r="I49" s="4">
        <v>7.7239244551819899E-5</v>
      </c>
      <c r="J49" s="3"/>
      <c r="K49" s="3"/>
      <c r="L49" s="3">
        <f t="shared" si="1"/>
        <v>-3.7994753550819438E-2</v>
      </c>
      <c r="M49" s="3">
        <f t="shared" si="2"/>
        <v>-5.8201204524743887E-2</v>
      </c>
      <c r="N49" s="3">
        <f t="shared" si="3"/>
        <v>5.0768956203585567E-3</v>
      </c>
      <c r="O49" s="3">
        <f t="shared" si="4"/>
        <v>6.0354301756323574E-5</v>
      </c>
      <c r="P49" s="3">
        <f t="shared" si="5"/>
        <v>8.2828147410673905E-4</v>
      </c>
    </row>
    <row r="50" spans="1:16" x14ac:dyDescent="0.35">
      <c r="A50" s="3" t="s">
        <v>40</v>
      </c>
      <c r="B50" s="3" t="s">
        <v>4</v>
      </c>
      <c r="C50" s="3" t="s">
        <v>19</v>
      </c>
      <c r="D50" s="3">
        <v>-2.8709697626254602</v>
      </c>
      <c r="E50" s="3">
        <v>-4.5443262251828802</v>
      </c>
      <c r="F50" s="3">
        <v>30.383620974724099</v>
      </c>
      <c r="G50" s="3">
        <v>4.25735794196953E-2</v>
      </c>
      <c r="H50" s="3">
        <v>0.51820091795161705</v>
      </c>
      <c r="I50" s="3">
        <v>12988.5262597205</v>
      </c>
      <c r="J50" s="3"/>
      <c r="K50" s="3"/>
      <c r="L50" s="3">
        <f t="shared" si="1"/>
        <v>-2.2103891582594688E-2</v>
      </c>
      <c r="M50" s="3">
        <f t="shared" si="2"/>
        <v>-3.4987235151347107E-2</v>
      </c>
      <c r="N50" s="3">
        <f t="shared" si="3"/>
        <v>0.23392662390766053</v>
      </c>
      <c r="O50" s="3">
        <f t="shared" si="4"/>
        <v>3.2777836814114E-4</v>
      </c>
      <c r="P50" s="3">
        <f t="shared" si="5"/>
        <v>3.9896821824862531E-3</v>
      </c>
    </row>
    <row r="51" spans="1:16" x14ac:dyDescent="0.35">
      <c r="A51" s="3" t="s">
        <v>40</v>
      </c>
      <c r="B51" s="3" t="s">
        <v>4</v>
      </c>
      <c r="C51" s="3" t="s">
        <v>20</v>
      </c>
      <c r="D51" s="3">
        <v>-0.97624841001561402</v>
      </c>
      <c r="E51" s="3">
        <v>-1.57422610278445</v>
      </c>
      <c r="F51" s="3">
        <v>386.835828257613</v>
      </c>
      <c r="G51" s="3">
        <v>1.30935416354986E-2</v>
      </c>
      <c r="H51" s="3">
        <v>0.26629765449160903</v>
      </c>
      <c r="I51" s="3">
        <v>3871.9019208739101</v>
      </c>
      <c r="J51" s="3"/>
      <c r="K51" s="3"/>
      <c r="L51" s="3">
        <f t="shared" si="1"/>
        <v>-2.5213665789221983E-2</v>
      </c>
      <c r="M51" s="3">
        <f t="shared" si="2"/>
        <v>-4.0657695751475501E-2</v>
      </c>
      <c r="N51" s="3">
        <f t="shared" si="3"/>
        <v>9.9908478097581028</v>
      </c>
      <c r="O51" s="3">
        <f t="shared" si="4"/>
        <v>3.381682155973443E-4</v>
      </c>
      <c r="P51" s="3">
        <f t="shared" si="5"/>
        <v>6.8776962829550222E-3</v>
      </c>
    </row>
    <row r="52" spans="1:16" x14ac:dyDescent="0.35">
      <c r="A52" s="3" t="s">
        <v>40</v>
      </c>
      <c r="B52" s="3" t="s">
        <v>4</v>
      </c>
      <c r="C52" s="3" t="s">
        <v>21</v>
      </c>
      <c r="D52" s="4">
        <v>-1.2168331271378201E-5</v>
      </c>
      <c r="E52" s="4">
        <v>-1.8639388866981099E-5</v>
      </c>
      <c r="F52" s="4">
        <v>1.6267232052641301E-6</v>
      </c>
      <c r="G52" s="4">
        <v>1.9858406849482201E-8</v>
      </c>
      <c r="H52" s="4">
        <v>2.6424059570290201E-7</v>
      </c>
      <c r="I52" s="3">
        <v>3.1783509001831502E-2</v>
      </c>
      <c r="J52" s="3"/>
      <c r="K52" s="3"/>
      <c r="L52" s="3">
        <f t="shared" si="1"/>
        <v>-3.828504672242769E-2</v>
      </c>
      <c r="M52" s="3">
        <f t="shared" si="2"/>
        <v>-5.8644842726166629E-2</v>
      </c>
      <c r="N52" s="3">
        <f t="shared" si="3"/>
        <v>5.118135965322115E-3</v>
      </c>
      <c r="O52" s="3">
        <f t="shared" si="4"/>
        <v>6.2480221577604529E-5</v>
      </c>
      <c r="P52" s="3">
        <f t="shared" si="5"/>
        <v>8.3137640871458007E-4</v>
      </c>
    </row>
    <row r="53" spans="1:16" x14ac:dyDescent="0.35">
      <c r="A53" s="3" t="s">
        <v>40</v>
      </c>
      <c r="B53" s="3" t="s">
        <v>4</v>
      </c>
      <c r="C53" s="3" t="s">
        <v>22</v>
      </c>
      <c r="D53" s="3">
        <v>-11.484294520807399</v>
      </c>
      <c r="E53" s="3">
        <v>-18.168646613485102</v>
      </c>
      <c r="F53" s="3">
        <v>4.3939962266595103</v>
      </c>
      <c r="G53" s="3">
        <v>6.2188936572056201E-2</v>
      </c>
      <c r="H53" s="3">
        <v>2.0439871526323201</v>
      </c>
      <c r="I53" s="3">
        <v>288656.52541447798</v>
      </c>
      <c r="J53" s="3"/>
      <c r="K53" s="3"/>
      <c r="L53" s="3">
        <f t="shared" si="1"/>
        <v>-3.9785327923272332E-3</v>
      </c>
      <c r="M53" s="3">
        <f t="shared" si="2"/>
        <v>-6.2942095583659475E-3</v>
      </c>
      <c r="N53" s="3">
        <f t="shared" si="3"/>
        <v>1.5222230712956275E-3</v>
      </c>
      <c r="O53" s="3">
        <f t="shared" si="4"/>
        <v>2.1544268393988304E-5</v>
      </c>
      <c r="P53" s="3">
        <f t="shared" si="5"/>
        <v>7.0810356692868344E-4</v>
      </c>
    </row>
    <row r="54" spans="1:16" x14ac:dyDescent="0.35">
      <c r="A54" s="3" t="s">
        <v>40</v>
      </c>
      <c r="B54" s="3" t="s">
        <v>4</v>
      </c>
      <c r="C54" s="3" t="s">
        <v>23</v>
      </c>
      <c r="D54" s="4">
        <v>-1.2164127239144801E-5</v>
      </c>
      <c r="E54" s="4">
        <v>-1.86329491514911E-5</v>
      </c>
      <c r="F54" s="4">
        <v>1.62616118926789E-6</v>
      </c>
      <c r="G54" s="4">
        <v>1.9851545990379101E-8</v>
      </c>
      <c r="H54" s="4">
        <v>2.6414930331258799E-7</v>
      </c>
      <c r="I54" s="3">
        <v>3.1772528129184699E-2</v>
      </c>
      <c r="J54" s="3"/>
      <c r="K54" s="3"/>
      <c r="L54" s="3">
        <f t="shared" si="1"/>
        <v>-3.8285046722396084E-2</v>
      </c>
      <c r="M54" s="3">
        <f t="shared" si="2"/>
        <v>-5.8644842726178217E-2</v>
      </c>
      <c r="N54" s="3">
        <f t="shared" si="3"/>
        <v>5.1181359653095322E-3</v>
      </c>
      <c r="O54" s="3">
        <f t="shared" si="4"/>
        <v>6.2480221623108535E-5</v>
      </c>
      <c r="P54" s="3">
        <f t="shared" si="5"/>
        <v>8.3137640869677368E-4</v>
      </c>
    </row>
    <row r="55" spans="1:16" x14ac:dyDescent="0.35">
      <c r="A55" s="3" t="s">
        <v>40</v>
      </c>
      <c r="B55" s="3" t="s">
        <v>4</v>
      </c>
      <c r="C55" s="3" t="s">
        <v>24</v>
      </c>
      <c r="D55" s="4">
        <v>-1.2147386141782201E-5</v>
      </c>
      <c r="E55" s="4">
        <v>-1.8607305222427499E-5</v>
      </c>
      <c r="F55" s="4">
        <v>1.62392315589815E-6</v>
      </c>
      <c r="G55" s="4">
        <v>1.9824224962994201E-8</v>
      </c>
      <c r="H55" s="4">
        <v>2.6378576313545999E-7</v>
      </c>
      <c r="I55" s="3">
        <v>3.1728800619900299E-2</v>
      </c>
      <c r="J55" s="3"/>
      <c r="K55" s="3"/>
      <c r="L55" s="3">
        <f t="shared" si="1"/>
        <v>-3.8285046722388118E-2</v>
      </c>
      <c r="M55" s="3">
        <f t="shared" si="2"/>
        <v>-5.8644842726128757E-2</v>
      </c>
      <c r="N55" s="3">
        <f t="shared" si="3"/>
        <v>5.1181359653400373E-3</v>
      </c>
      <c r="O55" s="3">
        <f t="shared" si="4"/>
        <v>6.2480221677715895E-5</v>
      </c>
      <c r="P55" s="3">
        <f t="shared" si="5"/>
        <v>8.3137640875720201E-4</v>
      </c>
    </row>
    <row r="56" spans="1:16" x14ac:dyDescent="0.35">
      <c r="A56" s="3" t="s">
        <v>40</v>
      </c>
      <c r="B56" s="3" t="s">
        <v>4</v>
      </c>
      <c r="C56" s="3" t="s">
        <v>25</v>
      </c>
      <c r="D56" s="4">
        <v>-1.2157058656925201E-5</v>
      </c>
      <c r="E56" s="4">
        <v>-1.86221215326479E-5</v>
      </c>
      <c r="F56" s="4">
        <v>1.62521622595196E-6</v>
      </c>
      <c r="G56" s="4">
        <v>1.9840010238858501E-8</v>
      </c>
      <c r="H56" s="4">
        <v>2.6399580598662701E-7</v>
      </c>
      <c r="I56" s="3">
        <v>3.1754065092492498E-2</v>
      </c>
      <c r="J56" s="3"/>
      <c r="K56" s="3"/>
      <c r="L56" s="3">
        <f t="shared" si="1"/>
        <v>-3.8285046722409885E-2</v>
      </c>
      <c r="M56" s="3">
        <f t="shared" si="2"/>
        <v>-5.8644842726138596E-2</v>
      </c>
      <c r="N56" s="3">
        <f t="shared" si="3"/>
        <v>5.1181359653262289E-3</v>
      </c>
      <c r="O56" s="3">
        <f t="shared" si="4"/>
        <v>6.2480221606490331E-5</v>
      </c>
      <c r="P56" s="3">
        <f t="shared" si="5"/>
        <v>8.313764087138645E-4</v>
      </c>
    </row>
    <row r="57" spans="1:16" x14ac:dyDescent="0.35">
      <c r="A57" s="3" t="s">
        <v>40</v>
      </c>
      <c r="B57" s="3" t="s">
        <v>4</v>
      </c>
      <c r="C57" s="3" t="s">
        <v>26</v>
      </c>
      <c r="D57" s="4">
        <v>-1.21677922068491E-5</v>
      </c>
      <c r="E57" s="4">
        <v>-1.8638563130633701E-5</v>
      </c>
      <c r="F57" s="4">
        <v>1.6266511404308601E-6</v>
      </c>
      <c r="G57" s="4">
        <v>1.9857527108757501E-8</v>
      </c>
      <c r="H57" s="4">
        <v>2.6422888967092497E-7</v>
      </c>
      <c r="I57" s="3">
        <v>3.1782100972904397E-2</v>
      </c>
      <c r="J57" s="3"/>
      <c r="K57" s="3"/>
      <c r="L57" s="3">
        <f t="shared" si="1"/>
        <v>-3.8285046722438723E-2</v>
      </c>
      <c r="M57" s="3">
        <f t="shared" si="2"/>
        <v>-5.8644842726174318E-2</v>
      </c>
      <c r="N57" s="3">
        <f t="shared" si="3"/>
        <v>5.1181359653273079E-3</v>
      </c>
      <c r="O57" s="3">
        <f t="shared" si="4"/>
        <v>6.2480221574045392E-5</v>
      </c>
      <c r="P57" s="3">
        <f t="shared" si="5"/>
        <v>8.3137640867792678E-4</v>
      </c>
    </row>
    <row r="58" spans="1:16" x14ac:dyDescent="0.35">
      <c r="A58" s="3" t="s">
        <v>40</v>
      </c>
      <c r="B58" s="3" t="s">
        <v>4</v>
      </c>
      <c r="C58" s="3" t="s">
        <v>27</v>
      </c>
      <c r="D58" s="3">
        <v>-3.5058466502416501E-2</v>
      </c>
      <c r="E58" s="3">
        <v>-6.6774052127058697E-2</v>
      </c>
      <c r="F58" s="3">
        <v>0.32987738220785801</v>
      </c>
      <c r="G58" s="3">
        <v>2.8288518886284502</v>
      </c>
      <c r="H58" s="3">
        <v>3.9306743088577102E-2</v>
      </c>
      <c r="I58" s="3">
        <v>16.547641786488999</v>
      </c>
      <c r="J58" s="3"/>
      <c r="K58" s="3"/>
      <c r="L58" s="3">
        <f t="shared" si="1"/>
        <v>-0.2118638229831723</v>
      </c>
      <c r="M58" s="3">
        <f t="shared" si="2"/>
        <v>-0.40352609144330837</v>
      </c>
      <c r="N58" s="3">
        <f t="shared" si="3"/>
        <v>1.9935008653450543</v>
      </c>
      <c r="O58" s="3">
        <f t="shared" si="4"/>
        <v>17.095196555065524</v>
      </c>
      <c r="P58" s="3">
        <f t="shared" si="5"/>
        <v>0.23753682606708773</v>
      </c>
    </row>
    <row r="59" spans="1:16" x14ac:dyDescent="0.35">
      <c r="A59" s="3" t="s">
        <v>40</v>
      </c>
      <c r="B59" s="3" t="s">
        <v>4</v>
      </c>
      <c r="C59" s="3" t="s">
        <v>28</v>
      </c>
      <c r="D59" s="3">
        <v>-9.4918495541946798E-3</v>
      </c>
      <c r="E59" s="3">
        <v>-1.61417002517865E-2</v>
      </c>
      <c r="F59" s="3">
        <v>2.6893304321617899E-2</v>
      </c>
      <c r="G59" s="3">
        <v>0.14208107021708799</v>
      </c>
      <c r="H59" s="3">
        <v>5.0828653343870604E-3</v>
      </c>
      <c r="I59" s="3">
        <v>36.564713566316001</v>
      </c>
      <c r="J59" s="3"/>
      <c r="K59" s="3"/>
      <c r="L59" s="3">
        <f t="shared" si="1"/>
        <v>-2.59590425533614E-2</v>
      </c>
      <c r="M59" s="3">
        <f t="shared" si="2"/>
        <v>-4.414556734462291E-2</v>
      </c>
      <c r="N59" s="3">
        <f t="shared" si="3"/>
        <v>7.3549883750196915E-2</v>
      </c>
      <c r="O59" s="3">
        <f t="shared" si="4"/>
        <v>0.38857427382659804</v>
      </c>
      <c r="P59" s="3">
        <f t="shared" si="5"/>
        <v>1.3901012311141081E-2</v>
      </c>
    </row>
    <row r="60" spans="1:16" x14ac:dyDescent="0.35">
      <c r="A60" s="3" t="s">
        <v>40</v>
      </c>
      <c r="B60" s="3" t="s">
        <v>4</v>
      </c>
      <c r="C60" s="3" t="s">
        <v>29</v>
      </c>
      <c r="D60" s="3">
        <v>-3.5624447677673698</v>
      </c>
      <c r="E60" s="3">
        <v>-5.5906521552260502</v>
      </c>
      <c r="F60" s="3">
        <v>4.58312035878589</v>
      </c>
      <c r="G60" s="3">
        <v>1.55715262608282E-2</v>
      </c>
      <c r="H60" s="3">
        <v>0.493206223560264</v>
      </c>
      <c r="I60" s="3">
        <v>9101.0424175739299</v>
      </c>
      <c r="J60" s="3"/>
      <c r="K60" s="3"/>
      <c r="L60" s="3">
        <f t="shared" si="1"/>
        <v>-3.9143260786131055E-2</v>
      </c>
      <c r="M60" s="3">
        <f t="shared" si="2"/>
        <v>-6.1428701226912345E-2</v>
      </c>
      <c r="N60" s="3">
        <f t="shared" si="3"/>
        <v>5.0358191386252374E-2</v>
      </c>
      <c r="O60" s="3">
        <f t="shared" si="4"/>
        <v>1.7109607390423647E-4</v>
      </c>
      <c r="P60" s="3">
        <f t="shared" si="5"/>
        <v>5.4192278305163454E-3</v>
      </c>
    </row>
    <row r="61" spans="1:16" x14ac:dyDescent="0.35">
      <c r="A61" s="3" t="s">
        <v>40</v>
      </c>
      <c r="B61" s="3" t="s">
        <v>4</v>
      </c>
      <c r="C61" s="3" t="s">
        <v>30</v>
      </c>
      <c r="D61" s="3">
        <v>-21.2857623278177</v>
      </c>
      <c r="E61" s="3">
        <v>-32.736559637698498</v>
      </c>
      <c r="F61" s="3">
        <v>12.2545604302358</v>
      </c>
      <c r="G61" s="3">
        <v>5.2491367459879201E-2</v>
      </c>
      <c r="H61" s="3">
        <v>0.87004132550646296</v>
      </c>
      <c r="I61" s="3">
        <v>38462.491416785997</v>
      </c>
      <c r="J61" s="3"/>
      <c r="K61" s="3"/>
      <c r="L61" s="3">
        <f t="shared" si="1"/>
        <v>-5.534161086228559E-2</v>
      </c>
      <c r="M61" s="3">
        <f t="shared" si="2"/>
        <v>-8.5112946228468808E-2</v>
      </c>
      <c r="N61" s="3">
        <f t="shared" si="3"/>
        <v>3.1861067702149949E-2</v>
      </c>
      <c r="O61" s="3">
        <f t="shared" si="4"/>
        <v>1.3647417399739907E-4</v>
      </c>
      <c r="P61" s="3">
        <f t="shared" si="5"/>
        <v>2.2620513998392604E-3</v>
      </c>
    </row>
    <row r="62" spans="1:16" x14ac:dyDescent="0.35">
      <c r="A62" s="3" t="s">
        <v>40</v>
      </c>
      <c r="B62" s="3" t="s">
        <v>4</v>
      </c>
      <c r="C62" s="3" t="s">
        <v>31</v>
      </c>
      <c r="D62" s="3">
        <v>-6.3436497556608601E-2</v>
      </c>
      <c r="E62" s="3">
        <v>-0.105405002061075</v>
      </c>
      <c r="F62" s="3">
        <v>3.6570095249970701E-2</v>
      </c>
      <c r="G62" s="3">
        <v>5.7964022683307803E-2</v>
      </c>
      <c r="H62" s="3">
        <v>2.6939583414247101E-2</v>
      </c>
      <c r="I62" s="3">
        <v>132.41769324104399</v>
      </c>
      <c r="J62" s="3"/>
      <c r="K62" s="3"/>
      <c r="L62" s="3">
        <f t="shared" si="1"/>
        <v>-4.7906360550423722E-2</v>
      </c>
      <c r="M62" s="3">
        <f t="shared" si="2"/>
        <v>-7.960039136854849E-2</v>
      </c>
      <c r="N62" s="3">
        <f t="shared" si="3"/>
        <v>2.7617227241227522E-2</v>
      </c>
      <c r="O62" s="3">
        <f t="shared" si="4"/>
        <v>4.3773623648460713E-2</v>
      </c>
      <c r="P62" s="3">
        <f t="shared" si="5"/>
        <v>2.0344398663710409E-2</v>
      </c>
    </row>
    <row r="63" spans="1:16" x14ac:dyDescent="0.35">
      <c r="A63" s="3" t="s">
        <v>40</v>
      </c>
      <c r="B63" s="3" t="s">
        <v>4</v>
      </c>
      <c r="C63" s="3" t="s">
        <v>32</v>
      </c>
      <c r="D63" s="3">
        <v>-10.792435000927</v>
      </c>
      <c r="E63" s="3">
        <v>-18.004308057679701</v>
      </c>
      <c r="F63" s="3">
        <v>6.9781729714959502</v>
      </c>
      <c r="G63" s="3">
        <v>0.356873862649081</v>
      </c>
      <c r="H63" s="3">
        <v>4.8135420390826704</v>
      </c>
      <c r="I63" s="3">
        <v>30781.776115880399</v>
      </c>
      <c r="J63" s="3"/>
      <c r="K63" s="3"/>
      <c r="L63" s="3">
        <f t="shared" si="1"/>
        <v>-3.5061118501733088E-2</v>
      </c>
      <c r="M63" s="3">
        <f t="shared" si="2"/>
        <v>-5.849015336184981E-2</v>
      </c>
      <c r="N63" s="3">
        <f t="shared" si="3"/>
        <v>2.2669819133327697E-2</v>
      </c>
      <c r="O63" s="3">
        <f t="shared" si="4"/>
        <v>1.1593673519864529E-3</v>
      </c>
      <c r="P63" s="3">
        <f t="shared" si="5"/>
        <v>1.5637635791260762E-2</v>
      </c>
    </row>
    <row r="64" spans="1:16" x14ac:dyDescent="0.35">
      <c r="A64" s="3" t="s">
        <v>40</v>
      </c>
      <c r="B64" s="3" t="s">
        <v>4</v>
      </c>
      <c r="C64" s="3" t="s">
        <v>33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/>
      <c r="K64" s="3"/>
      <c r="L64" s="3" t="e">
        <f t="shared" si="1"/>
        <v>#DIV/0!</v>
      </c>
      <c r="M64" s="3" t="e">
        <f t="shared" si="2"/>
        <v>#DIV/0!</v>
      </c>
      <c r="N64" s="3" t="e">
        <f t="shared" si="3"/>
        <v>#DIV/0!</v>
      </c>
      <c r="O64" s="3" t="e">
        <f t="shared" si="4"/>
        <v>#DIV/0!</v>
      </c>
      <c r="P64" s="3" t="e">
        <f t="shared" si="5"/>
        <v>#DIV/0!</v>
      </c>
    </row>
    <row r="65" spans="1:16" x14ac:dyDescent="0.35">
      <c r="A65" s="3" t="s">
        <v>40</v>
      </c>
      <c r="B65" s="3" t="s">
        <v>4</v>
      </c>
      <c r="C65" s="3" t="s">
        <v>34</v>
      </c>
      <c r="D65" s="3">
        <v>-624.45540670212301</v>
      </c>
      <c r="E65" s="3">
        <v>-963.01262923702598</v>
      </c>
      <c r="F65" s="3">
        <v>112.673272649757</v>
      </c>
      <c r="G65" s="3">
        <v>2.0401557185687098</v>
      </c>
      <c r="H65" s="3">
        <v>33.696377801243202</v>
      </c>
      <c r="I65" s="3">
        <v>2849035.8767574099</v>
      </c>
      <c r="J65" s="3"/>
      <c r="K65" s="3"/>
      <c r="L65" s="3">
        <f t="shared" si="1"/>
        <v>-2.1918130684013645E-2</v>
      </c>
      <c r="M65" s="3">
        <f t="shared" si="2"/>
        <v>-3.3801351435878202E-2</v>
      </c>
      <c r="N65" s="3">
        <f t="shared" si="3"/>
        <v>3.9547860231930283E-3</v>
      </c>
      <c r="O65" s="3">
        <f t="shared" si="4"/>
        <v>7.160863558133513E-5</v>
      </c>
      <c r="P65" s="3">
        <f t="shared" si="5"/>
        <v>1.1827291497499238E-3</v>
      </c>
    </row>
    <row r="66" spans="1:16" x14ac:dyDescent="0.35">
      <c r="A66" s="3" t="s">
        <v>40</v>
      </c>
      <c r="B66" s="3" t="s">
        <v>4</v>
      </c>
      <c r="C66" s="3" t="s">
        <v>35</v>
      </c>
      <c r="D66" s="3">
        <v>-6.6460896680950995E-2</v>
      </c>
      <c r="E66" s="3">
        <v>-0.113017269708336</v>
      </c>
      <c r="F66" s="3">
        <v>0.18823530460082299</v>
      </c>
      <c r="G66" s="3">
        <v>0.99398296330116398</v>
      </c>
      <c r="H66" s="3">
        <v>3.5574156046038703E-2</v>
      </c>
      <c r="I66" s="3">
        <v>256.07029105524202</v>
      </c>
      <c r="J66" s="3"/>
      <c r="K66" s="3"/>
      <c r="L66" s="3">
        <f t="shared" ref="L66:L70" si="6">(D66/$I66)*100</f>
        <v>-2.5954161416801527E-2</v>
      </c>
      <c r="M66" s="3">
        <f t="shared" si="2"/>
        <v>-4.4135252567801708E-2</v>
      </c>
      <c r="N66" s="3">
        <f t="shared" si="3"/>
        <v>7.3509232103858152E-2</v>
      </c>
      <c r="O66" s="3">
        <f t="shared" si="4"/>
        <v>0.38816801402655965</v>
      </c>
      <c r="P66" s="3">
        <f t="shared" si="5"/>
        <v>1.389234022402243E-2</v>
      </c>
    </row>
    <row r="67" spans="1:16" x14ac:dyDescent="0.35">
      <c r="A67" s="3" t="s">
        <v>40</v>
      </c>
      <c r="B67" s="3" t="s">
        <v>4</v>
      </c>
      <c r="C67" s="3" t="s">
        <v>36</v>
      </c>
      <c r="D67" s="3">
        <v>-2.84770547536226E-2</v>
      </c>
      <c r="E67" s="3">
        <v>-4.84276461777568E-2</v>
      </c>
      <c r="F67" s="3">
        <v>8.0683934605559601E-2</v>
      </c>
      <c r="G67" s="3">
        <v>0.42626434917487099</v>
      </c>
      <c r="H67" s="3">
        <v>1.5249354378113301E-2</v>
      </c>
      <c r="I67" s="3">
        <v>109.69282570767901</v>
      </c>
      <c r="J67" s="3"/>
      <c r="K67" s="3"/>
      <c r="L67" s="3">
        <f t="shared" si="6"/>
        <v>-2.5960726756653396E-2</v>
      </c>
      <c r="M67" s="3">
        <f t="shared" si="2"/>
        <v>-4.4148417059481984E-2</v>
      </c>
      <c r="N67" s="3">
        <f t="shared" si="3"/>
        <v>7.3554431737016826E-2</v>
      </c>
      <c r="O67" s="3">
        <f t="shared" si="4"/>
        <v>0.38859820268540179</v>
      </c>
      <c r="P67" s="3">
        <f t="shared" si="5"/>
        <v>1.3901870318074754E-2</v>
      </c>
    </row>
    <row r="68" spans="1:16" x14ac:dyDescent="0.35">
      <c r="A68" s="3" t="s">
        <v>40</v>
      </c>
      <c r="B68" s="3" t="s">
        <v>4</v>
      </c>
      <c r="C68" s="3" t="s">
        <v>37</v>
      </c>
      <c r="D68" s="3">
        <v>-0.55760397022550001</v>
      </c>
      <c r="E68" s="3">
        <v>-1.1494086682407101</v>
      </c>
      <c r="F68" s="3">
        <v>0.27195399978398799</v>
      </c>
      <c r="G68" s="3">
        <v>0.14239065659558001</v>
      </c>
      <c r="H68" s="3">
        <v>0.93028952566964995</v>
      </c>
      <c r="I68" s="3">
        <v>289.45432885014401</v>
      </c>
      <c r="J68" s="3"/>
      <c r="K68" s="3"/>
      <c r="L68" s="3">
        <f t="shared" si="6"/>
        <v>-0.19263970673390141</v>
      </c>
      <c r="M68" s="3">
        <f t="shared" si="2"/>
        <v>-0.39709500037768675</v>
      </c>
      <c r="N68" s="3">
        <f t="shared" si="3"/>
        <v>9.3954027519410052E-2</v>
      </c>
      <c r="O68" s="3">
        <f t="shared" si="4"/>
        <v>4.919278877646302E-2</v>
      </c>
      <c r="P68" s="3">
        <f t="shared" si="5"/>
        <v>0.32139423492653252</v>
      </c>
    </row>
    <row r="69" spans="1:16" x14ac:dyDescent="0.35">
      <c r="A69" s="3" t="s">
        <v>40</v>
      </c>
      <c r="B69" s="3" t="s">
        <v>4</v>
      </c>
      <c r="C69" s="3" t="s">
        <v>38</v>
      </c>
      <c r="D69" s="3">
        <v>-2.0571573529282401</v>
      </c>
      <c r="E69" s="3">
        <v>-4.0781973267357898</v>
      </c>
      <c r="F69" s="3">
        <v>1.69814688254655</v>
      </c>
      <c r="G69" s="3">
        <v>0.19861578857035</v>
      </c>
      <c r="H69" s="3">
        <v>2.92761772679432</v>
      </c>
      <c r="I69" s="3">
        <v>1973.49669715091</v>
      </c>
      <c r="J69" s="3"/>
      <c r="K69" s="3"/>
      <c r="L69" s="3">
        <f t="shared" si="6"/>
        <v>-0.10423920931299803</v>
      </c>
      <c r="M69" s="3">
        <f t="shared" si="2"/>
        <v>-0.20664829754330907</v>
      </c>
      <c r="N69" s="3">
        <f t="shared" si="3"/>
        <v>8.6047617155788708E-2</v>
      </c>
      <c r="O69" s="3">
        <f t="shared" si="4"/>
        <v>1.0064156117265707E-2</v>
      </c>
      <c r="P69" s="3">
        <f t="shared" si="5"/>
        <v>0.14834672543515534</v>
      </c>
    </row>
    <row r="70" spans="1:16" x14ac:dyDescent="0.35">
      <c r="A70" s="3" t="s">
        <v>40</v>
      </c>
      <c r="B70" s="3" t="s">
        <v>4</v>
      </c>
      <c r="C70" s="3" t="s">
        <v>39</v>
      </c>
      <c r="D70" s="3">
        <v>-52.450327213145997</v>
      </c>
      <c r="E70" s="3">
        <v>-111.628457809419</v>
      </c>
      <c r="F70" s="3">
        <v>6.2377606868913</v>
      </c>
      <c r="G70" s="3">
        <v>0.50886387268019395</v>
      </c>
      <c r="H70" s="3">
        <v>98.434397221044406</v>
      </c>
      <c r="I70" s="3">
        <v>5010.8532558700299</v>
      </c>
      <c r="J70" s="3"/>
      <c r="K70" s="3"/>
      <c r="L70" s="3">
        <f t="shared" si="6"/>
        <v>-1.0467344489025372</v>
      </c>
      <c r="M70" s="3">
        <f t="shared" si="2"/>
        <v>-2.2277335237995719</v>
      </c>
      <c r="N70" s="3">
        <f t="shared" si="3"/>
        <v>0.12448500022593943</v>
      </c>
      <c r="O70" s="3">
        <f t="shared" si="4"/>
        <v>1.0155233983036296E-2</v>
      </c>
      <c r="P70" s="3">
        <f t="shared" si="5"/>
        <v>1.9644238654511013</v>
      </c>
    </row>
    <row r="71" spans="1:16" x14ac:dyDescent="0.35">
      <c r="C71" s="3" t="s">
        <v>46</v>
      </c>
      <c r="D71">
        <f>SUM(D$37:D$70)</f>
        <v>-3199.2868178037138</v>
      </c>
      <c r="E71">
        <f>SUM(E$37:E$70)</f>
        <v>-4929.0500979684384</v>
      </c>
      <c r="F71">
        <f>SUM(F$37:F$70)</f>
        <v>680.56782418274975</v>
      </c>
      <c r="G71">
        <f>SUM(G$37:G$70)</f>
        <v>9.4935722047098601</v>
      </c>
      <c r="H71">
        <f>SUM(H$37:H$70)</f>
        <v>157.78887390399268</v>
      </c>
      <c r="I71">
        <f>SUM(I$37:I$70)</f>
        <v>4104919.971674162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2B38-DC94-4DDB-B107-551E51DF8626}">
  <dimension ref="A3:L83"/>
  <sheetViews>
    <sheetView tabSelected="1" zoomScale="55" zoomScaleNormal="55" workbookViewId="0">
      <selection activeCell="H43" sqref="H43"/>
    </sheetView>
  </sheetViews>
  <sheetFormatPr defaultRowHeight="14.5" x14ac:dyDescent="0.35"/>
  <cols>
    <col min="1" max="1" width="32.81640625" customWidth="1"/>
    <col min="2" max="2" width="22" customWidth="1"/>
    <col min="3" max="3" width="20.90625" customWidth="1"/>
    <col min="4" max="4" width="15" customWidth="1"/>
    <col min="5" max="5" width="21.453125" customWidth="1"/>
    <col min="6" max="6" width="12.7265625" bestFit="1" customWidth="1"/>
    <col min="7" max="7" width="21.54296875" customWidth="1"/>
  </cols>
  <sheetData>
    <row r="3" spans="1:7" x14ac:dyDescent="0.35">
      <c r="A3" s="6" t="s">
        <v>66</v>
      </c>
      <c r="B3" s="6" t="s">
        <v>92</v>
      </c>
      <c r="C3" s="6" t="s">
        <v>90</v>
      </c>
      <c r="D3" s="6" t="s">
        <v>87</v>
      </c>
      <c r="E3" s="6" t="s">
        <v>93</v>
      </c>
      <c r="F3" s="6" t="s">
        <v>91</v>
      </c>
      <c r="G3" s="6" t="s">
        <v>88</v>
      </c>
    </row>
    <row r="4" spans="1:7" x14ac:dyDescent="0.35">
      <c r="A4" s="6" t="s">
        <v>5</v>
      </c>
      <c r="B4" s="6">
        <v>-8777250443.0898399</v>
      </c>
      <c r="C4" s="6">
        <v>-652.02818124875205</v>
      </c>
      <c r="D4" s="6">
        <v>-2216.9355806580202</v>
      </c>
      <c r="E4" s="6">
        <v>-13384955593.1464</v>
      </c>
      <c r="F4" s="6">
        <v>-994.31687725915981</v>
      </c>
      <c r="G4" s="6">
        <v>-3380.7380218181602</v>
      </c>
    </row>
    <row r="5" spans="1:7" x14ac:dyDescent="0.35">
      <c r="A5" s="6" t="s">
        <v>6</v>
      </c>
      <c r="B5" s="6">
        <v>0</v>
      </c>
      <c r="C5" s="6">
        <v>0</v>
      </c>
      <c r="D5" s="6">
        <v>-7.5070308299668399E-4</v>
      </c>
      <c r="E5" s="6">
        <v>0</v>
      </c>
      <c r="F5" s="6">
        <v>0</v>
      </c>
      <c r="G5" s="6">
        <v>-1.14523445546896E-3</v>
      </c>
    </row>
    <row r="6" spans="1:7" x14ac:dyDescent="0.35">
      <c r="A6" s="6" t="s">
        <v>7</v>
      </c>
      <c r="B6" s="6">
        <v>-77056202.007018998</v>
      </c>
      <c r="C6" s="6">
        <v>-1.27741051654084</v>
      </c>
      <c r="D6" s="6">
        <v>-38.275970235059503</v>
      </c>
      <c r="E6" s="6">
        <v>-119001226.134094</v>
      </c>
      <c r="F6" s="6">
        <v>-1.9727603202118189</v>
      </c>
      <c r="G6" s="6">
        <v>-59.1112366144079</v>
      </c>
    </row>
    <row r="7" spans="1:7" x14ac:dyDescent="0.35">
      <c r="A7" s="6" t="s">
        <v>8</v>
      </c>
      <c r="B7" s="6">
        <v>-66311305.4851074</v>
      </c>
      <c r="C7" s="6">
        <v>-17.271709511653171</v>
      </c>
      <c r="D7" s="6">
        <v>-190.60944316594299</v>
      </c>
      <c r="E7" s="6">
        <v>-102005270.718109</v>
      </c>
      <c r="F7" s="6">
        <v>-26.568703354758327</v>
      </c>
      <c r="G7" s="6">
        <v>-293.210451963357</v>
      </c>
    </row>
    <row r="8" spans="1:7" x14ac:dyDescent="0.35">
      <c r="A8" s="6" t="s">
        <v>9</v>
      </c>
      <c r="B8" s="6">
        <v>-48330.700961470597</v>
      </c>
      <c r="C8" s="6">
        <v>-2.9892245546136564E-2</v>
      </c>
      <c r="D8" s="7">
        <v>-2.03276571733882E-7</v>
      </c>
      <c r="E8" s="6">
        <v>-74034.037560433106</v>
      </c>
      <c r="F8" s="6">
        <v>-4.5789603409502888E-2</v>
      </c>
      <c r="G8" s="7">
        <v>-3.11383552225154E-7</v>
      </c>
    </row>
    <row r="9" spans="1:7" x14ac:dyDescent="0.35">
      <c r="A9" s="6" t="s">
        <v>10</v>
      </c>
      <c r="B9" s="6">
        <v>-200364.321679115</v>
      </c>
      <c r="C9" s="6">
        <v>-2.128450515326108E-2</v>
      </c>
      <c r="D9" s="6">
        <v>-0.23430918683857199</v>
      </c>
      <c r="E9" s="6">
        <v>-308994.81483149499</v>
      </c>
      <c r="F9" s="6">
        <v>-3.2824215775832499E-2</v>
      </c>
      <c r="G9" s="6">
        <v>-0.36134339284467298</v>
      </c>
    </row>
    <row r="10" spans="1:7" x14ac:dyDescent="0.35">
      <c r="A10" s="6" t="s">
        <v>11</v>
      </c>
      <c r="B10" s="6">
        <v>-59226.465970158497</v>
      </c>
      <c r="C10" s="6">
        <v>-7.4736665849961526E-4</v>
      </c>
      <c r="D10" s="7">
        <v>-6.6745513551780001E-8</v>
      </c>
      <c r="E10" s="6">
        <v>-90975.310077309594</v>
      </c>
      <c r="F10" s="6">
        <v>-1.1479988276139608E-3</v>
      </c>
      <c r="G10" s="7">
        <v>-1.02525006214371E-7</v>
      </c>
    </row>
    <row r="11" spans="1:7" x14ac:dyDescent="0.35">
      <c r="A11" s="6" t="s">
        <v>12</v>
      </c>
      <c r="B11" s="6">
        <v>-2317426.2009630199</v>
      </c>
      <c r="C11" s="6">
        <v>-0.79377475704541212</v>
      </c>
      <c r="D11" s="6">
        <v>-10.6698309335079</v>
      </c>
      <c r="E11" s="6">
        <v>-3573382.43533039</v>
      </c>
      <c r="F11" s="6">
        <v>-1.223970270650625</v>
      </c>
      <c r="G11" s="6">
        <v>-16.452470602907798</v>
      </c>
    </row>
    <row r="12" spans="1:7" x14ac:dyDescent="0.35">
      <c r="A12" s="6" t="s">
        <v>14</v>
      </c>
      <c r="B12" s="6">
        <v>-1389644.58964204</v>
      </c>
      <c r="C12" s="6">
        <v>-1.802191312953255</v>
      </c>
      <c r="D12" s="6">
        <v>-6.4975489105490798</v>
      </c>
      <c r="E12" s="6">
        <v>-2138690.1242689998</v>
      </c>
      <c r="F12" s="6">
        <v>-2.7736075769116724</v>
      </c>
      <c r="G12" s="6">
        <v>-9.9998544883492197</v>
      </c>
    </row>
    <row r="13" spans="1:7" x14ac:dyDescent="0.35">
      <c r="A13" s="6" t="s">
        <v>15</v>
      </c>
      <c r="B13" s="6">
        <v>-6296941.4043273898</v>
      </c>
      <c r="C13" s="6">
        <v>-0.16668303529741024</v>
      </c>
      <c r="D13" s="6">
        <v>-3.6439555802971801</v>
      </c>
      <c r="E13" s="6">
        <v>-9644757.4648342095</v>
      </c>
      <c r="F13" s="6">
        <v>-0.25530131943781953</v>
      </c>
      <c r="G13" s="6">
        <v>-5.5812918570973098</v>
      </c>
    </row>
    <row r="14" spans="1:7" x14ac:dyDescent="0.35">
      <c r="A14" s="6" t="s">
        <v>16</v>
      </c>
      <c r="B14" s="6">
        <v>-49992.442307412603</v>
      </c>
      <c r="C14" s="6">
        <v>-3.3918445009497589E-3</v>
      </c>
      <c r="D14" s="7">
        <v>-2.2100793706301699E-8</v>
      </c>
      <c r="E14" s="6">
        <v>-76579.529737561897</v>
      </c>
      <c r="F14" s="6">
        <v>-5.1957024869331292E-3</v>
      </c>
      <c r="G14" s="7">
        <v>-3.3854485012929699E-8</v>
      </c>
    </row>
    <row r="15" spans="1:7" x14ac:dyDescent="0.35">
      <c r="A15" s="6" t="s">
        <v>17</v>
      </c>
      <c r="B15" s="6">
        <v>-14894752.671768099</v>
      </c>
      <c r="C15" s="6">
        <v>-0.18121209364085189</v>
      </c>
      <c r="D15" s="6">
        <v>-1.72379251081838</v>
      </c>
      <c r="E15" s="6">
        <v>-23822469.708786</v>
      </c>
      <c r="F15" s="6">
        <v>-0.28982821713930207</v>
      </c>
      <c r="G15" s="6">
        <v>-2.7570108600084402</v>
      </c>
    </row>
    <row r="16" spans="1:7" x14ac:dyDescent="0.35">
      <c r="A16" s="6" t="s">
        <v>18</v>
      </c>
      <c r="B16" s="6">
        <v>0</v>
      </c>
      <c r="C16" s="6">
        <v>-2.2597082671388602E-9</v>
      </c>
      <c r="D16" s="7">
        <v>-2.93468606119787E-8</v>
      </c>
      <c r="E16" s="6">
        <v>0</v>
      </c>
      <c r="F16" s="6">
        <v>-3.4614711435480979E-9</v>
      </c>
      <c r="G16" s="7">
        <v>-4.4954170694971801E-8</v>
      </c>
    </row>
    <row r="17" spans="1:7" x14ac:dyDescent="0.35">
      <c r="A17" s="6" t="s">
        <v>19</v>
      </c>
      <c r="B17" s="6">
        <v>-5528456.0914840698</v>
      </c>
      <c r="C17" s="6">
        <v>-0.12828896440510107</v>
      </c>
      <c r="D17" s="6">
        <v>-2.8709697626254602</v>
      </c>
      <c r="E17" s="6">
        <v>-8750739.3245162908</v>
      </c>
      <c r="F17" s="6">
        <v>-0.20306271174808899</v>
      </c>
      <c r="G17" s="6">
        <v>-4.5443262251828802</v>
      </c>
    </row>
    <row r="18" spans="1:7" x14ac:dyDescent="0.35">
      <c r="A18" s="6" t="s">
        <v>20</v>
      </c>
      <c r="B18" s="6">
        <v>-1979524.2283058099</v>
      </c>
      <c r="C18" s="6">
        <v>-1.3681172788878371E-2</v>
      </c>
      <c r="D18" s="6">
        <v>-0.97624841001561402</v>
      </c>
      <c r="E18" s="6">
        <v>-3192034.60853195</v>
      </c>
      <c r="F18" s="6">
        <v>-2.2061249063256128E-2</v>
      </c>
      <c r="G18" s="6">
        <v>-1.57422610278445</v>
      </c>
    </row>
    <row r="19" spans="1:7" x14ac:dyDescent="0.35">
      <c r="A19" s="6" t="s">
        <v>21</v>
      </c>
      <c r="B19" s="6">
        <v>0</v>
      </c>
      <c r="C19" s="6">
        <v>0</v>
      </c>
      <c r="D19" s="7">
        <v>-1.2168331271378201E-5</v>
      </c>
      <c r="E19" s="6">
        <v>0</v>
      </c>
      <c r="F19" s="6">
        <v>0</v>
      </c>
      <c r="G19" s="7">
        <v>-1.8639388866981099E-5</v>
      </c>
    </row>
    <row r="20" spans="1:7" x14ac:dyDescent="0.35">
      <c r="A20" s="6" t="s">
        <v>22</v>
      </c>
      <c r="B20" s="6">
        <v>-1088669.5450935301</v>
      </c>
      <c r="C20" s="6">
        <v>-2.3492429953548708</v>
      </c>
      <c r="D20" s="6">
        <v>-11.484294520807399</v>
      </c>
      <c r="E20" s="6">
        <v>-1722321.92476272</v>
      </c>
      <c r="F20" s="6">
        <v>-3.7166032022214495</v>
      </c>
      <c r="G20" s="6">
        <v>-18.168646613485102</v>
      </c>
    </row>
    <row r="21" spans="1:7" x14ac:dyDescent="0.35">
      <c r="A21" s="6" t="s">
        <v>23</v>
      </c>
      <c r="B21" s="6">
        <v>-1757771.1200723599</v>
      </c>
      <c r="C21" s="6">
        <v>-3.9680684590379656E-3</v>
      </c>
      <c r="D21" s="7">
        <v>-1.2164127239144801E-5</v>
      </c>
      <c r="E21" s="6">
        <v>-2692544.9936819002</v>
      </c>
      <c r="F21" s="6">
        <v>-6.0782673818877697E-3</v>
      </c>
      <c r="G21" s="7">
        <v>-1.86329491514911E-5</v>
      </c>
    </row>
    <row r="22" spans="1:7" x14ac:dyDescent="0.35">
      <c r="A22" s="6" t="s">
        <v>24</v>
      </c>
      <c r="B22" s="6">
        <v>-559567.85355091095</v>
      </c>
      <c r="C22" s="6">
        <v>-1.3123378619530612E-3</v>
      </c>
      <c r="D22" s="7">
        <v>-1.2147386141782201E-5</v>
      </c>
      <c r="E22" s="6">
        <v>-857143.23412084498</v>
      </c>
      <c r="F22" s="6">
        <v>-2.0102325609192562E-3</v>
      </c>
      <c r="G22" s="7">
        <v>-1.8607305222427499E-5</v>
      </c>
    </row>
    <row r="23" spans="1:7" x14ac:dyDescent="0.35">
      <c r="A23" s="6" t="s">
        <v>25</v>
      </c>
      <c r="B23" s="6">
        <v>-215069.905340909</v>
      </c>
      <c r="C23" s="6">
        <v>-2.1583996227847457E-4</v>
      </c>
      <c r="D23" s="7">
        <v>-1.2157058656925201E-5</v>
      </c>
      <c r="E23" s="6">
        <v>-329443.00330328901</v>
      </c>
      <c r="F23" s="6">
        <v>-3.3062257266225359E-4</v>
      </c>
      <c r="G23" s="7">
        <v>-1.86221215326479E-5</v>
      </c>
    </row>
    <row r="24" spans="1:7" x14ac:dyDescent="0.35">
      <c r="A24" s="6" t="s">
        <v>26</v>
      </c>
      <c r="B24" s="6">
        <v>-181790.21012353801</v>
      </c>
      <c r="C24" s="6">
        <v>-2.701875763989392E-3</v>
      </c>
      <c r="D24" s="7">
        <v>-1.21677922068491E-5</v>
      </c>
      <c r="E24" s="6">
        <v>-278465.33293128002</v>
      </c>
      <c r="F24" s="6">
        <v>-4.1387197563853562E-3</v>
      </c>
      <c r="G24" s="7">
        <v>-1.8638563130633701E-5</v>
      </c>
    </row>
    <row r="25" spans="1:7" x14ac:dyDescent="0.35">
      <c r="A25" s="6" t="s">
        <v>27</v>
      </c>
      <c r="B25" s="6">
        <v>-5169600.1703538802</v>
      </c>
      <c r="C25" s="6">
        <v>-0.1719208126096845</v>
      </c>
      <c r="D25" s="6">
        <v>-3.5058466502416501E-2</v>
      </c>
      <c r="E25" s="6">
        <v>-9846270.6926288605</v>
      </c>
      <c r="F25" s="6">
        <v>-0.32744870064775</v>
      </c>
      <c r="G25" s="6">
        <v>-6.6774052127058697E-2</v>
      </c>
    </row>
    <row r="26" spans="1:7" x14ac:dyDescent="0.35">
      <c r="A26" s="6" t="s">
        <v>28</v>
      </c>
      <c r="B26" s="6">
        <v>0</v>
      </c>
      <c r="C26" s="6">
        <v>0</v>
      </c>
      <c r="D26" s="6">
        <v>-9.4918495541946798E-3</v>
      </c>
      <c r="E26" s="6">
        <v>0</v>
      </c>
      <c r="F26" s="6">
        <v>0</v>
      </c>
      <c r="G26" s="6">
        <v>-1.61417002517865E-2</v>
      </c>
    </row>
    <row r="27" spans="1:7" x14ac:dyDescent="0.35">
      <c r="A27" s="6" t="s">
        <v>29</v>
      </c>
      <c r="B27" s="6">
        <v>-168870480.61651599</v>
      </c>
      <c r="C27" s="6">
        <v>-0.53231004181611752</v>
      </c>
      <c r="D27" s="6">
        <v>-3.5624447677673698</v>
      </c>
      <c r="E27" s="6">
        <v>-265013544.898864</v>
      </c>
      <c r="F27" s="6">
        <v>-0.83537022368977887</v>
      </c>
      <c r="G27" s="6">
        <v>-5.5906521552260502</v>
      </c>
    </row>
    <row r="28" spans="1:7" x14ac:dyDescent="0.35">
      <c r="A28" s="6" t="s">
        <v>30</v>
      </c>
      <c r="B28" s="6">
        <v>-495494.90445423097</v>
      </c>
      <c r="C28" s="6">
        <v>-0.64397940989056224</v>
      </c>
      <c r="D28" s="6">
        <v>-21.2857623278177</v>
      </c>
      <c r="E28" s="6">
        <v>-762049.21581065597</v>
      </c>
      <c r="F28" s="6">
        <v>-0.99041180826043274</v>
      </c>
      <c r="G28" s="6">
        <v>-32.736559637698498</v>
      </c>
    </row>
    <row r="29" spans="1:7" x14ac:dyDescent="0.35">
      <c r="A29" s="6" t="s">
        <v>31</v>
      </c>
      <c r="B29" s="6">
        <v>-3474302.1641483302</v>
      </c>
      <c r="C29" s="6">
        <v>-2.1261447210974893E-2</v>
      </c>
      <c r="D29" s="6">
        <v>-6.3436497556608601E-2</v>
      </c>
      <c r="E29" s="6">
        <v>-5772841.2014865801</v>
      </c>
      <c r="F29" s="6">
        <v>-3.5327657947981095E-2</v>
      </c>
      <c r="G29" s="6">
        <v>-0.105405002061075</v>
      </c>
    </row>
    <row r="30" spans="1:7" x14ac:dyDescent="0.35">
      <c r="A30" s="6" t="s">
        <v>32</v>
      </c>
      <c r="B30" s="6">
        <v>-9342758.1294708196</v>
      </c>
      <c r="C30" s="6">
        <v>-0.74689869054554947</v>
      </c>
      <c r="D30" s="6">
        <v>-10.792435000927</v>
      </c>
      <c r="E30" s="6">
        <v>-15585907.671161599</v>
      </c>
      <c r="F30" s="6">
        <v>-1.2460018625324665</v>
      </c>
      <c r="G30" s="6">
        <v>-18.004308057679701</v>
      </c>
    </row>
    <row r="31" spans="1:7" x14ac:dyDescent="0.35">
      <c r="A31" s="6" t="s">
        <v>33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35">
      <c r="A32" s="6" t="s">
        <v>34</v>
      </c>
      <c r="B32" s="6">
        <v>-24548234.338607699</v>
      </c>
      <c r="C32" s="6">
        <v>-110.38376018055715</v>
      </c>
      <c r="D32" s="6">
        <v>-624.45540670212301</v>
      </c>
      <c r="E32" s="6">
        <v>-37857402.529983498</v>
      </c>
      <c r="F32" s="6">
        <v>-170.22985784674529</v>
      </c>
      <c r="G32" s="6">
        <v>-963.01262923702598</v>
      </c>
    </row>
    <row r="33" spans="1:7" x14ac:dyDescent="0.35">
      <c r="A33" s="6" t="s">
        <v>35</v>
      </c>
      <c r="B33" s="6">
        <v>-10255.324071966101</v>
      </c>
      <c r="C33" s="6">
        <v>-9.4502139216388059E-2</v>
      </c>
      <c r="D33" s="6">
        <v>-6.6460896680950995E-2</v>
      </c>
      <c r="E33" s="6">
        <v>-17439.258036971001</v>
      </c>
      <c r="F33" s="6">
        <v>-0.16070161988909604</v>
      </c>
      <c r="G33" s="6">
        <v>-0.113017269708336</v>
      </c>
    </row>
    <row r="34" spans="1:7" x14ac:dyDescent="0.35">
      <c r="A34" s="6" t="s">
        <v>36</v>
      </c>
      <c r="B34" s="6">
        <v>-435051.56207919098</v>
      </c>
      <c r="C34" s="6">
        <v>-3.1338358111810294E-2</v>
      </c>
      <c r="D34" s="6">
        <v>-2.84770547536226E-2</v>
      </c>
      <c r="E34" s="6">
        <v>-739842.06933355296</v>
      </c>
      <c r="F34" s="6">
        <v>-5.3293535148185356E-2</v>
      </c>
      <c r="G34" s="6">
        <v>-4.84276461777568E-2</v>
      </c>
    </row>
    <row r="35" spans="1:7" x14ac:dyDescent="0.35">
      <c r="A35" s="6" t="s">
        <v>37</v>
      </c>
      <c r="B35" s="6">
        <v>-224987.65833006799</v>
      </c>
      <c r="C35" s="6">
        <v>-0.14964142126960667</v>
      </c>
      <c r="D35" s="6">
        <v>-0.55760397022550001</v>
      </c>
      <c r="E35" s="6">
        <v>-463774.97030225297</v>
      </c>
      <c r="F35" s="6">
        <v>-0.30846112280282512</v>
      </c>
      <c r="G35" s="6">
        <v>-1.1494086682407101</v>
      </c>
    </row>
    <row r="36" spans="1:7" x14ac:dyDescent="0.35">
      <c r="A36" s="6" t="s">
        <v>38</v>
      </c>
      <c r="B36" s="6">
        <v>-27248912.4308738</v>
      </c>
      <c r="C36" s="6">
        <v>-0.57909671209006319</v>
      </c>
      <c r="D36" s="6">
        <v>-2.0571573529282401</v>
      </c>
      <c r="E36" s="6">
        <v>-54019417.461612701</v>
      </c>
      <c r="F36" s="6">
        <v>-1.148026260512097</v>
      </c>
      <c r="G36" s="6">
        <v>-4.0781973267357898</v>
      </c>
    </row>
    <row r="37" spans="1:7" x14ac:dyDescent="0.35">
      <c r="A37" s="6" t="s">
        <v>39</v>
      </c>
      <c r="B37" s="6">
        <v>-2365127277.7539601</v>
      </c>
      <c r="C37" s="6">
        <v>-13.125813797391629</v>
      </c>
      <c r="D37" s="6">
        <v>-52.450327213145997</v>
      </c>
      <c r="E37" s="6">
        <v>-5033629427.4345703</v>
      </c>
      <c r="F37" s="6">
        <v>-27.93527570842366</v>
      </c>
      <c r="G37" s="6">
        <v>-111.628457809419</v>
      </c>
    </row>
    <row r="39" spans="1:7" x14ac:dyDescent="0.35">
      <c r="A39" s="6" t="s">
        <v>66</v>
      </c>
      <c r="B39" s="6" t="s">
        <v>92</v>
      </c>
      <c r="C39" s="6" t="s">
        <v>90</v>
      </c>
      <c r="D39" s="6" t="s">
        <v>87</v>
      </c>
      <c r="E39" s="6" t="s">
        <v>93</v>
      </c>
      <c r="F39" s="6" t="s">
        <v>91</v>
      </c>
      <c r="G39" s="6" t="s">
        <v>88</v>
      </c>
    </row>
    <row r="40" spans="1:7" x14ac:dyDescent="0.35">
      <c r="A40" s="6" t="s">
        <v>89</v>
      </c>
      <c r="B40" s="6">
        <f>SUM(B4:B37)</f>
        <v>-11562132833.386417</v>
      </c>
      <c r="C40" s="6">
        <f>SUM(C4:C37)</f>
        <v>-802.55641270530714</v>
      </c>
      <c r="D40" s="6">
        <f>SUM(D4:D37)</f>
        <v>-3199.2868178037138</v>
      </c>
      <c r="E40" s="6">
        <f>SUM(E4:E37)</f>
        <v>-19087222583.249672</v>
      </c>
      <c r="F40" s="6">
        <f>SUM(F4:F37)</f>
        <v>-1234.7104671941347</v>
      </c>
      <c r="G40" s="6">
        <f>SUM(G4:G37)</f>
        <v>-4929.0500979684384</v>
      </c>
    </row>
    <row r="41" spans="1:7" x14ac:dyDescent="0.35">
      <c r="D41" s="6"/>
      <c r="G41" s="6"/>
    </row>
    <row r="42" spans="1:7" x14ac:dyDescent="0.35">
      <c r="A42" s="3" t="s">
        <v>107</v>
      </c>
      <c r="B42" s="3" t="s">
        <v>41</v>
      </c>
      <c r="C42" s="3" t="s">
        <v>42</v>
      </c>
      <c r="D42" s="6"/>
      <c r="G42" s="6"/>
    </row>
    <row r="43" spans="1:7" x14ac:dyDescent="0.35">
      <c r="A43" s="3" t="s">
        <v>108</v>
      </c>
      <c r="B43" s="3">
        <f>-11562132833.3864/1000000</f>
        <v>-11562.1328333864</v>
      </c>
      <c r="C43" s="3">
        <f>-19087222583.2497/1000000</f>
        <v>-19087.222583249699</v>
      </c>
      <c r="D43" s="6"/>
      <c r="G43" s="6"/>
    </row>
    <row r="44" spans="1:7" x14ac:dyDescent="0.35">
      <c r="A44" s="3" t="s">
        <v>105</v>
      </c>
      <c r="B44" s="3">
        <v>-802.55641270530714</v>
      </c>
      <c r="C44" s="3">
        <v>-1234.7104671941347</v>
      </c>
      <c r="D44" s="6"/>
      <c r="G44" s="6"/>
    </row>
    <row r="45" spans="1:7" x14ac:dyDescent="0.35">
      <c r="A45" s="3" t="s">
        <v>106</v>
      </c>
      <c r="B45" s="3">
        <v>-3199.2868178037138</v>
      </c>
      <c r="C45" s="3">
        <v>-4929.0500979684384</v>
      </c>
      <c r="D45" s="6"/>
      <c r="G45" s="6"/>
    </row>
    <row r="47" spans="1:7" x14ac:dyDescent="0.35">
      <c r="A47" t="s">
        <v>84</v>
      </c>
    </row>
    <row r="48" spans="1:7" x14ac:dyDescent="0.35">
      <c r="A48" s="6" t="s">
        <v>65</v>
      </c>
      <c r="B48" t="s">
        <v>92</v>
      </c>
      <c r="C48" s="5" t="s">
        <v>85</v>
      </c>
      <c r="D48" t="s">
        <v>87</v>
      </c>
      <c r="E48" t="s">
        <v>93</v>
      </c>
      <c r="F48" t="s">
        <v>86</v>
      </c>
      <c r="G48" t="s">
        <v>88</v>
      </c>
    </row>
    <row r="49" spans="1:12" x14ac:dyDescent="0.35">
      <c r="A49" s="6" t="s">
        <v>5</v>
      </c>
      <c r="B49" s="6">
        <v>-1.0779504449638546</v>
      </c>
      <c r="C49" s="8">
        <v>-0.72900029808693456</v>
      </c>
      <c r="D49" s="6">
        <v>-1.2631273070365752</v>
      </c>
      <c r="E49" s="6">
        <v>-1.6438312807643234</v>
      </c>
      <c r="F49" s="8">
        <v>-1.1116962744256922</v>
      </c>
      <c r="G49" s="6">
        <v>-1.9262185832336365</v>
      </c>
      <c r="L49" s="5"/>
    </row>
    <row r="50" spans="1:12" x14ac:dyDescent="0.35">
      <c r="A50" s="6" t="s">
        <v>6</v>
      </c>
      <c r="B50" s="6" t="e">
        <v>#DIV/0!</v>
      </c>
      <c r="C50" s="8" t="e">
        <v>#DIV/0!</v>
      </c>
      <c r="D50" s="6">
        <v>-0.67071108928345025</v>
      </c>
      <c r="E50" s="6" t="e">
        <v>#DIV/0!</v>
      </c>
      <c r="F50" s="8"/>
      <c r="G50" s="6">
        <v>-1.0232027368880783</v>
      </c>
      <c r="L50" s="5"/>
    </row>
    <row r="51" spans="1:12" x14ac:dyDescent="0.35">
      <c r="A51" s="6" t="s">
        <v>7</v>
      </c>
      <c r="B51" s="6">
        <v>-0.89448373412725624</v>
      </c>
      <c r="C51" s="8">
        <v>-1.4589123864314626E-2</v>
      </c>
      <c r="D51" s="6">
        <v>-3.9900957399057101E-2</v>
      </c>
      <c r="E51" s="6">
        <v>-1.3813899250893584</v>
      </c>
      <c r="F51" s="8">
        <v>-2.2530615094776853E-2</v>
      </c>
      <c r="G51" s="6">
        <v>-6.1620774587097998E-2</v>
      </c>
      <c r="L51" s="5"/>
    </row>
    <row r="52" spans="1:12" x14ac:dyDescent="0.35">
      <c r="A52" s="6" t="s">
        <v>8</v>
      </c>
      <c r="B52" s="6">
        <v>-7.9696945751410175E-3</v>
      </c>
      <c r="C52" s="8">
        <v>-2.4435877687998025E-2</v>
      </c>
      <c r="D52" s="6">
        <v>-3.5172760004954326E-2</v>
      </c>
      <c r="E52" s="6">
        <v>-1.2259611641343444E-2</v>
      </c>
      <c r="F52" s="8">
        <v>-3.7589190871207268E-2</v>
      </c>
      <c r="G52" s="6">
        <v>-5.41055085548564E-2</v>
      </c>
      <c r="L52" s="5"/>
    </row>
    <row r="53" spans="1:12" x14ac:dyDescent="0.35">
      <c r="A53" s="6" t="s">
        <v>9</v>
      </c>
      <c r="B53" s="6">
        <v>-5.052577504526419E-2</v>
      </c>
      <c r="C53" s="8">
        <v>-2.0542802428764793E-2</v>
      </c>
      <c r="D53" s="6">
        <v>-3.7994753550244655E-2</v>
      </c>
      <c r="E53" s="6">
        <v>-7.7396500631205914E-2</v>
      </c>
      <c r="F53" s="8">
        <v>-3.14679194870486E-2</v>
      </c>
      <c r="G53" s="6">
        <v>-5.8201204523868351E-2</v>
      </c>
      <c r="L53" s="5"/>
    </row>
    <row r="54" spans="1:12" x14ac:dyDescent="0.35">
      <c r="A54" s="6" t="s">
        <v>10</v>
      </c>
      <c r="B54" s="6">
        <v>-3.7080819081212343E-2</v>
      </c>
      <c r="C54" s="8">
        <v>-1.2680109265145045E-2</v>
      </c>
      <c r="D54" s="6">
        <v>-4.4232920546674194E-2</v>
      </c>
      <c r="E54" s="6">
        <v>-5.7184735933920885E-2</v>
      </c>
      <c r="F54" s="8">
        <v>-1.9554818849828137E-2</v>
      </c>
      <c r="G54" s="6">
        <v>-6.8214455444189748E-2</v>
      </c>
      <c r="L54" s="5"/>
    </row>
    <row r="55" spans="1:12" x14ac:dyDescent="0.35">
      <c r="A55" s="6" t="s">
        <v>11</v>
      </c>
      <c r="B55" s="6">
        <v>-0.11599486662210677</v>
      </c>
      <c r="C55" s="8">
        <v>-7.6872680910821996E-3</v>
      </c>
      <c r="D55" s="6">
        <v>-4.1564213740341742E-2</v>
      </c>
      <c r="E55" s="6">
        <v>-0.17817488829469141</v>
      </c>
      <c r="F55" s="8">
        <v>-1.1808092662085379E-2</v>
      </c>
      <c r="G55" s="6">
        <v>-6.3845059319501435E-2</v>
      </c>
      <c r="L55" s="5"/>
    </row>
    <row r="56" spans="1:12" x14ac:dyDescent="0.35">
      <c r="A56" s="6" t="s">
        <v>12</v>
      </c>
      <c r="B56" s="6">
        <v>-1.2622698670971445E-2</v>
      </c>
      <c r="C56" s="8">
        <v>-3.488588795836748E-2</v>
      </c>
      <c r="D56" s="6">
        <v>-4.5391746707676629E-2</v>
      </c>
      <c r="E56" s="6">
        <v>-1.9463717851543091E-2</v>
      </c>
      <c r="F56" s="8">
        <v>-5.3792702964283831E-2</v>
      </c>
      <c r="G56" s="6">
        <v>-6.9992334740505632E-2</v>
      </c>
      <c r="L56" s="5"/>
    </row>
    <row r="57" spans="1:12" x14ac:dyDescent="0.35">
      <c r="A57" s="6" t="s">
        <v>14</v>
      </c>
      <c r="B57" s="6">
        <v>-9.3761685765579323E-3</v>
      </c>
      <c r="C57" s="8">
        <v>-3.8621905266981026E-2</v>
      </c>
      <c r="D57" s="6">
        <v>-6.4687449808783645E-2</v>
      </c>
      <c r="E57" s="6">
        <v>-1.443010629309986E-2</v>
      </c>
      <c r="F57" s="8">
        <v>-5.9439865409029374E-2</v>
      </c>
      <c r="G57" s="6">
        <v>-9.9555246788525703E-2</v>
      </c>
      <c r="L57" s="5"/>
    </row>
    <row r="58" spans="1:12" x14ac:dyDescent="0.35">
      <c r="A58" s="6" t="s">
        <v>15</v>
      </c>
      <c r="B58" s="6">
        <v>-0.50260021500142149</v>
      </c>
      <c r="C58" s="8">
        <v>-4.2665921278526392E-2</v>
      </c>
      <c r="D58" s="6">
        <v>-6.5344042705670888E-2</v>
      </c>
      <c r="E58" s="6">
        <v>-0.7698113836871604</v>
      </c>
      <c r="F58" s="8">
        <v>-6.5349577885969581E-2</v>
      </c>
      <c r="G58" s="6">
        <v>-0.10008469242460868</v>
      </c>
      <c r="L58" s="5"/>
    </row>
    <row r="59" spans="1:12" x14ac:dyDescent="0.35">
      <c r="A59" s="6" t="s">
        <v>16</v>
      </c>
      <c r="B59" s="6">
        <v>-5.0525765766319612E-2</v>
      </c>
      <c r="C59" s="8">
        <v>-2.0542802430471258E-2</v>
      </c>
      <c r="D59" s="6">
        <v>-3.7994753544840221E-2</v>
      </c>
      <c r="E59" s="6">
        <v>-7.7396486417332919E-2</v>
      </c>
      <c r="F59" s="8">
        <v>-3.1467919489436648E-2</v>
      </c>
      <c r="G59" s="6">
        <v>-5.8201204515428075E-2</v>
      </c>
      <c r="L59" s="5"/>
    </row>
    <row r="60" spans="1:12" x14ac:dyDescent="0.35">
      <c r="A60" s="6" t="s">
        <v>17</v>
      </c>
      <c r="B60" s="6">
        <v>-8.2716334420910698E-2</v>
      </c>
      <c r="C60" s="8">
        <v>-1.2576740062844892E-2</v>
      </c>
      <c r="D60" s="6">
        <v>-1.5422714339314098E-2</v>
      </c>
      <c r="E60" s="6">
        <v>-0.1322954072878906</v>
      </c>
      <c r="F60" s="8">
        <v>-2.0115071111440602E-2</v>
      </c>
      <c r="G60" s="6">
        <v>-2.4666884591643793E-2</v>
      </c>
      <c r="L60" s="5"/>
    </row>
    <row r="61" spans="1:12" x14ac:dyDescent="0.35">
      <c r="A61" s="6" t="s">
        <v>18</v>
      </c>
      <c r="B61" s="6">
        <v>0</v>
      </c>
      <c r="C61" s="8">
        <v>-2.0542802428535092E-2</v>
      </c>
      <c r="D61" s="6">
        <v>-3.7994753550819438E-2</v>
      </c>
      <c r="E61" s="6">
        <v>0</v>
      </c>
      <c r="F61" s="8">
        <v>-3.1467919486800895E-2</v>
      </c>
      <c r="G61" s="6">
        <v>-5.8201204524743887E-2</v>
      </c>
      <c r="L61" s="5"/>
    </row>
    <row r="62" spans="1:12" x14ac:dyDescent="0.35">
      <c r="A62" s="6" t="s">
        <v>19</v>
      </c>
      <c r="B62" s="6">
        <v>-9.6675992154876184E-2</v>
      </c>
      <c r="C62" s="8">
        <v>-1.3660242924364146E-2</v>
      </c>
      <c r="D62" s="6">
        <v>-2.2103891582594688E-2</v>
      </c>
      <c r="E62" s="6">
        <v>-0.15302398938999354</v>
      </c>
      <c r="F62" s="8">
        <v>-2.162217135528403E-2</v>
      </c>
      <c r="G62" s="6">
        <v>-3.4987235151347107E-2</v>
      </c>
      <c r="L62" s="5"/>
    </row>
    <row r="63" spans="1:12" x14ac:dyDescent="0.35">
      <c r="A63" s="6" t="s">
        <v>20</v>
      </c>
      <c r="B63" s="6">
        <v>-5.1100156531127539E-2</v>
      </c>
      <c r="C63" s="8">
        <v>-1.2827562873980592E-2</v>
      </c>
      <c r="D63" s="6">
        <v>-2.5213665789221983E-2</v>
      </c>
      <c r="E63" s="6">
        <v>-8.2400339342328197E-2</v>
      </c>
      <c r="F63" s="8">
        <v>-2.0684780742445695E-2</v>
      </c>
      <c r="G63" s="6">
        <v>-4.0657695751475501E-2</v>
      </c>
      <c r="L63" s="5"/>
    </row>
    <row r="64" spans="1:12" x14ac:dyDescent="0.35">
      <c r="A64" s="6" t="s">
        <v>21</v>
      </c>
      <c r="B64" s="6" t="e">
        <v>#DIV/0!</v>
      </c>
      <c r="C64" s="8"/>
      <c r="D64" s="6">
        <v>-3.828504672242769E-2</v>
      </c>
      <c r="E64" s="6" t="e">
        <v>#DIV/0!</v>
      </c>
      <c r="F64" s="8"/>
      <c r="G64" s="6">
        <v>-5.8644842726166629E-2</v>
      </c>
      <c r="L64" s="5"/>
    </row>
    <row r="65" spans="1:12" x14ac:dyDescent="0.35">
      <c r="A65" s="6" t="s">
        <v>22</v>
      </c>
      <c r="B65" s="6">
        <v>-3.7195118873476721E-4</v>
      </c>
      <c r="C65" s="8">
        <v>-3.8612064972754303E-3</v>
      </c>
      <c r="D65" s="6">
        <v>-3.9785327923272332E-3</v>
      </c>
      <c r="E65" s="6">
        <v>-5.8844273745566099E-4</v>
      </c>
      <c r="F65" s="8">
        <v>-6.1085943261669148E-3</v>
      </c>
      <c r="G65" s="6">
        <v>-6.2942095583659475E-3</v>
      </c>
      <c r="L65" s="5"/>
    </row>
    <row r="66" spans="1:12" x14ac:dyDescent="0.35">
      <c r="A66" s="6" t="s">
        <v>23</v>
      </c>
      <c r="B66" s="6">
        <v>-5.1092756047729893E-2</v>
      </c>
      <c r="C66" s="8">
        <v>-2.0732412388980409E-2</v>
      </c>
      <c r="D66" s="6">
        <v>-3.8285046722396084E-2</v>
      </c>
      <c r="E66" s="6">
        <v>-7.8263627692359963E-2</v>
      </c>
      <c r="F66" s="8">
        <v>-3.1757805409016959E-2</v>
      </c>
      <c r="G66" s="6">
        <v>-5.8644842726178217E-2</v>
      </c>
      <c r="L66" s="5"/>
    </row>
    <row r="67" spans="1:12" x14ac:dyDescent="0.35">
      <c r="A67" s="6" t="s">
        <v>24</v>
      </c>
      <c r="B67" s="6">
        <v>-5.1092752776958641E-2</v>
      </c>
      <c r="C67" s="8">
        <v>-2.0732412389057042E-2</v>
      </c>
      <c r="D67" s="6">
        <v>-3.8285046722388118E-2</v>
      </c>
      <c r="E67" s="6">
        <v>-7.8263622682167952E-2</v>
      </c>
      <c r="F67" s="8">
        <v>-3.175780540909131E-2</v>
      </c>
      <c r="G67" s="6">
        <v>-5.8644842726128757E-2</v>
      </c>
      <c r="L67" s="5"/>
    </row>
    <row r="68" spans="1:12" x14ac:dyDescent="0.35">
      <c r="A68" s="6" t="s">
        <v>25</v>
      </c>
      <c r="B68" s="6">
        <v>-5.1092751378460505E-2</v>
      </c>
      <c r="C68" s="8">
        <v>-2.0732412388970514E-2</v>
      </c>
      <c r="D68" s="6">
        <v>-3.8285046722409885E-2</v>
      </c>
      <c r="E68" s="6">
        <v>-7.8263620539877551E-2</v>
      </c>
      <c r="F68" s="8">
        <v>-3.1757805409048719E-2</v>
      </c>
      <c r="G68" s="6">
        <v>-5.8644842726138596E-2</v>
      </c>
      <c r="L68" s="5"/>
    </row>
    <row r="69" spans="1:12" x14ac:dyDescent="0.35">
      <c r="A69" s="6" t="s">
        <v>26</v>
      </c>
      <c r="B69" s="6">
        <v>-5.109275599424748E-2</v>
      </c>
      <c r="C69" s="8">
        <v>-2.0732412389171197E-2</v>
      </c>
      <c r="D69" s="6">
        <v>-3.8285046722438723E-2</v>
      </c>
      <c r="E69" s="6">
        <v>-7.8263627610344069E-2</v>
      </c>
      <c r="F69" s="8">
        <v>-3.1757805409193582E-2</v>
      </c>
      <c r="G69" s="6">
        <v>-5.8644842726174318E-2</v>
      </c>
      <c r="L69" s="5"/>
    </row>
    <row r="70" spans="1:12" x14ac:dyDescent="0.35">
      <c r="A70" s="6" t="s">
        <v>27</v>
      </c>
      <c r="B70" s="6">
        <v>-1.1748374527916321</v>
      </c>
      <c r="C70" s="8">
        <v>-0.1676875782645392</v>
      </c>
      <c r="D70" s="6">
        <v>-0.2118638229831723</v>
      </c>
      <c r="E70" s="6">
        <v>-2.2376522746116221</v>
      </c>
      <c r="F70" s="8">
        <v>-0.31938587762583759</v>
      </c>
      <c r="G70" s="6">
        <v>-0.40352609144330837</v>
      </c>
      <c r="L70" s="5"/>
    </row>
    <row r="71" spans="1:12" x14ac:dyDescent="0.35">
      <c r="A71" s="6" t="s">
        <v>28</v>
      </c>
      <c r="B71" s="6">
        <v>0</v>
      </c>
      <c r="C71" s="8"/>
      <c r="D71" s="6">
        <v>-2.59590425533614E-2</v>
      </c>
      <c r="E71" s="6">
        <v>0</v>
      </c>
      <c r="F71" s="8"/>
      <c r="G71" s="6">
        <v>-4.414556734462291E-2</v>
      </c>
      <c r="L71" s="5"/>
    </row>
    <row r="72" spans="1:12" x14ac:dyDescent="0.35">
      <c r="A72" s="6" t="s">
        <v>29</v>
      </c>
      <c r="B72" s="6">
        <v>-6.2915992902952508E-2</v>
      </c>
      <c r="C72" s="8">
        <v>-3.4798224491981708E-2</v>
      </c>
      <c r="D72" s="6">
        <v>-3.9143260786131055E-2</v>
      </c>
      <c r="E72" s="6">
        <v>-9.8735967643195616E-2</v>
      </c>
      <c r="F72" s="8">
        <v>-5.4609904556179131E-2</v>
      </c>
      <c r="G72" s="6">
        <v>-6.1428701226912345E-2</v>
      </c>
      <c r="L72" s="5"/>
    </row>
    <row r="73" spans="1:12" x14ac:dyDescent="0.35">
      <c r="A73" s="6" t="s">
        <v>30</v>
      </c>
      <c r="B73" s="6">
        <v>-6.5157093613262065E-3</v>
      </c>
      <c r="C73" s="8">
        <v>-4.9552559862376819E-2</v>
      </c>
      <c r="D73" s="6">
        <v>-5.534161086228559E-2</v>
      </c>
      <c r="E73" s="6">
        <v>-1.0020872393668443E-2</v>
      </c>
      <c r="F73" s="8">
        <v>-7.6209642208234868E-2</v>
      </c>
      <c r="G73" s="6">
        <v>-8.5112946228468808E-2</v>
      </c>
      <c r="L73" s="5"/>
    </row>
    <row r="74" spans="1:12" x14ac:dyDescent="0.35">
      <c r="A74" s="6" t="s">
        <v>31</v>
      </c>
      <c r="B74" s="6">
        <v>-0.11573153786820101</v>
      </c>
      <c r="C74" s="8">
        <v>-3.9080429163924506E-2</v>
      </c>
      <c r="D74" s="6">
        <v>-4.7906360550423722E-2</v>
      </c>
      <c r="E74" s="6">
        <v>-0.19229754884625275</v>
      </c>
      <c r="F74" s="8">
        <v>-6.4935374354515754E-2</v>
      </c>
      <c r="G74" s="6">
        <v>-7.960039136854849E-2</v>
      </c>
      <c r="L74" s="5"/>
    </row>
    <row r="75" spans="1:12" x14ac:dyDescent="0.35">
      <c r="A75" s="6" t="s">
        <v>32</v>
      </c>
      <c r="B75" s="6">
        <v>-1.86004235448381E-2</v>
      </c>
      <c r="C75" s="8">
        <v>-3.2374649515003684E-2</v>
      </c>
      <c r="D75" s="6">
        <v>-3.5061118501733088E-2</v>
      </c>
      <c r="E75" s="6">
        <v>-3.1029860775253465E-2</v>
      </c>
      <c r="F75" s="8">
        <v>-5.4008494197608115E-2</v>
      </c>
      <c r="G75" s="6">
        <v>-5.849015336184981E-2</v>
      </c>
      <c r="L75" s="5"/>
    </row>
    <row r="76" spans="1:12" x14ac:dyDescent="0.35">
      <c r="A76" s="6" t="s">
        <v>33</v>
      </c>
      <c r="B76" s="6" t="e">
        <v>#DIV/0!</v>
      </c>
      <c r="C76" s="8"/>
      <c r="D76" s="6" t="e">
        <v>#DIV/0!</v>
      </c>
      <c r="E76" s="6" t="e">
        <v>#DIV/0!</v>
      </c>
      <c r="F76" s="8"/>
      <c r="G76" s="6" t="e">
        <v>#DIV/0!</v>
      </c>
      <c r="L76" s="5"/>
    </row>
    <row r="77" spans="1:12" x14ac:dyDescent="0.35">
      <c r="A77" s="6" t="s">
        <v>34</v>
      </c>
      <c r="B77" s="6">
        <v>-3.9698406096209402E-3</v>
      </c>
      <c r="C77" s="8">
        <v>-2.0153018697885588E-2</v>
      </c>
      <c r="D77" s="6">
        <v>-2.1918130684013645E-2</v>
      </c>
      <c r="E77" s="6">
        <v>-6.1221451557488624E-3</v>
      </c>
      <c r="F77" s="8">
        <v>-3.1079259326845552E-2</v>
      </c>
      <c r="G77" s="6">
        <v>-3.3801351435878202E-2</v>
      </c>
      <c r="L77" s="5"/>
    </row>
    <row r="78" spans="1:12" x14ac:dyDescent="0.35">
      <c r="A78" s="6" t="s">
        <v>35</v>
      </c>
      <c r="B78" s="6">
        <v>-7.8236680676087578E-2</v>
      </c>
      <c r="C78" s="8">
        <v>-2.3861407622157434E-2</v>
      </c>
      <c r="D78" s="6">
        <v>-2.5954161416801527E-2</v>
      </c>
      <c r="E78" s="6">
        <v>-0.1330420816243226</v>
      </c>
      <c r="F78" s="8">
        <v>-4.057650852680119E-2</v>
      </c>
      <c r="G78" s="6">
        <v>-4.4135252567801708E-2</v>
      </c>
      <c r="L78" s="5"/>
    </row>
    <row r="79" spans="1:12" x14ac:dyDescent="0.35">
      <c r="A79" s="6" t="s">
        <v>36</v>
      </c>
      <c r="B79" s="6">
        <v>-7.8809189233227786E-2</v>
      </c>
      <c r="C79" s="8">
        <v>-2.3867820511935894E-2</v>
      </c>
      <c r="D79" s="6">
        <v>-2.5960726756653396E-2</v>
      </c>
      <c r="E79" s="6">
        <v>-0.13402170852152348</v>
      </c>
      <c r="F79" s="8">
        <v>-4.0589252532795071E-2</v>
      </c>
      <c r="G79" s="6">
        <v>-4.4148417059481984E-2</v>
      </c>
      <c r="L79" s="5"/>
    </row>
    <row r="80" spans="1:12" x14ac:dyDescent="0.35">
      <c r="A80" s="6" t="s">
        <v>37</v>
      </c>
      <c r="B80" s="6">
        <v>-4.7975417070381499E-2</v>
      </c>
      <c r="C80" s="8">
        <v>-0.16909083978919018</v>
      </c>
      <c r="D80" s="6">
        <v>-0.19263970673390141</v>
      </c>
      <c r="E80" s="6">
        <v>-9.8893413941900904E-2</v>
      </c>
      <c r="F80" s="8">
        <v>-0.34855289300596815</v>
      </c>
      <c r="G80" s="6">
        <v>-0.39709500037768675</v>
      </c>
      <c r="L80" s="5"/>
    </row>
    <row r="81" spans="1:12" x14ac:dyDescent="0.35">
      <c r="A81" s="6" t="s">
        <v>38</v>
      </c>
      <c r="B81" s="6">
        <v>-0.2005634570583705</v>
      </c>
      <c r="C81" s="8">
        <v>-9.1840855101112187E-2</v>
      </c>
      <c r="D81" s="6">
        <v>-0.10423920931299803</v>
      </c>
      <c r="E81" s="6">
        <v>-0.39760563442175223</v>
      </c>
      <c r="F81" s="8">
        <v>-0.18206926622571712</v>
      </c>
      <c r="G81" s="6">
        <v>-0.20664829754330907</v>
      </c>
      <c r="L81" s="5"/>
    </row>
    <row r="82" spans="1:12" x14ac:dyDescent="0.35">
      <c r="A82" s="6" t="s">
        <v>39</v>
      </c>
      <c r="B82" s="6">
        <v>-2.2183237373473861</v>
      </c>
      <c r="C82" s="8">
        <v>-0.91708759925640315</v>
      </c>
      <c r="D82" s="6">
        <v>-1.0467344489025372</v>
      </c>
      <c r="E82" s="6">
        <v>-4.7211918567411839</v>
      </c>
      <c r="F82" s="8">
        <v>-1.9518100233217552</v>
      </c>
      <c r="G82" s="6">
        <v>-2.2277335237995719</v>
      </c>
      <c r="L82" s="5"/>
    </row>
    <row r="83" spans="1:12" x14ac:dyDescent="0.35">
      <c r="L83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6ADC-385E-4931-9C4E-406CED99829E}">
  <dimension ref="A1:K74"/>
  <sheetViews>
    <sheetView topLeftCell="A21" zoomScale="93" zoomScaleNormal="85" workbookViewId="0">
      <selection activeCell="B49" sqref="B49"/>
    </sheetView>
  </sheetViews>
  <sheetFormatPr defaultRowHeight="14.5" x14ac:dyDescent="0.35"/>
  <cols>
    <col min="1" max="1" width="46.6328125" customWidth="1"/>
    <col min="2" max="2" width="21.08984375" customWidth="1"/>
    <col min="3" max="3" width="17.453125" customWidth="1"/>
    <col min="4" max="4" width="13.1796875" customWidth="1"/>
    <col min="5" max="5" width="8.81640625" bestFit="1" customWidth="1"/>
    <col min="6" max="9" width="11.90625" bestFit="1" customWidth="1"/>
    <col min="10" max="11" width="8.81640625" bestFit="1" customWidth="1"/>
  </cols>
  <sheetData>
    <row r="1" spans="1:1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6" t="s">
        <v>65</v>
      </c>
      <c r="B2" s="6"/>
      <c r="C2" s="6" t="s">
        <v>94</v>
      </c>
      <c r="D2" s="6" t="s">
        <v>97</v>
      </c>
      <c r="E2" s="6" t="s">
        <v>99</v>
      </c>
      <c r="F2" s="6" t="s">
        <v>95</v>
      </c>
      <c r="G2" s="6" t="s">
        <v>177</v>
      </c>
      <c r="H2" s="6" t="s">
        <v>178</v>
      </c>
      <c r="I2" s="6" t="s">
        <v>96</v>
      </c>
      <c r="J2" s="6" t="s">
        <v>98</v>
      </c>
      <c r="K2" s="6" t="s">
        <v>100</v>
      </c>
    </row>
    <row r="3" spans="1:11" x14ac:dyDescent="0.35">
      <c r="A3" s="6" t="s">
        <v>5</v>
      </c>
      <c r="B3" s="6"/>
      <c r="C3" s="6">
        <v>2.3037091766184509E-3</v>
      </c>
      <c r="D3" s="6">
        <v>1.5579609286990592E-3</v>
      </c>
      <c r="E3" s="6">
        <v>2.6994543042729332E-3</v>
      </c>
      <c r="F3" s="6">
        <v>3.8151630448539803E-5</v>
      </c>
      <c r="G3" s="6">
        <v>2.5801325083646531E-5</v>
      </c>
      <c r="H3" s="6">
        <v>4.4705548788029458E-5</v>
      </c>
      <c r="I3" s="6">
        <v>4.9592909058267156E-4</v>
      </c>
      <c r="J3" s="6">
        <v>3.353887522599498E-4</v>
      </c>
      <c r="K3" s="6">
        <v>5.8112279612918384E-4</v>
      </c>
    </row>
    <row r="4" spans="1:11" x14ac:dyDescent="0.35">
      <c r="A4" s="6" t="s">
        <v>6</v>
      </c>
      <c r="B4" s="6"/>
      <c r="C4" s="6" t="e">
        <v>#DIV/0!</v>
      </c>
      <c r="D4" s="6"/>
      <c r="E4" s="6">
        <v>1.7480913995278922E-2</v>
      </c>
      <c r="F4" s="6" t="e">
        <v>#DIV/0!</v>
      </c>
      <c r="G4" s="6" t="e">
        <v>#DIV/0!</v>
      </c>
      <c r="H4" s="6">
        <v>7.3031302047026035E-5</v>
      </c>
      <c r="I4" s="6" t="e">
        <v>#DIV/0!</v>
      </c>
      <c r="J4" s="6" t="e">
        <v>#DIV/0!</v>
      </c>
      <c r="K4" s="6">
        <v>1.5375022658619926E-3</v>
      </c>
    </row>
    <row r="5" spans="1:11" x14ac:dyDescent="0.35">
      <c r="A5" s="6" t="s">
        <v>7</v>
      </c>
      <c r="B5" s="6"/>
      <c r="C5" s="6">
        <v>1.214454856787714</v>
      </c>
      <c r="D5" s="6">
        <v>1.980788655766259E-2</v>
      </c>
      <c r="E5" s="6">
        <v>5.4174167349239424E-2</v>
      </c>
      <c r="F5" s="6">
        <v>1.9884734711180428E-2</v>
      </c>
      <c r="G5" s="6">
        <v>3.2432211634301393E-4</v>
      </c>
      <c r="H5" s="6">
        <v>8.8701439989997087E-4</v>
      </c>
      <c r="I5" s="6">
        <v>5.4317147467222576E-2</v>
      </c>
      <c r="J5" s="6">
        <v>8.859183930575485E-4</v>
      </c>
      <c r="K5" s="6">
        <v>2.4229688081237317E-3</v>
      </c>
    </row>
    <row r="6" spans="1:11" x14ac:dyDescent="0.35">
      <c r="A6" s="6" t="s">
        <v>8</v>
      </c>
      <c r="B6" s="6"/>
      <c r="C6" s="6">
        <v>2.1737026231958469E-3</v>
      </c>
      <c r="D6" s="6">
        <v>6.664788835804708E-3</v>
      </c>
      <c r="E6" s="6">
        <v>9.5932309534374517E-3</v>
      </c>
      <c r="F6" s="6">
        <v>2.3472269368489619E-5</v>
      </c>
      <c r="G6" s="6">
        <v>7.1968316581525236E-5</v>
      </c>
      <c r="H6" s="6">
        <v>1.0359048134312983E-4</v>
      </c>
      <c r="I6" s="6">
        <v>3.3375932737497407E-4</v>
      </c>
      <c r="J6" s="6">
        <v>1.02333935421845E-3</v>
      </c>
      <c r="K6" s="6">
        <v>1.4729845178532424E-3</v>
      </c>
    </row>
    <row r="7" spans="1:11" x14ac:dyDescent="0.35">
      <c r="A7" s="6" t="s">
        <v>9</v>
      </c>
      <c r="B7" s="6"/>
      <c r="C7" s="6">
        <v>6.7513028002269288E-3</v>
      </c>
      <c r="D7" s="6">
        <v>2.7449490766033161E-3</v>
      </c>
      <c r="E7" s="6">
        <v>5.0768956202546008E-3</v>
      </c>
      <c r="F7" s="6">
        <v>8.025970920852595E-5</v>
      </c>
      <c r="G7" s="6">
        <v>3.2632044577094405E-5</v>
      </c>
      <c r="H7" s="6">
        <v>6.0354301724489176E-5</v>
      </c>
      <c r="I7" s="6">
        <v>1.1014563728738197E-3</v>
      </c>
      <c r="J7" s="6">
        <v>4.4783084728850008E-4</v>
      </c>
      <c r="K7" s="6">
        <v>8.2828147406320291E-4</v>
      </c>
    </row>
    <row r="8" spans="1:11" x14ac:dyDescent="0.35">
      <c r="A8" s="6" t="s">
        <v>10</v>
      </c>
      <c r="B8" s="6"/>
      <c r="C8" s="6">
        <v>2.3717060802801906E-2</v>
      </c>
      <c r="D8" s="6">
        <v>8.1102556489704852E-3</v>
      </c>
      <c r="E8" s="6">
        <v>2.8291577480937455E-2</v>
      </c>
      <c r="F8" s="6">
        <v>3.9253780847337189E-4</v>
      </c>
      <c r="G8" s="6">
        <v>1.3423172466778705E-4</v>
      </c>
      <c r="H8" s="6">
        <v>4.6825000432000808E-4</v>
      </c>
      <c r="I8" s="6">
        <v>2.0008261266258333E-3</v>
      </c>
      <c r="J8" s="6">
        <v>6.8419993221554003E-4</v>
      </c>
      <c r="K8" s="6">
        <v>2.3867429383008136E-3</v>
      </c>
    </row>
    <row r="9" spans="1:11" x14ac:dyDescent="0.35">
      <c r="A9" s="6" t="s">
        <v>11</v>
      </c>
      <c r="B9" s="6"/>
      <c r="C9" s="6">
        <v>2.2209755319205604E-2</v>
      </c>
      <c r="D9" s="6">
        <v>1.4718956823733746E-3</v>
      </c>
      <c r="E9" s="6">
        <v>7.9583781946023172E-3</v>
      </c>
      <c r="F9" s="6">
        <v>4.8373877533691533E-4</v>
      </c>
      <c r="G9" s="6">
        <v>3.20585707072457E-5</v>
      </c>
      <c r="H9" s="6">
        <v>1.733371695464853E-4</v>
      </c>
      <c r="I9" s="6">
        <v>4.0566317396287686E-3</v>
      </c>
      <c r="J9" s="6">
        <v>2.6884306692500504E-4</v>
      </c>
      <c r="K9" s="6">
        <v>1.4536049189165961E-3</v>
      </c>
    </row>
    <row r="10" spans="1:11" x14ac:dyDescent="0.35">
      <c r="A10" s="6" t="s">
        <v>12</v>
      </c>
      <c r="B10" s="6"/>
      <c r="C10" s="6">
        <v>1.1974293069470961E-3</v>
      </c>
      <c r="D10" s="6">
        <v>3.309386187754346E-3</v>
      </c>
      <c r="E10" s="6">
        <v>4.3060053335749601E-3</v>
      </c>
      <c r="F10" s="6">
        <v>9.3104537572180287E-5</v>
      </c>
      <c r="G10" s="6">
        <v>2.5731696116650945E-4</v>
      </c>
      <c r="H10" s="6">
        <v>3.34807769475864E-4</v>
      </c>
      <c r="I10" s="6">
        <v>6.7315717154116795E-4</v>
      </c>
      <c r="J10" s="6">
        <v>1.8604330401916494E-3</v>
      </c>
      <c r="K10" s="6">
        <v>2.4207010419519562E-3</v>
      </c>
    </row>
    <row r="11" spans="1:11" x14ac:dyDescent="0.35">
      <c r="A11" s="6" t="s">
        <v>14</v>
      </c>
      <c r="B11" s="6"/>
      <c r="C11" s="6">
        <v>1.5753550427723298E-3</v>
      </c>
      <c r="D11" s="6">
        <v>6.4891338852053173E-3</v>
      </c>
      <c r="E11" s="6">
        <v>1.0868586611706215E-2</v>
      </c>
      <c r="F11" s="6">
        <v>2.1930102175722183E-5</v>
      </c>
      <c r="G11" s="6">
        <v>9.033352193706688E-5</v>
      </c>
      <c r="H11" s="6">
        <v>1.5129872850722648E-4</v>
      </c>
      <c r="I11" s="6">
        <v>4.1426516978396161E-4</v>
      </c>
      <c r="J11" s="6">
        <v>1.7064230460004169E-3</v>
      </c>
      <c r="K11" s="6">
        <v>2.8580712003196235E-3</v>
      </c>
    </row>
    <row r="12" spans="1:11" x14ac:dyDescent="0.35">
      <c r="A12" s="6" t="s">
        <v>15</v>
      </c>
      <c r="B12" s="6"/>
      <c r="C12" s="6">
        <v>0.30663011477237856</v>
      </c>
      <c r="D12" s="6">
        <v>2.6029945765802656E-2</v>
      </c>
      <c r="E12" s="6">
        <v>3.9865584447623351E-2</v>
      </c>
      <c r="F12" s="6">
        <v>1.6568825343095048E-3</v>
      </c>
      <c r="G12" s="6">
        <v>1.4065338141778177E-4</v>
      </c>
      <c r="H12" s="6">
        <v>2.1541455783891415E-4</v>
      </c>
      <c r="I12" s="6">
        <v>1.0698638945347857E-2</v>
      </c>
      <c r="J12" s="6">
        <v>9.0821148369637443E-4</v>
      </c>
      <c r="K12" s="6">
        <v>1.3909510964529169E-3</v>
      </c>
    </row>
    <row r="13" spans="1:11" x14ac:dyDescent="0.35">
      <c r="A13" s="6" t="s">
        <v>16</v>
      </c>
      <c r="B13" s="6"/>
      <c r="C13" s="6">
        <v>6.7513015604636724E-3</v>
      </c>
      <c r="D13" s="6">
        <v>2.744949076849548E-3</v>
      </c>
      <c r="E13" s="6">
        <v>5.0768956196308905E-3</v>
      </c>
      <c r="F13" s="6">
        <v>8.0259694363169981E-5</v>
      </c>
      <c r="G13" s="6">
        <v>3.2632044488526804E-5</v>
      </c>
      <c r="H13" s="6">
        <v>6.0354301620873235E-5</v>
      </c>
      <c r="I13" s="6">
        <v>1.1014561698010443E-3</v>
      </c>
      <c r="J13" s="6">
        <v>4.4783084699249548E-4</v>
      </c>
      <c r="K13" s="6">
        <v>8.2828147337055829E-4</v>
      </c>
    </row>
    <row r="14" spans="1:11" x14ac:dyDescent="0.35">
      <c r="A14" s="6" t="s">
        <v>17</v>
      </c>
      <c r="B14" s="6"/>
      <c r="C14" s="6">
        <v>2.0370152299918471E-2</v>
      </c>
      <c r="D14" s="6">
        <v>3.0972130510572363E-3</v>
      </c>
      <c r="E14" s="6">
        <v>3.7980773951149282E-3</v>
      </c>
      <c r="F14" s="6">
        <v>5.9901578844371857E-4</v>
      </c>
      <c r="G14" s="6">
        <v>9.1078333017470124E-5</v>
      </c>
      <c r="H14" s="6">
        <v>1.1168833164622844E-4</v>
      </c>
      <c r="I14" s="6">
        <v>1.9183418501716738E-2</v>
      </c>
      <c r="J14" s="6">
        <v>2.9167741739627982E-3</v>
      </c>
      <c r="K14" s="6">
        <v>3.5768072373553875E-3</v>
      </c>
    </row>
    <row r="15" spans="1:11" x14ac:dyDescent="0.35">
      <c r="A15" s="6" t="s">
        <v>18</v>
      </c>
      <c r="B15" s="6"/>
      <c r="C15" s="6">
        <v>0</v>
      </c>
      <c r="D15" s="6">
        <v>2.7449490765669264E-3</v>
      </c>
      <c r="E15" s="6">
        <v>5.0768956203585567E-3</v>
      </c>
      <c r="F15" s="6">
        <v>0</v>
      </c>
      <c r="G15" s="6">
        <v>3.2632044550871674E-5</v>
      </c>
      <c r="H15" s="6">
        <v>6.0354301756323574E-5</v>
      </c>
      <c r="I15" s="6">
        <v>0</v>
      </c>
      <c r="J15" s="6">
        <v>4.4783084718967445E-4</v>
      </c>
      <c r="K15" s="6">
        <v>8.2828147410673905E-4</v>
      </c>
    </row>
    <row r="16" spans="1:11" x14ac:dyDescent="0.35">
      <c r="A16" s="6" t="s">
        <v>19</v>
      </c>
      <c r="B16" s="6"/>
      <c r="C16" s="6">
        <v>1.0231270078945858</v>
      </c>
      <c r="D16" s="6">
        <v>0.1445670549492345</v>
      </c>
      <c r="E16" s="6">
        <v>0.23392662390766053</v>
      </c>
      <c r="F16" s="6">
        <v>1.4336072374095522E-3</v>
      </c>
      <c r="G16" s="6">
        <v>2.0256759380662885E-4</v>
      </c>
      <c r="H16" s="6">
        <v>3.2777836814114E-4</v>
      </c>
      <c r="I16" s="6">
        <v>1.7449709338877472E-2</v>
      </c>
      <c r="J16" s="6">
        <v>2.4656304342023246E-3</v>
      </c>
      <c r="K16" s="6">
        <v>3.9896821824862531E-3</v>
      </c>
    </row>
    <row r="17" spans="1:11" x14ac:dyDescent="0.35">
      <c r="A17" s="6" t="s">
        <v>20</v>
      </c>
      <c r="B17" s="6"/>
      <c r="C17" s="6">
        <v>20.248300712213737</v>
      </c>
      <c r="D17" s="6">
        <v>5.0828875703480643</v>
      </c>
      <c r="E17" s="6">
        <v>9.9908478097581028</v>
      </c>
      <c r="F17" s="6">
        <v>6.8536042698691044E-4</v>
      </c>
      <c r="G17" s="6">
        <v>1.7204456029003404E-4</v>
      </c>
      <c r="H17" s="6">
        <v>3.381682155973443E-4</v>
      </c>
      <c r="I17" s="6">
        <v>1.3938923422314656E-2</v>
      </c>
      <c r="J17" s="6">
        <v>3.4990580993890588E-3</v>
      </c>
      <c r="K17" s="6">
        <v>6.8776962829550222E-3</v>
      </c>
    </row>
    <row r="18" spans="1:11" x14ac:dyDescent="0.35">
      <c r="A18" s="6" t="s">
        <v>21</v>
      </c>
      <c r="B18" s="6"/>
      <c r="C18" s="6" t="e">
        <v>#DIV/0!</v>
      </c>
      <c r="D18" s="6" t="e">
        <v>#DIV/0!</v>
      </c>
      <c r="E18" s="6">
        <v>5.118135965322115E-3</v>
      </c>
      <c r="F18" s="6" t="e">
        <v>#DIV/0!</v>
      </c>
      <c r="G18" s="6" t="e">
        <v>#DIV/0!</v>
      </c>
      <c r="H18" s="6">
        <v>6.2480221577604529E-5</v>
      </c>
      <c r="I18" s="6" t="e">
        <v>#DIV/0!</v>
      </c>
      <c r="J18" s="6" t="e">
        <v>#DIV/0!</v>
      </c>
      <c r="K18" s="6">
        <v>8.3137640871458007E-4</v>
      </c>
    </row>
    <row r="19" spans="1:11" x14ac:dyDescent="0.35">
      <c r="A19" s="6" t="s">
        <v>22</v>
      </c>
      <c r="B19" s="6"/>
      <c r="C19" s="6">
        <v>1.4231193016004992E-4</v>
      </c>
      <c r="D19" s="6">
        <v>1.4773329564856761E-3</v>
      </c>
      <c r="E19" s="6">
        <v>1.5222230712956275E-3</v>
      </c>
      <c r="F19" s="6">
        <v>2.0141636755426506E-6</v>
      </c>
      <c r="G19" s="6">
        <v>2.0908931112917187E-5</v>
      </c>
      <c r="H19" s="6">
        <v>2.1544268393988304E-5</v>
      </c>
      <c r="I19" s="6">
        <v>6.6200274625994427E-5</v>
      </c>
      <c r="J19" s="6">
        <v>6.8722170590592888E-4</v>
      </c>
      <c r="K19" s="6">
        <v>7.0810356692868344E-4</v>
      </c>
    </row>
    <row r="20" spans="1:11" x14ac:dyDescent="0.35">
      <c r="A20" s="6" t="s">
        <v>23</v>
      </c>
      <c r="B20" s="6"/>
      <c r="C20" s="6">
        <v>6.8303344172809324E-3</v>
      </c>
      <c r="D20" s="6">
        <v>2.7716122762824892E-3</v>
      </c>
      <c r="E20" s="6">
        <v>5.1181359653095322E-3</v>
      </c>
      <c r="F20" s="6">
        <v>8.3382077193737319E-5</v>
      </c>
      <c r="G20" s="6">
        <v>3.3834769208007011E-5</v>
      </c>
      <c r="H20" s="6">
        <v>6.2480221623108535E-5</v>
      </c>
      <c r="I20" s="6">
        <v>1.1095013764025287E-3</v>
      </c>
      <c r="J20" s="6">
        <v>4.5021333470546948E-4</v>
      </c>
      <c r="K20" s="6">
        <v>8.3137640869677368E-4</v>
      </c>
    </row>
    <row r="21" spans="1:11" x14ac:dyDescent="0.35">
      <c r="A21" s="6" t="s">
        <v>24</v>
      </c>
      <c r="B21" s="6"/>
      <c r="C21" s="6">
        <v>6.8303339800694623E-3</v>
      </c>
      <c r="D21" s="6">
        <v>2.7716122762035311E-3</v>
      </c>
      <c r="E21" s="6">
        <v>5.1181359653400373E-3</v>
      </c>
      <c r="F21" s="6">
        <v>8.3382071935250626E-5</v>
      </c>
      <c r="G21" s="6">
        <v>3.3834769169280184E-5</v>
      </c>
      <c r="H21" s="6">
        <v>6.2480221677715895E-5</v>
      </c>
      <c r="I21" s="6">
        <v>1.1095013054300404E-3</v>
      </c>
      <c r="J21" s="6">
        <v>4.502133346476434E-4</v>
      </c>
      <c r="K21" s="6">
        <v>8.3137640875720201E-4</v>
      </c>
    </row>
    <row r="22" spans="1:11" x14ac:dyDescent="0.35">
      <c r="A22" s="6" t="s">
        <v>25</v>
      </c>
      <c r="B22" s="6"/>
      <c r="C22" s="6">
        <v>6.8303337930336995E-3</v>
      </c>
      <c r="D22" s="6">
        <v>2.7716122762858311E-3</v>
      </c>
      <c r="E22" s="6">
        <v>5.1181359653262289E-3</v>
      </c>
      <c r="F22" s="6">
        <v>8.3382069530602856E-5</v>
      </c>
      <c r="G22" s="6">
        <v>3.3834769212211269E-5</v>
      </c>
      <c r="H22" s="6">
        <v>6.2480221606490331E-5</v>
      </c>
      <c r="I22" s="6">
        <v>1.1095012749703839E-3</v>
      </c>
      <c r="J22" s="6">
        <v>4.5021333467873485E-4</v>
      </c>
      <c r="K22" s="6">
        <v>8.313764087138645E-4</v>
      </c>
    </row>
    <row r="23" spans="1:11" x14ac:dyDescent="0.35">
      <c r="A23" s="6" t="s">
        <v>26</v>
      </c>
      <c r="B23" s="6"/>
      <c r="C23" s="6">
        <v>6.8303344101586739E-3</v>
      </c>
      <c r="D23" s="6">
        <v>2.7716122762413112E-3</v>
      </c>
      <c r="E23" s="6">
        <v>5.1181359653273079E-3</v>
      </c>
      <c r="F23" s="6">
        <v>8.3382077066976589E-5</v>
      </c>
      <c r="G23" s="6">
        <v>3.3834769017528661E-5</v>
      </c>
      <c r="H23" s="6">
        <v>6.2480221574045392E-5</v>
      </c>
      <c r="I23" s="6">
        <v>1.1095013752050009E-3</v>
      </c>
      <c r="J23" s="6">
        <v>4.5021333460622612E-4</v>
      </c>
      <c r="K23" s="6">
        <v>8.3137640867792678E-4</v>
      </c>
    </row>
    <row r="24" spans="1:11" x14ac:dyDescent="0.35">
      <c r="A24" s="6" t="s">
        <v>27</v>
      </c>
      <c r="B24" s="6"/>
      <c r="C24" s="6">
        <v>11.054456800611172</v>
      </c>
      <c r="D24" s="6">
        <v>1.5778311165663435</v>
      </c>
      <c r="E24" s="6">
        <v>1.9935008653450543</v>
      </c>
      <c r="F24" s="8">
        <v>13.5306352444113</v>
      </c>
      <c r="G24" s="6">
        <v>13.53063524441129</v>
      </c>
      <c r="H24" s="6">
        <v>17.095196555065524</v>
      </c>
      <c r="I24" s="6">
        <v>1.3172006232654834</v>
      </c>
      <c r="J24" s="6">
        <v>0.18800744058565225</v>
      </c>
      <c r="K24" s="6">
        <v>0.23753682606708773</v>
      </c>
    </row>
    <row r="25" spans="1:11" x14ac:dyDescent="0.35">
      <c r="A25" s="6" t="s">
        <v>28</v>
      </c>
      <c r="B25" s="6"/>
      <c r="C25" s="6">
        <v>0</v>
      </c>
      <c r="D25" s="6" t="e">
        <v>#DIV/0!</v>
      </c>
      <c r="E25" s="6">
        <v>7.3549883750196915E-2</v>
      </c>
      <c r="F25" s="6">
        <v>0</v>
      </c>
      <c r="G25" s="6" t="e">
        <v>#DIV/0!</v>
      </c>
      <c r="H25" s="6">
        <v>0.38857427382659804</v>
      </c>
      <c r="I25" s="6">
        <v>0</v>
      </c>
      <c r="J25" s="6" t="e">
        <v>#DIV/0!</v>
      </c>
      <c r="K25" s="6">
        <v>1.3901012311141081E-2</v>
      </c>
    </row>
    <row r="26" spans="1:11" x14ac:dyDescent="0.35">
      <c r="A26" s="6" t="s">
        <v>29</v>
      </c>
      <c r="B26" s="6"/>
      <c r="C26" s="6">
        <v>8.0942045916249233E-2</v>
      </c>
      <c r="D26" s="6">
        <v>4.4768259303598019E-2</v>
      </c>
      <c r="E26" s="6">
        <v>5.0358191386252374E-2</v>
      </c>
      <c r="F26" s="6">
        <v>2.7500722103916377E-4</v>
      </c>
      <c r="G26" s="6">
        <v>1.521038223217248E-4</v>
      </c>
      <c r="H26" s="6">
        <v>1.7109607390423647E-4</v>
      </c>
      <c r="I26" s="6">
        <v>8.7104674694236869E-3</v>
      </c>
      <c r="J26" s="6">
        <v>4.8176749413866805E-3</v>
      </c>
      <c r="K26" s="6">
        <v>5.4192278305163454E-3</v>
      </c>
    </row>
    <row r="27" spans="1:11" x14ac:dyDescent="0.35">
      <c r="A27" s="6" t="s">
        <v>30</v>
      </c>
      <c r="B27" s="6"/>
      <c r="C27" s="6">
        <v>3.7512001160456528E-3</v>
      </c>
      <c r="D27" s="6">
        <v>2.8528216652654242E-2</v>
      </c>
      <c r="E27" s="6">
        <v>3.1861067702149949E-2</v>
      </c>
      <c r="F27" s="6">
        <v>1.6067946688223748E-5</v>
      </c>
      <c r="G27" s="6">
        <v>1.2219818990838593E-4</v>
      </c>
      <c r="H27" s="6">
        <v>1.3647417399739907E-4</v>
      </c>
      <c r="I27" s="6">
        <v>2.6632527048028236E-4</v>
      </c>
      <c r="J27" s="6">
        <v>2.0254278047665483E-3</v>
      </c>
      <c r="K27" s="6">
        <v>2.2620513998392604E-3</v>
      </c>
    </row>
    <row r="28" spans="1:11" x14ac:dyDescent="0.35">
      <c r="A28" s="6" t="s">
        <v>31</v>
      </c>
      <c r="B28" s="6"/>
      <c r="C28" s="6">
        <v>6.6717324037133111E-2</v>
      </c>
      <c r="D28" s="6">
        <v>2.2529223270154681E-2</v>
      </c>
      <c r="E28" s="6">
        <v>2.7617227241227522E-2</v>
      </c>
      <c r="F28" s="6">
        <v>0.10574772795707049</v>
      </c>
      <c r="G28" s="6">
        <v>3.5709078681242762E-2</v>
      </c>
      <c r="H28" s="6">
        <v>4.3773623648460713E-2</v>
      </c>
      <c r="I28" s="6">
        <v>4.914772312700276E-2</v>
      </c>
      <c r="J28" s="6">
        <v>1.659628954726557E-2</v>
      </c>
      <c r="K28" s="6">
        <v>2.0344398663710409E-2</v>
      </c>
    </row>
    <row r="29" spans="1:11" x14ac:dyDescent="0.35">
      <c r="A29" s="6" t="s">
        <v>32</v>
      </c>
      <c r="B29" s="6"/>
      <c r="C29" s="6">
        <v>1.2026662456419462E-2</v>
      </c>
      <c r="D29" s="6">
        <v>2.0932801928595181E-2</v>
      </c>
      <c r="E29" s="6">
        <v>2.2669819133327697E-2</v>
      </c>
      <c r="F29" s="6">
        <v>6.1506091969351976E-4</v>
      </c>
      <c r="G29" s="6">
        <v>1.0705337784586151E-3</v>
      </c>
      <c r="H29" s="6">
        <v>1.1593673519864529E-3</v>
      </c>
      <c r="I29" s="6">
        <v>8.295988872783969E-3</v>
      </c>
      <c r="J29" s="6">
        <v>1.4439441740852349E-2</v>
      </c>
      <c r="K29" s="6">
        <v>1.5637635791260762E-2</v>
      </c>
    </row>
    <row r="30" spans="1:11" x14ac:dyDescent="0.35">
      <c r="A30" s="6" t="s">
        <v>34</v>
      </c>
      <c r="B30" s="6"/>
      <c r="C30" s="6">
        <v>7.162960374476389E-4</v>
      </c>
      <c r="D30" s="6">
        <v>3.6362989989135422E-3</v>
      </c>
      <c r="E30" s="6">
        <v>3.9547860231930283E-3</v>
      </c>
      <c r="F30" s="6">
        <v>1.2969850105289112E-5</v>
      </c>
      <c r="G30" s="6">
        <v>6.5841844951477013E-5</v>
      </c>
      <c r="H30" s="6">
        <v>7.160863558133513E-5</v>
      </c>
      <c r="I30" s="6">
        <v>2.1421745661196948E-4</v>
      </c>
      <c r="J30" s="6">
        <v>1.0874815468839161E-3</v>
      </c>
      <c r="K30" s="6">
        <v>1.1827291497499238E-3</v>
      </c>
    </row>
    <row r="31" spans="1:11" x14ac:dyDescent="0.35">
      <c r="A31" s="6" t="s">
        <v>35</v>
      </c>
      <c r="B31" s="6"/>
      <c r="C31" s="6">
        <v>0.22158752218947</v>
      </c>
      <c r="D31" s="6">
        <v>6.7581985140908546E-2</v>
      </c>
      <c r="E31" s="6">
        <v>7.3509232103858152E-2</v>
      </c>
      <c r="F31" s="6">
        <v>1.1701004888722426</v>
      </c>
      <c r="G31" s="6">
        <v>0.35686898373630482</v>
      </c>
      <c r="H31" s="6">
        <v>0.38816801402655965</v>
      </c>
      <c r="I31" s="6">
        <v>4.1877314720238847E-2</v>
      </c>
      <c r="J31" s="6">
        <v>1.277216349138432E-2</v>
      </c>
      <c r="K31" s="6">
        <v>1.389234022402243E-2</v>
      </c>
    </row>
    <row r="32" spans="1:11" x14ac:dyDescent="0.35">
      <c r="A32" s="6" t="s">
        <v>36</v>
      </c>
      <c r="B32" s="6"/>
      <c r="C32" s="6">
        <v>0.2232897863006463</v>
      </c>
      <c r="D32" s="6">
        <v>6.7624608162901639E-2</v>
      </c>
      <c r="E32" s="6">
        <v>7.3554431737016826E-2</v>
      </c>
      <c r="F32" s="6">
        <v>1.1796707225565772</v>
      </c>
      <c r="G32" s="6">
        <v>0.35727012729036933</v>
      </c>
      <c r="H32" s="6">
        <v>0.38859820268540179</v>
      </c>
      <c r="I32" s="6">
        <v>4.2202020723904179E-2</v>
      </c>
      <c r="J32" s="6">
        <v>1.2781126993768679E-2</v>
      </c>
      <c r="K32" s="6">
        <v>1.3901870318074754E-2</v>
      </c>
    </row>
    <row r="33" spans="1:11" x14ac:dyDescent="0.35">
      <c r="A33" s="6" t="s">
        <v>37</v>
      </c>
      <c r="B33" s="6"/>
      <c r="C33" s="6">
        <v>2.3398518052730469E-2</v>
      </c>
      <c r="D33" s="6">
        <v>8.2468799834390052E-2</v>
      </c>
      <c r="E33" s="6">
        <v>9.3954027519410052E-2</v>
      </c>
      <c r="F33" s="6">
        <v>1.2251080519274357E-2</v>
      </c>
      <c r="G33" s="6">
        <v>4.3179311818847217E-2</v>
      </c>
      <c r="H33" s="6">
        <v>4.919278877646302E-2</v>
      </c>
      <c r="I33" s="6">
        <v>8.0040728497967811E-2</v>
      </c>
      <c r="J33" s="6">
        <v>0.28210602065611146</v>
      </c>
      <c r="K33" s="6">
        <v>0.32139423492653252</v>
      </c>
    </row>
    <row r="34" spans="1:11" x14ac:dyDescent="0.35">
      <c r="A34" s="6" t="s">
        <v>38</v>
      </c>
      <c r="B34" s="6"/>
      <c r="C34" s="6">
        <v>0.16556157401941768</v>
      </c>
      <c r="D34" s="6">
        <v>7.581299581091698E-2</v>
      </c>
      <c r="E34" s="6">
        <v>8.6047617155788708E-2</v>
      </c>
      <c r="F34" s="6">
        <v>1.9364133290669331E-2</v>
      </c>
      <c r="G34" s="6">
        <v>8.8671116152524813E-3</v>
      </c>
      <c r="H34" s="6">
        <v>1.0064156117265707E-2</v>
      </c>
      <c r="I34" s="6">
        <v>0.28542937242767652</v>
      </c>
      <c r="J34" s="6">
        <v>0.13070216289218836</v>
      </c>
      <c r="K34" s="6">
        <v>0.14834672543515534</v>
      </c>
    </row>
    <row r="35" spans="1:11" x14ac:dyDescent="0.35">
      <c r="A35" s="6" t="s">
        <v>39</v>
      </c>
      <c r="B35" s="6"/>
      <c r="C35" s="6">
        <v>0</v>
      </c>
      <c r="D35" s="6">
        <v>0.10906648779940638</v>
      </c>
      <c r="E35" s="6">
        <v>0.12448500022593943</v>
      </c>
      <c r="F35" s="6">
        <v>2.1521787714669706E-2</v>
      </c>
      <c r="G35" s="6">
        <v>8.8974229930804654E-3</v>
      </c>
      <c r="H35" s="6">
        <v>1.0155233983036296E-2</v>
      </c>
      <c r="I35" s="6">
        <v>4.1631648748264647</v>
      </c>
      <c r="J35" s="6">
        <v>1.7211134768487388</v>
      </c>
      <c r="K35" s="6">
        <v>1.9644238654511013</v>
      </c>
    </row>
    <row r="38" spans="1:11" x14ac:dyDescent="0.35">
      <c r="A38" s="3" t="s">
        <v>101</v>
      </c>
      <c r="B38" s="3" t="s">
        <v>43</v>
      </c>
      <c r="C38" s="3" t="s">
        <v>44</v>
      </c>
      <c r="D38" s="3" t="s">
        <v>45</v>
      </c>
    </row>
    <row r="39" spans="1:11" x14ac:dyDescent="0.35">
      <c r="A39" s="3" t="s">
        <v>108</v>
      </c>
      <c r="B39" s="3">
        <f>1295768177.96765/1000000</f>
        <v>1295.76817796765</v>
      </c>
      <c r="C39" s="3">
        <f>456224962.861927/1000000</f>
        <v>456.224962861927</v>
      </c>
      <c r="D39" s="3">
        <f>4531302366.39438/1000000</f>
        <v>4531.3023663943795</v>
      </c>
    </row>
    <row r="40" spans="1:11" x14ac:dyDescent="0.35">
      <c r="A40" s="3" t="s">
        <v>105</v>
      </c>
      <c r="B40" s="3">
        <v>41.613921048249154</v>
      </c>
      <c r="C40" s="3">
        <v>16.514191455395476</v>
      </c>
      <c r="D40" s="3">
        <v>34.08143668636869</v>
      </c>
      <c r="E40" s="6"/>
      <c r="F40" s="6"/>
      <c r="G40" s="6"/>
    </row>
    <row r="41" spans="1:11" x14ac:dyDescent="0.35">
      <c r="A41" s="3" t="s">
        <v>106</v>
      </c>
      <c r="B41" s="3">
        <v>680.56782418274975</v>
      </c>
      <c r="C41" s="3">
        <v>9.4935722047098601</v>
      </c>
      <c r="D41" s="3">
        <v>157.78887390399268</v>
      </c>
    </row>
    <row r="42" spans="1:11" x14ac:dyDescent="0.35">
      <c r="A42" s="6"/>
    </row>
    <row r="43" spans="1:11" x14ac:dyDescent="0.35">
      <c r="A43" s="6"/>
    </row>
    <row r="44" spans="1:11" x14ac:dyDescent="0.35">
      <c r="A44" s="6"/>
    </row>
    <row r="45" spans="1:11" x14ac:dyDescent="0.35">
      <c r="A45" s="6"/>
    </row>
    <row r="46" spans="1:11" x14ac:dyDescent="0.35">
      <c r="A46" s="6"/>
    </row>
    <row r="47" spans="1:11" x14ac:dyDescent="0.35">
      <c r="A47" s="6"/>
    </row>
    <row r="48" spans="1:1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C388-C3CE-49B8-9487-FF7CD81E455A}">
  <dimension ref="A1:AE117"/>
  <sheetViews>
    <sheetView topLeftCell="B72" zoomScale="55" workbookViewId="0">
      <selection activeCell="F117" sqref="F117"/>
    </sheetView>
  </sheetViews>
  <sheetFormatPr defaultRowHeight="14.5" x14ac:dyDescent="0.35"/>
  <cols>
    <col min="1" max="1" width="38.81640625" customWidth="1"/>
    <col min="2" max="5" width="46.453125" bestFit="1" customWidth="1"/>
    <col min="6" max="6" width="48" bestFit="1" customWidth="1"/>
    <col min="7" max="7" width="47.36328125" bestFit="1" customWidth="1"/>
    <col min="8" max="9" width="48" bestFit="1" customWidth="1"/>
    <col min="10" max="10" width="39.36328125" bestFit="1" customWidth="1"/>
    <col min="11" max="11" width="26.453125" customWidth="1"/>
    <col min="12" max="12" width="20.36328125" customWidth="1"/>
    <col min="13" max="13" width="25.453125" customWidth="1"/>
    <col min="14" max="14" width="20.90625" customWidth="1"/>
    <col min="15" max="15" width="22.1796875" customWidth="1"/>
    <col min="16" max="16" width="26.54296875" customWidth="1"/>
    <col min="17" max="17" width="27" customWidth="1"/>
    <col min="18" max="18" width="35.54296875" customWidth="1"/>
    <col min="19" max="19" width="33.453125" customWidth="1"/>
    <col min="20" max="20" width="32.7265625" bestFit="1" customWidth="1"/>
    <col min="21" max="21" width="32.7265625" customWidth="1"/>
    <col min="22" max="22" width="13.90625" bestFit="1" customWidth="1"/>
    <col min="23" max="23" width="80.54296875" customWidth="1"/>
    <col min="24" max="27" width="14.1796875" bestFit="1" customWidth="1"/>
    <col min="28" max="28" width="15.08984375" bestFit="1" customWidth="1"/>
    <col min="29" max="29" width="14.7265625" bestFit="1" customWidth="1"/>
    <col min="30" max="31" width="15.08984375" bestFit="1" customWidth="1"/>
    <col min="33" max="33" width="72" bestFit="1" customWidth="1"/>
  </cols>
  <sheetData>
    <row r="1" spans="1:31" x14ac:dyDescent="0.35">
      <c r="A1" t="s">
        <v>0</v>
      </c>
      <c r="B1" t="s">
        <v>4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V1" t="s">
        <v>0</v>
      </c>
      <c r="W1" t="s">
        <v>129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</row>
    <row r="2" spans="1:31" x14ac:dyDescent="0.35">
      <c r="A2" t="s">
        <v>3</v>
      </c>
      <c r="B2" t="s">
        <v>5</v>
      </c>
      <c r="C2">
        <v>114507382653.021</v>
      </c>
      <c r="D2">
        <v>114507408244.255</v>
      </c>
      <c r="E2">
        <f>D2-C2</f>
        <v>25591.234008789063</v>
      </c>
      <c r="F2">
        <v>114507382660.604</v>
      </c>
      <c r="G2">
        <f>F2-C2</f>
        <v>7.5830078125</v>
      </c>
      <c r="H2">
        <v>114507384228.181</v>
      </c>
      <c r="I2">
        <f>H2-C2</f>
        <v>1575.1600036621094</v>
      </c>
      <c r="J2">
        <v>114506144431.164</v>
      </c>
      <c r="K2">
        <f>J2-C2</f>
        <v>-1238221.8569946289</v>
      </c>
      <c r="L2">
        <v>114507475704.606</v>
      </c>
      <c r="M2">
        <f>L2-C2</f>
        <v>93051.585006713867</v>
      </c>
      <c r="N2">
        <v>114492422940.448</v>
      </c>
      <c r="O2">
        <f>N2-C2</f>
        <v>-14959712.572998047</v>
      </c>
      <c r="P2">
        <v>114487780023.715</v>
      </c>
      <c r="Q2">
        <f>P2-C2</f>
        <v>-19602629.305999756</v>
      </c>
      <c r="R2">
        <v>114507218423.564</v>
      </c>
      <c r="S2">
        <f>R2-C2</f>
        <v>-164229.45700073242</v>
      </c>
      <c r="T2">
        <f>E2+G2+I2+K2+M2+O2+Q2+S2</f>
        <v>-35844567.630966187</v>
      </c>
      <c r="V2" t="s">
        <v>3</v>
      </c>
      <c r="W2" t="s">
        <v>5</v>
      </c>
      <c r="X2">
        <f>(E2/C2)*100</f>
        <v>2.2348981712677283E-5</v>
      </c>
      <c r="Y2">
        <f>(G2/C2)*100</f>
        <v>6.6222872593970177E-9</v>
      </c>
      <c r="Z2">
        <f>(I2/C2)*100</f>
        <v>1.375596897918051E-6</v>
      </c>
      <c r="AA2">
        <f>(K2/C2)*100</f>
        <v>-1.0813467466518514E-3</v>
      </c>
      <c r="AB2">
        <f>(M2/C2)*100</f>
        <v>8.1262520241753969E-5</v>
      </c>
      <c r="AC2">
        <f>(O2/C2)*100</f>
        <v>-1.3064408797403747E-2</v>
      </c>
      <c r="AD2">
        <f>(Q2/C2)*100</f>
        <v>-1.7119096473805034E-2</v>
      </c>
      <c r="AE2">
        <f>(S2/C2)*100</f>
        <v>-1.4342259267105835E-4</v>
      </c>
    </row>
    <row r="3" spans="1:31" x14ac:dyDescent="0.35">
      <c r="A3" t="s">
        <v>3</v>
      </c>
      <c r="B3" t="s">
        <v>6</v>
      </c>
      <c r="C3">
        <v>0</v>
      </c>
      <c r="D3">
        <v>0</v>
      </c>
      <c r="E3">
        <f t="shared" ref="E3:E66" si="0">D3-C3</f>
        <v>0</v>
      </c>
      <c r="F3">
        <v>0</v>
      </c>
      <c r="G3">
        <f t="shared" ref="G3:G66" si="1">F3-C3</f>
        <v>0</v>
      </c>
      <c r="H3">
        <v>0</v>
      </c>
      <c r="I3">
        <f t="shared" ref="I3:I66" si="2">H3-C3</f>
        <v>0</v>
      </c>
      <c r="J3">
        <v>0</v>
      </c>
      <c r="K3">
        <f t="shared" ref="K3:K66" si="3">J3-C3</f>
        <v>0</v>
      </c>
      <c r="L3">
        <v>0</v>
      </c>
      <c r="M3">
        <f t="shared" ref="M3:M66" si="4">L3-C3</f>
        <v>0</v>
      </c>
      <c r="N3">
        <v>0</v>
      </c>
      <c r="O3">
        <f t="shared" ref="O3:O66" si="5">N3-C3</f>
        <v>0</v>
      </c>
      <c r="P3">
        <v>0</v>
      </c>
      <c r="Q3">
        <f t="shared" ref="Q3:Q66" si="6">P3-C3</f>
        <v>0</v>
      </c>
      <c r="R3">
        <v>0</v>
      </c>
      <c r="S3">
        <f t="shared" ref="S3:S66" si="7">R3-C3</f>
        <v>0</v>
      </c>
      <c r="T3">
        <f t="shared" ref="T3:T66" si="8">E3+G3+I3+K3+M3+O3+Q3+S3</f>
        <v>0</v>
      </c>
      <c r="V3" t="s">
        <v>3</v>
      </c>
      <c r="W3" t="s">
        <v>6</v>
      </c>
    </row>
    <row r="4" spans="1:31" x14ac:dyDescent="0.35">
      <c r="A4" t="s">
        <v>3</v>
      </c>
      <c r="B4" t="s">
        <v>7</v>
      </c>
      <c r="C4">
        <v>177581283162.133</v>
      </c>
      <c r="D4">
        <v>177581326551.758</v>
      </c>
      <c r="E4">
        <f t="shared" si="0"/>
        <v>43389.625</v>
      </c>
      <c r="F4">
        <v>177581283070.68701</v>
      </c>
      <c r="G4">
        <f t="shared" si="1"/>
        <v>-91.44598388671875</v>
      </c>
      <c r="H4">
        <v>177581285832.798</v>
      </c>
      <c r="I4">
        <f t="shared" si="2"/>
        <v>2670.6650085449219</v>
      </c>
      <c r="J4">
        <v>177577949645.10901</v>
      </c>
      <c r="K4">
        <f t="shared" si="3"/>
        <v>-3333517.0239868164</v>
      </c>
      <c r="L4">
        <v>177581474682.285</v>
      </c>
      <c r="M4">
        <f t="shared" si="4"/>
        <v>191520.15200805664</v>
      </c>
      <c r="N4">
        <v>177589545043.81201</v>
      </c>
      <c r="O4">
        <f t="shared" si="5"/>
        <v>8261881.6790161133</v>
      </c>
      <c r="P4">
        <v>177529913900.897</v>
      </c>
      <c r="Q4">
        <f t="shared" si="6"/>
        <v>-51369261.235992432</v>
      </c>
      <c r="R4">
        <v>177580405618.435</v>
      </c>
      <c r="S4">
        <f t="shared" si="7"/>
        <v>-877543.69799804688</v>
      </c>
      <c r="T4">
        <f t="shared" si="8"/>
        <v>-47080951.282928467</v>
      </c>
      <c r="V4" t="s">
        <v>3</v>
      </c>
      <c r="W4" t="s">
        <v>7</v>
      </c>
      <c r="X4">
        <f t="shared" ref="X4:X30" si="9">(E4/C4)*100</f>
        <v>2.4433670163530106E-5</v>
      </c>
      <c r="Y4">
        <f t="shared" ref="Y4:Y30" si="10">(G4/C4)*100</f>
        <v>-5.1495282756363407E-8</v>
      </c>
      <c r="Z4">
        <f t="shared" ref="Z4:Z30" si="11">(I4/C4)*100</f>
        <v>1.5039113137315184E-6</v>
      </c>
      <c r="AA4">
        <f t="shared" ref="AA4:AA30" si="12">(K4/C4)*100</f>
        <v>-1.877178137598708E-3</v>
      </c>
      <c r="AB4">
        <f t="shared" ref="AB4:AB30" si="13">(M4/C4)*100</f>
        <v>1.0784928940579699E-4</v>
      </c>
      <c r="AC4">
        <f t="shared" ref="AC4:AC30" si="14">(O4/C4)*100</f>
        <v>4.6524507154692401E-3</v>
      </c>
      <c r="AD4">
        <f t="shared" ref="AD4:AD30" si="15">(Q4/C4)*100</f>
        <v>-2.8927182145143032E-2</v>
      </c>
      <c r="AE4">
        <f t="shared" ref="AE4:AE30" si="16">(S4/C4)*100</f>
        <v>-4.9416452137967897E-4</v>
      </c>
    </row>
    <row r="5" spans="1:31" x14ac:dyDescent="0.35">
      <c r="A5" t="s">
        <v>3</v>
      </c>
      <c r="B5" t="s">
        <v>8</v>
      </c>
      <c r="C5">
        <v>162826344080.017</v>
      </c>
      <c r="D5">
        <v>162826391777.92001</v>
      </c>
      <c r="E5">
        <f t="shared" si="0"/>
        <v>47697.903015136719</v>
      </c>
      <c r="F5">
        <v>162826344088.70801</v>
      </c>
      <c r="G5">
        <f t="shared" si="1"/>
        <v>8.691009521484375</v>
      </c>
      <c r="H5">
        <v>162826347015.86099</v>
      </c>
      <c r="I5">
        <f t="shared" si="2"/>
        <v>2935.843994140625</v>
      </c>
      <c r="J5">
        <v>162823950637.58499</v>
      </c>
      <c r="K5">
        <f t="shared" si="3"/>
        <v>-2393442.4320068359</v>
      </c>
      <c r="L5">
        <v>162826496815.634</v>
      </c>
      <c r="M5">
        <f t="shared" si="4"/>
        <v>152735.61700439453</v>
      </c>
      <c r="N5">
        <v>162800827721.75</v>
      </c>
      <c r="O5">
        <f t="shared" si="5"/>
        <v>-25516358.266998291</v>
      </c>
      <c r="P5">
        <v>162791482223.021</v>
      </c>
      <c r="Q5">
        <f t="shared" si="6"/>
        <v>-34861856.996002197</v>
      </c>
      <c r="R5">
        <v>162826021855.87701</v>
      </c>
      <c r="S5">
        <f t="shared" si="7"/>
        <v>-322224.13998413086</v>
      </c>
      <c r="T5">
        <f t="shared" si="8"/>
        <v>-62890503.779968262</v>
      </c>
      <c r="V5" t="s">
        <v>3</v>
      </c>
      <c r="W5" t="s">
        <v>8</v>
      </c>
      <c r="X5">
        <f t="shared" si="9"/>
        <v>2.9293725953643447E-5</v>
      </c>
      <c r="Y5">
        <f t="shared" si="10"/>
        <v>5.3375942146151681E-9</v>
      </c>
      <c r="Z5">
        <f t="shared" si="11"/>
        <v>1.8030522092284261E-6</v>
      </c>
      <c r="AA5">
        <f t="shared" si="12"/>
        <v>-1.4699356210016222E-3</v>
      </c>
      <c r="AB5">
        <f t="shared" si="13"/>
        <v>9.3802767523501211E-5</v>
      </c>
      <c r="AC5">
        <f t="shared" si="14"/>
        <v>-1.5670902894226322E-2</v>
      </c>
      <c r="AD5">
        <f t="shared" si="15"/>
        <v>-2.1410452462698664E-2</v>
      </c>
      <c r="AE5">
        <f t="shared" si="16"/>
        <v>-1.978943529099823E-4</v>
      </c>
    </row>
    <row r="6" spans="1:31" x14ac:dyDescent="0.35">
      <c r="A6" t="s">
        <v>3</v>
      </c>
      <c r="B6" t="s">
        <v>9</v>
      </c>
      <c r="C6">
        <v>27467283.096534401</v>
      </c>
      <c r="D6">
        <v>27467290.598325599</v>
      </c>
      <c r="E6">
        <f t="shared" si="0"/>
        <v>7.5017911978065968</v>
      </c>
      <c r="F6">
        <v>27467283.098503899</v>
      </c>
      <c r="G6">
        <f t="shared" si="1"/>
        <v>1.9694976508617401E-3</v>
      </c>
      <c r="H6">
        <v>27467283.558275599</v>
      </c>
      <c r="I6">
        <f t="shared" si="2"/>
        <v>0.46174119785428047</v>
      </c>
      <c r="J6">
        <v>27466885.438823</v>
      </c>
      <c r="K6">
        <f t="shared" si="3"/>
        <v>-397.65771140158176</v>
      </c>
      <c r="L6">
        <v>27467318.110352602</v>
      </c>
      <c r="M6">
        <f t="shared" si="4"/>
        <v>35.013818200677633</v>
      </c>
      <c r="N6">
        <v>27463056.441502601</v>
      </c>
      <c r="O6">
        <f t="shared" si="5"/>
        <v>-4226.6550318002701</v>
      </c>
      <c r="P6">
        <v>27459311.228169199</v>
      </c>
      <c r="Q6">
        <f t="shared" si="6"/>
        <v>-7971.8683652020991</v>
      </c>
      <c r="R6">
        <v>27467226.444235198</v>
      </c>
      <c r="S6">
        <f t="shared" si="7"/>
        <v>-56.652299202978611</v>
      </c>
      <c r="T6">
        <f t="shared" si="8"/>
        <v>-12609.85408751294</v>
      </c>
      <c r="V6" t="s">
        <v>3</v>
      </c>
      <c r="W6" t="s">
        <v>9</v>
      </c>
      <c r="X6">
        <f t="shared" si="9"/>
        <v>2.7311733641224644E-5</v>
      </c>
      <c r="Y6">
        <f t="shared" si="10"/>
        <v>7.1703402332873451E-9</v>
      </c>
      <c r="Z6">
        <f t="shared" si="11"/>
        <v>1.681058866402914E-6</v>
      </c>
      <c r="AA6">
        <f t="shared" si="12"/>
        <v>-1.4477504382359352E-3</v>
      </c>
      <c r="AB6">
        <f t="shared" si="13"/>
        <v>1.2747463255692514E-4</v>
      </c>
      <c r="AC6">
        <f t="shared" si="14"/>
        <v>-1.5387961805125003E-2</v>
      </c>
      <c r="AD6">
        <f t="shared" si="15"/>
        <v>-2.9023141230185682E-2</v>
      </c>
      <c r="AE6">
        <f t="shared" si="16"/>
        <v>-2.0625374196593378E-4</v>
      </c>
    </row>
    <row r="7" spans="1:31" x14ac:dyDescent="0.35">
      <c r="A7" t="s">
        <v>3</v>
      </c>
      <c r="B7" t="s">
        <v>48</v>
      </c>
      <c r="C7">
        <v>5171785223.2832499</v>
      </c>
      <c r="D7">
        <v>5171786341.1234703</v>
      </c>
      <c r="E7">
        <f t="shared" si="0"/>
        <v>1117.840220451355</v>
      </c>
      <c r="F7">
        <v>5171785223.7813702</v>
      </c>
      <c r="G7">
        <f t="shared" si="1"/>
        <v>0.49812030792236328</v>
      </c>
      <c r="H7">
        <v>5171785292.0871897</v>
      </c>
      <c r="I7">
        <f t="shared" si="2"/>
        <v>68.803939819335938</v>
      </c>
      <c r="J7">
        <v>5171707671.8542099</v>
      </c>
      <c r="K7">
        <f t="shared" si="3"/>
        <v>-77551.429039955139</v>
      </c>
      <c r="L7">
        <v>5171790743.6106396</v>
      </c>
      <c r="M7">
        <f t="shared" si="4"/>
        <v>5520.3273897171021</v>
      </c>
      <c r="N7">
        <v>5169459513.2363195</v>
      </c>
      <c r="O7">
        <f t="shared" si="5"/>
        <v>-2325710.0469303131</v>
      </c>
      <c r="P7">
        <v>5170864019.0968304</v>
      </c>
      <c r="Q7">
        <f t="shared" si="6"/>
        <v>-921204.186419487</v>
      </c>
      <c r="R7">
        <v>5171778537.8277798</v>
      </c>
      <c r="S7">
        <f t="shared" si="7"/>
        <v>-6685.455470085144</v>
      </c>
      <c r="T7">
        <f t="shared" si="8"/>
        <v>-3324443.6481895447</v>
      </c>
      <c r="V7" t="s">
        <v>3</v>
      </c>
      <c r="W7" t="s">
        <v>48</v>
      </c>
      <c r="X7">
        <f t="shared" si="9"/>
        <v>2.1614204229109627E-5</v>
      </c>
      <c r="Y7">
        <f t="shared" si="10"/>
        <v>9.6314964063054652E-9</v>
      </c>
      <c r="Z7">
        <f t="shared" si="11"/>
        <v>1.3303711745333564E-6</v>
      </c>
      <c r="AA7">
        <f t="shared" si="12"/>
        <v>-1.4995098537893745E-3</v>
      </c>
      <c r="AB7">
        <f t="shared" si="13"/>
        <v>1.0673930086780719E-4</v>
      </c>
      <c r="AC7">
        <f t="shared" si="14"/>
        <v>-4.4969192387572937E-2</v>
      </c>
      <c r="AD7">
        <f t="shared" si="15"/>
        <v>-1.7812112194300886E-2</v>
      </c>
      <c r="AE7">
        <f t="shared" si="16"/>
        <v>-1.2926784816947519E-4</v>
      </c>
    </row>
    <row r="8" spans="1:31" x14ac:dyDescent="0.35">
      <c r="A8" t="s">
        <v>3</v>
      </c>
      <c r="B8" t="s">
        <v>11</v>
      </c>
      <c r="C8">
        <v>61511894.2299271</v>
      </c>
      <c r="D8">
        <v>61511911.0298547</v>
      </c>
      <c r="E8">
        <f t="shared" si="0"/>
        <v>16.799927599728107</v>
      </c>
      <c r="F8">
        <v>61511894.234337702</v>
      </c>
      <c r="G8">
        <f t="shared" si="1"/>
        <v>4.4106021523475647E-3</v>
      </c>
      <c r="H8">
        <v>61511895.263975799</v>
      </c>
      <c r="I8">
        <f t="shared" si="2"/>
        <v>1.0340486988425255</v>
      </c>
      <c r="J8">
        <v>61511003.6908224</v>
      </c>
      <c r="K8">
        <f t="shared" si="3"/>
        <v>-890.5391047000885</v>
      </c>
      <c r="L8">
        <v>61511972.6414489</v>
      </c>
      <c r="M8">
        <f t="shared" si="4"/>
        <v>78.411521799862385</v>
      </c>
      <c r="N8">
        <v>61502428.521059699</v>
      </c>
      <c r="O8">
        <f t="shared" si="5"/>
        <v>-9465.7088674008846</v>
      </c>
      <c r="P8">
        <v>61494041.719735697</v>
      </c>
      <c r="Q8">
        <f t="shared" si="6"/>
        <v>-17852.510191403329</v>
      </c>
      <c r="R8">
        <v>61511767.359922901</v>
      </c>
      <c r="S8">
        <f t="shared" si="7"/>
        <v>-126.87000419944525</v>
      </c>
      <c r="T8">
        <f t="shared" si="8"/>
        <v>-28239.378259003162</v>
      </c>
      <c r="V8" t="s">
        <v>3</v>
      </c>
      <c r="W8" t="s">
        <v>11</v>
      </c>
      <c r="X8">
        <f t="shared" si="9"/>
        <v>2.731167331139433E-5</v>
      </c>
      <c r="Y8">
        <f t="shared" si="10"/>
        <v>7.1703240610036269E-9</v>
      </c>
      <c r="Z8">
        <f t="shared" si="11"/>
        <v>1.6810548785529589E-6</v>
      </c>
      <c r="AA8">
        <f t="shared" si="12"/>
        <v>-1.4477510664381696E-3</v>
      </c>
      <c r="AB8">
        <f t="shared" si="13"/>
        <v>1.2747375573700538E-4</v>
      </c>
      <c r="AC8">
        <f t="shared" si="14"/>
        <v>-1.5388420379347669E-2</v>
      </c>
      <c r="AD8">
        <f t="shared" si="15"/>
        <v>-2.9022858773738801E-2</v>
      </c>
      <c r="AE8">
        <f t="shared" si="16"/>
        <v>-2.0625280002793309E-4</v>
      </c>
    </row>
    <row r="9" spans="1:31" x14ac:dyDescent="0.35">
      <c r="A9" t="s">
        <v>3</v>
      </c>
      <c r="B9" t="s">
        <v>13</v>
      </c>
      <c r="C9">
        <v>386615715.88461602</v>
      </c>
      <c r="D9">
        <v>386615752.84622502</v>
      </c>
      <c r="E9">
        <f t="shared" si="0"/>
        <v>36.96160900592804</v>
      </c>
      <c r="F9">
        <v>386615715.87785602</v>
      </c>
      <c r="G9">
        <f t="shared" si="1"/>
        <v>-6.7600011825561523E-3</v>
      </c>
      <c r="H9">
        <v>386615718.15963203</v>
      </c>
      <c r="I9">
        <f t="shared" si="2"/>
        <v>2.2750160098075867</v>
      </c>
      <c r="J9">
        <v>386609252.610412</v>
      </c>
      <c r="K9">
        <f t="shared" si="3"/>
        <v>-6463.2742040157318</v>
      </c>
      <c r="L9">
        <v>386616005.45169997</v>
      </c>
      <c r="M9">
        <f t="shared" si="4"/>
        <v>289.5670839548111</v>
      </c>
      <c r="N9">
        <v>386577841.99477297</v>
      </c>
      <c r="O9">
        <f t="shared" si="5"/>
        <v>-37873.889843046665</v>
      </c>
      <c r="P9">
        <v>386494707.03778303</v>
      </c>
      <c r="Q9">
        <f t="shared" si="6"/>
        <v>-121008.84683299065</v>
      </c>
      <c r="R9">
        <v>386614996.45656598</v>
      </c>
      <c r="S9">
        <f t="shared" si="7"/>
        <v>-719.42805004119873</v>
      </c>
      <c r="T9">
        <f t="shared" si="8"/>
        <v>-165736.64198112488</v>
      </c>
      <c r="V9" t="s">
        <v>3</v>
      </c>
      <c r="W9" t="s">
        <v>13</v>
      </c>
      <c r="X9">
        <f t="shared" si="9"/>
        <v>9.5602965651192232E-6</v>
      </c>
      <c r="Y9">
        <f t="shared" si="10"/>
        <v>-1.7485065673257962E-9</v>
      </c>
      <c r="Z9">
        <f t="shared" si="11"/>
        <v>5.8844374823256193E-7</v>
      </c>
      <c r="AA9">
        <f t="shared" si="12"/>
        <v>-1.6717567182252548E-3</v>
      </c>
      <c r="AB9">
        <f t="shared" si="13"/>
        <v>7.4897908196062908E-5</v>
      </c>
      <c r="AC9">
        <f t="shared" si="14"/>
        <v>-9.7962623574128025E-3</v>
      </c>
      <c r="AD9">
        <f t="shared" si="15"/>
        <v>-3.1299515736474944E-2</v>
      </c>
      <c r="AE9">
        <f t="shared" si="16"/>
        <v>-1.8608349854456235E-4</v>
      </c>
    </row>
    <row r="10" spans="1:31" x14ac:dyDescent="0.35">
      <c r="A10" t="s">
        <v>3</v>
      </c>
      <c r="B10" t="s">
        <v>49</v>
      </c>
      <c r="C10">
        <v>2405748042.23452</v>
      </c>
      <c r="D10">
        <v>2405748297.8147802</v>
      </c>
      <c r="E10">
        <f t="shared" si="0"/>
        <v>255.58026027679443</v>
      </c>
      <c r="F10">
        <v>2405748042.3582401</v>
      </c>
      <c r="G10">
        <f t="shared" si="1"/>
        <v>0.12372016906738281</v>
      </c>
      <c r="H10">
        <v>2405748057.9656801</v>
      </c>
      <c r="I10">
        <f t="shared" si="2"/>
        <v>15.731160163879395</v>
      </c>
      <c r="J10">
        <v>2405727723.78262</v>
      </c>
      <c r="K10">
        <f t="shared" si="3"/>
        <v>-20318.451900005341</v>
      </c>
      <c r="L10">
        <v>2405749398.4175901</v>
      </c>
      <c r="M10">
        <f t="shared" si="4"/>
        <v>1356.1830701828003</v>
      </c>
      <c r="N10">
        <v>2405524919.8510098</v>
      </c>
      <c r="O10">
        <f t="shared" si="5"/>
        <v>-223122.38351011276</v>
      </c>
      <c r="P10">
        <v>2405411654.68893</v>
      </c>
      <c r="Q10">
        <f t="shared" si="6"/>
        <v>-336387.54558992386</v>
      </c>
      <c r="R10">
        <v>2405745697.2003999</v>
      </c>
      <c r="S10">
        <f t="shared" si="7"/>
        <v>-2345.0341200828552</v>
      </c>
      <c r="T10">
        <f t="shared" si="8"/>
        <v>-580545.79690933228</v>
      </c>
      <c r="V10" t="s">
        <v>3</v>
      </c>
      <c r="W10" t="s">
        <v>49</v>
      </c>
      <c r="X10">
        <f t="shared" si="9"/>
        <v>1.0623733482888133E-5</v>
      </c>
      <c r="Y10">
        <f t="shared" si="10"/>
        <v>5.1426902109195267E-9</v>
      </c>
      <c r="Z10">
        <f t="shared" si="11"/>
        <v>6.5389890743786675E-7</v>
      </c>
      <c r="AA10">
        <f t="shared" si="12"/>
        <v>-8.445793800224003E-4</v>
      </c>
      <c r="AB10">
        <f t="shared" si="13"/>
        <v>5.6372614520477509E-5</v>
      </c>
      <c r="AC10">
        <f t="shared" si="14"/>
        <v>-9.2745532613162183E-3</v>
      </c>
      <c r="AD10">
        <f t="shared" si="15"/>
        <v>-1.3982659018501313E-2</v>
      </c>
      <c r="AE10">
        <f t="shared" si="16"/>
        <v>-9.747629755544674E-5</v>
      </c>
    </row>
    <row r="11" spans="1:31" x14ac:dyDescent="0.35">
      <c r="A11" t="s">
        <v>3</v>
      </c>
      <c r="B11" t="s">
        <v>14</v>
      </c>
      <c r="C11">
        <v>4927344522.1319199</v>
      </c>
      <c r="D11">
        <v>4927345257.8763199</v>
      </c>
      <c r="E11">
        <f t="shared" si="0"/>
        <v>735.74440002441406</v>
      </c>
      <c r="F11">
        <v>4927344522.5902901</v>
      </c>
      <c r="G11">
        <f t="shared" si="1"/>
        <v>0.45837020874023438</v>
      </c>
      <c r="H11">
        <v>4927344567.4175701</v>
      </c>
      <c r="I11">
        <f t="shared" si="2"/>
        <v>45.285650253295898</v>
      </c>
      <c r="J11">
        <v>4927291953.9621601</v>
      </c>
      <c r="K11">
        <f t="shared" si="3"/>
        <v>-52568.169759750366</v>
      </c>
      <c r="L11">
        <v>4927349520.25807</v>
      </c>
      <c r="M11">
        <f t="shared" si="4"/>
        <v>4998.1261501312256</v>
      </c>
      <c r="N11">
        <v>4926403498.8755598</v>
      </c>
      <c r="O11">
        <f t="shared" si="5"/>
        <v>-941023.25636005402</v>
      </c>
      <c r="P11">
        <v>4926445941.6835499</v>
      </c>
      <c r="Q11">
        <f t="shared" si="6"/>
        <v>-898580.44836997986</v>
      </c>
      <c r="R11">
        <v>4927338792.1806698</v>
      </c>
      <c r="S11">
        <f t="shared" si="7"/>
        <v>-5729.9512500762939</v>
      </c>
      <c r="T11">
        <f t="shared" si="8"/>
        <v>-1892122.2111692429</v>
      </c>
      <c r="V11" t="s">
        <v>3</v>
      </c>
      <c r="W11" t="s">
        <v>14</v>
      </c>
      <c r="X11">
        <f t="shared" si="9"/>
        <v>1.4931864348427552E-5</v>
      </c>
      <c r="Y11">
        <f t="shared" si="10"/>
        <v>9.3025808664564574E-9</v>
      </c>
      <c r="Z11">
        <f t="shared" si="11"/>
        <v>9.1906807104493078E-7</v>
      </c>
      <c r="AA11">
        <f t="shared" si="12"/>
        <v>-1.0668661288779871E-3</v>
      </c>
      <c r="AB11">
        <f t="shared" si="13"/>
        <v>1.0143650657430954E-4</v>
      </c>
      <c r="AC11">
        <f t="shared" si="14"/>
        <v>-1.9097979695418179E-2</v>
      </c>
      <c r="AD11">
        <f t="shared" si="15"/>
        <v>-1.8236606844393946E-2</v>
      </c>
      <c r="AE11">
        <f t="shared" si="16"/>
        <v>-1.1628882909119391E-4</v>
      </c>
    </row>
    <row r="12" spans="1:31" x14ac:dyDescent="0.35">
      <c r="A12" t="s">
        <v>3</v>
      </c>
      <c r="B12" t="s">
        <v>15</v>
      </c>
      <c r="C12">
        <v>2345302552.6046</v>
      </c>
      <c r="D12">
        <v>2345303081.2012601</v>
      </c>
      <c r="E12">
        <f t="shared" si="0"/>
        <v>528.59666013717651</v>
      </c>
      <c r="F12">
        <v>2345302552.8759999</v>
      </c>
      <c r="G12">
        <f t="shared" si="1"/>
        <v>0.27139997482299805</v>
      </c>
      <c r="H12">
        <v>2345302585.1401401</v>
      </c>
      <c r="I12">
        <f t="shared" si="2"/>
        <v>32.535540103912354</v>
      </c>
      <c r="J12">
        <v>2345272174.7460699</v>
      </c>
      <c r="K12">
        <f t="shared" si="3"/>
        <v>-30377.858530044556</v>
      </c>
      <c r="L12">
        <v>2345304882.0436702</v>
      </c>
      <c r="M12">
        <f t="shared" si="4"/>
        <v>2329.439070224762</v>
      </c>
      <c r="N12">
        <v>2345005092.5725002</v>
      </c>
      <c r="O12">
        <f t="shared" si="5"/>
        <v>-297460.03209972382</v>
      </c>
      <c r="P12">
        <v>2344769814.02</v>
      </c>
      <c r="Q12">
        <f t="shared" si="6"/>
        <v>-532738.58459997177</v>
      </c>
      <c r="R12">
        <v>2345298707.0125098</v>
      </c>
      <c r="S12">
        <f t="shared" si="7"/>
        <v>-3845.5920901298523</v>
      </c>
      <c r="T12">
        <f t="shared" si="8"/>
        <v>-861531.22464942932</v>
      </c>
      <c r="V12" t="s">
        <v>3</v>
      </c>
      <c r="W12" t="s">
        <v>15</v>
      </c>
      <c r="X12">
        <f t="shared" si="9"/>
        <v>2.2538527472719372E-5</v>
      </c>
      <c r="Y12">
        <f t="shared" si="10"/>
        <v>1.1572066662426645E-8</v>
      </c>
      <c r="Z12">
        <f t="shared" si="11"/>
        <v>1.3872640895640383E-6</v>
      </c>
      <c r="AA12">
        <f t="shared" si="12"/>
        <v>-1.2952639520350203E-3</v>
      </c>
      <c r="AB12">
        <f t="shared" si="13"/>
        <v>9.9323606143598812E-5</v>
      </c>
      <c r="AC12">
        <f t="shared" si="14"/>
        <v>-1.2683226382428846E-2</v>
      </c>
      <c r="AD12">
        <f t="shared" si="15"/>
        <v>-2.2715132595934519E-2</v>
      </c>
      <c r="AE12">
        <f t="shared" si="16"/>
        <v>-1.6396997845156866E-4</v>
      </c>
    </row>
    <row r="13" spans="1:31" x14ac:dyDescent="0.35">
      <c r="A13" t="s">
        <v>3</v>
      </c>
      <c r="B13" t="s">
        <v>16</v>
      </c>
      <c r="C13">
        <v>64820552.897997402</v>
      </c>
      <c r="D13">
        <v>64820569.229859702</v>
      </c>
      <c r="E13">
        <f t="shared" si="0"/>
        <v>16.331862300634384</v>
      </c>
      <c r="F13">
        <v>64820552.906272799</v>
      </c>
      <c r="G13">
        <f t="shared" si="1"/>
        <v>8.2753971219062805E-3</v>
      </c>
      <c r="H13">
        <v>64820553.903236397</v>
      </c>
      <c r="I13">
        <f t="shared" si="2"/>
        <v>1.0052389949560165</v>
      </c>
      <c r="J13">
        <v>64819524.715671197</v>
      </c>
      <c r="K13">
        <f t="shared" si="3"/>
        <v>-1028.1823262050748</v>
      </c>
      <c r="L13">
        <v>64820624.869414903</v>
      </c>
      <c r="M13">
        <f t="shared" si="4"/>
        <v>71.971417501568794</v>
      </c>
      <c r="N13">
        <v>64811706.387534201</v>
      </c>
      <c r="O13">
        <f t="shared" si="5"/>
        <v>-8846.5104632005095</v>
      </c>
      <c r="P13">
        <v>64803401.730802797</v>
      </c>
      <c r="Q13">
        <f t="shared" si="6"/>
        <v>-17151.167194604874</v>
      </c>
      <c r="R13">
        <v>64820430.745704003</v>
      </c>
      <c r="S13">
        <f t="shared" si="7"/>
        <v>-122.15229339897633</v>
      </c>
      <c r="T13">
        <f t="shared" si="8"/>
        <v>-27058.695483215153</v>
      </c>
      <c r="V13" t="s">
        <v>3</v>
      </c>
      <c r="W13" t="s">
        <v>16</v>
      </c>
      <c r="X13">
        <f t="shared" si="9"/>
        <v>2.5195499838352889E-5</v>
      </c>
      <c r="Y13">
        <f t="shared" si="10"/>
        <v>1.276662532473083E-8</v>
      </c>
      <c r="Z13">
        <f t="shared" si="11"/>
        <v>1.5508028704072855E-6</v>
      </c>
      <c r="AA13">
        <f t="shared" si="12"/>
        <v>-1.5861980193582089E-3</v>
      </c>
      <c r="AB13">
        <f t="shared" si="13"/>
        <v>1.1103178588251801E-4</v>
      </c>
      <c r="AC13">
        <f t="shared" si="14"/>
        <v>-1.3647693621375787E-2</v>
      </c>
      <c r="AD13">
        <f t="shared" si="15"/>
        <v>-2.6459458347407511E-2</v>
      </c>
      <c r="AE13">
        <f t="shared" si="16"/>
        <v>-1.8844685510658482E-4</v>
      </c>
    </row>
    <row r="14" spans="1:31" x14ac:dyDescent="0.35">
      <c r="A14" t="s">
        <v>3</v>
      </c>
      <c r="B14" t="s">
        <v>17</v>
      </c>
      <c r="C14">
        <v>28675213056.310902</v>
      </c>
      <c r="D14">
        <v>28675217574.158699</v>
      </c>
      <c r="E14">
        <f t="shared" si="0"/>
        <v>4517.8477973937988</v>
      </c>
      <c r="F14">
        <v>28675213064.681702</v>
      </c>
      <c r="G14">
        <f t="shared" si="1"/>
        <v>8.3708000183105469</v>
      </c>
      <c r="H14">
        <v>28675213334.388</v>
      </c>
      <c r="I14">
        <f t="shared" si="2"/>
        <v>278.07709884643555</v>
      </c>
      <c r="J14">
        <v>28674450927.712101</v>
      </c>
      <c r="K14">
        <f t="shared" si="3"/>
        <v>-762128.59880065918</v>
      </c>
      <c r="L14">
        <v>28675239240.458698</v>
      </c>
      <c r="M14">
        <f t="shared" si="4"/>
        <v>26184.147796630859</v>
      </c>
      <c r="N14">
        <v>28672649544.426399</v>
      </c>
      <c r="O14">
        <f t="shared" si="5"/>
        <v>-2563511.8845024109</v>
      </c>
      <c r="P14">
        <v>28669901517.966499</v>
      </c>
      <c r="Q14">
        <f t="shared" si="6"/>
        <v>-5311538.3444023132</v>
      </c>
      <c r="R14">
        <v>28675173019.313202</v>
      </c>
      <c r="S14">
        <f t="shared" si="7"/>
        <v>-40036.997699737549</v>
      </c>
      <c r="T14">
        <f t="shared" si="8"/>
        <v>-8646227.3819122314</v>
      </c>
      <c r="V14" t="s">
        <v>3</v>
      </c>
      <c r="W14" t="s">
        <v>17</v>
      </c>
      <c r="X14">
        <f t="shared" si="9"/>
        <v>1.575523707015492E-5</v>
      </c>
      <c r="Y14">
        <f t="shared" si="10"/>
        <v>2.9191762243831991E-8</v>
      </c>
      <c r="Z14">
        <f t="shared" si="11"/>
        <v>9.697472806927785E-7</v>
      </c>
      <c r="AA14">
        <f t="shared" si="12"/>
        <v>-2.6577957670411391E-3</v>
      </c>
      <c r="AB14">
        <f t="shared" si="13"/>
        <v>9.1312827371890085E-5</v>
      </c>
      <c r="AC14">
        <f t="shared" si="14"/>
        <v>-8.9398180912145936E-3</v>
      </c>
      <c r="AD14">
        <f t="shared" si="15"/>
        <v>-1.8523099842263732E-2</v>
      </c>
      <c r="AE14">
        <f t="shared" si="16"/>
        <v>-1.3962231987994285E-4</v>
      </c>
    </row>
    <row r="15" spans="1:31" x14ac:dyDescent="0.35">
      <c r="A15" t="s">
        <v>3</v>
      </c>
      <c r="B15" t="s">
        <v>18</v>
      </c>
      <c r="C15">
        <v>438525914.05986798</v>
      </c>
      <c r="D15">
        <v>438526023.54758698</v>
      </c>
      <c r="E15">
        <f t="shared" si="0"/>
        <v>109.48771899938583</v>
      </c>
      <c r="F15">
        <v>438525914.10545498</v>
      </c>
      <c r="G15">
        <f t="shared" si="1"/>
        <v>4.5587003231048584E-2</v>
      </c>
      <c r="H15">
        <v>438525920.79892302</v>
      </c>
      <c r="I15">
        <f t="shared" si="2"/>
        <v>6.7390550374984741</v>
      </c>
      <c r="J15">
        <v>438519418.59211701</v>
      </c>
      <c r="K15">
        <f t="shared" si="3"/>
        <v>-6495.4677509665489</v>
      </c>
      <c r="L15">
        <v>438526397.56739098</v>
      </c>
      <c r="M15">
        <f t="shared" si="4"/>
        <v>483.50752300024033</v>
      </c>
      <c r="N15">
        <v>438463171.17342299</v>
      </c>
      <c r="O15">
        <f t="shared" si="5"/>
        <v>-62742.886444985867</v>
      </c>
      <c r="P15">
        <v>438401062.29995</v>
      </c>
      <c r="Q15">
        <f t="shared" si="6"/>
        <v>-124851.75991797447</v>
      </c>
      <c r="R15">
        <v>438525077.75068498</v>
      </c>
      <c r="S15">
        <f t="shared" si="7"/>
        <v>-836.30918300151825</v>
      </c>
      <c r="T15">
        <f t="shared" si="8"/>
        <v>-194326.64341288805</v>
      </c>
      <c r="V15" t="s">
        <v>3</v>
      </c>
      <c r="W15" t="s">
        <v>18</v>
      </c>
      <c r="X15">
        <f t="shared" si="9"/>
        <v>2.4967217555229464E-5</v>
      </c>
      <c r="Y15">
        <f t="shared" si="10"/>
        <v>1.0395509539904865E-8</v>
      </c>
      <c r="Z15">
        <f t="shared" si="11"/>
        <v>1.5367518364213369E-6</v>
      </c>
      <c r="AA15">
        <f t="shared" si="12"/>
        <v>-1.4812049967199389E-3</v>
      </c>
      <c r="AB15">
        <f t="shared" si="13"/>
        <v>1.1025745742684465E-4</v>
      </c>
      <c r="AC15">
        <f t="shared" si="14"/>
        <v>-1.4307680443354632E-2</v>
      </c>
      <c r="AD15">
        <f t="shared" si="15"/>
        <v>-2.8470782664152795E-2</v>
      </c>
      <c r="AE15">
        <f t="shared" si="16"/>
        <v>-1.9070918187228143E-4</v>
      </c>
    </row>
    <row r="16" spans="1:31" x14ac:dyDescent="0.35">
      <c r="A16" t="s">
        <v>3</v>
      </c>
      <c r="B16" t="s">
        <v>19</v>
      </c>
      <c r="C16">
        <v>71666263837.343399</v>
      </c>
      <c r="D16">
        <v>71666281554.371506</v>
      </c>
      <c r="E16">
        <f t="shared" si="0"/>
        <v>17717.028106689453</v>
      </c>
      <c r="F16">
        <v>71666263842.571594</v>
      </c>
      <c r="G16">
        <f t="shared" si="1"/>
        <v>5.2281951904296875</v>
      </c>
      <c r="H16">
        <v>71666264927.8405</v>
      </c>
      <c r="I16">
        <f t="shared" si="2"/>
        <v>1090.4971008300781</v>
      </c>
      <c r="J16">
        <v>71664966651.260498</v>
      </c>
      <c r="K16">
        <f t="shared" si="3"/>
        <v>-1297186.082901001</v>
      </c>
      <c r="L16">
        <v>71666337649.779404</v>
      </c>
      <c r="M16">
        <f t="shared" si="4"/>
        <v>73812.436004638672</v>
      </c>
      <c r="N16">
        <v>71652476339.258698</v>
      </c>
      <c r="O16">
        <f t="shared" si="5"/>
        <v>-13787498.084701538</v>
      </c>
      <c r="P16">
        <v>71537583603.494003</v>
      </c>
      <c r="Q16">
        <f t="shared" si="6"/>
        <v>-128680233.84939575</v>
      </c>
      <c r="R16">
        <v>71666144591.867096</v>
      </c>
      <c r="S16">
        <f t="shared" si="7"/>
        <v>-119245.47630310059</v>
      </c>
      <c r="T16">
        <f t="shared" si="8"/>
        <v>-143791538.30389404</v>
      </c>
      <c r="V16" t="s">
        <v>3</v>
      </c>
      <c r="W16" t="s">
        <v>19</v>
      </c>
      <c r="X16">
        <f t="shared" si="9"/>
        <v>2.4721573524330393E-5</v>
      </c>
      <c r="Y16">
        <f t="shared" si="10"/>
        <v>7.2951970850549814E-9</v>
      </c>
      <c r="Z16">
        <f t="shared" si="11"/>
        <v>1.5216324145278644E-6</v>
      </c>
      <c r="AA16">
        <f t="shared" si="12"/>
        <v>-1.8100372664119147E-3</v>
      </c>
      <c r="AB16">
        <f t="shared" si="13"/>
        <v>1.0299467567078187E-4</v>
      </c>
      <c r="AC16">
        <f t="shared" si="14"/>
        <v>-1.9238477557577429E-2</v>
      </c>
      <c r="AD16">
        <f t="shared" si="15"/>
        <v>-0.17955482392866681</v>
      </c>
      <c r="AE16">
        <f t="shared" si="16"/>
        <v>-1.6638997195911434E-4</v>
      </c>
    </row>
    <row r="17" spans="1:31" x14ac:dyDescent="0.35">
      <c r="A17" t="s">
        <v>3</v>
      </c>
      <c r="B17" t="s">
        <v>20</v>
      </c>
      <c r="C17">
        <v>1515634060.12183</v>
      </c>
      <c r="D17">
        <v>1515634396.97298</v>
      </c>
      <c r="E17">
        <f t="shared" si="0"/>
        <v>336.85115003585815</v>
      </c>
      <c r="F17">
        <v>1515634060.22245</v>
      </c>
      <c r="G17">
        <f t="shared" si="1"/>
        <v>0.10062003135681152</v>
      </c>
      <c r="H17">
        <v>1515634080.8552899</v>
      </c>
      <c r="I17">
        <f t="shared" si="2"/>
        <v>20.733459949493408</v>
      </c>
      <c r="J17">
        <v>1515606135.3487501</v>
      </c>
      <c r="K17">
        <f t="shared" si="3"/>
        <v>-27924.773079872131</v>
      </c>
      <c r="L17">
        <v>1515635745.3375499</v>
      </c>
      <c r="M17">
        <f t="shared" si="4"/>
        <v>1685.2157199382782</v>
      </c>
      <c r="N17">
        <v>1515389648.4288399</v>
      </c>
      <c r="O17">
        <f t="shared" si="5"/>
        <v>-244411.69299006462</v>
      </c>
      <c r="P17">
        <v>1512697145.7439899</v>
      </c>
      <c r="Q17">
        <f t="shared" si="6"/>
        <v>-2936914.3778400421</v>
      </c>
      <c r="R17">
        <v>1515631726.1970899</v>
      </c>
      <c r="S17">
        <f t="shared" si="7"/>
        <v>-2333.9247400760651</v>
      </c>
      <c r="T17">
        <f t="shared" si="8"/>
        <v>-3209541.8677000999</v>
      </c>
      <c r="V17" t="s">
        <v>3</v>
      </c>
      <c r="W17" t="s">
        <v>20</v>
      </c>
      <c r="X17">
        <f t="shared" si="9"/>
        <v>2.2225097660366734E-5</v>
      </c>
      <c r="Y17">
        <f t="shared" si="10"/>
        <v>6.638807744180905E-9</v>
      </c>
      <c r="Z17">
        <f t="shared" si="11"/>
        <v>1.3679726851629878E-6</v>
      </c>
      <c r="AA17">
        <f t="shared" si="12"/>
        <v>-1.8424482409446165E-3</v>
      </c>
      <c r="AB17">
        <f t="shared" si="13"/>
        <v>1.1118882613411425E-4</v>
      </c>
      <c r="AC17">
        <f t="shared" si="14"/>
        <v>-1.6126035922577397E-2</v>
      </c>
      <c r="AD17">
        <f t="shared" si="15"/>
        <v>-0.19377463565340874</v>
      </c>
      <c r="AE17">
        <f t="shared" si="16"/>
        <v>-1.5398999016216745E-4</v>
      </c>
    </row>
    <row r="18" spans="1:31" x14ac:dyDescent="0.35">
      <c r="A18" t="s">
        <v>3</v>
      </c>
      <c r="B18" t="s">
        <v>21</v>
      </c>
      <c r="C18">
        <v>87334.564395780704</v>
      </c>
      <c r="D18">
        <v>87334.584250813699</v>
      </c>
      <c r="E18">
        <f t="shared" si="0"/>
        <v>1.9855032995110378E-2</v>
      </c>
      <c r="F18">
        <v>87334.564402705306</v>
      </c>
      <c r="G18">
        <f t="shared" si="1"/>
        <v>6.9246016209945083E-6</v>
      </c>
      <c r="H18">
        <v>87334.565617873595</v>
      </c>
      <c r="I18">
        <f t="shared" si="2"/>
        <v>1.2220928911119699E-3</v>
      </c>
      <c r="J18">
        <v>87333.296799205797</v>
      </c>
      <c r="K18">
        <f t="shared" si="3"/>
        <v>-1.2675965749076568</v>
      </c>
      <c r="L18">
        <v>87334.654043713294</v>
      </c>
      <c r="M18">
        <f t="shared" si="4"/>
        <v>8.9647932589286938E-2</v>
      </c>
      <c r="N18">
        <v>87303.515852887402</v>
      </c>
      <c r="O18">
        <f t="shared" si="5"/>
        <v>-31.04854289330251</v>
      </c>
      <c r="P18">
        <v>87315.486148725002</v>
      </c>
      <c r="Q18">
        <f t="shared" si="6"/>
        <v>-19.078247055702377</v>
      </c>
      <c r="R18">
        <v>87334.436583728195</v>
      </c>
      <c r="S18">
        <f t="shared" si="7"/>
        <v>-0.1278120525093982</v>
      </c>
      <c r="T18">
        <f t="shared" si="8"/>
        <v>-51.411466593344812</v>
      </c>
      <c r="V18" t="s">
        <v>3</v>
      </c>
      <c r="W18" t="s">
        <v>21</v>
      </c>
      <c r="X18">
        <f t="shared" si="9"/>
        <v>2.2734450137212355E-5</v>
      </c>
      <c r="Y18">
        <f t="shared" si="10"/>
        <v>7.9288213880746731E-9</v>
      </c>
      <c r="Z18">
        <f t="shared" si="11"/>
        <v>1.3993232800403269E-6</v>
      </c>
      <c r="AA18">
        <f t="shared" si="12"/>
        <v>-1.4514260003212391E-3</v>
      </c>
      <c r="AB18">
        <f t="shared" si="13"/>
        <v>1.0264885753940739E-4</v>
      </c>
      <c r="AC18">
        <f t="shared" si="14"/>
        <v>-3.5551265536285792E-2</v>
      </c>
      <c r="AD18">
        <f t="shared" si="15"/>
        <v>-2.1845013125895985E-2</v>
      </c>
      <c r="AE18">
        <f t="shared" si="16"/>
        <v>-1.463476155101462E-4</v>
      </c>
    </row>
    <row r="19" spans="1:31" x14ac:dyDescent="0.35">
      <c r="A19" t="s">
        <v>3</v>
      </c>
      <c r="B19" t="s">
        <v>50</v>
      </c>
      <c r="C19">
        <v>4611683540.8866396</v>
      </c>
      <c r="D19">
        <v>4611684532.3556604</v>
      </c>
      <c r="E19">
        <f t="shared" si="0"/>
        <v>991.46902084350586</v>
      </c>
      <c r="F19">
        <v>4611683541.2019701</v>
      </c>
      <c r="G19">
        <f t="shared" si="1"/>
        <v>0.31533050537109375</v>
      </c>
      <c r="H19">
        <v>4611683601.9123297</v>
      </c>
      <c r="I19">
        <f t="shared" si="2"/>
        <v>61.025690078735352</v>
      </c>
      <c r="J19">
        <v>4611625720.6313496</v>
      </c>
      <c r="K19">
        <f t="shared" si="3"/>
        <v>-57820.255290031433</v>
      </c>
      <c r="L19">
        <v>4611688366.6202297</v>
      </c>
      <c r="M19">
        <f t="shared" si="4"/>
        <v>4825.7335901260376</v>
      </c>
      <c r="N19">
        <v>4611051811.7505798</v>
      </c>
      <c r="O19">
        <f t="shared" si="5"/>
        <v>-631729.13605976105</v>
      </c>
      <c r="P19">
        <v>4609841096.3380499</v>
      </c>
      <c r="Q19">
        <f t="shared" si="6"/>
        <v>-1842444.5485897064</v>
      </c>
      <c r="R19">
        <v>4611676365.8578701</v>
      </c>
      <c r="S19">
        <f t="shared" si="7"/>
        <v>-7175.028769493103</v>
      </c>
      <c r="T19">
        <f t="shared" si="8"/>
        <v>-2533290.4250774384</v>
      </c>
      <c r="V19" t="s">
        <v>3</v>
      </c>
      <c r="W19" t="s">
        <v>50</v>
      </c>
      <c r="X19">
        <f t="shared" si="9"/>
        <v>2.1499068876978636E-5</v>
      </c>
      <c r="Y19">
        <f t="shared" si="10"/>
        <v>6.8376440528802739E-9</v>
      </c>
      <c r="Z19">
        <f t="shared" si="11"/>
        <v>1.323284426125271E-6</v>
      </c>
      <c r="AA19">
        <f t="shared" si="12"/>
        <v>-1.2537776015505815E-3</v>
      </c>
      <c r="AB19">
        <f t="shared" si="13"/>
        <v>1.0464147306166295E-4</v>
      </c>
      <c r="AC19">
        <f t="shared" si="14"/>
        <v>-1.369844939399951E-2</v>
      </c>
      <c r="AD19">
        <f t="shared" si="15"/>
        <v>-3.9951669108576324E-2</v>
      </c>
      <c r="AE19">
        <f t="shared" si="16"/>
        <v>-1.5558371917500732E-4</v>
      </c>
    </row>
    <row r="20" spans="1:31" x14ac:dyDescent="0.35">
      <c r="A20" t="s">
        <v>3</v>
      </c>
      <c r="B20" t="s">
        <v>23</v>
      </c>
      <c r="C20">
        <v>268074756.18663099</v>
      </c>
      <c r="D20">
        <v>268074817.13195199</v>
      </c>
      <c r="E20">
        <f t="shared" si="0"/>
        <v>60.94532099366188</v>
      </c>
      <c r="F20">
        <v>268074756.20788601</v>
      </c>
      <c r="G20">
        <f t="shared" si="1"/>
        <v>2.1255016326904297E-2</v>
      </c>
      <c r="H20">
        <v>268074759.93786299</v>
      </c>
      <c r="I20">
        <f t="shared" si="2"/>
        <v>3.7512319982051849</v>
      </c>
      <c r="J20">
        <v>268070865.27988899</v>
      </c>
      <c r="K20">
        <f t="shared" si="3"/>
        <v>-3890.9067420065403</v>
      </c>
      <c r="L20">
        <v>268075031.362304</v>
      </c>
      <c r="M20">
        <f t="shared" si="4"/>
        <v>275.17567300796509</v>
      </c>
      <c r="N20">
        <v>267979452.21482199</v>
      </c>
      <c r="O20">
        <f t="shared" si="5"/>
        <v>-95303.971808999777</v>
      </c>
      <c r="P20">
        <v>268016195.221073</v>
      </c>
      <c r="Q20">
        <f t="shared" si="6"/>
        <v>-58560.965557992458</v>
      </c>
      <c r="R20">
        <v>268074363.865621</v>
      </c>
      <c r="S20">
        <f t="shared" si="7"/>
        <v>-392.32100999355316</v>
      </c>
      <c r="T20">
        <f t="shared" si="8"/>
        <v>-157808.27163797617</v>
      </c>
      <c r="V20" t="s">
        <v>3</v>
      </c>
      <c r="W20" t="s">
        <v>23</v>
      </c>
      <c r="X20">
        <f t="shared" si="9"/>
        <v>2.2734449845487262E-5</v>
      </c>
      <c r="Y20">
        <f t="shared" si="10"/>
        <v>7.9287645839009051E-9</v>
      </c>
      <c r="Z20">
        <f t="shared" si="11"/>
        <v>1.3993231035874241E-6</v>
      </c>
      <c r="AA20">
        <f t="shared" si="12"/>
        <v>-1.4514260116673312E-3</v>
      </c>
      <c r="AB20">
        <f t="shared" si="13"/>
        <v>1.0264885695406192E-4</v>
      </c>
      <c r="AC20">
        <f t="shared" si="14"/>
        <v>-3.5551266805088536E-2</v>
      </c>
      <c r="AD20">
        <f t="shared" si="15"/>
        <v>-2.1845013081807259E-2</v>
      </c>
      <c r="AE20">
        <f t="shared" si="16"/>
        <v>-1.4634761421564928E-4</v>
      </c>
    </row>
    <row r="21" spans="1:31" x14ac:dyDescent="0.35">
      <c r="A21" t="s">
        <v>3</v>
      </c>
      <c r="B21" t="s">
        <v>24</v>
      </c>
      <c r="C21">
        <v>22309726.958336499</v>
      </c>
      <c r="D21">
        <v>22309732.0303303</v>
      </c>
      <c r="E21">
        <f t="shared" si="0"/>
        <v>5.0719938017427921</v>
      </c>
      <c r="F21">
        <v>22309726.960105401</v>
      </c>
      <c r="G21">
        <f t="shared" si="1"/>
        <v>1.7689019441604614E-3</v>
      </c>
      <c r="H21">
        <v>22309727.2705217</v>
      </c>
      <c r="I21">
        <f t="shared" si="2"/>
        <v>0.31218520179390907</v>
      </c>
      <c r="J21">
        <v>22309403.149156399</v>
      </c>
      <c r="K21">
        <f t="shared" si="3"/>
        <v>-323.80918009951711</v>
      </c>
      <c r="L21">
        <v>22309749.859016299</v>
      </c>
      <c r="M21">
        <f t="shared" si="4"/>
        <v>22.900679800659418</v>
      </c>
      <c r="N21">
        <v>22301795.5677866</v>
      </c>
      <c r="O21">
        <f t="shared" si="5"/>
        <v>-7931.3905498981476</v>
      </c>
      <c r="P21">
        <v>22304853.395558499</v>
      </c>
      <c r="Q21">
        <f t="shared" si="6"/>
        <v>-4873.5627779997885</v>
      </c>
      <c r="R21">
        <v>22309694.308583502</v>
      </c>
      <c r="S21">
        <f t="shared" si="7"/>
        <v>-32.649752996861935</v>
      </c>
      <c r="T21">
        <f t="shared" si="8"/>
        <v>-13133.125633288175</v>
      </c>
      <c r="V21" t="s">
        <v>3</v>
      </c>
      <c r="W21" t="s">
        <v>24</v>
      </c>
      <c r="X21">
        <f t="shared" si="9"/>
        <v>2.2734450364250358E-5</v>
      </c>
      <c r="Y21">
        <f t="shared" si="10"/>
        <v>7.9288372621677206E-9</v>
      </c>
      <c r="Z21">
        <f t="shared" si="11"/>
        <v>1.3993232744484777E-6</v>
      </c>
      <c r="AA21">
        <f t="shared" si="12"/>
        <v>-1.4514260111933778E-3</v>
      </c>
      <c r="AB21">
        <f t="shared" si="13"/>
        <v>1.0264885735009903E-4</v>
      </c>
      <c r="AC21">
        <f t="shared" si="14"/>
        <v>-3.5551266784708081E-2</v>
      </c>
      <c r="AD21">
        <f t="shared" si="15"/>
        <v>-2.1845013106171967E-2</v>
      </c>
      <c r="AE21">
        <f t="shared" si="16"/>
        <v>-1.4634761356710225E-4</v>
      </c>
    </row>
    <row r="22" spans="1:31" x14ac:dyDescent="0.35">
      <c r="A22" t="s">
        <v>3</v>
      </c>
      <c r="B22" t="s">
        <v>25</v>
      </c>
      <c r="C22">
        <v>46120036.709828697</v>
      </c>
      <c r="D22">
        <v>46120047.195129901</v>
      </c>
      <c r="E22">
        <f t="shared" si="0"/>
        <v>10.485301204025745</v>
      </c>
      <c r="F22">
        <v>46120036.713486798</v>
      </c>
      <c r="G22">
        <f t="shared" si="1"/>
        <v>3.658100962638855E-3</v>
      </c>
      <c r="H22">
        <v>46120037.355207197</v>
      </c>
      <c r="I22">
        <f t="shared" si="2"/>
        <v>0.64537850022315979</v>
      </c>
      <c r="J22">
        <v>46119367.314199798</v>
      </c>
      <c r="K22">
        <f t="shared" si="3"/>
        <v>-669.39562889933586</v>
      </c>
      <c r="L22">
        <v>46120084.053790197</v>
      </c>
      <c r="M22">
        <f t="shared" si="4"/>
        <v>47.343961499631405</v>
      </c>
      <c r="N22">
        <v>46103640.734813198</v>
      </c>
      <c r="O22">
        <f t="shared" si="5"/>
        <v>-16395.975015498698</v>
      </c>
      <c r="P22">
        <v>46109961.435882501</v>
      </c>
      <c r="Q22">
        <f t="shared" si="6"/>
        <v>-10075.273946195841</v>
      </c>
      <c r="R22">
        <v>46119969.212974101</v>
      </c>
      <c r="S22">
        <f t="shared" si="7"/>
        <v>-67.496854595839977</v>
      </c>
      <c r="T22">
        <f t="shared" si="8"/>
        <v>-27149.663145884871</v>
      </c>
      <c r="V22" t="s">
        <v>3</v>
      </c>
      <c r="W22" t="s">
        <v>25</v>
      </c>
      <c r="X22">
        <f t="shared" si="9"/>
        <v>2.2734806717513323E-5</v>
      </c>
      <c r="Y22">
        <f t="shared" si="10"/>
        <v>7.9316956871790017E-9</v>
      </c>
      <c r="Z22">
        <f t="shared" si="11"/>
        <v>1.3993451572548778E-6</v>
      </c>
      <c r="AA22">
        <f t="shared" si="12"/>
        <v>-1.4514204164904321E-3</v>
      </c>
      <c r="AB22">
        <f t="shared" si="13"/>
        <v>1.026537810399051E-4</v>
      </c>
      <c r="AC22">
        <f t="shared" si="14"/>
        <v>-3.5550654737454994E-2</v>
      </c>
      <c r="AD22">
        <f t="shared" si="15"/>
        <v>-2.1845763067332269E-2</v>
      </c>
      <c r="AE22">
        <f t="shared" si="16"/>
        <v>-1.4635039217446164E-4</v>
      </c>
    </row>
    <row r="23" spans="1:31" x14ac:dyDescent="0.35">
      <c r="A23" t="s">
        <v>3</v>
      </c>
      <c r="B23" t="s">
        <v>26</v>
      </c>
      <c r="C23">
        <v>229816.25332242099</v>
      </c>
      <c r="D23">
        <v>229816.30556988201</v>
      </c>
      <c r="E23">
        <f t="shared" si="0"/>
        <v>5.2247461018851027E-2</v>
      </c>
      <c r="F23">
        <v>229816.253340642</v>
      </c>
      <c r="G23">
        <f t="shared" si="1"/>
        <v>1.8221006030216813E-5</v>
      </c>
      <c r="H23">
        <v>229816.256538293</v>
      </c>
      <c r="I23">
        <f t="shared" si="2"/>
        <v>3.2158720132429153E-3</v>
      </c>
      <c r="J23">
        <v>229812.91770956601</v>
      </c>
      <c r="K23">
        <f t="shared" si="3"/>
        <v>-3.3356128549785353</v>
      </c>
      <c r="L23">
        <v>229816.48922617899</v>
      </c>
      <c r="M23">
        <f t="shared" si="4"/>
        <v>0.23590375800267793</v>
      </c>
      <c r="N23">
        <v>229734.55073587701</v>
      </c>
      <c r="O23">
        <f t="shared" si="5"/>
        <v>-81.702586543979123</v>
      </c>
      <c r="P23">
        <v>229766.049931766</v>
      </c>
      <c r="Q23">
        <f t="shared" si="6"/>
        <v>-50.203390654991381</v>
      </c>
      <c r="R23">
        <v>229815.91699181401</v>
      </c>
      <c r="S23">
        <f t="shared" si="7"/>
        <v>-0.33633060698048212</v>
      </c>
      <c r="T23">
        <f t="shared" si="8"/>
        <v>-135.28653534888872</v>
      </c>
      <c r="V23" t="s">
        <v>3</v>
      </c>
      <c r="W23" t="s">
        <v>26</v>
      </c>
      <c r="X23">
        <f t="shared" si="9"/>
        <v>2.2734449919671428E-5</v>
      </c>
      <c r="Y23">
        <f t="shared" si="10"/>
        <v>7.9285106108894876E-9</v>
      </c>
      <c r="Z23">
        <f t="shared" si="11"/>
        <v>1.399323140444381E-6</v>
      </c>
      <c r="AA23">
        <f t="shared" si="12"/>
        <v>-1.4514260008837727E-3</v>
      </c>
      <c r="AB23">
        <f t="shared" si="13"/>
        <v>1.0264885733373978E-4</v>
      </c>
      <c r="AC23">
        <f t="shared" si="14"/>
        <v>-3.5551265571001363E-2</v>
      </c>
      <c r="AD23">
        <f t="shared" si="15"/>
        <v>-2.1845013104690413E-2</v>
      </c>
      <c r="AE23">
        <f t="shared" si="16"/>
        <v>-1.4634761559210815E-4</v>
      </c>
    </row>
    <row r="24" spans="1:31" x14ac:dyDescent="0.35">
      <c r="A24" t="s">
        <v>3</v>
      </c>
      <c r="B24" t="s">
        <v>27</v>
      </c>
      <c r="C24">
        <v>2901865994.3632698</v>
      </c>
      <c r="D24">
        <v>2901866699.9710102</v>
      </c>
      <c r="E24">
        <f t="shared" si="0"/>
        <v>705.60774040222168</v>
      </c>
      <c r="F24">
        <v>2901865994.7947001</v>
      </c>
      <c r="G24">
        <f t="shared" si="1"/>
        <v>0.43143033981323242</v>
      </c>
      <c r="H24">
        <v>2901866037.7939801</v>
      </c>
      <c r="I24">
        <f t="shared" si="2"/>
        <v>43.430710315704346</v>
      </c>
      <c r="J24">
        <v>2901820253.2555199</v>
      </c>
      <c r="K24">
        <f t="shared" si="3"/>
        <v>-45741.107749938965</v>
      </c>
      <c r="L24">
        <v>2901869234.8999901</v>
      </c>
      <c r="M24">
        <f t="shared" si="4"/>
        <v>3240.5367202758789</v>
      </c>
      <c r="N24">
        <v>2901351499.5701499</v>
      </c>
      <c r="O24">
        <f t="shared" si="5"/>
        <v>-514494.79311990738</v>
      </c>
      <c r="P24">
        <v>2898709533.17485</v>
      </c>
      <c r="Q24">
        <f t="shared" si="6"/>
        <v>-3156461.1884198189</v>
      </c>
      <c r="R24">
        <v>2901861205.0028601</v>
      </c>
      <c r="S24">
        <f t="shared" si="7"/>
        <v>-4789.3604097366333</v>
      </c>
      <c r="T24">
        <f t="shared" si="8"/>
        <v>-3717496.4430980682</v>
      </c>
      <c r="V24" t="s">
        <v>3</v>
      </c>
      <c r="W24" t="s">
        <v>27</v>
      </c>
      <c r="X24">
        <f t="shared" si="9"/>
        <v>2.4315655573786988E-5</v>
      </c>
      <c r="Y24">
        <f t="shared" si="10"/>
        <v>1.4867341932786157E-8</v>
      </c>
      <c r="Z24">
        <f t="shared" si="11"/>
        <v>1.4966476880760978E-6</v>
      </c>
      <c r="AA24">
        <f t="shared" si="12"/>
        <v>-1.5762653354355022E-3</v>
      </c>
      <c r="AB24">
        <f t="shared" si="13"/>
        <v>1.1167079136564059E-4</v>
      </c>
      <c r="AC24">
        <f t="shared" si="14"/>
        <v>-1.7729791593384669E-2</v>
      </c>
      <c r="AD24">
        <f t="shared" si="15"/>
        <v>-0.10877349934666479</v>
      </c>
      <c r="AE24">
        <f t="shared" si="16"/>
        <v>-1.6504416189581903E-4</v>
      </c>
    </row>
    <row r="25" spans="1:31" x14ac:dyDescent="0.35">
      <c r="A25" t="s">
        <v>3</v>
      </c>
      <c r="B25" t="s">
        <v>28</v>
      </c>
      <c r="C25">
        <v>172759571.64040399</v>
      </c>
      <c r="D25">
        <v>172759620.83753499</v>
      </c>
      <c r="E25">
        <f t="shared" si="0"/>
        <v>49.197131007909775</v>
      </c>
      <c r="F25">
        <v>172759571.66434199</v>
      </c>
      <c r="G25">
        <f t="shared" si="1"/>
        <v>2.3938000202178955E-2</v>
      </c>
      <c r="H25">
        <v>172759574.66852599</v>
      </c>
      <c r="I25">
        <f t="shared" si="2"/>
        <v>3.0281220078468323</v>
      </c>
      <c r="J25">
        <v>172756890.65208599</v>
      </c>
      <c r="K25">
        <f t="shared" si="3"/>
        <v>-2680.9883179962635</v>
      </c>
      <c r="L25">
        <v>172759852.70236301</v>
      </c>
      <c r="M25">
        <f t="shared" si="4"/>
        <v>281.06195902824402</v>
      </c>
      <c r="N25">
        <v>172738697.996755</v>
      </c>
      <c r="O25">
        <f t="shared" si="5"/>
        <v>-20873.643648982048</v>
      </c>
      <c r="P25">
        <v>172660642.46022701</v>
      </c>
      <c r="Q25">
        <f t="shared" si="6"/>
        <v>-98929.180176973343</v>
      </c>
      <c r="R25">
        <v>172759140.45688</v>
      </c>
      <c r="S25">
        <f t="shared" si="7"/>
        <v>-431.18352398276329</v>
      </c>
      <c r="T25">
        <f t="shared" si="8"/>
        <v>-122581.68451789021</v>
      </c>
      <c r="V25" t="s">
        <v>3</v>
      </c>
      <c r="W25" t="s">
        <v>28</v>
      </c>
      <c r="X25">
        <f t="shared" si="9"/>
        <v>2.847722446910944E-5</v>
      </c>
      <c r="Y25">
        <f t="shared" si="10"/>
        <v>1.3856251190530548E-8</v>
      </c>
      <c r="Z25">
        <f t="shared" si="11"/>
        <v>1.7527955059704682E-6</v>
      </c>
      <c r="AA25">
        <f t="shared" si="12"/>
        <v>-1.5518609432400618E-3</v>
      </c>
      <c r="AB25">
        <f t="shared" si="13"/>
        <v>1.6268965960003048E-4</v>
      </c>
      <c r="AC25">
        <f t="shared" si="14"/>
        <v>-1.2082481711884635E-2</v>
      </c>
      <c r="AD25">
        <f t="shared" si="15"/>
        <v>-5.7264080500785616E-2</v>
      </c>
      <c r="AE25">
        <f t="shared" si="16"/>
        <v>-2.4958589552436737E-4</v>
      </c>
    </row>
    <row r="26" spans="1:31" x14ac:dyDescent="0.35">
      <c r="A26" t="s">
        <v>3</v>
      </c>
      <c r="B26" t="s">
        <v>29</v>
      </c>
      <c r="C26">
        <v>160582587808.75299</v>
      </c>
      <c r="D26">
        <v>160582628076.23199</v>
      </c>
      <c r="E26">
        <f t="shared" si="0"/>
        <v>40267.47900390625</v>
      </c>
      <c r="F26">
        <v>160582587802.875</v>
      </c>
      <c r="G26">
        <f t="shared" si="1"/>
        <v>-5.87799072265625</v>
      </c>
      <c r="H26">
        <v>160582590287.24799</v>
      </c>
      <c r="I26">
        <f t="shared" si="2"/>
        <v>2478.4949951171875</v>
      </c>
      <c r="J26">
        <v>160580187057.29599</v>
      </c>
      <c r="K26">
        <f t="shared" si="3"/>
        <v>-2400751.4570007324</v>
      </c>
      <c r="L26">
        <v>160582756742.617</v>
      </c>
      <c r="M26">
        <f t="shared" si="4"/>
        <v>168933.86401367188</v>
      </c>
      <c r="N26">
        <v>160561973832.93799</v>
      </c>
      <c r="O26">
        <f t="shared" si="5"/>
        <v>-20613975.815002441</v>
      </c>
      <c r="P26">
        <v>160526411492.08701</v>
      </c>
      <c r="Q26">
        <f t="shared" si="6"/>
        <v>-56176316.665985107</v>
      </c>
      <c r="R26">
        <v>160582208704.043</v>
      </c>
      <c r="S26">
        <f t="shared" si="7"/>
        <v>-379104.70999145508</v>
      </c>
      <c r="T26">
        <f t="shared" si="8"/>
        <v>-79358474.687957764</v>
      </c>
      <c r="V26" t="s">
        <v>3</v>
      </c>
      <c r="W26" t="s">
        <v>29</v>
      </c>
      <c r="X26">
        <f t="shared" si="9"/>
        <v>2.5075868780906119E-5</v>
      </c>
      <c r="Y26">
        <f t="shared" si="10"/>
        <v>-3.6604159908399823E-9</v>
      </c>
      <c r="Z26">
        <f t="shared" si="11"/>
        <v>1.5434394406876599E-6</v>
      </c>
      <c r="AA26">
        <f t="shared" si="12"/>
        <v>-1.4950260110765713E-3</v>
      </c>
      <c r="AB26">
        <f t="shared" si="13"/>
        <v>1.0520061129844594E-4</v>
      </c>
      <c r="AC26">
        <f t="shared" si="14"/>
        <v>-1.2836993161146963E-2</v>
      </c>
      <c r="AD26">
        <f t="shared" si="15"/>
        <v>-3.4982819390660648E-2</v>
      </c>
      <c r="AE26">
        <f t="shared" si="16"/>
        <v>-2.360808324019243E-4</v>
      </c>
    </row>
    <row r="27" spans="1:31" x14ac:dyDescent="0.35">
      <c r="A27" t="s">
        <v>3</v>
      </c>
      <c r="B27" t="s">
        <v>30</v>
      </c>
      <c r="C27">
        <v>870981788.57276106</v>
      </c>
      <c r="D27">
        <v>870982008.94822705</v>
      </c>
      <c r="E27">
        <f t="shared" si="0"/>
        <v>220.37546598911285</v>
      </c>
      <c r="F27">
        <v>870981788.60343301</v>
      </c>
      <c r="G27">
        <f t="shared" si="1"/>
        <v>3.0671954154968262E-2</v>
      </c>
      <c r="H27">
        <v>870981802.13704503</v>
      </c>
      <c r="I27">
        <f t="shared" si="2"/>
        <v>13.564283967018127</v>
      </c>
      <c r="J27">
        <v>870968713.19964898</v>
      </c>
      <c r="K27">
        <f t="shared" si="3"/>
        <v>-13075.373112082481</v>
      </c>
      <c r="L27">
        <v>870982765.51978195</v>
      </c>
      <c r="M27">
        <f t="shared" si="4"/>
        <v>976.94702088832855</v>
      </c>
      <c r="N27">
        <v>870858911.72048402</v>
      </c>
      <c r="O27">
        <f t="shared" si="5"/>
        <v>-122876.85227704048</v>
      </c>
      <c r="P27">
        <v>870676504.84712803</v>
      </c>
      <c r="Q27">
        <f t="shared" si="6"/>
        <v>-305283.72563302517</v>
      </c>
      <c r="R27">
        <v>870979934.49260604</v>
      </c>
      <c r="S27">
        <f t="shared" si="7"/>
        <v>-1854.0801550149918</v>
      </c>
      <c r="T27">
        <f t="shared" si="8"/>
        <v>-441879.11373436451</v>
      </c>
      <c r="V27" t="s">
        <v>3</v>
      </c>
      <c r="W27" t="s">
        <v>30</v>
      </c>
      <c r="X27">
        <f t="shared" si="9"/>
        <v>2.5301960256853627E-5</v>
      </c>
      <c r="Y27">
        <f t="shared" si="10"/>
        <v>3.5215379422833884E-9</v>
      </c>
      <c r="Z27">
        <f t="shared" si="11"/>
        <v>1.557355635327957E-6</v>
      </c>
      <c r="AA27">
        <f t="shared" si="12"/>
        <v>-1.5012223313541964E-3</v>
      </c>
      <c r="AB27">
        <f t="shared" si="13"/>
        <v>1.1216618231354849E-4</v>
      </c>
      <c r="AC27">
        <f t="shared" si="14"/>
        <v>-1.4107855513074882E-2</v>
      </c>
      <c r="AD27">
        <f t="shared" si="15"/>
        <v>-3.5050529142897462E-2</v>
      </c>
      <c r="AE27">
        <f t="shared" si="16"/>
        <v>-2.1287243652398177E-4</v>
      </c>
    </row>
    <row r="28" spans="1:31" x14ac:dyDescent="0.35">
      <c r="A28" t="s">
        <v>3</v>
      </c>
      <c r="B28" t="s">
        <v>31</v>
      </c>
      <c r="C28">
        <v>826523562.81146395</v>
      </c>
      <c r="D28">
        <v>826523778.34706497</v>
      </c>
      <c r="E28">
        <f t="shared" si="0"/>
        <v>215.53560101985931</v>
      </c>
      <c r="F28">
        <v>826523562.85603297</v>
      </c>
      <c r="G28">
        <f t="shared" si="1"/>
        <v>4.4569015502929688E-2</v>
      </c>
      <c r="H28">
        <v>826523576.07784903</v>
      </c>
      <c r="I28">
        <f t="shared" si="2"/>
        <v>13.266385078430176</v>
      </c>
      <c r="J28">
        <v>826512222.69030201</v>
      </c>
      <c r="K28">
        <f t="shared" si="3"/>
        <v>-11340.121161937714</v>
      </c>
      <c r="L28">
        <v>826524708.24851894</v>
      </c>
      <c r="M28">
        <f t="shared" si="4"/>
        <v>1145.4370549917221</v>
      </c>
      <c r="N28">
        <v>826396513.70903599</v>
      </c>
      <c r="O28">
        <f t="shared" si="5"/>
        <v>-127049.10242795944</v>
      </c>
      <c r="P28">
        <v>826218101.63160098</v>
      </c>
      <c r="Q28">
        <f t="shared" si="6"/>
        <v>-305461.17986297607</v>
      </c>
      <c r="R28">
        <v>826521594.58521497</v>
      </c>
      <c r="S28">
        <f t="shared" si="7"/>
        <v>-1968.2262489795685</v>
      </c>
      <c r="T28">
        <f t="shared" si="8"/>
        <v>-444444.34609174728</v>
      </c>
      <c r="V28" t="s">
        <v>3</v>
      </c>
      <c r="W28" t="s">
        <v>31</v>
      </c>
      <c r="X28">
        <f t="shared" si="9"/>
        <v>2.6077369202482681E-5</v>
      </c>
      <c r="Y28">
        <f t="shared" si="10"/>
        <v>5.3923466321184852E-9</v>
      </c>
      <c r="Z28">
        <f t="shared" si="11"/>
        <v>1.6050825016172387E-6</v>
      </c>
      <c r="AA28">
        <f t="shared" si="12"/>
        <v>-1.3720263610348491E-3</v>
      </c>
      <c r="AB28">
        <f t="shared" si="13"/>
        <v>1.3858492443886983E-4</v>
      </c>
      <c r="AC28">
        <f t="shared" si="14"/>
        <v>-1.5371503989044808E-2</v>
      </c>
      <c r="AD28">
        <f t="shared" si="15"/>
        <v>-3.6957346844890132E-2</v>
      </c>
      <c r="AE28">
        <f t="shared" si="16"/>
        <v>-2.3813310806101426E-4</v>
      </c>
    </row>
    <row r="29" spans="1:31" x14ac:dyDescent="0.35">
      <c r="A29" t="s">
        <v>3</v>
      </c>
      <c r="B29" t="s">
        <v>32</v>
      </c>
      <c r="C29">
        <v>30670155383.840199</v>
      </c>
      <c r="D29">
        <v>30670163473.746201</v>
      </c>
      <c r="E29">
        <f t="shared" si="0"/>
        <v>8089.9060020446777</v>
      </c>
      <c r="F29">
        <v>30670155386.1353</v>
      </c>
      <c r="G29">
        <f t="shared" si="1"/>
        <v>2.2951011657714844</v>
      </c>
      <c r="H29">
        <v>30670155881.7803</v>
      </c>
      <c r="I29">
        <f t="shared" si="2"/>
        <v>497.94010162353516</v>
      </c>
      <c r="J29">
        <v>30669701798.020199</v>
      </c>
      <c r="K29">
        <f t="shared" si="3"/>
        <v>-453585.81999969482</v>
      </c>
      <c r="L29">
        <v>30670189644.332199</v>
      </c>
      <c r="M29">
        <f t="shared" si="4"/>
        <v>34260.492000579834</v>
      </c>
      <c r="N29">
        <v>30665446739.832199</v>
      </c>
      <c r="O29">
        <f t="shared" si="5"/>
        <v>-4708644.0079994202</v>
      </c>
      <c r="P29">
        <v>30657460022.6026</v>
      </c>
      <c r="Q29">
        <f t="shared" si="6"/>
        <v>-12695361.237598419</v>
      </c>
      <c r="R29">
        <v>30670092409.163399</v>
      </c>
      <c r="S29">
        <f t="shared" si="7"/>
        <v>-62974.67679977417</v>
      </c>
      <c r="T29">
        <f t="shared" si="8"/>
        <v>-17877715.109191895</v>
      </c>
      <c r="V29" t="s">
        <v>3</v>
      </c>
      <c r="W29" t="s">
        <v>32</v>
      </c>
      <c r="X29">
        <f t="shared" si="9"/>
        <v>2.6377127539129355E-5</v>
      </c>
      <c r="Y29">
        <f t="shared" si="10"/>
        <v>7.4831742358265018E-9</v>
      </c>
      <c r="Z29">
        <f t="shared" si="11"/>
        <v>1.6235330254827953E-6</v>
      </c>
      <c r="AA29">
        <f t="shared" si="12"/>
        <v>-1.4789159504509217E-3</v>
      </c>
      <c r="AB29">
        <f t="shared" si="13"/>
        <v>1.1170628766566781E-4</v>
      </c>
      <c r="AC29">
        <f t="shared" si="14"/>
        <v>-1.5352527396976796E-2</v>
      </c>
      <c r="AD29">
        <f t="shared" si="15"/>
        <v>-4.1393208083606511E-2</v>
      </c>
      <c r="AE29">
        <f t="shared" si="16"/>
        <v>-2.0532884822929492E-4</v>
      </c>
    </row>
    <row r="30" spans="1:31" x14ac:dyDescent="0.35">
      <c r="A30" t="s">
        <v>3</v>
      </c>
      <c r="B30" t="s">
        <v>51</v>
      </c>
      <c r="C30">
        <v>625104286.85797095</v>
      </c>
      <c r="D30">
        <v>625104427.81342995</v>
      </c>
      <c r="E30">
        <f t="shared" si="0"/>
        <v>140.95545899868011</v>
      </c>
      <c r="F30">
        <v>625104286.66767704</v>
      </c>
      <c r="G30">
        <f t="shared" si="1"/>
        <v>-0.19029390811920166</v>
      </c>
      <c r="H30">
        <v>625104295.53389001</v>
      </c>
      <c r="I30">
        <f t="shared" si="2"/>
        <v>8.6759190559387207</v>
      </c>
      <c r="J30">
        <v>625095632.24654198</v>
      </c>
      <c r="K30">
        <f t="shared" si="3"/>
        <v>-8654.611428976059</v>
      </c>
      <c r="L30">
        <v>625105320.30640602</v>
      </c>
      <c r="M30">
        <f t="shared" si="4"/>
        <v>1033.4484350681305</v>
      </c>
      <c r="N30">
        <v>625032116.26332104</v>
      </c>
      <c r="O30">
        <f t="shared" si="5"/>
        <v>-72170.594649910927</v>
      </c>
      <c r="P30">
        <v>624945246.82499599</v>
      </c>
      <c r="Q30">
        <f t="shared" si="6"/>
        <v>-159040.03297495842</v>
      </c>
      <c r="R30">
        <v>625102166.020087</v>
      </c>
      <c r="S30">
        <f t="shared" si="7"/>
        <v>-2120.8378839492798</v>
      </c>
      <c r="T30">
        <f t="shared" si="8"/>
        <v>-240803.18741858006</v>
      </c>
      <c r="V30" t="s">
        <v>3</v>
      </c>
      <c r="W30" t="s">
        <v>51</v>
      </c>
      <c r="X30">
        <f t="shared" si="9"/>
        <v>2.2549110918304483E-5</v>
      </c>
      <c r="Y30">
        <f t="shared" si="10"/>
        <v>-3.0441945787269579E-8</v>
      </c>
      <c r="Z30">
        <f t="shared" si="11"/>
        <v>1.3879154628018034E-6</v>
      </c>
      <c r="AA30">
        <f t="shared" si="12"/>
        <v>-1.3845068112518736E-3</v>
      </c>
      <c r="AB30">
        <f t="shared" si="13"/>
        <v>1.6532416379075942E-4</v>
      </c>
      <c r="AC30">
        <f t="shared" si="14"/>
        <v>-1.1545368695625136E-2</v>
      </c>
      <c r="AD30">
        <f t="shared" si="15"/>
        <v>-2.544216002330723E-2</v>
      </c>
      <c r="AE30">
        <f t="shared" si="16"/>
        <v>-3.3927744994510849E-4</v>
      </c>
    </row>
    <row r="31" spans="1:31" x14ac:dyDescent="0.35">
      <c r="A31" t="s">
        <v>3</v>
      </c>
      <c r="B31" t="s">
        <v>33</v>
      </c>
      <c r="C31">
        <v>0</v>
      </c>
      <c r="D31">
        <v>0</v>
      </c>
      <c r="E31">
        <f t="shared" si="0"/>
        <v>0</v>
      </c>
      <c r="F31">
        <v>0</v>
      </c>
      <c r="G31">
        <f t="shared" si="1"/>
        <v>0</v>
      </c>
      <c r="H31">
        <v>0</v>
      </c>
      <c r="I31">
        <f t="shared" si="2"/>
        <v>0</v>
      </c>
      <c r="J31">
        <v>0</v>
      </c>
      <c r="K31">
        <f t="shared" si="3"/>
        <v>0</v>
      </c>
      <c r="L31">
        <v>0</v>
      </c>
      <c r="M31">
        <f t="shared" si="4"/>
        <v>0</v>
      </c>
      <c r="N31">
        <v>0</v>
      </c>
      <c r="O31">
        <f t="shared" si="5"/>
        <v>0</v>
      </c>
      <c r="P31">
        <v>0</v>
      </c>
      <c r="Q31">
        <f t="shared" si="6"/>
        <v>0</v>
      </c>
      <c r="R31">
        <v>0</v>
      </c>
      <c r="S31">
        <f t="shared" si="7"/>
        <v>0</v>
      </c>
      <c r="T31">
        <f t="shared" si="8"/>
        <v>0</v>
      </c>
      <c r="V31" t="s">
        <v>3</v>
      </c>
      <c r="W31" t="s">
        <v>33</v>
      </c>
    </row>
    <row r="32" spans="1:31" x14ac:dyDescent="0.35">
      <c r="A32" t="s">
        <v>3</v>
      </c>
      <c r="B32" t="s">
        <v>34</v>
      </c>
      <c r="C32">
        <v>26520895711.880501</v>
      </c>
      <c r="D32">
        <v>26520903812.7757</v>
      </c>
      <c r="E32">
        <f t="shared" si="0"/>
        <v>8100.8951988220215</v>
      </c>
      <c r="F32">
        <v>26520895716.1731</v>
      </c>
      <c r="G32">
        <f t="shared" si="1"/>
        <v>4.2925987243652344</v>
      </c>
      <c r="H32">
        <v>26520896210.497002</v>
      </c>
      <c r="I32">
        <f t="shared" si="2"/>
        <v>498.61650085449219</v>
      </c>
      <c r="J32">
        <v>26520522445.179501</v>
      </c>
      <c r="K32">
        <f t="shared" si="3"/>
        <v>-373266.70100021362</v>
      </c>
      <c r="L32">
        <v>26520932654.168499</v>
      </c>
      <c r="M32">
        <f t="shared" si="4"/>
        <v>36942.287998199463</v>
      </c>
      <c r="N32">
        <v>26517306726.8414</v>
      </c>
      <c r="O32">
        <f t="shared" si="5"/>
        <v>-3588985.039100647</v>
      </c>
      <c r="P32">
        <v>26512894262.827999</v>
      </c>
      <c r="Q32">
        <f t="shared" si="6"/>
        <v>-8001449.0525016785</v>
      </c>
      <c r="R32">
        <v>26520835134.5756</v>
      </c>
      <c r="S32">
        <f t="shared" si="7"/>
        <v>-60577.304901123047</v>
      </c>
      <c r="T32">
        <f t="shared" si="8"/>
        <v>-11978732.005207062</v>
      </c>
      <c r="V32" t="s">
        <v>3</v>
      </c>
      <c r="W32" t="s">
        <v>34</v>
      </c>
      <c r="X32">
        <f t="shared" ref="X32:X38" si="17">(E32/C32)*100</f>
        <v>3.0545330319266263E-5</v>
      </c>
      <c r="Y32">
        <f t="shared" ref="Y32:Y38" si="18">(G32/C32)*100</f>
        <v>1.6185723027606075E-8</v>
      </c>
      <c r="Z32">
        <f t="shared" ref="Z32:Z38" si="19">(I32/C32)*100</f>
        <v>1.8800892182202134E-6</v>
      </c>
      <c r="AA32">
        <f t="shared" ref="AA32:AA38" si="20">(K32/C32)*100</f>
        <v>-1.4074437947169418E-3</v>
      </c>
      <c r="AB32">
        <f t="shared" ref="AB32:AB38" si="21">(M32/C32)*100</f>
        <v>1.3929502381644871E-4</v>
      </c>
      <c r="AC32">
        <f t="shared" ref="AC32:AC38" si="22">(O32/C32)*100</f>
        <v>-1.353266902479805E-2</v>
      </c>
      <c r="AD32">
        <f t="shared" ref="AD32:AD38" si="23">(Q32/C32)*100</f>
        <v>-3.0170357515177323E-2</v>
      </c>
      <c r="AE32">
        <f t="shared" ref="AE32:AE38" si="24">(S32/C32)*100</f>
        <v>-2.2841349537823633E-4</v>
      </c>
    </row>
    <row r="33" spans="1:31" x14ac:dyDescent="0.35">
      <c r="A33" t="s">
        <v>3</v>
      </c>
      <c r="B33" t="s">
        <v>35</v>
      </c>
      <c r="C33">
        <v>1695121602.5801799</v>
      </c>
      <c r="D33">
        <v>1695122149.9194701</v>
      </c>
      <c r="E33">
        <f t="shared" si="0"/>
        <v>547.33929014205933</v>
      </c>
      <c r="F33">
        <v>1695121610.39539</v>
      </c>
      <c r="G33">
        <f t="shared" si="1"/>
        <v>7.8152101039886475</v>
      </c>
      <c r="H33">
        <v>1695121636.26934</v>
      </c>
      <c r="I33">
        <f t="shared" si="2"/>
        <v>33.689160108566284</v>
      </c>
      <c r="J33">
        <v>1695112567.6440799</v>
      </c>
      <c r="K33">
        <f t="shared" si="3"/>
        <v>-9034.9361000061035</v>
      </c>
      <c r="L33">
        <v>1695126434.2234001</v>
      </c>
      <c r="M33">
        <f t="shared" si="4"/>
        <v>4831.6432201862335</v>
      </c>
      <c r="N33">
        <v>1694832622.5827999</v>
      </c>
      <c r="O33">
        <f t="shared" si="5"/>
        <v>-288979.99738001823</v>
      </c>
      <c r="P33">
        <v>1694278790.1774399</v>
      </c>
      <c r="Q33">
        <f t="shared" si="6"/>
        <v>-842812.40274000168</v>
      </c>
      <c r="R33">
        <v>1695118105.1846001</v>
      </c>
      <c r="S33">
        <f t="shared" si="7"/>
        <v>-3497.3955798149109</v>
      </c>
      <c r="T33">
        <f t="shared" si="8"/>
        <v>-1138904.2449193001</v>
      </c>
      <c r="V33" t="s">
        <v>3</v>
      </c>
      <c r="W33" t="s">
        <v>35</v>
      </c>
      <c r="X33">
        <f t="shared" si="17"/>
        <v>3.2289087066611789E-5</v>
      </c>
      <c r="Y33">
        <f t="shared" si="18"/>
        <v>4.6104126642554447E-7</v>
      </c>
      <c r="Z33">
        <f t="shared" si="19"/>
        <v>1.9874184871036574E-6</v>
      </c>
      <c r="AA33">
        <f t="shared" si="20"/>
        <v>-5.3299633998256163E-4</v>
      </c>
      <c r="AB33">
        <f t="shared" si="21"/>
        <v>2.8503224859100895E-4</v>
      </c>
      <c r="AC33">
        <f t="shared" si="22"/>
        <v>-1.7047744358879964E-2</v>
      </c>
      <c r="AD33">
        <f t="shared" si="23"/>
        <v>-4.9719878589072272E-2</v>
      </c>
      <c r="AE33">
        <f t="shared" si="24"/>
        <v>-2.0632122052432418E-4</v>
      </c>
    </row>
    <row r="34" spans="1:31" x14ac:dyDescent="0.35">
      <c r="A34" t="s">
        <v>3</v>
      </c>
      <c r="B34" t="s">
        <v>52</v>
      </c>
      <c r="C34">
        <v>29865628.972830798</v>
      </c>
      <c r="D34">
        <v>29865637.1890582</v>
      </c>
      <c r="E34">
        <f t="shared" si="0"/>
        <v>8.216227401047945</v>
      </c>
      <c r="F34">
        <v>29865628.980126999</v>
      </c>
      <c r="G34">
        <f t="shared" si="1"/>
        <v>7.2962008416652679E-3</v>
      </c>
      <c r="H34">
        <v>29865629.478546102</v>
      </c>
      <c r="I34">
        <f t="shared" si="2"/>
        <v>0.50571530312299728</v>
      </c>
      <c r="J34">
        <v>29865212.918227501</v>
      </c>
      <c r="K34">
        <f t="shared" si="3"/>
        <v>-416.05460329726338</v>
      </c>
      <c r="L34">
        <v>29865702.143205799</v>
      </c>
      <c r="M34">
        <f t="shared" si="4"/>
        <v>73.170375000685453</v>
      </c>
      <c r="N34">
        <v>29860943.444054399</v>
      </c>
      <c r="O34">
        <f t="shared" si="5"/>
        <v>-4685.5287763997912</v>
      </c>
      <c r="P34">
        <v>29852749.879605301</v>
      </c>
      <c r="Q34">
        <f t="shared" si="6"/>
        <v>-12879.093225497752</v>
      </c>
      <c r="R34">
        <v>29865564.0393316</v>
      </c>
      <c r="S34">
        <f t="shared" si="7"/>
        <v>-64.933499198406935</v>
      </c>
      <c r="T34">
        <f t="shared" si="8"/>
        <v>-17963.710490487516</v>
      </c>
      <c r="V34" t="s">
        <v>3</v>
      </c>
      <c r="W34" t="s">
        <v>52</v>
      </c>
      <c r="X34">
        <f t="shared" si="17"/>
        <v>2.7510645794610143E-5</v>
      </c>
      <c r="Y34">
        <f t="shared" si="18"/>
        <v>2.4430092693854626E-8</v>
      </c>
      <c r="Z34">
        <f t="shared" si="19"/>
        <v>1.6933020348677536E-6</v>
      </c>
      <c r="AA34">
        <f t="shared" si="20"/>
        <v>-1.3930883681564329E-3</v>
      </c>
      <c r="AB34">
        <f t="shared" si="21"/>
        <v>2.4499860715222039E-4</v>
      </c>
      <c r="AC34">
        <f t="shared" si="22"/>
        <v>-1.5688699476787468E-2</v>
      </c>
      <c r="AD34">
        <f t="shared" si="23"/>
        <v>-4.3123462215425144E-2</v>
      </c>
      <c r="AE34">
        <f t="shared" si="24"/>
        <v>-2.1741882368349881E-4</v>
      </c>
    </row>
    <row r="35" spans="1:31" x14ac:dyDescent="0.35">
      <c r="A35" t="s">
        <v>3</v>
      </c>
      <c r="B35" t="s">
        <v>36</v>
      </c>
      <c r="C35">
        <v>231977264.08859399</v>
      </c>
      <c r="D35">
        <v>231977332.07416099</v>
      </c>
      <c r="E35">
        <f t="shared" si="0"/>
        <v>67.985567003488541</v>
      </c>
      <c r="F35">
        <v>231977264.19290701</v>
      </c>
      <c r="G35">
        <f t="shared" si="1"/>
        <v>0.10431301593780518</v>
      </c>
      <c r="H35">
        <v>231977268.273159</v>
      </c>
      <c r="I35">
        <f t="shared" si="2"/>
        <v>4.184565007686615</v>
      </c>
      <c r="J35">
        <v>231973715.01635599</v>
      </c>
      <c r="K35">
        <f t="shared" si="3"/>
        <v>-3549.0722379982471</v>
      </c>
      <c r="L35">
        <v>231977752.78316799</v>
      </c>
      <c r="M35">
        <f t="shared" si="4"/>
        <v>488.69457399845123</v>
      </c>
      <c r="N35">
        <v>231943063.36260399</v>
      </c>
      <c r="O35">
        <f t="shared" si="5"/>
        <v>-34200.725989997387</v>
      </c>
      <c r="P35">
        <v>231890785.09728</v>
      </c>
      <c r="Q35">
        <f t="shared" si="6"/>
        <v>-86478.991313993931</v>
      </c>
      <c r="R35">
        <v>231976642.69243699</v>
      </c>
      <c r="S35">
        <f t="shared" si="7"/>
        <v>-621.39615699648857</v>
      </c>
      <c r="T35">
        <f t="shared" si="8"/>
        <v>-124289.21667996049</v>
      </c>
      <c r="V35" t="s">
        <v>3</v>
      </c>
      <c r="W35" t="s">
        <v>36</v>
      </c>
      <c r="X35">
        <f t="shared" si="17"/>
        <v>2.9306995782795465E-5</v>
      </c>
      <c r="Y35">
        <f t="shared" si="18"/>
        <v>4.4966913610105851E-8</v>
      </c>
      <c r="Z35">
        <f t="shared" si="19"/>
        <v>1.8038685920912041E-6</v>
      </c>
      <c r="AA35">
        <f t="shared" si="20"/>
        <v>-1.5299224481942456E-3</v>
      </c>
      <c r="AB35">
        <f t="shared" si="21"/>
        <v>2.1066485800600479E-4</v>
      </c>
      <c r="AC35">
        <f t="shared" si="22"/>
        <v>-1.4743137058869637E-2</v>
      </c>
      <c r="AD35">
        <f t="shared" si="23"/>
        <v>-3.7279080626180204E-2</v>
      </c>
      <c r="AE35">
        <f t="shared" si="24"/>
        <v>-2.6786942222026223E-4</v>
      </c>
    </row>
    <row r="36" spans="1:31" x14ac:dyDescent="0.35">
      <c r="A36" t="s">
        <v>3</v>
      </c>
      <c r="B36" t="s">
        <v>37</v>
      </c>
      <c r="C36">
        <v>168818695.583078</v>
      </c>
      <c r="D36">
        <v>168818754.492351</v>
      </c>
      <c r="E36">
        <f t="shared" si="0"/>
        <v>58.909272998571396</v>
      </c>
      <c r="F36">
        <v>168818695.68814501</v>
      </c>
      <c r="G36">
        <f t="shared" si="1"/>
        <v>0.10506701469421387</v>
      </c>
      <c r="H36">
        <v>168818699.20899001</v>
      </c>
      <c r="I36">
        <f t="shared" si="2"/>
        <v>3.6259120106697083</v>
      </c>
      <c r="J36">
        <v>168816376.60950601</v>
      </c>
      <c r="K36">
        <f t="shared" si="3"/>
        <v>-2318.97357198596</v>
      </c>
      <c r="L36">
        <v>168819920.60435501</v>
      </c>
      <c r="M36">
        <f t="shared" si="4"/>
        <v>1225.0212770104408</v>
      </c>
      <c r="N36">
        <v>168785239.61115599</v>
      </c>
      <c r="O36">
        <f t="shared" si="5"/>
        <v>-33455.971922010183</v>
      </c>
      <c r="P36">
        <v>168727281.63945299</v>
      </c>
      <c r="Q36">
        <f t="shared" si="6"/>
        <v>-91413.943625003099</v>
      </c>
      <c r="R36">
        <v>168817825.38064799</v>
      </c>
      <c r="S36">
        <f t="shared" si="7"/>
        <v>-870.20243000984192</v>
      </c>
      <c r="T36">
        <f t="shared" si="8"/>
        <v>-126771.43001997471</v>
      </c>
      <c r="V36" t="s">
        <v>3</v>
      </c>
      <c r="W36" t="s">
        <v>37</v>
      </c>
      <c r="X36">
        <f t="shared" si="17"/>
        <v>3.4894993587710393E-5</v>
      </c>
      <c r="Y36">
        <f t="shared" si="18"/>
        <v>6.2236599051619225E-8</v>
      </c>
      <c r="Z36">
        <f t="shared" si="19"/>
        <v>2.1478142560847753E-6</v>
      </c>
      <c r="AA36">
        <f t="shared" si="20"/>
        <v>-1.3736473700241105E-3</v>
      </c>
      <c r="AB36">
        <f t="shared" si="21"/>
        <v>7.2564313613452313E-4</v>
      </c>
      <c r="AC36">
        <f t="shared" si="22"/>
        <v>-1.9817693654400996E-2</v>
      </c>
      <c r="AD36">
        <f t="shared" si="23"/>
        <v>-5.4149182535305776E-2</v>
      </c>
      <c r="AE36">
        <f t="shared" si="24"/>
        <v>-5.1546567576788512E-4</v>
      </c>
    </row>
    <row r="37" spans="1:31" x14ac:dyDescent="0.35">
      <c r="A37" t="s">
        <v>3</v>
      </c>
      <c r="B37" t="s">
        <v>38</v>
      </c>
      <c r="C37">
        <v>7375009679.8663998</v>
      </c>
      <c r="D37">
        <v>7375016528.2362604</v>
      </c>
      <c r="E37">
        <f t="shared" si="0"/>
        <v>6848.3698606491089</v>
      </c>
      <c r="F37">
        <v>7375009681.5399599</v>
      </c>
      <c r="G37">
        <f t="shared" si="1"/>
        <v>1.6735601425170898</v>
      </c>
      <c r="H37">
        <v>7375010101.3889503</v>
      </c>
      <c r="I37">
        <f t="shared" si="2"/>
        <v>421.52255058288574</v>
      </c>
      <c r="J37">
        <v>7374925271.2230101</v>
      </c>
      <c r="K37">
        <f t="shared" si="3"/>
        <v>-84408.643389701843</v>
      </c>
      <c r="L37">
        <v>7375068455.6525402</v>
      </c>
      <c r="M37">
        <f t="shared" si="4"/>
        <v>58775.786140441895</v>
      </c>
      <c r="N37">
        <v>7373800896.1377096</v>
      </c>
      <c r="O37">
        <f t="shared" si="5"/>
        <v>-1208783.7286901474</v>
      </c>
      <c r="P37">
        <v>7371249966.6913204</v>
      </c>
      <c r="Q37">
        <f t="shared" si="6"/>
        <v>-3759713.1750793457</v>
      </c>
      <c r="R37">
        <v>7374994078.69028</v>
      </c>
      <c r="S37">
        <f t="shared" si="7"/>
        <v>-15601.176119804382</v>
      </c>
      <c r="T37">
        <f t="shared" si="8"/>
        <v>-5002459.3711671829</v>
      </c>
      <c r="V37" t="s">
        <v>3</v>
      </c>
      <c r="W37" t="s">
        <v>38</v>
      </c>
      <c r="X37">
        <f t="shared" si="17"/>
        <v>9.2859130467923249E-5</v>
      </c>
      <c r="Y37">
        <f t="shared" si="18"/>
        <v>2.2692311131277142E-8</v>
      </c>
      <c r="Z37">
        <f t="shared" si="19"/>
        <v>5.7155525061022253E-6</v>
      </c>
      <c r="AA37">
        <f t="shared" si="20"/>
        <v>-1.1445224759519357E-3</v>
      </c>
      <c r="AB37">
        <f t="shared" si="21"/>
        <v>7.9695876604607559E-4</v>
      </c>
      <c r="AC37">
        <f t="shared" si="22"/>
        <v>-1.6390266334023913E-2</v>
      </c>
      <c r="AD37">
        <f t="shared" si="23"/>
        <v>-5.0979094784692591E-2</v>
      </c>
      <c r="AE37">
        <f t="shared" si="24"/>
        <v>-2.1154109346317498E-4</v>
      </c>
    </row>
    <row r="38" spans="1:31" x14ac:dyDescent="0.35">
      <c r="A38" t="s">
        <v>3</v>
      </c>
      <c r="B38" t="s">
        <v>39</v>
      </c>
      <c r="C38">
        <v>20412563876.0755</v>
      </c>
      <c r="D38">
        <v>20412573618.434601</v>
      </c>
      <c r="E38">
        <f t="shared" si="0"/>
        <v>9742.3591003417969</v>
      </c>
      <c r="F38">
        <v>20412563880.112301</v>
      </c>
      <c r="G38">
        <f t="shared" si="1"/>
        <v>4.0368003845214844</v>
      </c>
      <c r="H38">
        <v>20412564475.725399</v>
      </c>
      <c r="I38">
        <f t="shared" si="2"/>
        <v>599.64989852905273</v>
      </c>
      <c r="J38">
        <v>20412274406.229599</v>
      </c>
      <c r="K38">
        <f t="shared" si="3"/>
        <v>-289469.84590148926</v>
      </c>
      <c r="L38">
        <v>20412638916.9104</v>
      </c>
      <c r="M38">
        <f t="shared" si="4"/>
        <v>75040.834899902344</v>
      </c>
      <c r="N38">
        <v>20409688309.833801</v>
      </c>
      <c r="O38">
        <f t="shared" si="5"/>
        <v>-2875566.2416992188</v>
      </c>
      <c r="P38">
        <v>20402337726.812599</v>
      </c>
      <c r="Q38">
        <f t="shared" si="6"/>
        <v>-10226149.262901306</v>
      </c>
      <c r="R38">
        <v>20412517622.989601</v>
      </c>
      <c r="S38">
        <f t="shared" si="7"/>
        <v>-46253.085899353027</v>
      </c>
      <c r="T38">
        <f t="shared" si="8"/>
        <v>-13352051.555702209</v>
      </c>
      <c r="V38" t="s">
        <v>3</v>
      </c>
      <c r="W38" t="s">
        <v>39</v>
      </c>
      <c r="X38">
        <f t="shared" si="17"/>
        <v>4.7727268164291241E-5</v>
      </c>
      <c r="Y38">
        <f t="shared" si="18"/>
        <v>1.9776057574290346E-8</v>
      </c>
      <c r="Z38">
        <f t="shared" si="19"/>
        <v>2.9376510573072651E-6</v>
      </c>
      <c r="AA38">
        <f t="shared" si="20"/>
        <v>-1.418096460879967E-3</v>
      </c>
      <c r="AB38">
        <f t="shared" si="21"/>
        <v>3.6762082095847739E-4</v>
      </c>
      <c r="AC38">
        <f t="shared" si="22"/>
        <v>-1.40872369544402E-2</v>
      </c>
      <c r="AD38">
        <f t="shared" si="23"/>
        <v>-5.0097328904806719E-2</v>
      </c>
      <c r="AE38">
        <f t="shared" si="24"/>
        <v>-2.2659126104959237E-4</v>
      </c>
    </row>
    <row r="39" spans="1:31" x14ac:dyDescent="0.35">
      <c r="A39" t="s">
        <v>40</v>
      </c>
      <c r="B39" t="s">
        <v>5</v>
      </c>
      <c r="C39">
        <v>695143713515.53699</v>
      </c>
      <c r="D39">
        <v>695143735271.30603</v>
      </c>
      <c r="E39">
        <f t="shared" si="0"/>
        <v>21755.76904296875</v>
      </c>
      <c r="F39">
        <v>695143713553.40698</v>
      </c>
      <c r="G39">
        <f t="shared" si="1"/>
        <v>37.8699951171875</v>
      </c>
      <c r="H39">
        <v>695143714854.62195</v>
      </c>
      <c r="I39">
        <f t="shared" si="2"/>
        <v>1339.0849609375</v>
      </c>
      <c r="J39">
        <v>695141367099.40295</v>
      </c>
      <c r="K39">
        <f t="shared" si="3"/>
        <v>-2346416.1340332031</v>
      </c>
      <c r="L39">
        <v>695143962772.19995</v>
      </c>
      <c r="M39">
        <f t="shared" si="4"/>
        <v>249256.66296386719</v>
      </c>
      <c r="N39">
        <v>695091091128.922</v>
      </c>
      <c r="O39">
        <f t="shared" si="5"/>
        <v>-52622386.614990234</v>
      </c>
      <c r="P39">
        <v>695085138738.375</v>
      </c>
      <c r="Q39">
        <f t="shared" si="6"/>
        <v>-58574777.161987305</v>
      </c>
      <c r="R39">
        <v>695143540742.64697</v>
      </c>
      <c r="S39">
        <f t="shared" si="7"/>
        <v>-172772.89001464844</v>
      </c>
      <c r="T39">
        <f t="shared" si="8"/>
        <v>-113443963.4140625</v>
      </c>
    </row>
    <row r="40" spans="1:31" x14ac:dyDescent="0.35">
      <c r="A40" t="s">
        <v>40</v>
      </c>
      <c r="B40" t="s">
        <v>6</v>
      </c>
      <c r="C40">
        <v>0</v>
      </c>
      <c r="D40">
        <v>0</v>
      </c>
      <c r="E40">
        <f t="shared" si="0"/>
        <v>0</v>
      </c>
      <c r="F40">
        <v>0</v>
      </c>
      <c r="G40">
        <f t="shared" si="1"/>
        <v>0</v>
      </c>
      <c r="H40">
        <v>0</v>
      </c>
      <c r="I40">
        <f t="shared" si="2"/>
        <v>0</v>
      </c>
      <c r="J40">
        <v>0</v>
      </c>
      <c r="K40">
        <f t="shared" si="3"/>
        <v>0</v>
      </c>
      <c r="L40">
        <v>0</v>
      </c>
      <c r="M40">
        <f t="shared" si="4"/>
        <v>0</v>
      </c>
      <c r="N40">
        <v>0</v>
      </c>
      <c r="O40">
        <f t="shared" si="5"/>
        <v>0</v>
      </c>
      <c r="P40">
        <v>0</v>
      </c>
      <c r="Q40">
        <f t="shared" si="6"/>
        <v>0</v>
      </c>
      <c r="R40">
        <v>0</v>
      </c>
      <c r="S40">
        <f t="shared" si="7"/>
        <v>0</v>
      </c>
      <c r="T40">
        <f t="shared" si="8"/>
        <v>0</v>
      </c>
      <c r="W40" t="s">
        <v>129</v>
      </c>
      <c r="X40" t="s">
        <v>53</v>
      </c>
      <c r="Y40" t="s">
        <v>54</v>
      </c>
      <c r="Z40" t="s">
        <v>55</v>
      </c>
      <c r="AA40" t="s">
        <v>56</v>
      </c>
      <c r="AB40" t="s">
        <v>57</v>
      </c>
      <c r="AC40" t="s">
        <v>58</v>
      </c>
      <c r="AD40" t="s">
        <v>59</v>
      </c>
      <c r="AE40" t="s">
        <v>60</v>
      </c>
    </row>
    <row r="41" spans="1:31" x14ac:dyDescent="0.35">
      <c r="A41" t="s">
        <v>40</v>
      </c>
      <c r="B41" t="s">
        <v>7</v>
      </c>
      <c r="C41">
        <v>192993553384.35501</v>
      </c>
      <c r="D41">
        <v>192993672576.20499</v>
      </c>
      <c r="E41">
        <f t="shared" si="0"/>
        <v>119191.84997558594</v>
      </c>
      <c r="F41">
        <v>192993553570.49899</v>
      </c>
      <c r="G41">
        <f t="shared" si="1"/>
        <v>186.14398193359375</v>
      </c>
      <c r="H41">
        <v>192993560720.707</v>
      </c>
      <c r="I41">
        <f t="shared" si="2"/>
        <v>7336.3519897460938</v>
      </c>
      <c r="J41">
        <v>192990631806.707</v>
      </c>
      <c r="K41">
        <f t="shared" si="3"/>
        <v>-2921577.6480102539</v>
      </c>
      <c r="L41">
        <v>192993859206.41299</v>
      </c>
      <c r="M41">
        <f t="shared" si="4"/>
        <v>305822.05798339844</v>
      </c>
      <c r="N41">
        <v>192976002412.02899</v>
      </c>
      <c r="O41">
        <f t="shared" si="5"/>
        <v>-17550972.326019287</v>
      </c>
      <c r="P41">
        <v>192943853474.72299</v>
      </c>
      <c r="Q41">
        <f t="shared" si="6"/>
        <v>-49699909.632019043</v>
      </c>
      <c r="R41">
        <v>192988931714.535</v>
      </c>
      <c r="S41">
        <f t="shared" si="7"/>
        <v>-4621669.8200073242</v>
      </c>
      <c r="T41">
        <f t="shared" si="8"/>
        <v>-74361593.022125244</v>
      </c>
      <c r="W41" t="s">
        <v>5</v>
      </c>
      <c r="X41">
        <f>(E39/C39)*100</f>
        <v>3.1296793195386481E-6</v>
      </c>
      <c r="Y41">
        <f>(G39/C39)*100</f>
        <v>5.447793654878687E-9</v>
      </c>
      <c r="Z41">
        <f>(I39/C39)*100</f>
        <v>1.9263426179392046E-7</v>
      </c>
      <c r="AA41">
        <f>(K39/C39)*100</f>
        <v>-3.3754403419211226E-4</v>
      </c>
      <c r="AB41">
        <f>(M39/C39)*100</f>
        <v>3.5856853499157204E-5</v>
      </c>
      <c r="AC41">
        <f>(O39/C39)*100</f>
        <v>-7.5700010791817486E-3</v>
      </c>
      <c r="AD41">
        <f>(Q39/C39)*100</f>
        <v>-8.4262830869545249E-3</v>
      </c>
      <c r="AE41">
        <f>(S39/C39)*100</f>
        <v>-2.4854269218790371E-5</v>
      </c>
    </row>
    <row r="42" spans="1:31" x14ac:dyDescent="0.35">
      <c r="A42" t="s">
        <v>40</v>
      </c>
      <c r="B42" t="s">
        <v>8</v>
      </c>
      <c r="C42">
        <v>181673680539.21399</v>
      </c>
      <c r="D42">
        <v>181673693873.82401</v>
      </c>
      <c r="E42">
        <f t="shared" si="0"/>
        <v>13334.610015869141</v>
      </c>
      <c r="F42">
        <v>181673680554.841</v>
      </c>
      <c r="G42">
        <f t="shared" si="1"/>
        <v>15.62701416015625</v>
      </c>
      <c r="H42">
        <v>181673681359.97</v>
      </c>
      <c r="I42">
        <f t="shared" si="2"/>
        <v>820.75601196289063</v>
      </c>
      <c r="J42">
        <v>181672172343.689</v>
      </c>
      <c r="K42">
        <f t="shared" si="3"/>
        <v>-1508195.5249938965</v>
      </c>
      <c r="L42">
        <v>181673852579.298</v>
      </c>
      <c r="M42">
        <f t="shared" si="4"/>
        <v>172040.08401489258</v>
      </c>
      <c r="N42">
        <v>181657644806.504</v>
      </c>
      <c r="O42">
        <f t="shared" si="5"/>
        <v>-16035732.709991455</v>
      </c>
      <c r="P42">
        <v>181644767170.29401</v>
      </c>
      <c r="Q42">
        <f t="shared" si="6"/>
        <v>-28913368.91998291</v>
      </c>
      <c r="R42">
        <v>181673477628.94199</v>
      </c>
      <c r="S42">
        <f t="shared" si="7"/>
        <v>-202910.27200317383</v>
      </c>
      <c r="T42">
        <f t="shared" si="8"/>
        <v>-46473996.349914551</v>
      </c>
      <c r="W42" t="s">
        <v>7</v>
      </c>
      <c r="X42">
        <f>(E41/C41)*100</f>
        <v>6.1759498120753402E-5</v>
      </c>
      <c r="Y42">
        <f>(G41/C41)*100</f>
        <v>9.645088070008223E-8</v>
      </c>
      <c r="Z42">
        <f>(I41/C41)*100</f>
        <v>3.8013456206671484E-6</v>
      </c>
      <c r="AA42">
        <f>(K41/C41)*100</f>
        <v>-1.5138213669716758E-3</v>
      </c>
      <c r="AB42">
        <f>(M41/C41)*100</f>
        <v>1.5846231784454509E-4</v>
      </c>
      <c r="AC42">
        <f>(O41/C41)*100</f>
        <v>-9.094071806152907E-3</v>
      </c>
      <c r="AD42">
        <f>(Q41/C41)*100</f>
        <v>-2.5752108689889513E-2</v>
      </c>
      <c r="AE42">
        <f>(S41/C41)*100</f>
        <v>-2.3947275641912603E-3</v>
      </c>
    </row>
    <row r="43" spans="1:31" x14ac:dyDescent="0.35">
      <c r="A43" t="s">
        <v>40</v>
      </c>
      <c r="B43" t="s">
        <v>9</v>
      </c>
      <c r="C43">
        <v>127184008.657897</v>
      </c>
      <c r="D43">
        <v>127184014.07451899</v>
      </c>
      <c r="E43">
        <f t="shared" si="0"/>
        <v>5.4166219979524612</v>
      </c>
      <c r="F43">
        <v>127184008.666007</v>
      </c>
      <c r="G43">
        <f t="shared" si="1"/>
        <v>8.1100016832351685E-3</v>
      </c>
      <c r="H43">
        <v>127184008.99129499</v>
      </c>
      <c r="I43">
        <f t="shared" si="2"/>
        <v>0.3333979994058609</v>
      </c>
      <c r="J43">
        <v>127183445.061919</v>
      </c>
      <c r="K43">
        <f t="shared" si="3"/>
        <v>-563.59597799181938</v>
      </c>
      <c r="L43">
        <v>127184080.506035</v>
      </c>
      <c r="M43">
        <f t="shared" si="4"/>
        <v>71.848138004541397</v>
      </c>
      <c r="N43">
        <v>127177923.538536</v>
      </c>
      <c r="O43">
        <f t="shared" si="5"/>
        <v>-6085.1193609982729</v>
      </c>
      <c r="P43">
        <v>127173028.612092</v>
      </c>
      <c r="Q43">
        <f t="shared" si="6"/>
        <v>-10980.045804992318</v>
      </c>
      <c r="R43">
        <v>127183934.114162</v>
      </c>
      <c r="S43">
        <f t="shared" si="7"/>
        <v>-74.54373499751091</v>
      </c>
      <c r="T43">
        <f t="shared" si="8"/>
        <v>-17625.698610976338</v>
      </c>
      <c r="W43" t="s">
        <v>8</v>
      </c>
      <c r="X43">
        <f>(E42/C42)*100</f>
        <v>7.3398689211841475E-6</v>
      </c>
      <c r="Y43">
        <f>(G42/C42)*100</f>
        <v>8.601694044935245E-9</v>
      </c>
      <c r="Z43">
        <f>(I42/C42)*100</f>
        <v>4.5177485782577715E-7</v>
      </c>
      <c r="AA43">
        <f>(K42/C42)*100</f>
        <v>-8.3016732006392896E-4</v>
      </c>
      <c r="AB43">
        <f>(M42/C42)*100</f>
        <v>9.4697307559505294E-5</v>
      </c>
      <c r="AC43">
        <f>(O42/C42)*100</f>
        <v>-8.8266680470153007E-3</v>
      </c>
      <c r="AD43">
        <f>(Q42/C42)*100</f>
        <v>-1.5915001465356453E-2</v>
      </c>
      <c r="AE43">
        <f>(S42/C42)*100</f>
        <v>-1.1168941555041372E-4</v>
      </c>
    </row>
    <row r="44" spans="1:31" x14ac:dyDescent="0.35">
      <c r="A44" t="s">
        <v>40</v>
      </c>
      <c r="B44" t="s">
        <v>48</v>
      </c>
      <c r="C44">
        <v>5767171124.0313997</v>
      </c>
      <c r="D44">
        <v>5767172497.2967997</v>
      </c>
      <c r="E44">
        <f t="shared" si="0"/>
        <v>1373.2653999328613</v>
      </c>
      <c r="F44">
        <v>5767171124.9097004</v>
      </c>
      <c r="G44">
        <f t="shared" si="1"/>
        <v>0.87830066680908203</v>
      </c>
      <c r="H44">
        <v>5767171208.5569601</v>
      </c>
      <c r="I44">
        <f t="shared" si="2"/>
        <v>84.52556037902832</v>
      </c>
      <c r="J44">
        <v>5767057854.8449898</v>
      </c>
      <c r="K44">
        <f t="shared" si="3"/>
        <v>-113269.18640995026</v>
      </c>
      <c r="L44">
        <v>5767181624.2785196</v>
      </c>
      <c r="M44">
        <f t="shared" si="4"/>
        <v>10500.247119903564</v>
      </c>
      <c r="N44">
        <v>5718748278.4423599</v>
      </c>
      <c r="O44">
        <f t="shared" si="5"/>
        <v>-48422845.589039803</v>
      </c>
      <c r="P44">
        <v>5766609069.7114201</v>
      </c>
      <c r="Q44">
        <f t="shared" si="6"/>
        <v>-562054.31997966766</v>
      </c>
      <c r="R44">
        <v>5767168573.0748596</v>
      </c>
      <c r="S44">
        <f t="shared" si="7"/>
        <v>-2550.9565401077271</v>
      </c>
      <c r="T44">
        <f t="shared" si="8"/>
        <v>-49088761.135588646</v>
      </c>
      <c r="W44" t="s">
        <v>9</v>
      </c>
      <c r="X44">
        <f>(E43/C43)*100</f>
        <v>4.2588860463757188E-6</v>
      </c>
      <c r="Y44">
        <f>(G43/C43)*100</f>
        <v>6.3765891394803193E-9</v>
      </c>
      <c r="Z44">
        <f>(I43/C43)*100</f>
        <v>2.6213830097354761E-7</v>
      </c>
      <c r="AA44">
        <f>(K43/C43)*100</f>
        <v>-4.4313430905279543E-4</v>
      </c>
      <c r="AB44">
        <f>(M43/C43)*100</f>
        <v>5.6491487226039928E-5</v>
      </c>
      <c r="AC44">
        <f>(O43/C43)*100</f>
        <v>-4.7845003669967599E-3</v>
      </c>
      <c r="AD44">
        <f>(Q43/C43)*100</f>
        <v>-8.633196830999992E-3</v>
      </c>
      <c r="AE44">
        <f>(S43/C43)*100</f>
        <v>-5.8610933704740088E-5</v>
      </c>
    </row>
    <row r="45" spans="1:31" x14ac:dyDescent="0.35">
      <c r="A45" t="s">
        <v>40</v>
      </c>
      <c r="B45" t="s">
        <v>11</v>
      </c>
      <c r="C45">
        <v>138911884.551429</v>
      </c>
      <c r="D45">
        <v>138911901.25031301</v>
      </c>
      <c r="E45">
        <f t="shared" si="0"/>
        <v>16.698884010314941</v>
      </c>
      <c r="F45">
        <v>138911884.564767</v>
      </c>
      <c r="G45">
        <f t="shared" si="1"/>
        <v>1.3337999582290649E-2</v>
      </c>
      <c r="H45">
        <v>138911885.57925799</v>
      </c>
      <c r="I45">
        <f t="shared" si="2"/>
        <v>1.0278289914131165</v>
      </c>
      <c r="J45">
        <v>138910251.70265999</v>
      </c>
      <c r="K45">
        <f t="shared" si="3"/>
        <v>-1632.8487690091133</v>
      </c>
      <c r="L45">
        <v>138912023.45607501</v>
      </c>
      <c r="M45">
        <f t="shared" si="4"/>
        <v>138.90464600920677</v>
      </c>
      <c r="N45">
        <v>138613027.77349401</v>
      </c>
      <c r="O45">
        <f t="shared" si="5"/>
        <v>-298856.77793499827</v>
      </c>
      <c r="P45">
        <v>138896018.31529</v>
      </c>
      <c r="Q45">
        <f t="shared" si="6"/>
        <v>-15866.236138999462</v>
      </c>
      <c r="R45">
        <v>138911779.04335201</v>
      </c>
      <c r="S45">
        <f t="shared" si="7"/>
        <v>-105.50807699561119</v>
      </c>
      <c r="T45">
        <f t="shared" si="8"/>
        <v>-316304.72622299194</v>
      </c>
      <c r="W45" t="s">
        <v>48</v>
      </c>
      <c r="X45">
        <f>(E44/C44)*100</f>
        <v>2.3811767856350927E-5</v>
      </c>
      <c r="Y45">
        <f>(G44/C44)*100</f>
        <v>1.5229315168909492E-8</v>
      </c>
      <c r="Z45">
        <f>(I44/C44)*100</f>
        <v>1.4656329517745053E-6</v>
      </c>
      <c r="AA45">
        <f>(K44/C44)*100</f>
        <v>-1.9640337346323133E-3</v>
      </c>
      <c r="AB45">
        <f>(M44/C44)*100</f>
        <v>1.8206928308663788E-4</v>
      </c>
      <c r="AC45">
        <f>(O44/C44)*100</f>
        <v>-0.83962907546240795</v>
      </c>
      <c r="AD45">
        <f>(Q44/C44)*100</f>
        <v>-9.7457541642492016E-3</v>
      </c>
      <c r="AE45">
        <f>(S44/C44)*100</f>
        <v>-4.4232371213645271E-5</v>
      </c>
    </row>
    <row r="46" spans="1:31" x14ac:dyDescent="0.35">
      <c r="A46" t="s">
        <v>40</v>
      </c>
      <c r="B46" t="s">
        <v>13</v>
      </c>
      <c r="C46">
        <v>0</v>
      </c>
      <c r="D46">
        <v>0</v>
      </c>
      <c r="E46">
        <f t="shared" si="0"/>
        <v>0</v>
      </c>
      <c r="F46">
        <v>0</v>
      </c>
      <c r="G46">
        <f t="shared" si="1"/>
        <v>0</v>
      </c>
      <c r="H46">
        <v>0</v>
      </c>
      <c r="I46">
        <f t="shared" si="2"/>
        <v>0</v>
      </c>
      <c r="J46">
        <v>0</v>
      </c>
      <c r="K46">
        <f t="shared" si="3"/>
        <v>0</v>
      </c>
      <c r="L46">
        <v>0</v>
      </c>
      <c r="M46">
        <f t="shared" si="4"/>
        <v>0</v>
      </c>
      <c r="N46">
        <v>0</v>
      </c>
      <c r="O46">
        <f t="shared" si="5"/>
        <v>0</v>
      </c>
      <c r="P46">
        <v>0</v>
      </c>
      <c r="Q46">
        <f t="shared" si="6"/>
        <v>0</v>
      </c>
      <c r="R46">
        <v>0</v>
      </c>
      <c r="S46">
        <f t="shared" si="7"/>
        <v>0</v>
      </c>
      <c r="T46">
        <f t="shared" si="8"/>
        <v>0</v>
      </c>
      <c r="W46" t="s">
        <v>11</v>
      </c>
      <c r="X46">
        <f>(E45/C45)*100</f>
        <v>1.202120615110693E-5</v>
      </c>
      <c r="Y46">
        <f>(G45/C45)*100</f>
        <v>9.6017699460067103E-9</v>
      </c>
      <c r="Z46">
        <f>(I45/C45)*100</f>
        <v>7.3991436710556309E-7</v>
      </c>
      <c r="AA46">
        <f>(K45/C45)*100</f>
        <v>-1.1754564948001894E-3</v>
      </c>
      <c r="AB46">
        <f>(M45/C45)*100</f>
        <v>9.9994789112360259E-5</v>
      </c>
      <c r="AC46">
        <f>(O45/C45)*100</f>
        <v>-0.21514125943943499</v>
      </c>
      <c r="AD46">
        <f>(Q45/C45)*100</f>
        <v>-1.1421798926876805E-2</v>
      </c>
      <c r="AE46">
        <f>(S45/C45)*100</f>
        <v>-7.5953239952301704E-5</v>
      </c>
    </row>
    <row r="47" spans="1:31" x14ac:dyDescent="0.35">
      <c r="A47" t="s">
        <v>40</v>
      </c>
      <c r="B47" t="s">
        <v>49</v>
      </c>
      <c r="C47">
        <v>6788982905.2677002</v>
      </c>
      <c r="D47">
        <v>6788983127.9913101</v>
      </c>
      <c r="E47">
        <f t="shared" si="0"/>
        <v>222.72360992431641</v>
      </c>
      <c r="F47">
        <v>6788982906.0703402</v>
      </c>
      <c r="G47">
        <f t="shared" si="1"/>
        <v>0.80263996124267578</v>
      </c>
      <c r="H47">
        <v>6788982918.97651</v>
      </c>
      <c r="I47">
        <f t="shared" si="2"/>
        <v>13.708809852600098</v>
      </c>
      <c r="J47">
        <v>6788928722.6974602</v>
      </c>
      <c r="K47">
        <f t="shared" si="3"/>
        <v>-54182.570240020752</v>
      </c>
      <c r="L47">
        <v>6788985038.0289497</v>
      </c>
      <c r="M47">
        <f t="shared" si="4"/>
        <v>2132.7612495422363</v>
      </c>
      <c r="N47">
        <v>6788556564.1410599</v>
      </c>
      <c r="O47">
        <f t="shared" si="5"/>
        <v>-426341.12664031982</v>
      </c>
      <c r="P47">
        <v>6788369718.6258698</v>
      </c>
      <c r="Q47">
        <f t="shared" si="6"/>
        <v>-613186.64183044434</v>
      </c>
      <c r="R47">
        <v>6788979434.4521303</v>
      </c>
      <c r="S47">
        <f t="shared" si="7"/>
        <v>-3470.8155698776245</v>
      </c>
      <c r="T47">
        <f t="shared" si="8"/>
        <v>-1094811.1579713821</v>
      </c>
      <c r="W47" t="s">
        <v>49</v>
      </c>
      <c r="X47">
        <f>(E47/C47)*100</f>
        <v>3.2806624060210983E-6</v>
      </c>
      <c r="Y47">
        <f>(G47/C47)*100</f>
        <v>1.1822683492396072E-8</v>
      </c>
      <c r="Z47">
        <f>(I47/C47)*100</f>
        <v>2.0192729962485505E-7</v>
      </c>
      <c r="AA47">
        <f>(K47/C47)*100</f>
        <v>-7.9809554680097176E-4</v>
      </c>
      <c r="AB47">
        <f>(M47/C47)*100</f>
        <v>3.1415033434351211E-5</v>
      </c>
      <c r="AC47">
        <f>(O47/C47)*100</f>
        <v>-6.2798968945630088E-3</v>
      </c>
      <c r="AD47">
        <f>(Q47/C47)*100</f>
        <v>-9.0320840453827229E-3</v>
      </c>
      <c r="AE47">
        <f>(S47/C47)*100</f>
        <v>-5.1124234930457006E-5</v>
      </c>
    </row>
    <row r="48" spans="1:31" x14ac:dyDescent="0.35">
      <c r="A48" t="s">
        <v>40</v>
      </c>
      <c r="B48" t="s">
        <v>14</v>
      </c>
      <c r="C48">
        <v>2149522744.2361498</v>
      </c>
      <c r="D48">
        <v>2149522971.1317902</v>
      </c>
      <c r="E48">
        <f t="shared" si="0"/>
        <v>226.89564037322998</v>
      </c>
      <c r="F48">
        <v>2149522744.8824601</v>
      </c>
      <c r="G48">
        <f t="shared" si="1"/>
        <v>0.64631032943725586</v>
      </c>
      <c r="H48">
        <v>2149522758.2017498</v>
      </c>
      <c r="I48">
        <f t="shared" si="2"/>
        <v>13.96560001373291</v>
      </c>
      <c r="J48">
        <v>2149493937.88486</v>
      </c>
      <c r="K48">
        <f t="shared" si="3"/>
        <v>-28806.351289749146</v>
      </c>
      <c r="L48">
        <v>2149527091.0970201</v>
      </c>
      <c r="M48">
        <f t="shared" si="4"/>
        <v>4346.8608703613281</v>
      </c>
      <c r="N48">
        <v>2142735227.5743501</v>
      </c>
      <c r="O48">
        <f t="shared" si="5"/>
        <v>-6787516.6617996693</v>
      </c>
      <c r="P48">
        <v>2149087526.6954002</v>
      </c>
      <c r="Q48">
        <f t="shared" si="6"/>
        <v>-435217.54074954987</v>
      </c>
      <c r="R48">
        <v>2149521189.1561399</v>
      </c>
      <c r="S48">
        <f t="shared" si="7"/>
        <v>-1555.0800099372864</v>
      </c>
      <c r="T48">
        <f t="shared" si="8"/>
        <v>-7248507.2654278278</v>
      </c>
      <c r="W48" t="s">
        <v>14</v>
      </c>
      <c r="X48">
        <f>(E48/C48)*100</f>
        <v>1.0555628731151629E-5</v>
      </c>
      <c r="Y48">
        <f>(G48/C48)*100</f>
        <v>3.0067619948209824E-8</v>
      </c>
      <c r="Z48">
        <f>(I48/C48)*100</f>
        <v>6.4970701292559242E-7</v>
      </c>
      <c r="AA48">
        <f>(K48/C48)*100</f>
        <v>-1.3401277733390868E-3</v>
      </c>
      <c r="AB48">
        <f>(M48/C48)*100</f>
        <v>2.0222446503612225E-4</v>
      </c>
      <c r="AC48">
        <f>(O48/C48)*100</f>
        <v>-0.31576854350576633</v>
      </c>
      <c r="AD48">
        <f>(Q48/C48)*100</f>
        <v>-2.0247170769258735E-2</v>
      </c>
      <c r="AE48">
        <f>(S48/C48)*100</f>
        <v>-7.2345361969635566E-5</v>
      </c>
    </row>
    <row r="49" spans="1:31" x14ac:dyDescent="0.35">
      <c r="A49" t="s">
        <v>40</v>
      </c>
      <c r="B49" t="s">
        <v>15</v>
      </c>
      <c r="C49">
        <v>9692625647.0957394</v>
      </c>
      <c r="D49">
        <v>9692627078.2002907</v>
      </c>
      <c r="E49">
        <f t="shared" si="0"/>
        <v>1431.1045513153076</v>
      </c>
      <c r="F49">
        <v>9692625650.0998001</v>
      </c>
      <c r="G49">
        <f t="shared" si="1"/>
        <v>3.0040607452392578</v>
      </c>
      <c r="H49">
        <v>9692625735.1813507</v>
      </c>
      <c r="I49">
        <f t="shared" si="2"/>
        <v>88.085611343383789</v>
      </c>
      <c r="J49">
        <v>9692560194.1520596</v>
      </c>
      <c r="K49">
        <f t="shared" si="3"/>
        <v>-65452.94367980957</v>
      </c>
      <c r="L49">
        <v>9692634538.1241608</v>
      </c>
      <c r="M49">
        <f t="shared" si="4"/>
        <v>8891.0284214019775</v>
      </c>
      <c r="N49">
        <v>9691832942.6399307</v>
      </c>
      <c r="O49">
        <f t="shared" si="5"/>
        <v>-792704.45580863953</v>
      </c>
      <c r="P49">
        <v>9690495579.9889393</v>
      </c>
      <c r="Q49">
        <f t="shared" si="6"/>
        <v>-2130067.1068000793</v>
      </c>
      <c r="R49">
        <v>9692620627.9671192</v>
      </c>
      <c r="S49">
        <f t="shared" si="7"/>
        <v>-5019.1286201477051</v>
      </c>
      <c r="T49">
        <f t="shared" si="8"/>
        <v>-2982830.4122638702</v>
      </c>
      <c r="W49" t="s">
        <v>15</v>
      </c>
      <c r="X49">
        <f>(E49/C49)*100</f>
        <v>1.4764880058522823E-5</v>
      </c>
      <c r="Y49">
        <f>(G49/C49)*100</f>
        <v>3.0993260800693179E-8</v>
      </c>
      <c r="Z49">
        <f>(I49/C49)*100</f>
        <v>9.0878998684713901E-7</v>
      </c>
      <c r="AA49">
        <f>(K49/C49)*100</f>
        <v>-6.7528599641544632E-4</v>
      </c>
      <c r="AB49">
        <f>(M49/C49)*100</f>
        <v>9.1729823735285293E-5</v>
      </c>
      <c r="AC49">
        <f>(O49/C49)*100</f>
        <v>-8.1784284740859924E-3</v>
      </c>
      <c r="AD49">
        <f>(Q49/C49)*100</f>
        <v>-2.197616192304223E-2</v>
      </c>
      <c r="AE49">
        <f>(S49/C49)*100</f>
        <v>-5.1782961633843945E-5</v>
      </c>
    </row>
    <row r="50" spans="1:31" x14ac:dyDescent="0.35">
      <c r="A50" t="s">
        <v>40</v>
      </c>
      <c r="B50" t="s">
        <v>16</v>
      </c>
      <c r="C50">
        <v>131556941.85424399</v>
      </c>
      <c r="D50">
        <v>131556947.457104</v>
      </c>
      <c r="E50">
        <f t="shared" si="0"/>
        <v>5.6028600037097931</v>
      </c>
      <c r="F50">
        <v>131556941.86263201</v>
      </c>
      <c r="G50">
        <f t="shared" si="1"/>
        <v>8.3880126476287842E-3</v>
      </c>
      <c r="H50">
        <v>131556942.19910499</v>
      </c>
      <c r="I50">
        <f t="shared" si="2"/>
        <v>0.34486100077629089</v>
      </c>
      <c r="J50">
        <v>131556358.880299</v>
      </c>
      <c r="K50">
        <f t="shared" si="3"/>
        <v>-582.97394499182701</v>
      </c>
      <c r="L50">
        <v>131557016.17271701</v>
      </c>
      <c r="M50">
        <f t="shared" si="4"/>
        <v>74.318473011255264</v>
      </c>
      <c r="N50">
        <v>131550647.511878</v>
      </c>
      <c r="O50">
        <f t="shared" si="5"/>
        <v>-6294.3423659950495</v>
      </c>
      <c r="P50">
        <v>131545584.28451</v>
      </c>
      <c r="Q50">
        <f t="shared" si="6"/>
        <v>-11357.569733992219</v>
      </c>
      <c r="R50">
        <v>131556864.747492</v>
      </c>
      <c r="S50">
        <f t="shared" si="7"/>
        <v>-77.106751993298531</v>
      </c>
      <c r="T50">
        <f t="shared" si="8"/>
        <v>-18231.718214944005</v>
      </c>
      <c r="W50" t="s">
        <v>16</v>
      </c>
      <c r="X50">
        <f>(E50/C50)*100</f>
        <v>4.2588858670167133E-6</v>
      </c>
      <c r="Y50">
        <f>(G50/C50)*100</f>
        <v>6.375955939232855E-9</v>
      </c>
      <c r="Z50">
        <f>(I50/C50)*100</f>
        <v>2.6213820108282318E-7</v>
      </c>
      <c r="AA50">
        <f>(K50/C50)*100</f>
        <v>-4.431343088209833E-4</v>
      </c>
      <c r="AB50">
        <f>(M50/C50)*100</f>
        <v>5.649148723265018E-5</v>
      </c>
      <c r="AC50">
        <f>(O50/C50)*100</f>
        <v>-4.7845003671252457E-3</v>
      </c>
      <c r="AD50">
        <f>(Q50/C50)*100</f>
        <v>-8.6331968301419024E-3</v>
      </c>
      <c r="AE50">
        <f>(S50/C50)*100</f>
        <v>-5.8610933719276847E-5</v>
      </c>
    </row>
    <row r="51" spans="1:31" x14ac:dyDescent="0.35">
      <c r="A51" t="s">
        <v>40</v>
      </c>
      <c r="B51" t="s">
        <v>17</v>
      </c>
      <c r="C51">
        <v>97547636191.345795</v>
      </c>
      <c r="D51">
        <v>97547643467.064301</v>
      </c>
      <c r="E51">
        <f t="shared" si="0"/>
        <v>7275.718505859375</v>
      </c>
      <c r="F51">
        <v>97547636201.292892</v>
      </c>
      <c r="G51">
        <f t="shared" si="1"/>
        <v>9.9470977783203125</v>
      </c>
      <c r="H51">
        <v>97547636639.171997</v>
      </c>
      <c r="I51">
        <f t="shared" si="2"/>
        <v>447.82620239257813</v>
      </c>
      <c r="J51">
        <v>97376937413.128906</v>
      </c>
      <c r="K51">
        <f t="shared" si="3"/>
        <v>-170698778.21688843</v>
      </c>
      <c r="L51">
        <v>97547724411.615005</v>
      </c>
      <c r="M51">
        <f t="shared" si="4"/>
        <v>88220.26921081543</v>
      </c>
      <c r="N51">
        <v>97544455028.719406</v>
      </c>
      <c r="O51">
        <f t="shared" si="5"/>
        <v>-3181162.6263885498</v>
      </c>
      <c r="P51">
        <v>97537655679.789307</v>
      </c>
      <c r="Q51">
        <f t="shared" si="6"/>
        <v>-9980511.5564880371</v>
      </c>
      <c r="R51">
        <v>97547601431.648895</v>
      </c>
      <c r="S51">
        <f t="shared" si="7"/>
        <v>-34759.696899414063</v>
      </c>
      <c r="T51">
        <f t="shared" si="8"/>
        <v>-183799258.33564758</v>
      </c>
      <c r="W51" t="s">
        <v>17</v>
      </c>
      <c r="X51">
        <f>(E51/C51)*100</f>
        <v>7.4586312799908317E-6</v>
      </c>
      <c r="Y51">
        <f>(G51/C51)*100</f>
        <v>1.019716947195774E-8</v>
      </c>
      <c r="Z51">
        <f>(I51/C51)*100</f>
        <v>4.5908462765221601E-7</v>
      </c>
      <c r="AA51">
        <f>(K51/C51)*100</f>
        <v>-0.17499017391057237</v>
      </c>
      <c r="AB51">
        <f>(M51/C51)*100</f>
        <v>9.0438141461230131E-5</v>
      </c>
      <c r="AC51">
        <f>(O51/C51)*100</f>
        <v>-3.2611375842552456E-3</v>
      </c>
      <c r="AD51">
        <f>(Q51/C51)*100</f>
        <v>-1.0231423278069638E-2</v>
      </c>
      <c r="AE51">
        <f>(S51/C51)*100</f>
        <v>-3.563356146450411E-5</v>
      </c>
    </row>
    <row r="52" spans="1:31" x14ac:dyDescent="0.35">
      <c r="A52" t="s">
        <v>40</v>
      </c>
      <c r="B52" t="s">
        <v>18</v>
      </c>
      <c r="C52">
        <v>0</v>
      </c>
      <c r="D52">
        <v>0</v>
      </c>
      <c r="E52">
        <f t="shared" si="0"/>
        <v>0</v>
      </c>
      <c r="F52">
        <v>0</v>
      </c>
      <c r="G52">
        <f t="shared" si="1"/>
        <v>0</v>
      </c>
      <c r="H52">
        <v>0</v>
      </c>
      <c r="I52">
        <f t="shared" si="2"/>
        <v>0</v>
      </c>
      <c r="J52">
        <v>0</v>
      </c>
      <c r="K52">
        <f t="shared" si="3"/>
        <v>0</v>
      </c>
      <c r="L52">
        <v>0</v>
      </c>
      <c r="M52">
        <f t="shared" si="4"/>
        <v>0</v>
      </c>
      <c r="N52">
        <v>0</v>
      </c>
      <c r="O52">
        <f t="shared" si="5"/>
        <v>0</v>
      </c>
      <c r="P52">
        <v>0</v>
      </c>
      <c r="Q52">
        <f t="shared" si="6"/>
        <v>0</v>
      </c>
      <c r="R52">
        <v>0</v>
      </c>
      <c r="S52">
        <f t="shared" si="7"/>
        <v>0</v>
      </c>
      <c r="T52">
        <f t="shared" si="8"/>
        <v>0</v>
      </c>
      <c r="W52" t="s">
        <v>18</v>
      </c>
    </row>
    <row r="53" spans="1:31" x14ac:dyDescent="0.35">
      <c r="A53" t="s">
        <v>40</v>
      </c>
      <c r="B53" t="s">
        <v>19</v>
      </c>
      <c r="C53">
        <v>24498153123.200401</v>
      </c>
      <c r="D53">
        <v>24498158981.905602</v>
      </c>
      <c r="E53">
        <f t="shared" si="0"/>
        <v>5858.7052001953125</v>
      </c>
      <c r="F53">
        <v>24498153126.574001</v>
      </c>
      <c r="G53">
        <f t="shared" si="1"/>
        <v>3.3736000061035156</v>
      </c>
      <c r="H53">
        <v>24498153483.8083</v>
      </c>
      <c r="I53">
        <f t="shared" si="2"/>
        <v>360.6078987121582</v>
      </c>
      <c r="J53">
        <v>24497516528.076698</v>
      </c>
      <c r="K53">
        <f t="shared" si="3"/>
        <v>-636595.12370300293</v>
      </c>
      <c r="L53">
        <v>24498210868.665401</v>
      </c>
      <c r="M53">
        <f t="shared" si="4"/>
        <v>57745.465000152588</v>
      </c>
      <c r="N53">
        <v>24400264398.061199</v>
      </c>
      <c r="O53">
        <f t="shared" si="5"/>
        <v>-97888725.139202118</v>
      </c>
      <c r="P53">
        <v>23110259674.664799</v>
      </c>
      <c r="Q53">
        <f t="shared" si="6"/>
        <v>-1387893448.5356026</v>
      </c>
      <c r="R53">
        <v>24498127684.9202</v>
      </c>
      <c r="S53">
        <f t="shared" si="7"/>
        <v>-25438.280200958252</v>
      </c>
      <c r="T53">
        <f t="shared" si="8"/>
        <v>-1486380238.9270096</v>
      </c>
      <c r="W53" t="s">
        <v>19</v>
      </c>
      <c r="X53">
        <f>(E53/C53)*100</f>
        <v>2.3914885219028869E-5</v>
      </c>
      <c r="Y53">
        <f>(G53/C53)*100</f>
        <v>1.3770834026294932E-8</v>
      </c>
      <c r="Z53">
        <f>(I53/C53)*100</f>
        <v>1.4719799361963044E-6</v>
      </c>
      <c r="AA53">
        <f>(K53/C53)*100</f>
        <v>-2.5985433289668291E-3</v>
      </c>
      <c r="AB53">
        <f>(M53/C53)*100</f>
        <v>2.3571354424046809E-4</v>
      </c>
      <c r="AC53">
        <f>(O53/C53)*100</f>
        <v>-0.39957593801835978</v>
      </c>
      <c r="AD53">
        <f>(Q53/C53)*100</f>
        <v>-5.6652982841438391</v>
      </c>
      <c r="AE53">
        <f>(S53/C53)*100</f>
        <v>-1.0383754266303251E-4</v>
      </c>
    </row>
    <row r="54" spans="1:31" x14ac:dyDescent="0.35">
      <c r="A54" t="s">
        <v>40</v>
      </c>
      <c r="B54" t="s">
        <v>20</v>
      </c>
      <c r="C54">
        <v>7704397412.6311302</v>
      </c>
      <c r="D54">
        <v>7704399306.8108501</v>
      </c>
      <c r="E54">
        <f t="shared" si="0"/>
        <v>1894.1797199249268</v>
      </c>
      <c r="F54">
        <v>7704397413.17239</v>
      </c>
      <c r="G54">
        <f t="shared" si="1"/>
        <v>0.541259765625</v>
      </c>
      <c r="H54">
        <v>7704397529.2193804</v>
      </c>
      <c r="I54">
        <f t="shared" si="2"/>
        <v>116.58825016021729</v>
      </c>
      <c r="J54">
        <v>7704268775.4685898</v>
      </c>
      <c r="K54">
        <f t="shared" si="3"/>
        <v>-128637.16254043579</v>
      </c>
      <c r="L54">
        <v>7704420130.0253401</v>
      </c>
      <c r="M54">
        <f t="shared" si="4"/>
        <v>22717.394209861755</v>
      </c>
      <c r="N54">
        <v>7763342658.5669804</v>
      </c>
      <c r="O54">
        <f t="shared" si="5"/>
        <v>58945245.935850143</v>
      </c>
      <c r="P54">
        <v>7724564757.7607002</v>
      </c>
      <c r="Q54">
        <f t="shared" si="6"/>
        <v>20167345.129570007</v>
      </c>
      <c r="R54">
        <v>7704389097.5436802</v>
      </c>
      <c r="S54">
        <f t="shared" si="7"/>
        <v>-8315.0874500274658</v>
      </c>
      <c r="T54">
        <f t="shared" si="8"/>
        <v>79000367.5188694</v>
      </c>
      <c r="W54" t="s">
        <v>20</v>
      </c>
      <c r="X54">
        <f>(E54/C54)*100</f>
        <v>2.4585695914640587E-5</v>
      </c>
      <c r="Y54">
        <f>(G54/C54)*100</f>
        <v>7.0253354887641273E-9</v>
      </c>
      <c r="Z54">
        <f>(I54/C54)*100</f>
        <v>1.5132689023683319E-6</v>
      </c>
      <c r="AA54">
        <f>(K54/C54)*100</f>
        <v>-1.6696589707267567E-3</v>
      </c>
      <c r="AB54">
        <f>(M54/C54)*100</f>
        <v>2.9486269974361994E-4</v>
      </c>
      <c r="AC54">
        <f>(O54/C54)*100</f>
        <v>0.76508573972587612</v>
      </c>
      <c r="AD54">
        <f>(Q54/C54)*100</f>
        <v>0.26176408159457409</v>
      </c>
      <c r="AE54">
        <f>(S54/C54)*100</f>
        <v>-1.0792651267437383E-4</v>
      </c>
    </row>
    <row r="55" spans="1:31" x14ac:dyDescent="0.35">
      <c r="A55" t="s">
        <v>40</v>
      </c>
      <c r="B55" t="s">
        <v>21</v>
      </c>
      <c r="C55">
        <v>0</v>
      </c>
      <c r="D55">
        <v>0</v>
      </c>
      <c r="E55">
        <f t="shared" si="0"/>
        <v>0</v>
      </c>
      <c r="F55">
        <v>0</v>
      </c>
      <c r="G55">
        <f t="shared" si="1"/>
        <v>0</v>
      </c>
      <c r="H55">
        <v>0</v>
      </c>
      <c r="I55">
        <f t="shared" si="2"/>
        <v>0</v>
      </c>
      <c r="J55">
        <v>0</v>
      </c>
      <c r="K55">
        <f t="shared" si="3"/>
        <v>0</v>
      </c>
      <c r="L55">
        <v>0</v>
      </c>
      <c r="M55">
        <f t="shared" si="4"/>
        <v>0</v>
      </c>
      <c r="N55">
        <v>0</v>
      </c>
      <c r="O55">
        <f t="shared" si="5"/>
        <v>0</v>
      </c>
      <c r="P55">
        <v>0</v>
      </c>
      <c r="Q55">
        <f t="shared" si="6"/>
        <v>0</v>
      </c>
      <c r="R55">
        <v>0</v>
      </c>
      <c r="S55">
        <f t="shared" si="7"/>
        <v>0</v>
      </c>
      <c r="T55">
        <f t="shared" si="8"/>
        <v>0</v>
      </c>
      <c r="W55" t="s">
        <v>50</v>
      </c>
      <c r="X55">
        <f t="shared" ref="X55:X60" si="25">(E56/C56)*100</f>
        <v>4.6970299332564045E-5</v>
      </c>
      <c r="Y55">
        <f t="shared" ref="Y55:Y60" si="26">(G56/C56)*100</f>
        <v>1.4563688575872725E-8</v>
      </c>
      <c r="Z55">
        <f t="shared" ref="Z55:Z60" si="27">(I56/C56)*100</f>
        <v>2.8910589007879932E-6</v>
      </c>
      <c r="AA55">
        <f t="shared" ref="AA55:AA60" si="28">(K56/C56)*100</f>
        <v>-1.0296490059061188E-3</v>
      </c>
      <c r="AB55">
        <f t="shared" ref="AB55:AB60" si="29">(M56/C56)*100</f>
        <v>1.7686209607620839E-4</v>
      </c>
      <c r="AC55">
        <f t="shared" ref="AC55:AC60" si="30">(O56/C56)*100</f>
        <v>-2.5698115358288628E-2</v>
      </c>
      <c r="AD55">
        <f t="shared" ref="AD55:AD60" si="31">(Q56/C56)*100</f>
        <v>-0.13341596836307396</v>
      </c>
      <c r="AE55">
        <f t="shared" ref="AE55:AE60" si="32">(S56/C56)*100</f>
        <v>-1.0315774415190645E-4</v>
      </c>
    </row>
    <row r="56" spans="1:31" x14ac:dyDescent="0.35">
      <c r="A56" t="s">
        <v>40</v>
      </c>
      <c r="B56" t="s">
        <v>50</v>
      </c>
      <c r="C56">
        <v>4167215001.79811</v>
      </c>
      <c r="D56">
        <v>4167216959.1514702</v>
      </c>
      <c r="E56">
        <f t="shared" si="0"/>
        <v>1957.3533601760864</v>
      </c>
      <c r="F56">
        <v>4167215002.4050102</v>
      </c>
      <c r="G56">
        <f t="shared" si="1"/>
        <v>0.60690021514892578</v>
      </c>
      <c r="H56">
        <v>4167215122.2747502</v>
      </c>
      <c r="I56">
        <f t="shared" si="2"/>
        <v>120.47664022445679</v>
      </c>
      <c r="J56">
        <v>4167172094.11027</v>
      </c>
      <c r="K56">
        <f t="shared" si="3"/>
        <v>-42907.687839984894</v>
      </c>
      <c r="L56">
        <v>4167222372.0219102</v>
      </c>
      <c r="M56">
        <f t="shared" si="4"/>
        <v>7370.2238001823425</v>
      </c>
      <c r="N56">
        <v>4166144106.07972</v>
      </c>
      <c r="O56">
        <f t="shared" si="5"/>
        <v>-1070895.7183899879</v>
      </c>
      <c r="P56">
        <v>4161655271.5496898</v>
      </c>
      <c r="Q56">
        <f t="shared" si="6"/>
        <v>-5559730.2484202385</v>
      </c>
      <c r="R56">
        <v>4167210702.9931202</v>
      </c>
      <c r="S56">
        <f t="shared" si="7"/>
        <v>-4298.8049898147583</v>
      </c>
      <c r="T56">
        <f t="shared" si="8"/>
        <v>-6668383.7989392281</v>
      </c>
      <c r="W56" t="s">
        <v>23</v>
      </c>
      <c r="X56">
        <f t="shared" si="25"/>
        <v>4.4057272459582116E-6</v>
      </c>
      <c r="Y56">
        <f t="shared" si="26"/>
        <v>6.3876843654171148E-9</v>
      </c>
      <c r="Z56">
        <f t="shared" si="27"/>
        <v>2.7117613184689315E-7</v>
      </c>
      <c r="AA56">
        <f t="shared" si="28"/>
        <v>-4.4615500644380312E-4</v>
      </c>
      <c r="AB56">
        <f t="shared" si="29"/>
        <v>5.6752848944107505E-5</v>
      </c>
      <c r="AC56">
        <f t="shared" si="30"/>
        <v>-5.6172604992186801E-3</v>
      </c>
      <c r="AD56">
        <f t="shared" si="31"/>
        <v>-8.6408087214698039E-3</v>
      </c>
      <c r="AE56">
        <f t="shared" si="32"/>
        <v>-5.8576461612398787E-5</v>
      </c>
    </row>
    <row r="57" spans="1:31" x14ac:dyDescent="0.35">
      <c r="A57" t="s">
        <v>40</v>
      </c>
      <c r="B57" t="s">
        <v>23</v>
      </c>
      <c r="C57">
        <v>4590404021.9492598</v>
      </c>
      <c r="D57">
        <v>4590404224.1899405</v>
      </c>
      <c r="E57">
        <f t="shared" si="0"/>
        <v>202.24068069458008</v>
      </c>
      <c r="F57">
        <v>4590404022.2424803</v>
      </c>
      <c r="G57">
        <f t="shared" si="1"/>
        <v>0.29322052001953125</v>
      </c>
      <c r="H57">
        <v>4590404034.3973398</v>
      </c>
      <c r="I57">
        <f t="shared" si="2"/>
        <v>12.448080062866211</v>
      </c>
      <c r="J57">
        <v>4590383541.6318998</v>
      </c>
      <c r="K57">
        <f t="shared" si="3"/>
        <v>-20480.317359924316</v>
      </c>
      <c r="L57">
        <v>4590406627.1343203</v>
      </c>
      <c r="M57">
        <f t="shared" si="4"/>
        <v>2605.1850605010986</v>
      </c>
      <c r="N57">
        <v>4590146166.9973803</v>
      </c>
      <c r="O57">
        <f t="shared" si="5"/>
        <v>-257854.95187950134</v>
      </c>
      <c r="P57">
        <v>4590007373.9181805</v>
      </c>
      <c r="Q57">
        <f t="shared" si="6"/>
        <v>-396648.0310792923</v>
      </c>
      <c r="R57">
        <v>4590401333.05301</v>
      </c>
      <c r="S57">
        <f t="shared" si="7"/>
        <v>-2688.8962497711182</v>
      </c>
      <c r="T57">
        <f t="shared" si="8"/>
        <v>-674852.02952671051</v>
      </c>
      <c r="W57" t="s">
        <v>24</v>
      </c>
      <c r="X57">
        <f t="shared" si="25"/>
        <v>4.4057277345455485E-6</v>
      </c>
      <c r="Y57">
        <f t="shared" si="26"/>
        <v>6.3881141792525995E-9</v>
      </c>
      <c r="Z57">
        <f t="shared" si="27"/>
        <v>2.7117648946579627E-7</v>
      </c>
      <c r="AA57">
        <f t="shared" si="28"/>
        <v>-4.461550063861704E-4</v>
      </c>
      <c r="AB57">
        <f t="shared" si="29"/>
        <v>5.6752848734572472E-5</v>
      </c>
      <c r="AC57">
        <f t="shared" si="30"/>
        <v>-5.6172604991456803E-3</v>
      </c>
      <c r="AD57">
        <f t="shared" si="31"/>
        <v>-8.6408087212228625E-3</v>
      </c>
      <c r="AE57">
        <f t="shared" si="32"/>
        <v>-5.8576461276922959E-5</v>
      </c>
    </row>
    <row r="58" spans="1:31" x14ac:dyDescent="0.35">
      <c r="A58" t="s">
        <v>40</v>
      </c>
      <c r="B58" t="s">
        <v>24</v>
      </c>
      <c r="C58">
        <v>1461306592.2874501</v>
      </c>
      <c r="D58">
        <v>1461306656.6686399</v>
      </c>
      <c r="E58">
        <f t="shared" si="0"/>
        <v>64.381189823150635</v>
      </c>
      <c r="F58">
        <v>1461306592.3808</v>
      </c>
      <c r="G58">
        <f t="shared" si="1"/>
        <v>9.3349933624267578E-2</v>
      </c>
      <c r="H58">
        <v>1461306596.25017</v>
      </c>
      <c r="I58">
        <f t="shared" si="2"/>
        <v>3.9627199172973633</v>
      </c>
      <c r="J58">
        <v>1461300072.5949299</v>
      </c>
      <c r="K58">
        <f t="shared" si="3"/>
        <v>-6519.6925201416016</v>
      </c>
      <c r="L58">
        <v>1461307421.6205699</v>
      </c>
      <c r="M58">
        <f t="shared" si="4"/>
        <v>829.33311986923218</v>
      </c>
      <c r="N58">
        <v>1461224506.8894701</v>
      </c>
      <c r="O58">
        <f t="shared" si="5"/>
        <v>-82085.397979974747</v>
      </c>
      <c r="P58">
        <v>1461180323.5799799</v>
      </c>
      <c r="Q58">
        <f t="shared" si="6"/>
        <v>-126268.7074701786</v>
      </c>
      <c r="R58">
        <v>1461305736.3057599</v>
      </c>
      <c r="S58">
        <f t="shared" si="7"/>
        <v>-855.98169016838074</v>
      </c>
      <c r="T58">
        <f t="shared" si="8"/>
        <v>-214832.00928092003</v>
      </c>
      <c r="W58" t="s">
        <v>25</v>
      </c>
      <c r="X58">
        <f t="shared" si="25"/>
        <v>4.4057271111161255E-6</v>
      </c>
      <c r="Y58">
        <f t="shared" si="26"/>
        <v>6.3875567808979405E-9</v>
      </c>
      <c r="Z58">
        <f t="shared" si="27"/>
        <v>2.7117587433950625E-7</v>
      </c>
      <c r="AA58">
        <f t="shared" si="28"/>
        <v>-4.4615500661682769E-4</v>
      </c>
      <c r="AB58">
        <f t="shared" si="29"/>
        <v>5.6752848746266778E-5</v>
      </c>
      <c r="AC58">
        <f t="shared" si="30"/>
        <v>-5.6172604993208189E-3</v>
      </c>
      <c r="AD58">
        <f t="shared" si="31"/>
        <v>-8.6408087217603752E-3</v>
      </c>
      <c r="AE58">
        <f t="shared" si="32"/>
        <v>-5.8576461663989341E-5</v>
      </c>
    </row>
    <row r="59" spans="1:31" x14ac:dyDescent="0.35">
      <c r="A59" t="s">
        <v>40</v>
      </c>
      <c r="B59" t="s">
        <v>25</v>
      </c>
      <c r="C59">
        <v>561653190.90869606</v>
      </c>
      <c r="D59">
        <v>561653215.65360296</v>
      </c>
      <c r="E59">
        <f t="shared" si="0"/>
        <v>24.744906902313232</v>
      </c>
      <c r="F59">
        <v>561653190.94457197</v>
      </c>
      <c r="G59">
        <f t="shared" si="1"/>
        <v>3.5875916481018066E-2</v>
      </c>
      <c r="H59">
        <v>561653192.43176401</v>
      </c>
      <c r="I59">
        <f t="shared" si="2"/>
        <v>1.5230679512023926</v>
      </c>
      <c r="J59">
        <v>561650685.06486499</v>
      </c>
      <c r="K59">
        <f t="shared" si="3"/>
        <v>-2505.8438310623169</v>
      </c>
      <c r="L59">
        <v>561653509.66288197</v>
      </c>
      <c r="M59">
        <f t="shared" si="4"/>
        <v>318.75418591499329</v>
      </c>
      <c r="N59">
        <v>561621641.38585997</v>
      </c>
      <c r="O59">
        <f t="shared" si="5"/>
        <v>-31549.522836089134</v>
      </c>
      <c r="P59">
        <v>561604659.53078997</v>
      </c>
      <c r="Q59">
        <f t="shared" si="6"/>
        <v>-48531.377906084061</v>
      </c>
      <c r="R59">
        <v>561652861.91213</v>
      </c>
      <c r="S59">
        <f t="shared" si="7"/>
        <v>-328.9965660572052</v>
      </c>
      <c r="T59">
        <f t="shared" si="8"/>
        <v>-82570.683102607727</v>
      </c>
      <c r="W59" t="s">
        <v>26</v>
      </c>
      <c r="X59">
        <f t="shared" si="25"/>
        <v>4.4057272099115785E-6</v>
      </c>
      <c r="Y59">
        <f t="shared" si="26"/>
        <v>6.3876581686630658E-9</v>
      </c>
      <c r="Z59">
        <f t="shared" si="27"/>
        <v>2.7117608894541939E-7</v>
      </c>
      <c r="AA59">
        <f t="shared" si="28"/>
        <v>-4.4615500651357381E-4</v>
      </c>
      <c r="AB59">
        <f t="shared" si="29"/>
        <v>5.6752848931964996E-5</v>
      </c>
      <c r="AC59">
        <f t="shared" si="30"/>
        <v>-5.6172604991025204E-3</v>
      </c>
      <c r="AD59">
        <f t="shared" si="31"/>
        <v>-8.6408087214485292E-3</v>
      </c>
      <c r="AE59">
        <f t="shared" si="32"/>
        <v>-5.8576461464922091E-5</v>
      </c>
    </row>
    <row r="60" spans="1:31" x14ac:dyDescent="0.35">
      <c r="A60" t="s">
        <v>40</v>
      </c>
      <c r="B60" t="s">
        <v>26</v>
      </c>
      <c r="C60">
        <v>474743555.72908998</v>
      </c>
      <c r="D60">
        <v>474743576.64499599</v>
      </c>
      <c r="E60">
        <f t="shared" si="0"/>
        <v>20.915906012058258</v>
      </c>
      <c r="F60">
        <v>474743555.75941497</v>
      </c>
      <c r="G60">
        <f t="shared" si="1"/>
        <v>3.0324995517730713E-2</v>
      </c>
      <c r="H60">
        <v>474743557.01648098</v>
      </c>
      <c r="I60">
        <f t="shared" si="2"/>
        <v>1.2873910069465637</v>
      </c>
      <c r="J60">
        <v>474741437.63694799</v>
      </c>
      <c r="K60">
        <f t="shared" si="3"/>
        <v>-2118.0921419858932</v>
      </c>
      <c r="L60">
        <v>474743825.15958297</v>
      </c>
      <c r="M60">
        <f t="shared" si="4"/>
        <v>269.43049299716949</v>
      </c>
      <c r="N60">
        <v>474716888.14686197</v>
      </c>
      <c r="O60">
        <f t="shared" si="5"/>
        <v>-26667.582228004932</v>
      </c>
      <c r="P60">
        <v>474702534.04652202</v>
      </c>
      <c r="Q60">
        <f t="shared" si="6"/>
        <v>-41021.682567954063</v>
      </c>
      <c r="R60">
        <v>474743277.641114</v>
      </c>
      <c r="S60">
        <f t="shared" si="7"/>
        <v>-278.08797597885132</v>
      </c>
      <c r="T60">
        <f t="shared" si="8"/>
        <v>-69793.780798912048</v>
      </c>
      <c r="W60" t="s">
        <v>27</v>
      </c>
      <c r="X60">
        <f t="shared" si="25"/>
        <v>1.1839082189274004</v>
      </c>
      <c r="Y60">
        <f t="shared" si="26"/>
        <v>2.1863359674018656E-8</v>
      </c>
      <c r="Z60">
        <f t="shared" si="27"/>
        <v>7.2870481932968717E-2</v>
      </c>
      <c r="AA60">
        <f t="shared" si="28"/>
        <v>1.4967647660975357E-2</v>
      </c>
      <c r="AB60">
        <f t="shared" si="29"/>
        <v>6.0229573687354892E-4</v>
      </c>
      <c r="AC60">
        <f t="shared" si="30"/>
        <v>0.15444072286019511</v>
      </c>
      <c r="AD60">
        <f t="shared" si="31"/>
        <v>-1.6232908700148384E-2</v>
      </c>
      <c r="AE60">
        <f t="shared" si="32"/>
        <v>-5.7206826353925636E-5</v>
      </c>
    </row>
    <row r="61" spans="1:31" x14ac:dyDescent="0.35">
      <c r="A61" t="s">
        <v>40</v>
      </c>
      <c r="B61" t="s">
        <v>27</v>
      </c>
      <c r="C61">
        <v>2442442185.70825</v>
      </c>
      <c r="D61">
        <v>2471358459.4874001</v>
      </c>
      <c r="E61">
        <f t="shared" si="0"/>
        <v>28916273.779150009</v>
      </c>
      <c r="F61">
        <v>2442442186.24225</v>
      </c>
      <c r="G61">
        <f t="shared" si="1"/>
        <v>0.53399991989135742</v>
      </c>
      <c r="H61">
        <v>2444222005.0999098</v>
      </c>
      <c r="I61">
        <f t="shared" si="2"/>
        <v>1779819.3916597366</v>
      </c>
      <c r="J61">
        <v>2442807761.8489299</v>
      </c>
      <c r="K61">
        <f t="shared" si="3"/>
        <v>365576.14067983627</v>
      </c>
      <c r="L61">
        <v>2442456896.4334102</v>
      </c>
      <c r="M61">
        <f t="shared" si="4"/>
        <v>14710.725160121918</v>
      </c>
      <c r="N61">
        <v>2446214311.0753002</v>
      </c>
      <c r="O61">
        <f t="shared" si="5"/>
        <v>3772125.3670501709</v>
      </c>
      <c r="P61">
        <v>2442045706.2981901</v>
      </c>
      <c r="Q61">
        <f t="shared" si="6"/>
        <v>-396479.41005992889</v>
      </c>
      <c r="R61">
        <v>2442440788.4645901</v>
      </c>
      <c r="S61">
        <f t="shared" si="7"/>
        <v>-1397.2436599731445</v>
      </c>
      <c r="T61">
        <f t="shared" si="8"/>
        <v>34450629.283979893</v>
      </c>
      <c r="W61" t="s">
        <v>29</v>
      </c>
      <c r="X61">
        <f>(E63/C63)*100</f>
        <v>1.2302528752704361E-5</v>
      </c>
      <c r="Y61">
        <f>(G63/C63)*100</f>
        <v>-7.5432069630396098E-6</v>
      </c>
      <c r="Z61">
        <f>(I63/C63)*100</f>
        <v>7.5723054346409938E-7</v>
      </c>
      <c r="AA61">
        <f>(K63/C63)*100</f>
        <v>-1.3989853517206339E-3</v>
      </c>
      <c r="AB61">
        <f>(M63/C63)*100</f>
        <v>3.6046012770722631E-4</v>
      </c>
      <c r="AC61">
        <f>(O63/C63)*100</f>
        <v>-7.8691287622459083E-3</v>
      </c>
      <c r="AD61">
        <f>(Q63/C63)*100</f>
        <v>-2.8824969763150955E-2</v>
      </c>
      <c r="AE61">
        <f>(S63/C63)*100</f>
        <v>-2.7193582665818131E-2</v>
      </c>
    </row>
    <row r="62" spans="1:31" x14ac:dyDescent="0.35">
      <c r="A62" t="s">
        <v>40</v>
      </c>
      <c r="B62" t="s">
        <v>28</v>
      </c>
      <c r="C62">
        <v>0</v>
      </c>
      <c r="D62">
        <v>0</v>
      </c>
      <c r="E62">
        <f t="shared" si="0"/>
        <v>0</v>
      </c>
      <c r="F62">
        <v>0</v>
      </c>
      <c r="G62">
        <f t="shared" si="1"/>
        <v>0</v>
      </c>
      <c r="H62">
        <v>0</v>
      </c>
      <c r="I62">
        <f t="shared" si="2"/>
        <v>0</v>
      </c>
      <c r="J62">
        <v>0</v>
      </c>
      <c r="K62">
        <f t="shared" si="3"/>
        <v>0</v>
      </c>
      <c r="L62">
        <v>0</v>
      </c>
      <c r="M62">
        <f t="shared" si="4"/>
        <v>0</v>
      </c>
      <c r="N62">
        <v>0</v>
      </c>
      <c r="O62">
        <f t="shared" si="5"/>
        <v>0</v>
      </c>
      <c r="P62">
        <v>0</v>
      </c>
      <c r="Q62">
        <f t="shared" si="6"/>
        <v>0</v>
      </c>
      <c r="R62">
        <v>0</v>
      </c>
      <c r="S62">
        <f t="shared" si="7"/>
        <v>0</v>
      </c>
      <c r="T62">
        <f t="shared" si="8"/>
        <v>0</v>
      </c>
      <c r="W62" t="s">
        <v>30</v>
      </c>
      <c r="X62">
        <f>(E64/C64)*100</f>
        <v>1.0150897423806863E-5</v>
      </c>
      <c r="Y62">
        <f>(G64/C64)*100</f>
        <v>2.0417924136140484E-5</v>
      </c>
      <c r="Z62">
        <f>(I64/C64)*100</f>
        <v>6.2479565776117129E-7</v>
      </c>
      <c r="AA62">
        <f>(K64/C64)*100</f>
        <v>-1.2775560979417127E-3</v>
      </c>
      <c r="AB62">
        <f>(M64/C64)*100</f>
        <v>1.9260697036146041E-4</v>
      </c>
      <c r="AC62">
        <f>(O64/C64)*100</f>
        <v>-1.4511717611538629E-2</v>
      </c>
      <c r="AD62">
        <f>(Q64/C64)*100</f>
        <v>-3.4367055940762163E-2</v>
      </c>
      <c r="AE62">
        <f>(S64/C64)*100</f>
        <v>-5.0548058284994592E-5</v>
      </c>
    </row>
    <row r="63" spans="1:31" x14ac:dyDescent="0.35">
      <c r="A63" t="s">
        <v>40</v>
      </c>
      <c r="B63" t="s">
        <v>29</v>
      </c>
      <c r="C63">
        <v>429306503003.52502</v>
      </c>
      <c r="D63">
        <v>429306555819.08099</v>
      </c>
      <c r="E63">
        <f t="shared" si="0"/>
        <v>52815.555969238281</v>
      </c>
      <c r="F63">
        <v>429306470620.047</v>
      </c>
      <c r="G63">
        <f t="shared" si="1"/>
        <v>-32383.47802734375</v>
      </c>
      <c r="H63">
        <v>429306506254.36499</v>
      </c>
      <c r="I63">
        <f t="shared" si="2"/>
        <v>3250.8399658203125</v>
      </c>
      <c r="J63">
        <v>429300497068.43402</v>
      </c>
      <c r="K63">
        <f t="shared" si="3"/>
        <v>-6005935.091003418</v>
      </c>
      <c r="L63">
        <v>429308050482.29401</v>
      </c>
      <c r="M63">
        <f t="shared" si="4"/>
        <v>1547478.7689819336</v>
      </c>
      <c r="N63">
        <v>429272720322.01898</v>
      </c>
      <c r="O63">
        <f t="shared" si="5"/>
        <v>-33782681.50604248</v>
      </c>
      <c r="P63">
        <v>429182755533.84302</v>
      </c>
      <c r="Q63">
        <f t="shared" si="6"/>
        <v>-123747469.68200684</v>
      </c>
      <c r="R63">
        <v>429189759184.74103</v>
      </c>
      <c r="S63">
        <f t="shared" si="7"/>
        <v>-116743818.78399658</v>
      </c>
      <c r="T63">
        <f t="shared" si="8"/>
        <v>-278708743.37615967</v>
      </c>
      <c r="W63" t="s">
        <v>31</v>
      </c>
      <c r="X63">
        <f>(E65/C65)*100</f>
        <v>3.0466879061906513E-3</v>
      </c>
      <c r="Y63">
        <f>(G65/C65)*100</f>
        <v>2.1202628853162477E-8</v>
      </c>
      <c r="Z63">
        <f>(I65/C65)*100</f>
        <v>1.8752603658328187E-4</v>
      </c>
      <c r="AA63">
        <f>(K65/C65)*100</f>
        <v>1.105442049200235E-4</v>
      </c>
      <c r="AB63">
        <f>(M65/C65)*100</f>
        <v>1.2510816423274436E-3</v>
      </c>
      <c r="AC63">
        <f>(O65/C65)*100</f>
        <v>-9.8565333597056496E-3</v>
      </c>
      <c r="AD63">
        <f>(Q65/C65)*100</f>
        <v>-2.98446419789547E-2</v>
      </c>
      <c r="AE63">
        <f>(S65/C65)*100</f>
        <v>-6.3968941394260622E-5</v>
      </c>
    </row>
    <row r="64" spans="1:31" x14ac:dyDescent="0.35">
      <c r="A64" t="s">
        <v>40</v>
      </c>
      <c r="B64" t="s">
        <v>30</v>
      </c>
      <c r="C64">
        <v>882026447.856148</v>
      </c>
      <c r="D64">
        <v>882026537.38974798</v>
      </c>
      <c r="E64">
        <f t="shared" si="0"/>
        <v>89.533599972724915</v>
      </c>
      <c r="F64">
        <v>882026627.94763899</v>
      </c>
      <c r="G64">
        <f t="shared" si="1"/>
        <v>180.09149098396301</v>
      </c>
      <c r="H64">
        <v>882026453.36701095</v>
      </c>
      <c r="I64">
        <f t="shared" si="2"/>
        <v>5.5108629465103149</v>
      </c>
      <c r="J64">
        <v>882015179.47347796</v>
      </c>
      <c r="K64">
        <f t="shared" si="3"/>
        <v>-11268.382670044899</v>
      </c>
      <c r="L64">
        <v>882028146.70056701</v>
      </c>
      <c r="M64">
        <f t="shared" si="4"/>
        <v>1698.844419002533</v>
      </c>
      <c r="N64">
        <v>881898450.66877604</v>
      </c>
      <c r="O64">
        <f t="shared" si="5"/>
        <v>-127997.18737196922</v>
      </c>
      <c r="P64">
        <v>881723321.33340096</v>
      </c>
      <c r="Q64">
        <f t="shared" si="6"/>
        <v>-303126.52274703979</v>
      </c>
      <c r="R64">
        <v>882026002.00890505</v>
      </c>
      <c r="S64">
        <f t="shared" si="7"/>
        <v>-445.84724295139313</v>
      </c>
      <c r="T64">
        <f t="shared" si="8"/>
        <v>-440863.95965909958</v>
      </c>
      <c r="W64" t="s">
        <v>32</v>
      </c>
      <c r="X64">
        <f>(E66/C66)*100</f>
        <v>8.1844966614360762E-5</v>
      </c>
      <c r="Y64">
        <f>(G66/C66)*100</f>
        <v>7.7928485299179006E-8</v>
      </c>
      <c r="Z64">
        <f>(I66/C66)*100</f>
        <v>5.0376221424871387E-6</v>
      </c>
      <c r="AA64">
        <f>(K66/C66)*100</f>
        <v>-6.362195711282064E-4</v>
      </c>
      <c r="AB64">
        <f>(M66/C66)*100</f>
        <v>1.7688068058901722E-3</v>
      </c>
      <c r="AC64">
        <f>(O66/C66)*100</f>
        <v>-1.1377627151626116E-2</v>
      </c>
      <c r="AD64">
        <f>(Q66/C66)*100</f>
        <v>-4.6011182524243181E-2</v>
      </c>
      <c r="AE64">
        <f>(S66/C66)*100</f>
        <v>-1.1195936675767739E-4</v>
      </c>
    </row>
    <row r="65" spans="1:31" x14ac:dyDescent="0.35">
      <c r="A65" t="s">
        <v>40</v>
      </c>
      <c r="B65" t="s">
        <v>31</v>
      </c>
      <c r="C65">
        <v>7225422712.7290802</v>
      </c>
      <c r="D65">
        <v>7225642848.8090401</v>
      </c>
      <c r="E65">
        <f t="shared" si="0"/>
        <v>220136.07995986938</v>
      </c>
      <c r="F65">
        <v>7225422714.2610598</v>
      </c>
      <c r="G65">
        <f t="shared" si="1"/>
        <v>1.5319795608520508</v>
      </c>
      <c r="H65">
        <v>7225436262.2779198</v>
      </c>
      <c r="I65">
        <f t="shared" si="2"/>
        <v>13549.548839569092</v>
      </c>
      <c r="J65">
        <v>7225430700.0151701</v>
      </c>
      <c r="K65">
        <f t="shared" si="3"/>
        <v>7987.2860898971558</v>
      </c>
      <c r="L65">
        <v>7225513108.6662197</v>
      </c>
      <c r="M65">
        <f t="shared" si="4"/>
        <v>90395.937139511108</v>
      </c>
      <c r="N65">
        <v>7224710536.5290203</v>
      </c>
      <c r="O65">
        <f t="shared" si="5"/>
        <v>-712176.20005989075</v>
      </c>
      <c r="P65">
        <v>7223266311.1890001</v>
      </c>
      <c r="Q65">
        <f t="shared" si="6"/>
        <v>-2156401.5400800705</v>
      </c>
      <c r="R65">
        <v>7225418090.7026596</v>
      </c>
      <c r="S65">
        <f t="shared" si="7"/>
        <v>-4622.0264205932617</v>
      </c>
      <c r="T65">
        <f t="shared" si="8"/>
        <v>-2541129.3825521469</v>
      </c>
      <c r="W65" t="s">
        <v>51</v>
      </c>
      <c r="X65">
        <f>(E67/C67)*100</f>
        <v>1.1561435497841123E-6</v>
      </c>
      <c r="Y65">
        <f>(G67/C67)*100</f>
        <v>3.2086288826915447E-9</v>
      </c>
      <c r="Z65">
        <f>(I67/C67)*100</f>
        <v>7.1161834317669217E-8</v>
      </c>
      <c r="AA65">
        <f>(K67/C67)*100</f>
        <v>-2.4092716002437412E-4</v>
      </c>
      <c r="AB65">
        <f>(M67/C67)*100</f>
        <v>4.6550918432342419E-5</v>
      </c>
      <c r="AC65">
        <f>(O67/C67)*100</f>
        <v>-7.9806997172823671E-4</v>
      </c>
      <c r="AD65">
        <f>(Q67/C67)*100</f>
        <v>-3.6605982487803671E-3</v>
      </c>
      <c r="AE65">
        <f>(S67/C67)*100</f>
        <v>-9.0792366283865432E-6</v>
      </c>
    </row>
    <row r="66" spans="1:31" x14ac:dyDescent="0.35">
      <c r="A66" t="s">
        <v>40</v>
      </c>
      <c r="B66" t="s">
        <v>32</v>
      </c>
      <c r="C66">
        <v>26607984095.936001</v>
      </c>
      <c r="D66">
        <v>26608005873.231701</v>
      </c>
      <c r="E66">
        <f t="shared" si="0"/>
        <v>21777.295700073242</v>
      </c>
      <c r="F66">
        <v>26607984116.6712</v>
      </c>
      <c r="G66">
        <f t="shared" si="1"/>
        <v>20.735198974609375</v>
      </c>
      <c r="H66">
        <v>26607985436.345699</v>
      </c>
      <c r="I66">
        <f t="shared" si="2"/>
        <v>1340.4096984863281</v>
      </c>
      <c r="J66">
        <v>26607814810.7337</v>
      </c>
      <c r="K66">
        <f t="shared" si="3"/>
        <v>-169285.20230102539</v>
      </c>
      <c r="L66">
        <v>26608454739.7696</v>
      </c>
      <c r="M66">
        <f t="shared" si="4"/>
        <v>470643.83359909058</v>
      </c>
      <c r="N66">
        <v>26604956738.713001</v>
      </c>
      <c r="O66">
        <f t="shared" si="5"/>
        <v>-3027357.2229995728</v>
      </c>
      <c r="P66">
        <v>26595741447.807598</v>
      </c>
      <c r="Q66">
        <f t="shared" si="6"/>
        <v>-12242648.12840271</v>
      </c>
      <c r="R66">
        <v>26607954305.8055</v>
      </c>
      <c r="S66">
        <f t="shared" si="7"/>
        <v>-29790.130500793457</v>
      </c>
      <c r="T66">
        <f t="shared" si="8"/>
        <v>-14975298.410007477</v>
      </c>
      <c r="W66" t="s">
        <v>34</v>
      </c>
      <c r="X66">
        <f t="shared" ref="X66:X72" si="33">(E69/C69)*100</f>
        <v>5.0381240641560092E-6</v>
      </c>
      <c r="Y66">
        <f t="shared" ref="Y66:Y72" si="34">(G69/C69)*100</f>
        <v>3.008198093992016E-8</v>
      </c>
      <c r="Z66">
        <f t="shared" ref="Z66:Z72" si="35">(I69/C69)*100</f>
        <v>3.1010028848922377E-7</v>
      </c>
      <c r="AA66">
        <f t="shared" ref="AA66:AA72" si="36">(K69/C69)*100</f>
        <v>-4.6569295801457026E-4</v>
      </c>
      <c r="AB66">
        <f t="shared" ref="AB66:AB72" si="37">(M69/C69)*100</f>
        <v>9.3026086547228883E-5</v>
      </c>
      <c r="AC66">
        <f t="shared" ref="AC66:AC72" si="38">(O69/C69)*100</f>
        <v>-4.3940042085183944E-3</v>
      </c>
      <c r="AD66">
        <f t="shared" ref="AD66:AD72" si="39">(Q69/C69)*100</f>
        <v>-1.1342720517405196E-2</v>
      </c>
      <c r="AE66">
        <f t="shared" ref="AE66:AE72" si="40">(S69/C69)*100</f>
        <v>-5.3841049403934382E-5</v>
      </c>
    </row>
    <row r="67" spans="1:31" x14ac:dyDescent="0.35">
      <c r="A67" t="s">
        <v>40</v>
      </c>
      <c r="B67" t="s">
        <v>51</v>
      </c>
      <c r="C67">
        <v>16346542787.1017</v>
      </c>
      <c r="D67">
        <v>16346542976.0912</v>
      </c>
      <c r="E67">
        <f t="shared" ref="E67:E75" si="41">D67-C67</f>
        <v>188.98950004577637</v>
      </c>
      <c r="F67">
        <v>16346542787.6262</v>
      </c>
      <c r="G67">
        <f t="shared" ref="G67:G75" si="42">F67-C67</f>
        <v>0.52449989318847656</v>
      </c>
      <c r="H67">
        <v>16346542798.7342</v>
      </c>
      <c r="I67">
        <f t="shared" ref="I67:I75" si="43">H67-C67</f>
        <v>11.632499694824219</v>
      </c>
      <c r="J67">
        <v>16346503403.840401</v>
      </c>
      <c r="K67">
        <f t="shared" ref="K67:K75" si="44">J67-C67</f>
        <v>-39383.261299133301</v>
      </c>
      <c r="L67">
        <v>16346550396.567499</v>
      </c>
      <c r="M67">
        <f t="shared" ref="M67:M75" si="45">L67-C67</f>
        <v>7609.465799331665</v>
      </c>
      <c r="N67">
        <v>16346412330.2523</v>
      </c>
      <c r="O67">
        <f t="shared" ref="O67:O75" si="46">N67-C67</f>
        <v>-130456.84939956665</v>
      </c>
      <c r="P67">
        <v>16345944405.842699</v>
      </c>
      <c r="Q67">
        <f t="shared" ref="Q67:Q75" si="47">P67-C67</f>
        <v>-598381.2590007782</v>
      </c>
      <c r="R67">
        <v>16346541302.9604</v>
      </c>
      <c r="S67">
        <f t="shared" ref="S67:S75" si="48">R67-C67</f>
        <v>-1484.141300201416</v>
      </c>
      <c r="T67">
        <f t="shared" ref="T67:T75" si="49">E67+G67+I67+K67+M67+O67+Q67+S67</f>
        <v>-761894.89870071411</v>
      </c>
      <c r="W67" t="s">
        <v>35</v>
      </c>
      <c r="X67">
        <f t="shared" si="33"/>
        <v>2.6930947394690728E-2</v>
      </c>
      <c r="Y67">
        <f t="shared" si="34"/>
        <v>3.0625410496757099E-8</v>
      </c>
      <c r="Z67">
        <f t="shared" si="35"/>
        <v>1.6576209912051952E-3</v>
      </c>
      <c r="AA67">
        <f t="shared" si="36"/>
        <v>4.2393153717939845E-5</v>
      </c>
      <c r="AB67">
        <f t="shared" si="37"/>
        <v>1.0257092420054323E-3</v>
      </c>
      <c r="AC67">
        <f t="shared" si="38"/>
        <v>-2.8751030048277636E-3</v>
      </c>
      <c r="AD67">
        <f t="shared" si="39"/>
        <v>-2.2149858955788609E-2</v>
      </c>
      <c r="AE67">
        <f t="shared" si="40"/>
        <v>-6.0061923704591934E-5</v>
      </c>
    </row>
    <row r="68" spans="1:31" x14ac:dyDescent="0.35">
      <c r="A68" t="s">
        <v>40</v>
      </c>
      <c r="B68" t="s">
        <v>33</v>
      </c>
      <c r="C68">
        <v>0</v>
      </c>
      <c r="D68">
        <v>0</v>
      </c>
      <c r="E68">
        <f t="shared" si="41"/>
        <v>0</v>
      </c>
      <c r="F68">
        <v>0</v>
      </c>
      <c r="G68">
        <f t="shared" si="42"/>
        <v>0</v>
      </c>
      <c r="H68">
        <v>0</v>
      </c>
      <c r="I68">
        <f t="shared" si="43"/>
        <v>0</v>
      </c>
      <c r="J68">
        <v>0</v>
      </c>
      <c r="K68">
        <f t="shared" si="44"/>
        <v>0</v>
      </c>
      <c r="L68">
        <v>0</v>
      </c>
      <c r="M68">
        <f t="shared" si="45"/>
        <v>0</v>
      </c>
      <c r="N68">
        <v>0</v>
      </c>
      <c r="O68">
        <f t="shared" si="46"/>
        <v>0</v>
      </c>
      <c r="P68">
        <v>0</v>
      </c>
      <c r="Q68">
        <f t="shared" si="47"/>
        <v>0</v>
      </c>
      <c r="R68">
        <v>0</v>
      </c>
      <c r="S68">
        <f t="shared" si="48"/>
        <v>0</v>
      </c>
      <c r="T68">
        <f t="shared" si="49"/>
        <v>0</v>
      </c>
      <c r="W68" t="s">
        <v>52</v>
      </c>
      <c r="X68">
        <f t="shared" si="33"/>
        <v>1.4492340692450645E-3</v>
      </c>
      <c r="Y68">
        <f t="shared" si="34"/>
        <v>1.3644402712489303E-8</v>
      </c>
      <c r="Z68">
        <f t="shared" si="35"/>
        <v>8.9201496229893861E-5</v>
      </c>
      <c r="AA68">
        <f t="shared" si="36"/>
        <v>9.753961150501346E-3</v>
      </c>
      <c r="AB68">
        <f t="shared" si="37"/>
        <v>0.93659637486226033</v>
      </c>
      <c r="AC68">
        <f t="shared" si="38"/>
        <v>-5.1411839709637489E-2</v>
      </c>
      <c r="AD68">
        <f t="shared" si="39"/>
        <v>-0.32394538313599808</v>
      </c>
      <c r="AE68">
        <f t="shared" si="40"/>
        <v>-4.2870138991958508E-5</v>
      </c>
    </row>
    <row r="69" spans="1:31" x14ac:dyDescent="0.35">
      <c r="A69" t="s">
        <v>40</v>
      </c>
      <c r="B69" t="s">
        <v>34</v>
      </c>
      <c r="C69">
        <v>111987317614.89</v>
      </c>
      <c r="D69">
        <v>111987323256.95</v>
      </c>
      <c r="E69">
        <f t="shared" si="41"/>
        <v>5642.0599975585938</v>
      </c>
      <c r="F69">
        <v>111987317648.578</v>
      </c>
      <c r="G69">
        <f t="shared" si="42"/>
        <v>33.688003540039063</v>
      </c>
      <c r="H69">
        <v>111987317962.16299</v>
      </c>
      <c r="I69">
        <f t="shared" si="43"/>
        <v>347.27299499511719</v>
      </c>
      <c r="J69">
        <v>111986796097.838</v>
      </c>
      <c r="K69">
        <f t="shared" si="44"/>
        <v>-521517.05200195313</v>
      </c>
      <c r="L69">
        <v>111987421792.30901</v>
      </c>
      <c r="M69">
        <f t="shared" si="45"/>
        <v>104177.41900634766</v>
      </c>
      <c r="N69">
        <v>111982396887.44099</v>
      </c>
      <c r="O69">
        <f t="shared" si="46"/>
        <v>-4920727.449005127</v>
      </c>
      <c r="P69">
        <v>111974615206.438</v>
      </c>
      <c r="Q69">
        <f t="shared" si="47"/>
        <v>-12702408.45199585</v>
      </c>
      <c r="R69">
        <v>111987257319.743</v>
      </c>
      <c r="S69">
        <f t="shared" si="48"/>
        <v>-60295.147003173828</v>
      </c>
      <c r="T69">
        <f t="shared" si="49"/>
        <v>-18094747.660003662</v>
      </c>
      <c r="W69" t="s">
        <v>36</v>
      </c>
      <c r="X69">
        <f t="shared" si="33"/>
        <v>2.6960851030431068E-2</v>
      </c>
      <c r="Y69">
        <f t="shared" si="34"/>
        <v>3.064118340494325E-8</v>
      </c>
      <c r="Z69">
        <f t="shared" si="35"/>
        <v>1.6594615833728649E-3</v>
      </c>
      <c r="AA69">
        <f t="shared" si="36"/>
        <v>4.274576266724959E-5</v>
      </c>
      <c r="AB69">
        <f t="shared" si="37"/>
        <v>1.026354686457928E-3</v>
      </c>
      <c r="AC69">
        <f t="shared" si="38"/>
        <v>-2.8731016182891784E-3</v>
      </c>
      <c r="AD69">
        <f t="shared" si="39"/>
        <v>-2.2161514193951234E-2</v>
      </c>
      <c r="AE69">
        <f t="shared" si="40"/>
        <v>-6.0056253636296999E-5</v>
      </c>
    </row>
    <row r="70" spans="1:31" x14ac:dyDescent="0.35">
      <c r="A70" t="s">
        <v>40</v>
      </c>
      <c r="B70" t="s">
        <v>35</v>
      </c>
      <c r="C70">
        <v>39481271.223673299</v>
      </c>
      <c r="D70">
        <v>39491903.904057302</v>
      </c>
      <c r="E70">
        <f t="shared" si="41"/>
        <v>10632.680384002626</v>
      </c>
      <c r="F70">
        <v>39481271.2357646</v>
      </c>
      <c r="G70">
        <f t="shared" si="42"/>
        <v>1.2091301381587982E-2</v>
      </c>
      <c r="H70">
        <v>39481925.673512697</v>
      </c>
      <c r="I70">
        <f t="shared" si="43"/>
        <v>654.44983939826488</v>
      </c>
      <c r="J70">
        <v>39481287.961029299</v>
      </c>
      <c r="K70">
        <f t="shared" si="44"/>
        <v>16.737355999648571</v>
      </c>
      <c r="L70">
        <v>39481676.186721101</v>
      </c>
      <c r="M70">
        <f t="shared" si="45"/>
        <v>404.96304780244827</v>
      </c>
      <c r="N70">
        <v>39480136.096458003</v>
      </c>
      <c r="O70">
        <f t="shared" si="46"/>
        <v>-1135.12721529603</v>
      </c>
      <c r="P70">
        <v>39472526.177783303</v>
      </c>
      <c r="Q70">
        <f t="shared" si="47"/>
        <v>-8745.0458899959922</v>
      </c>
      <c r="R70">
        <v>39481247.510462299</v>
      </c>
      <c r="S70">
        <f t="shared" si="48"/>
        <v>-23.713210999965668</v>
      </c>
      <c r="T70">
        <f t="shared" si="49"/>
        <v>1804.9564022123814</v>
      </c>
      <c r="W70" t="s">
        <v>37</v>
      </c>
      <c r="X70">
        <f t="shared" si="33"/>
        <v>3.5506458612929678E-3</v>
      </c>
      <c r="Y70">
        <f t="shared" si="34"/>
        <v>1.6200307636755676E-8</v>
      </c>
      <c r="Z70">
        <f t="shared" si="35"/>
        <v>2.1854504460496117E-4</v>
      </c>
      <c r="AA70">
        <f t="shared" si="36"/>
        <v>1.4639097592572006E-2</v>
      </c>
      <c r="AB70">
        <f t="shared" si="37"/>
        <v>3.2918431215434078E-2</v>
      </c>
      <c r="AC70">
        <f t="shared" si="38"/>
        <v>-5.6730358119384469E-2</v>
      </c>
      <c r="AD70">
        <f t="shared" si="39"/>
        <v>-0.33145988563641926</v>
      </c>
      <c r="AE70">
        <f t="shared" si="40"/>
        <v>-4.4415922981792165E-5</v>
      </c>
    </row>
    <row r="71" spans="1:31" x14ac:dyDescent="0.35">
      <c r="A71" t="s">
        <v>40</v>
      </c>
      <c r="B71" t="s">
        <v>52</v>
      </c>
      <c r="C71">
        <v>129635511.60280301</v>
      </c>
      <c r="D71">
        <v>129637390.32480299</v>
      </c>
      <c r="E71">
        <f t="shared" si="41"/>
        <v>1878.7219999879599</v>
      </c>
      <c r="F71">
        <v>129635511.620491</v>
      </c>
      <c r="G71">
        <f t="shared" si="42"/>
        <v>1.7687991261482239E-2</v>
      </c>
      <c r="H71">
        <v>129635627.239619</v>
      </c>
      <c r="I71">
        <f t="shared" si="43"/>
        <v>115.63681599497795</v>
      </c>
      <c r="J71">
        <v>129648156.200242</v>
      </c>
      <c r="K71">
        <f t="shared" si="44"/>
        <v>12644.59743899107</v>
      </c>
      <c r="L71">
        <v>130849673.105009</v>
      </c>
      <c r="M71">
        <f t="shared" si="45"/>
        <v>1214161.5022059977</v>
      </c>
      <c r="N71">
        <v>129568863.60137101</v>
      </c>
      <c r="O71">
        <f t="shared" si="46"/>
        <v>-66648.001432001591</v>
      </c>
      <c r="P71">
        <v>129215563.348061</v>
      </c>
      <c r="Q71">
        <f t="shared" si="47"/>
        <v>-419948.25474201143</v>
      </c>
      <c r="R71">
        <v>129635456.027879</v>
      </c>
      <c r="S71">
        <f t="shared" si="48"/>
        <v>-55.574924007058144</v>
      </c>
      <c r="T71">
        <f t="shared" si="49"/>
        <v>742148.6450509429</v>
      </c>
      <c r="W71" t="s">
        <v>38</v>
      </c>
      <c r="X71">
        <f t="shared" si="33"/>
        <v>7.068882476433606E-4</v>
      </c>
      <c r="Y71">
        <f t="shared" si="34"/>
        <v>1.2404457161920476E-8</v>
      </c>
      <c r="Z71">
        <f t="shared" si="35"/>
        <v>4.3509527343097148E-5</v>
      </c>
      <c r="AA71">
        <f t="shared" si="36"/>
        <v>6.4270592770407876E-3</v>
      </c>
      <c r="AB71">
        <f t="shared" si="37"/>
        <v>9.9597866021077126E-3</v>
      </c>
      <c r="AC71">
        <f t="shared" si="38"/>
        <v>-5.0789984605705829E-2</v>
      </c>
      <c r="AD71">
        <f t="shared" si="39"/>
        <v>-0.32058651566969371</v>
      </c>
      <c r="AE71">
        <f t="shared" si="40"/>
        <v>-4.1011704640234241E-5</v>
      </c>
    </row>
    <row r="72" spans="1:31" x14ac:dyDescent="0.35">
      <c r="A72" t="s">
        <v>40</v>
      </c>
      <c r="B72" t="s">
        <v>36</v>
      </c>
      <c r="C72">
        <v>1673760614.79212</v>
      </c>
      <c r="D72">
        <v>1674211874.8980801</v>
      </c>
      <c r="E72">
        <f t="shared" si="41"/>
        <v>451260.10596013069</v>
      </c>
      <c r="F72">
        <v>1673760615.30498</v>
      </c>
      <c r="G72">
        <f t="shared" si="42"/>
        <v>0.51286005973815918</v>
      </c>
      <c r="H72">
        <v>1673788390.2065201</v>
      </c>
      <c r="I72">
        <f t="shared" si="43"/>
        <v>27775.414400100708</v>
      </c>
      <c r="J72">
        <v>1673761330.25386</v>
      </c>
      <c r="K72">
        <f t="shared" si="44"/>
        <v>715.46174001693726</v>
      </c>
      <c r="L72">
        <v>1673777793.51263</v>
      </c>
      <c r="M72">
        <f t="shared" si="45"/>
        <v>17178.720510005951</v>
      </c>
      <c r="N72">
        <v>1673712525.9488101</v>
      </c>
      <c r="O72">
        <f t="shared" si="46"/>
        <v>-48088.843309879303</v>
      </c>
      <c r="P72">
        <v>1673389684.0959001</v>
      </c>
      <c r="Q72">
        <f t="shared" si="47"/>
        <v>-370930.69621992111</v>
      </c>
      <c r="R72">
        <v>1673759609.5941999</v>
      </c>
      <c r="S72">
        <f t="shared" si="48"/>
        <v>-1005.1979200839996</v>
      </c>
      <c r="T72">
        <f t="shared" si="49"/>
        <v>76905.478020429611</v>
      </c>
      <c r="W72" t="s">
        <v>39</v>
      </c>
      <c r="X72">
        <f t="shared" si="33"/>
        <v>7.0617773178048788E-4</v>
      </c>
      <c r="Y72">
        <f t="shared" si="34"/>
        <v>1.2717579477691839E-8</v>
      </c>
      <c r="Z72">
        <f t="shared" si="35"/>
        <v>4.3465794965627165E-5</v>
      </c>
      <c r="AA72">
        <f t="shared" si="36"/>
        <v>0.1169461776038757</v>
      </c>
      <c r="AB72">
        <f t="shared" si="37"/>
        <v>1.1453579689457854E-2</v>
      </c>
      <c r="AC72">
        <f t="shared" si="38"/>
        <v>-4.9651157761573805E-2</v>
      </c>
      <c r="AD72">
        <f t="shared" si="39"/>
        <v>-0.33398542162354106</v>
      </c>
      <c r="AE72">
        <f t="shared" si="40"/>
        <v>-3.9910268666696884E-5</v>
      </c>
    </row>
    <row r="73" spans="1:31" x14ac:dyDescent="0.35">
      <c r="A73" t="s">
        <v>40</v>
      </c>
      <c r="B73" t="s">
        <v>37</v>
      </c>
      <c r="C73">
        <v>112954635.710482</v>
      </c>
      <c r="D73">
        <v>112958646.32957999</v>
      </c>
      <c r="E73">
        <f t="shared" si="41"/>
        <v>4010.6190979927778</v>
      </c>
      <c r="F73">
        <v>112954635.728781</v>
      </c>
      <c r="G73">
        <f t="shared" si="42"/>
        <v>1.8298998475074768E-2</v>
      </c>
      <c r="H73">
        <v>112954882.567241</v>
      </c>
      <c r="I73">
        <f t="shared" si="43"/>
        <v>246.85675899684429</v>
      </c>
      <c r="J73">
        <v>112971171.24983899</v>
      </c>
      <c r="K73">
        <f t="shared" si="44"/>
        <v>16535.539356991649</v>
      </c>
      <c r="L73">
        <v>112991818.604543</v>
      </c>
      <c r="M73">
        <f t="shared" si="45"/>
        <v>37182.894060999155</v>
      </c>
      <c r="N73">
        <v>112890556.141131</v>
      </c>
      <c r="O73">
        <f t="shared" si="46"/>
        <v>-64079.569351002574</v>
      </c>
      <c r="P73">
        <v>112580236.404135</v>
      </c>
      <c r="Q73">
        <f t="shared" si="47"/>
        <v>-374399.30634699762</v>
      </c>
      <c r="R73">
        <v>112954585.540638</v>
      </c>
      <c r="S73">
        <f t="shared" si="48"/>
        <v>-50.169844001531601</v>
      </c>
      <c r="T73">
        <f t="shared" si="49"/>
        <v>-380553.11796802282</v>
      </c>
    </row>
    <row r="74" spans="1:31" x14ac:dyDescent="0.35">
      <c r="A74" t="s">
        <v>40</v>
      </c>
      <c r="B74" t="s">
        <v>38</v>
      </c>
      <c r="C74">
        <v>26051909069.5163</v>
      </c>
      <c r="D74">
        <v>26052093227.399799</v>
      </c>
      <c r="E74">
        <f t="shared" si="41"/>
        <v>184157.88349914551</v>
      </c>
      <c r="F74">
        <v>26051909072.747898</v>
      </c>
      <c r="G74">
        <f t="shared" si="42"/>
        <v>3.231597900390625</v>
      </c>
      <c r="H74">
        <v>26051920404.5788</v>
      </c>
      <c r="I74">
        <f t="shared" si="43"/>
        <v>11335.0625</v>
      </c>
      <c r="J74">
        <v>26053583441.154999</v>
      </c>
      <c r="K74">
        <f t="shared" si="44"/>
        <v>1674371.6386985779</v>
      </c>
      <c r="L74">
        <v>26054503784.065399</v>
      </c>
      <c r="M74">
        <f t="shared" si="45"/>
        <v>2594714.5490989685</v>
      </c>
      <c r="N74">
        <v>26038677308.9104</v>
      </c>
      <c r="O74">
        <f t="shared" si="46"/>
        <v>-13231760.605899811</v>
      </c>
      <c r="P74">
        <v>25968390161.964901</v>
      </c>
      <c r="Q74">
        <f t="shared" si="47"/>
        <v>-83518907.551399231</v>
      </c>
      <c r="R74">
        <v>26051898385.184299</v>
      </c>
      <c r="S74">
        <f t="shared" si="48"/>
        <v>-10684.332000732422</v>
      </c>
      <c r="T74">
        <f t="shared" si="49"/>
        <v>-92296770.123905182</v>
      </c>
    </row>
    <row r="75" spans="1:31" x14ac:dyDescent="0.35">
      <c r="A75" t="s">
        <v>40</v>
      </c>
      <c r="B75" t="s">
        <v>39</v>
      </c>
      <c r="C75">
        <v>222337914429.09399</v>
      </c>
      <c r="D75">
        <v>222339484529.935</v>
      </c>
      <c r="E75">
        <f t="shared" si="41"/>
        <v>1570100.841003418</v>
      </c>
      <c r="F75">
        <v>222337914457.37</v>
      </c>
      <c r="G75">
        <f t="shared" si="42"/>
        <v>28.2760009765625</v>
      </c>
      <c r="H75">
        <v>222338011070.03601</v>
      </c>
      <c r="I75">
        <f t="shared" si="43"/>
        <v>96640.942016601563</v>
      </c>
      <c r="J75">
        <v>222597930121.383</v>
      </c>
      <c r="K75">
        <f t="shared" si="44"/>
        <v>260015692.28900146</v>
      </c>
      <c r="L75">
        <v>222363380079.30301</v>
      </c>
      <c r="M75">
        <f t="shared" si="45"/>
        <v>25465650.209014893</v>
      </c>
      <c r="N75">
        <v>222227521080.43701</v>
      </c>
      <c r="O75">
        <f t="shared" si="46"/>
        <v>-110393348.65698242</v>
      </c>
      <c r="P75">
        <v>221595338208.159</v>
      </c>
      <c r="Q75">
        <f t="shared" si="47"/>
        <v>-742576220.93499756</v>
      </c>
      <c r="R75">
        <v>222337825693.435</v>
      </c>
      <c r="S75">
        <f t="shared" si="48"/>
        <v>-88735.658996582031</v>
      </c>
      <c r="T75">
        <f t="shared" si="49"/>
        <v>-565910192.69393921</v>
      </c>
    </row>
    <row r="79" spans="1:31" x14ac:dyDescent="0.35">
      <c r="C79" t="s">
        <v>53</v>
      </c>
      <c r="D79" t="s">
        <v>54</v>
      </c>
      <c r="E79" t="s">
        <v>55</v>
      </c>
      <c r="F79" t="s">
        <v>56</v>
      </c>
      <c r="G79" t="s">
        <v>57</v>
      </c>
      <c r="H79" t="s">
        <v>58</v>
      </c>
      <c r="I79" t="s">
        <v>59</v>
      </c>
      <c r="J79" t="s">
        <v>60</v>
      </c>
    </row>
    <row r="80" spans="1:31" x14ac:dyDescent="0.35">
      <c r="B80" t="s">
        <v>5</v>
      </c>
      <c r="C80">
        <v>21755.769042968699</v>
      </c>
      <c r="D80">
        <v>37.8699951171875</v>
      </c>
      <c r="E80">
        <v>1339.0849609375</v>
      </c>
      <c r="F80">
        <v>-2346416.1340332031</v>
      </c>
      <c r="G80">
        <v>249256.66296386719</v>
      </c>
      <c r="H80">
        <v>-52622386.614990234</v>
      </c>
      <c r="I80">
        <v>-58574777.161987305</v>
      </c>
      <c r="J80">
        <v>-172772.89001464844</v>
      </c>
    </row>
    <row r="81" spans="2:10" x14ac:dyDescent="0.35">
      <c r="B81" t="s">
        <v>7</v>
      </c>
      <c r="C81">
        <v>119191.84997558594</v>
      </c>
      <c r="D81">
        <v>186.14398193359375</v>
      </c>
      <c r="E81">
        <v>7336.3519897460938</v>
      </c>
      <c r="F81">
        <v>-2921577.6480102539</v>
      </c>
      <c r="G81">
        <v>305822.05798339844</v>
      </c>
      <c r="H81">
        <v>-17550972.326019287</v>
      </c>
      <c r="I81">
        <v>-49699909.632019043</v>
      </c>
      <c r="J81">
        <v>-4621669.8200073242</v>
      </c>
    </row>
    <row r="82" spans="2:10" x14ac:dyDescent="0.35">
      <c r="B82" t="s">
        <v>8</v>
      </c>
      <c r="C82">
        <v>13334.610015869141</v>
      </c>
      <c r="D82">
        <v>15.62701416015625</v>
      </c>
      <c r="E82">
        <v>820.75601196289063</v>
      </c>
      <c r="F82">
        <v>-1508195.5249938965</v>
      </c>
      <c r="G82">
        <v>172040.08401489258</v>
      </c>
      <c r="H82">
        <v>-16035732.709991455</v>
      </c>
      <c r="I82">
        <v>-28913368.91998291</v>
      </c>
      <c r="J82">
        <v>-202910.27200317383</v>
      </c>
    </row>
    <row r="83" spans="2:10" x14ac:dyDescent="0.35">
      <c r="B83" t="s">
        <v>9</v>
      </c>
      <c r="C83">
        <v>5.4166219979524612</v>
      </c>
      <c r="D83">
        <v>8.1100016832351685E-3</v>
      </c>
      <c r="E83">
        <v>0.3333979994058609</v>
      </c>
      <c r="F83">
        <v>-563.59597799181938</v>
      </c>
      <c r="G83">
        <v>71.848138004541397</v>
      </c>
      <c r="H83">
        <v>-6085.1193609982729</v>
      </c>
      <c r="I83">
        <v>-10980.045804992318</v>
      </c>
      <c r="J83">
        <v>-74.54373499751091</v>
      </c>
    </row>
    <row r="84" spans="2:10" x14ac:dyDescent="0.35">
      <c r="B84" t="s">
        <v>48</v>
      </c>
      <c r="C84">
        <v>1373.2653999328613</v>
      </c>
      <c r="D84">
        <v>0.87830066680908203</v>
      </c>
      <c r="E84">
        <v>84.52556037902832</v>
      </c>
      <c r="F84">
        <v>-113269.18640995026</v>
      </c>
      <c r="G84">
        <v>10500.247119903564</v>
      </c>
      <c r="H84">
        <v>-48422845.589039803</v>
      </c>
      <c r="I84">
        <v>-562054.31997966766</v>
      </c>
      <c r="J84">
        <v>-2550.9565401077271</v>
      </c>
    </row>
    <row r="85" spans="2:10" x14ac:dyDescent="0.35">
      <c r="B85" t="s">
        <v>11</v>
      </c>
      <c r="C85">
        <v>16.698884010314941</v>
      </c>
      <c r="D85">
        <v>1.3337999582290649E-2</v>
      </c>
      <c r="E85">
        <v>1.0278289914131165</v>
      </c>
      <c r="F85">
        <v>-1632.8487690091133</v>
      </c>
      <c r="G85">
        <v>138.90464600920677</v>
      </c>
      <c r="H85">
        <v>-298856.77793499827</v>
      </c>
      <c r="I85">
        <v>-15866.236138999462</v>
      </c>
      <c r="J85">
        <v>-105.50807699561119</v>
      </c>
    </row>
    <row r="86" spans="2:10" x14ac:dyDescent="0.35">
      <c r="B86" t="s">
        <v>49</v>
      </c>
      <c r="C86">
        <v>222.72360992431641</v>
      </c>
      <c r="D86">
        <v>0.80263996124267578</v>
      </c>
      <c r="E86">
        <v>13.708809852600098</v>
      </c>
      <c r="F86">
        <v>-54182.570240020752</v>
      </c>
      <c r="G86">
        <v>2132.7612495422363</v>
      </c>
      <c r="H86">
        <v>-426341.12664031982</v>
      </c>
      <c r="I86">
        <v>-613186.64183044434</v>
      </c>
      <c r="J86">
        <v>-3470.8155698776245</v>
      </c>
    </row>
    <row r="87" spans="2:10" x14ac:dyDescent="0.35">
      <c r="B87" t="s">
        <v>14</v>
      </c>
      <c r="C87">
        <v>226.89564037322998</v>
      </c>
      <c r="D87">
        <v>0.64631032943725586</v>
      </c>
      <c r="E87">
        <v>13.96560001373291</v>
      </c>
      <c r="F87">
        <v>-28806.351289749146</v>
      </c>
      <c r="G87">
        <v>4346.8608703613281</v>
      </c>
      <c r="H87">
        <v>-6787516.6617996693</v>
      </c>
      <c r="I87">
        <v>-435217.54074954987</v>
      </c>
      <c r="J87">
        <v>-1555.0800099372864</v>
      </c>
    </row>
    <row r="88" spans="2:10" x14ac:dyDescent="0.35">
      <c r="B88" t="s">
        <v>15</v>
      </c>
      <c r="C88">
        <v>1431.1045513153076</v>
      </c>
      <c r="D88">
        <v>3.0040607452392578</v>
      </c>
      <c r="E88">
        <v>88.085611343383789</v>
      </c>
      <c r="F88">
        <v>-65452.94367980957</v>
      </c>
      <c r="G88">
        <v>8891.0284214019775</v>
      </c>
      <c r="H88">
        <v>-792704.45580863953</v>
      </c>
      <c r="I88">
        <v>-2130067.1068000793</v>
      </c>
      <c r="J88">
        <v>-5019.1286201477051</v>
      </c>
    </row>
    <row r="89" spans="2:10" x14ac:dyDescent="0.35">
      <c r="B89" t="s">
        <v>16</v>
      </c>
      <c r="C89">
        <v>5.6028600037097931</v>
      </c>
      <c r="D89">
        <v>8.3880126476287842E-3</v>
      </c>
      <c r="E89">
        <v>0.34486100077629089</v>
      </c>
      <c r="F89">
        <v>-582.97394499182701</v>
      </c>
      <c r="G89">
        <v>74.318473011255264</v>
      </c>
      <c r="H89">
        <v>-6294.3423659950495</v>
      </c>
      <c r="I89">
        <v>-11357.569733992219</v>
      </c>
      <c r="J89">
        <v>-77.106751993298531</v>
      </c>
    </row>
    <row r="90" spans="2:10" x14ac:dyDescent="0.35">
      <c r="B90" t="s">
        <v>17</v>
      </c>
      <c r="C90">
        <v>7275.718505859375</v>
      </c>
      <c r="D90">
        <v>9.9470977783203125</v>
      </c>
      <c r="E90">
        <v>447.82620239257813</v>
      </c>
      <c r="F90">
        <v>-170698778.21688843</v>
      </c>
      <c r="G90">
        <v>88220.26921081543</v>
      </c>
      <c r="H90">
        <v>-3181162.6263885498</v>
      </c>
      <c r="I90">
        <v>-9980511.5564880371</v>
      </c>
      <c r="J90">
        <v>-34759.696899414063</v>
      </c>
    </row>
    <row r="91" spans="2:10" x14ac:dyDescent="0.35">
      <c r="B91" t="s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2:10" x14ac:dyDescent="0.35">
      <c r="B92" t="s">
        <v>19</v>
      </c>
      <c r="C92">
        <v>5858.7052001953125</v>
      </c>
      <c r="D92">
        <v>3.3736000061035156</v>
      </c>
      <c r="E92">
        <v>360.6078987121582</v>
      </c>
      <c r="F92">
        <v>-636595.12370300293</v>
      </c>
      <c r="G92">
        <v>57745.465000152588</v>
      </c>
      <c r="H92">
        <v>-97888725.139202118</v>
      </c>
      <c r="I92">
        <v>-1387893448.5356026</v>
      </c>
      <c r="J92">
        <v>-25438.280200958252</v>
      </c>
    </row>
    <row r="93" spans="2:10" x14ac:dyDescent="0.35">
      <c r="B93" t="s">
        <v>20</v>
      </c>
      <c r="C93">
        <v>1894.1797199249268</v>
      </c>
      <c r="D93">
        <v>0.541259765625</v>
      </c>
      <c r="E93">
        <v>116.58825016021729</v>
      </c>
      <c r="F93">
        <v>-128637.16254043579</v>
      </c>
      <c r="G93">
        <v>22717.394209861755</v>
      </c>
      <c r="H93">
        <v>58945245.935850143</v>
      </c>
      <c r="I93">
        <v>20167345.129570007</v>
      </c>
      <c r="J93">
        <v>-8315.0874500274658</v>
      </c>
    </row>
    <row r="94" spans="2:10" x14ac:dyDescent="0.35">
      <c r="B94" t="s">
        <v>50</v>
      </c>
      <c r="C94">
        <v>1957.3533601760864</v>
      </c>
      <c r="D94">
        <v>0.60690021514892578</v>
      </c>
      <c r="E94">
        <v>120.47664022445679</v>
      </c>
      <c r="F94">
        <v>-42907.687839984894</v>
      </c>
      <c r="G94">
        <v>7370.2238001823425</v>
      </c>
      <c r="H94">
        <v>-1070895.7183899879</v>
      </c>
      <c r="I94">
        <v>-5559730.2484202385</v>
      </c>
      <c r="J94">
        <v>-4298.8049898147583</v>
      </c>
    </row>
    <row r="95" spans="2:10" x14ac:dyDescent="0.35">
      <c r="B95" t="s">
        <v>23</v>
      </c>
      <c r="C95">
        <v>202.24068069458008</v>
      </c>
      <c r="D95">
        <v>0.29322052001953125</v>
      </c>
      <c r="E95">
        <v>12.448080062866211</v>
      </c>
      <c r="F95">
        <v>-20480.317359924316</v>
      </c>
      <c r="G95">
        <v>2605.1850605010986</v>
      </c>
      <c r="H95">
        <v>-257854.95187950134</v>
      </c>
      <c r="I95">
        <v>-396648.0310792923</v>
      </c>
      <c r="J95">
        <v>-2688.8962497711182</v>
      </c>
    </row>
    <row r="96" spans="2:10" x14ac:dyDescent="0.35">
      <c r="B96" t="s">
        <v>24</v>
      </c>
      <c r="C96">
        <v>64.381189823150635</v>
      </c>
      <c r="D96">
        <v>9.3349933624267578E-2</v>
      </c>
      <c r="E96">
        <v>3.9627199172973633</v>
      </c>
      <c r="F96">
        <v>-6519.6925201416016</v>
      </c>
      <c r="G96">
        <v>829.33311986923218</v>
      </c>
      <c r="H96">
        <v>-82085.397979974747</v>
      </c>
      <c r="I96">
        <v>-126268.7074701786</v>
      </c>
      <c r="J96">
        <v>-855.98169016838074</v>
      </c>
    </row>
    <row r="97" spans="2:10" x14ac:dyDescent="0.35">
      <c r="B97" t="s">
        <v>25</v>
      </c>
      <c r="C97">
        <v>24.744906902313232</v>
      </c>
      <c r="D97">
        <v>3.5875916481018066E-2</v>
      </c>
      <c r="E97">
        <v>1.5230679512023926</v>
      </c>
      <c r="F97">
        <v>-2505.8438310623169</v>
      </c>
      <c r="G97">
        <v>318.75418591499329</v>
      </c>
      <c r="H97">
        <v>-31549.522836089134</v>
      </c>
      <c r="I97">
        <v>-48531.377906084061</v>
      </c>
      <c r="J97">
        <v>-328.9965660572052</v>
      </c>
    </row>
    <row r="98" spans="2:10" x14ac:dyDescent="0.35">
      <c r="B98" t="s">
        <v>26</v>
      </c>
      <c r="C98">
        <v>20.915906012058258</v>
      </c>
      <c r="D98">
        <v>3.0324995517730713E-2</v>
      </c>
      <c r="E98">
        <v>1.2873910069465637</v>
      </c>
      <c r="F98">
        <v>-2118.0921419858932</v>
      </c>
      <c r="G98">
        <v>269.43049299716949</v>
      </c>
      <c r="H98">
        <v>-26667.582228004932</v>
      </c>
      <c r="I98">
        <v>-41021.682567954063</v>
      </c>
      <c r="J98">
        <v>-278.08797597885132</v>
      </c>
    </row>
    <row r="99" spans="2:10" x14ac:dyDescent="0.35">
      <c r="B99" t="s">
        <v>27</v>
      </c>
      <c r="C99">
        <v>28916273.779150009</v>
      </c>
      <c r="D99">
        <v>0.53399991989135742</v>
      </c>
      <c r="E99">
        <v>1779819.3916597366</v>
      </c>
      <c r="F99">
        <v>365576.14067983627</v>
      </c>
      <c r="G99">
        <v>14710.725160121918</v>
      </c>
      <c r="H99">
        <v>3772125.3670501709</v>
      </c>
      <c r="I99">
        <v>-396479.41005992889</v>
      </c>
      <c r="J99">
        <v>-1397.2436599731445</v>
      </c>
    </row>
    <row r="100" spans="2:10" x14ac:dyDescent="0.35">
      <c r="B100" t="s">
        <v>29</v>
      </c>
      <c r="C100">
        <v>52815.555969238281</v>
      </c>
      <c r="D100">
        <v>-32383.47802734375</v>
      </c>
      <c r="E100">
        <v>3250.8399658203125</v>
      </c>
      <c r="F100">
        <v>-6005935.091003418</v>
      </c>
      <c r="G100">
        <v>1547478.7689819336</v>
      </c>
      <c r="H100">
        <v>-33782681.50604248</v>
      </c>
      <c r="I100">
        <v>-123747469.68200684</v>
      </c>
      <c r="J100">
        <v>-116743818.78399658</v>
      </c>
    </row>
    <row r="101" spans="2:10" x14ac:dyDescent="0.35">
      <c r="B101" t="s">
        <v>30</v>
      </c>
      <c r="C101">
        <v>89.533599972724915</v>
      </c>
      <c r="D101">
        <v>180.09149098396301</v>
      </c>
      <c r="E101">
        <v>5.5108629465103149</v>
      </c>
      <c r="F101">
        <v>-11268.382670044899</v>
      </c>
      <c r="G101">
        <v>1698.844419002533</v>
      </c>
      <c r="H101">
        <v>-127997.18737196922</v>
      </c>
      <c r="I101">
        <v>-303126.52274703979</v>
      </c>
      <c r="J101">
        <v>-445.84724295139313</v>
      </c>
    </row>
    <row r="102" spans="2:10" x14ac:dyDescent="0.35">
      <c r="B102" t="s">
        <v>31</v>
      </c>
      <c r="C102">
        <v>220136.07995986938</v>
      </c>
      <c r="D102">
        <v>1.5319795608520508</v>
      </c>
      <c r="E102">
        <v>13549.548839569092</v>
      </c>
      <c r="F102">
        <v>7987.2860898971558</v>
      </c>
      <c r="G102">
        <v>90395.937139511108</v>
      </c>
      <c r="H102">
        <v>-712176.20005989075</v>
      </c>
      <c r="I102">
        <v>-2156401.5400800705</v>
      </c>
      <c r="J102">
        <v>-4622.0264205932617</v>
      </c>
    </row>
    <row r="103" spans="2:10" x14ac:dyDescent="0.35">
      <c r="B103" t="s">
        <v>32</v>
      </c>
      <c r="C103">
        <v>21777.295700073242</v>
      </c>
      <c r="D103">
        <v>20.735198974609375</v>
      </c>
      <c r="E103">
        <v>1340.4096984863281</v>
      </c>
      <c r="F103">
        <v>-169285.20230102539</v>
      </c>
      <c r="G103">
        <v>470643.83359909058</v>
      </c>
      <c r="H103">
        <v>-3027357.2229995728</v>
      </c>
      <c r="I103">
        <v>-12242648.12840271</v>
      </c>
      <c r="J103">
        <v>-29790.130500793457</v>
      </c>
    </row>
    <row r="104" spans="2:10" x14ac:dyDescent="0.35">
      <c r="B104" t="s">
        <v>51</v>
      </c>
      <c r="C104">
        <v>188.98950004577637</v>
      </c>
      <c r="D104">
        <v>0.52449989318847656</v>
      </c>
      <c r="E104">
        <v>11.632499694824219</v>
      </c>
      <c r="F104">
        <v>-39383.261299133301</v>
      </c>
      <c r="G104">
        <v>7609.465799331665</v>
      </c>
      <c r="H104">
        <v>-130456.84939956665</v>
      </c>
      <c r="I104">
        <v>-598381.2590007782</v>
      </c>
      <c r="J104">
        <v>-1484.141300201416</v>
      </c>
    </row>
    <row r="105" spans="2:10" x14ac:dyDescent="0.35">
      <c r="B105" t="s">
        <v>34</v>
      </c>
      <c r="C105">
        <v>5642.0599975585938</v>
      </c>
      <c r="D105">
        <v>33.688003540039063</v>
      </c>
      <c r="E105">
        <v>347.27299499511719</v>
      </c>
      <c r="F105">
        <v>-521517.05200195313</v>
      </c>
      <c r="G105">
        <v>104177.41900634766</v>
      </c>
      <c r="H105">
        <v>-4920727.449005127</v>
      </c>
      <c r="I105">
        <v>-12702408.45199585</v>
      </c>
      <c r="J105">
        <v>-60295.147003173828</v>
      </c>
    </row>
    <row r="106" spans="2:10" x14ac:dyDescent="0.35">
      <c r="B106" t="s">
        <v>35</v>
      </c>
      <c r="C106">
        <v>10632.680384002626</v>
      </c>
      <c r="D106">
        <v>1.2091301381587982E-2</v>
      </c>
      <c r="E106">
        <v>654.44983939826488</v>
      </c>
      <c r="F106">
        <v>16.737355999648571</v>
      </c>
      <c r="G106">
        <v>404.96304780244827</v>
      </c>
      <c r="H106">
        <v>-1135.12721529603</v>
      </c>
      <c r="I106">
        <v>-8745.0458899959922</v>
      </c>
      <c r="J106">
        <v>-23.713210999965668</v>
      </c>
    </row>
    <row r="107" spans="2:10" x14ac:dyDescent="0.35">
      <c r="B107" t="s">
        <v>52</v>
      </c>
      <c r="C107">
        <v>1878.7219999879599</v>
      </c>
      <c r="D107">
        <v>1.7687991261482239E-2</v>
      </c>
      <c r="E107">
        <v>115.63681599497795</v>
      </c>
      <c r="F107">
        <v>12644.59743899107</v>
      </c>
      <c r="G107">
        <v>1214161.5022059977</v>
      </c>
      <c r="H107">
        <v>-66648.001432001591</v>
      </c>
      <c r="I107">
        <v>-419948.25474201143</v>
      </c>
      <c r="J107">
        <v>-55.574924007058144</v>
      </c>
    </row>
    <row r="108" spans="2:10" x14ac:dyDescent="0.35">
      <c r="B108" t="s">
        <v>36</v>
      </c>
      <c r="C108">
        <v>451260.10596013069</v>
      </c>
      <c r="D108">
        <v>0.51286005973815918</v>
      </c>
      <c r="E108">
        <v>27775.414400100708</v>
      </c>
      <c r="F108">
        <v>715.46174001693726</v>
      </c>
      <c r="G108">
        <v>17178.720510005951</v>
      </c>
      <c r="H108">
        <v>-48088.843309879303</v>
      </c>
      <c r="I108">
        <v>-370930.69621992111</v>
      </c>
      <c r="J108">
        <v>-1005.1979200839996</v>
      </c>
    </row>
    <row r="109" spans="2:10" x14ac:dyDescent="0.35">
      <c r="B109" t="s">
        <v>37</v>
      </c>
      <c r="C109">
        <v>4010.6190979927778</v>
      </c>
      <c r="D109">
        <v>1.8298998475074768E-2</v>
      </c>
      <c r="E109">
        <v>246.85675899684429</v>
      </c>
      <c r="F109">
        <v>16535.539356991649</v>
      </c>
      <c r="G109">
        <v>37182.894060999155</v>
      </c>
      <c r="H109">
        <v>-64079.569351002574</v>
      </c>
      <c r="I109">
        <v>-374399.30634699762</v>
      </c>
      <c r="J109">
        <v>-50.169844001531601</v>
      </c>
    </row>
    <row r="110" spans="2:10" x14ac:dyDescent="0.35">
      <c r="B110" t="s">
        <v>38</v>
      </c>
      <c r="C110">
        <v>184157.88349914551</v>
      </c>
      <c r="D110">
        <v>3.231597900390625</v>
      </c>
      <c r="E110">
        <v>11335.0625</v>
      </c>
      <c r="F110">
        <v>1674371.6386985779</v>
      </c>
      <c r="G110">
        <v>2594714.5490989685</v>
      </c>
      <c r="H110">
        <v>-13231760.605899811</v>
      </c>
      <c r="I110">
        <v>-83518907.551399231</v>
      </c>
      <c r="J110">
        <v>-10684.332000732422</v>
      </c>
    </row>
    <row r="111" spans="2:10" x14ac:dyDescent="0.35">
      <c r="B111" t="s">
        <v>39</v>
      </c>
      <c r="C111">
        <v>1570100.841003418</v>
      </c>
      <c r="D111">
        <v>28.2760009765625</v>
      </c>
      <c r="E111">
        <v>96640.942016601563</v>
      </c>
      <c r="F111">
        <v>260015692.28900146</v>
      </c>
      <c r="G111">
        <v>25465650.209014893</v>
      </c>
      <c r="H111">
        <v>-110393348.65698242</v>
      </c>
      <c r="I111">
        <v>-742576220.93499756</v>
      </c>
      <c r="J111">
        <v>-88735.658996582031</v>
      </c>
    </row>
    <row r="114" spans="1:10" x14ac:dyDescent="0.35">
      <c r="A114" t="s">
        <v>130</v>
      </c>
      <c r="B114" t="s">
        <v>67</v>
      </c>
      <c r="C114" t="s">
        <v>53</v>
      </c>
      <c r="D114" t="s">
        <v>54</v>
      </c>
      <c r="E114" t="s">
        <v>55</v>
      </c>
      <c r="F114" t="s">
        <v>56</v>
      </c>
      <c r="G114" t="s">
        <v>57</v>
      </c>
      <c r="H114" t="s">
        <v>58</v>
      </c>
      <c r="I114" t="s">
        <v>59</v>
      </c>
      <c r="J114" t="s">
        <v>60</v>
      </c>
    </row>
    <row r="115" spans="1:10" x14ac:dyDescent="0.35">
      <c r="A115" t="s">
        <v>131</v>
      </c>
      <c r="B115">
        <f>SUM(C39:C75)</f>
        <v>2080756306164.3357</v>
      </c>
      <c r="C115">
        <f>SUM(D39:D75)</f>
        <v>2080787919990.658</v>
      </c>
      <c r="D115">
        <f>SUM(F39:F75)</f>
        <v>2080756274309.9556</v>
      </c>
      <c r="E115">
        <f>SUM(H39:H75)</f>
        <v>2080758252020.21</v>
      </c>
      <c r="F115">
        <f>SUM(J39:J75)</f>
        <v>2080833073093.1226</v>
      </c>
      <c r="G115">
        <f>SUM(L39:L75)</f>
        <v>2080788805522.9971</v>
      </c>
      <c r="H115">
        <f>SUM(N39:N75)</f>
        <v>2080407028401.7563</v>
      </c>
      <c r="I115">
        <f>SUM(P39:P75)</f>
        <v>2078252044497.3677</v>
      </c>
      <c r="J115">
        <f>SUM(R39:R75)</f>
        <v>2080634276586.4153</v>
      </c>
    </row>
    <row r="116" spans="1:10" x14ac:dyDescent="0.35">
      <c r="A116" t="s">
        <v>132</v>
      </c>
      <c r="C116">
        <f>C115-$B$115</f>
        <v>31613826.322265625</v>
      </c>
      <c r="D116">
        <f>D115-$B$115</f>
        <v>-31854.380126953125</v>
      </c>
      <c r="E116">
        <f t="shared" ref="E116:J116" si="50">E115-$B$115</f>
        <v>1945855.8742675781</v>
      </c>
      <c r="F116">
        <f>F115-$B$115</f>
        <v>76766928.786865234</v>
      </c>
      <c r="G116">
        <f t="shared" si="50"/>
        <v>32499358.661376953</v>
      </c>
      <c r="H116">
        <f t="shared" si="50"/>
        <v>-349277762.5793457</v>
      </c>
      <c r="I116">
        <f t="shared" si="50"/>
        <v>-2504261666.9680176</v>
      </c>
      <c r="J116">
        <f t="shared" si="50"/>
        <v>-122029577.92041016</v>
      </c>
    </row>
    <row r="117" spans="1:10" x14ac:dyDescent="0.35">
      <c r="A117" t="s">
        <v>133</v>
      </c>
      <c r="C117">
        <f>(C116/$B$115)*100</f>
        <v>1.5193430498616402E-3</v>
      </c>
      <c r="D117">
        <f>(D116/$B$115)*100</f>
        <v>-1.5309039329873981E-6</v>
      </c>
      <c r="E117">
        <f t="shared" ref="E117:J117" si="51">(E116/$B$115)*100</f>
        <v>9.3516759675455074E-5</v>
      </c>
      <c r="F117">
        <f t="shared" si="51"/>
        <v>3.6893762407178439E-3</v>
      </c>
      <c r="G117">
        <f t="shared" si="51"/>
        <v>1.5619012454796421E-3</v>
      </c>
      <c r="H117">
        <f t="shared" si="51"/>
        <v>-1.6786096552709913E-2</v>
      </c>
      <c r="I117">
        <f t="shared" si="51"/>
        <v>-0.12035343396768895</v>
      </c>
      <c r="J117">
        <f t="shared" si="51"/>
        <v>-5.8646741840402911E-3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80E6-B1D9-4EAC-BA5C-AA599153F056}">
  <dimension ref="A1:AQ142"/>
  <sheetViews>
    <sheetView topLeftCell="AA1" zoomScale="55" workbookViewId="0">
      <selection activeCell="AS14" sqref="AO5:AS14"/>
    </sheetView>
  </sheetViews>
  <sheetFormatPr defaultRowHeight="14.5" x14ac:dyDescent="0.35"/>
  <cols>
    <col min="1" max="1" width="39.90625" customWidth="1"/>
    <col min="2" max="2" width="17.08984375" customWidth="1"/>
    <col min="3" max="3" width="8.81640625" bestFit="1" customWidth="1"/>
    <col min="4" max="4" width="12.6328125" bestFit="1" customWidth="1"/>
    <col min="5" max="5" width="14.26953125" customWidth="1"/>
    <col min="6" max="8" width="13.1796875" bestFit="1" customWidth="1"/>
    <col min="9" max="9" width="8.90625" bestFit="1" customWidth="1"/>
    <col min="10" max="10" width="12.54296875" bestFit="1" customWidth="1"/>
    <col min="11" max="12" width="13.1796875" bestFit="1" customWidth="1"/>
    <col min="13" max="15" width="13.26953125" bestFit="1" customWidth="1"/>
    <col min="16" max="16" width="25.6328125" customWidth="1"/>
    <col min="17" max="17" width="13.26953125" bestFit="1" customWidth="1"/>
    <col min="18" max="18" width="9" bestFit="1" customWidth="1"/>
    <col min="19" max="24" width="13.26953125" bestFit="1" customWidth="1"/>
    <col min="25" max="25" width="9" bestFit="1" customWidth="1"/>
    <col min="26" max="28" width="13.26953125" bestFit="1" customWidth="1"/>
    <col min="29" max="29" width="12.7265625" bestFit="1" customWidth="1"/>
    <col min="30" max="30" width="13.26953125" bestFit="1" customWidth="1"/>
    <col min="31" max="31" width="14.1796875" customWidth="1"/>
    <col min="32" max="33" width="12.54296875" bestFit="1" customWidth="1"/>
    <col min="34" max="34" width="8.81640625" bestFit="1" customWidth="1"/>
    <col min="35" max="35" width="12.54296875" bestFit="1" customWidth="1"/>
    <col min="36" max="36" width="8.81640625" bestFit="1" customWidth="1"/>
    <col min="38" max="38" width="12.54296875" bestFit="1" customWidth="1"/>
  </cols>
  <sheetData>
    <row r="1" spans="1:43" x14ac:dyDescent="0.35">
      <c r="A1" s="3" t="s">
        <v>67</v>
      </c>
    </row>
    <row r="3" spans="1:43" x14ac:dyDescent="0.35"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</row>
    <row r="4" spans="1:43" x14ac:dyDescent="0.35">
      <c r="A4" t="s">
        <v>1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</row>
    <row r="5" spans="1:43" x14ac:dyDescent="0.35">
      <c r="A5" t="s">
        <v>2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48</v>
      </c>
      <c r="H5" t="s">
        <v>11</v>
      </c>
      <c r="I5" t="s">
        <v>13</v>
      </c>
      <c r="J5" t="s">
        <v>49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50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109</v>
      </c>
      <c r="AE5" t="s">
        <v>33</v>
      </c>
      <c r="AF5" t="s">
        <v>34</v>
      </c>
      <c r="AG5" t="s">
        <v>35</v>
      </c>
      <c r="AH5" t="s">
        <v>52</v>
      </c>
      <c r="AI5" t="s">
        <v>36</v>
      </c>
      <c r="AJ5" t="s">
        <v>37</v>
      </c>
      <c r="AK5" t="s">
        <v>38</v>
      </c>
      <c r="AL5" t="s">
        <v>39</v>
      </c>
    </row>
    <row r="6" spans="1:43" x14ac:dyDescent="0.35">
      <c r="A6" t="s">
        <v>2</v>
      </c>
      <c r="AQ6" s="9"/>
    </row>
    <row r="7" spans="1:43" x14ac:dyDescent="0.35">
      <c r="A7" t="s">
        <v>69</v>
      </c>
      <c r="B7">
        <v>343.03195699999998</v>
      </c>
      <c r="C7">
        <v>0</v>
      </c>
      <c r="D7">
        <v>329.72839900000002</v>
      </c>
      <c r="E7">
        <v>2305.6255080000001</v>
      </c>
      <c r="F7">
        <v>2.9448289999999999</v>
      </c>
      <c r="G7">
        <v>78.313283999999996</v>
      </c>
      <c r="H7">
        <v>0.21938299999999999</v>
      </c>
      <c r="I7">
        <v>0.105297</v>
      </c>
      <c r="J7">
        <v>7.8383089999999997</v>
      </c>
      <c r="K7">
        <v>153.90786499999999</v>
      </c>
      <c r="L7">
        <v>12.665900000000001</v>
      </c>
      <c r="M7">
        <v>0.3372</v>
      </c>
      <c r="N7">
        <v>46.601316999999902</v>
      </c>
      <c r="O7">
        <v>0</v>
      </c>
      <c r="P7">
        <v>28.161096999999899</v>
      </c>
      <c r="Q7">
        <v>2.6914690000000001</v>
      </c>
      <c r="R7">
        <v>0</v>
      </c>
      <c r="S7">
        <v>8.8538680000000003</v>
      </c>
      <c r="T7">
        <v>0.47244999999999998</v>
      </c>
      <c r="U7">
        <v>0.18540599999999999</v>
      </c>
      <c r="V7">
        <v>3.5548000000000003E-2</v>
      </c>
      <c r="W7">
        <v>0.26992699999999997</v>
      </c>
      <c r="X7">
        <v>3.0673050000000002</v>
      </c>
      <c r="Y7" s="1">
        <v>0</v>
      </c>
      <c r="Z7">
        <v>18.237376999999999</v>
      </c>
      <c r="AA7">
        <v>15.68205</v>
      </c>
      <c r="AB7">
        <v>0.66333200000000003</v>
      </c>
      <c r="AC7">
        <v>27.607876000000001</v>
      </c>
      <c r="AD7">
        <v>11680.14947</v>
      </c>
      <c r="AE7">
        <v>0</v>
      </c>
      <c r="AF7">
        <v>19968.033009999999</v>
      </c>
      <c r="AG7">
        <v>8.4697110000000002</v>
      </c>
      <c r="AH7">
        <v>6.8925850000000004</v>
      </c>
      <c r="AI7">
        <v>2.2625789999999899</v>
      </c>
      <c r="AJ7">
        <v>1.975301</v>
      </c>
      <c r="AK7">
        <v>14.1236839999999</v>
      </c>
      <c r="AL7">
        <v>33.314734000000001</v>
      </c>
      <c r="AQ7" s="9"/>
    </row>
    <row r="8" spans="1:43" x14ac:dyDescent="0.35">
      <c r="A8" t="s">
        <v>70</v>
      </c>
      <c r="B8">
        <v>125.636262</v>
      </c>
      <c r="C8">
        <v>0</v>
      </c>
      <c r="D8">
        <v>41.514355000000002</v>
      </c>
      <c r="E8">
        <v>1203.510176</v>
      </c>
      <c r="F8">
        <v>1.57335</v>
      </c>
      <c r="G8">
        <v>40.873016</v>
      </c>
      <c r="H8">
        <v>0.116746</v>
      </c>
      <c r="I8">
        <v>5.6257000000000001E-2</v>
      </c>
      <c r="J8">
        <v>4.0975960000000002</v>
      </c>
      <c r="K8">
        <v>80.200076999999993</v>
      </c>
      <c r="L8">
        <v>6.6165839999999996</v>
      </c>
      <c r="M8">
        <v>0.18015700000000001</v>
      </c>
      <c r="N8">
        <v>24.338543999999999</v>
      </c>
      <c r="O8" s="1">
        <v>0</v>
      </c>
      <c r="P8">
        <v>14.753469000000001</v>
      </c>
      <c r="Q8">
        <v>1.4301409999999899</v>
      </c>
      <c r="R8">
        <v>0</v>
      </c>
      <c r="S8">
        <v>4.6291929999999999</v>
      </c>
      <c r="T8">
        <v>0.25118200000000002</v>
      </c>
      <c r="U8">
        <v>9.8175999999999999E-2</v>
      </c>
      <c r="V8">
        <v>1.8765999999999901E-2</v>
      </c>
      <c r="W8">
        <v>0.14421600000000001</v>
      </c>
      <c r="X8">
        <v>1.6145179999999999</v>
      </c>
      <c r="Y8" s="1">
        <v>0</v>
      </c>
      <c r="Z8">
        <v>4.7660029999999898</v>
      </c>
      <c r="AA8">
        <v>4.0809356577345</v>
      </c>
      <c r="AB8">
        <v>0.17299999999999999</v>
      </c>
      <c r="AC8">
        <v>7.1821140000000003</v>
      </c>
      <c r="AD8">
        <v>752.37344700000006</v>
      </c>
      <c r="AE8">
        <v>0</v>
      </c>
      <c r="AF8">
        <v>25110.167730000001</v>
      </c>
      <c r="AG8">
        <v>2.3241749999999999</v>
      </c>
      <c r="AH8">
        <v>1.920099</v>
      </c>
      <c r="AI8">
        <v>0.62318899999999999</v>
      </c>
      <c r="AJ8">
        <v>0.54363499999999998</v>
      </c>
      <c r="AK8">
        <v>3.8899810000000001</v>
      </c>
      <c r="AL8">
        <v>9.2927479999999996</v>
      </c>
      <c r="AQ8" s="9"/>
    </row>
    <row r="9" spans="1:43" x14ac:dyDescent="0.35">
      <c r="A9" t="s">
        <v>71</v>
      </c>
      <c r="B9">
        <v>67507.112464000005</v>
      </c>
      <c r="C9">
        <v>0</v>
      </c>
      <c r="D9">
        <v>5894.73425869115</v>
      </c>
      <c r="E9">
        <v>34881.638663999998</v>
      </c>
      <c r="F9">
        <v>51.190818</v>
      </c>
      <c r="G9">
        <v>1194.813277</v>
      </c>
      <c r="H9">
        <v>3.7741850000000001</v>
      </c>
      <c r="I9">
        <v>1.8857796545054999</v>
      </c>
      <c r="J9">
        <v>119.866740999999</v>
      </c>
      <c r="K9">
        <v>2331.6270719999902</v>
      </c>
      <c r="L9">
        <v>189.94948600000001</v>
      </c>
      <c r="M9">
        <v>5.7980530000000003</v>
      </c>
      <c r="N9">
        <v>699.31553199999996</v>
      </c>
      <c r="O9" s="1">
        <v>3.9999999999999998E-6</v>
      </c>
      <c r="P9">
        <v>429.12382600000001</v>
      </c>
      <c r="Q9">
        <v>42.882232999999999</v>
      </c>
      <c r="R9">
        <v>0</v>
      </c>
      <c r="S9">
        <v>134.497863</v>
      </c>
      <c r="T9">
        <v>7.5743580000000001</v>
      </c>
      <c r="U9">
        <v>2.8396189999999999</v>
      </c>
      <c r="V9">
        <v>0.52503899999999903</v>
      </c>
      <c r="W9">
        <v>4.5633549999999996</v>
      </c>
      <c r="X9">
        <v>47.357081000000001</v>
      </c>
      <c r="Y9">
        <v>0</v>
      </c>
      <c r="Z9">
        <v>722.951728</v>
      </c>
      <c r="AA9">
        <v>614.02570400000002</v>
      </c>
      <c r="AB9">
        <v>25.663851999999999</v>
      </c>
      <c r="AC9">
        <v>1090.7530409999999</v>
      </c>
      <c r="AD9">
        <v>39399.186160999998</v>
      </c>
      <c r="AE9">
        <v>0</v>
      </c>
      <c r="AF9">
        <v>142669.65315299999</v>
      </c>
      <c r="AG9">
        <v>167.61658800000001</v>
      </c>
      <c r="AH9">
        <v>100.336913</v>
      </c>
      <c r="AI9">
        <v>41.769728999999998</v>
      </c>
      <c r="AJ9">
        <v>37.025483000000001</v>
      </c>
      <c r="AK9">
        <v>263.47956799999997</v>
      </c>
      <c r="AL9">
        <v>471.98891200000003</v>
      </c>
      <c r="AQ9" s="9"/>
    </row>
    <row r="10" spans="1:43" x14ac:dyDescent="0.35">
      <c r="A10" t="s">
        <v>72</v>
      </c>
      <c r="B10">
        <v>19351.270654</v>
      </c>
      <c r="C10">
        <v>0</v>
      </c>
      <c r="D10">
        <v>738.81169430884199</v>
      </c>
      <c r="E10">
        <v>18214.571531000001</v>
      </c>
      <c r="F10">
        <v>27.349996999999998</v>
      </c>
      <c r="G10">
        <v>623.91254800000002</v>
      </c>
      <c r="H10">
        <v>2.009525</v>
      </c>
      <c r="I10">
        <v>1.0075263454946</v>
      </c>
      <c r="J10">
        <v>62.695363999999998</v>
      </c>
      <c r="K10">
        <v>1215.3702619999999</v>
      </c>
      <c r="L10">
        <v>99.259779999999907</v>
      </c>
      <c r="M10">
        <v>3.0977570000000001</v>
      </c>
      <c r="N10">
        <v>365.35465199999999</v>
      </c>
      <c r="O10" s="1">
        <v>1.9999999999999999E-6</v>
      </c>
      <c r="P10">
        <v>224.95350300000001</v>
      </c>
      <c r="Q10">
        <v>22.795058000000001</v>
      </c>
      <c r="R10">
        <v>0</v>
      </c>
      <c r="S10">
        <v>70.364232999999999</v>
      </c>
      <c r="T10">
        <v>4.0285329999999897</v>
      </c>
      <c r="U10">
        <v>1.5040959999999901</v>
      </c>
      <c r="V10">
        <v>0.27715600000000001</v>
      </c>
      <c r="W10">
        <v>2.438088</v>
      </c>
      <c r="X10">
        <v>24.943836000000001</v>
      </c>
      <c r="Y10" s="1">
        <v>0</v>
      </c>
      <c r="Z10">
        <v>188.91896399999999</v>
      </c>
      <c r="AA10">
        <v>159.58489</v>
      </c>
      <c r="AB10">
        <v>6.6771979999999997</v>
      </c>
      <c r="AC10">
        <v>283.70326299999999</v>
      </c>
      <c r="AD10">
        <v>2536.6925139999998</v>
      </c>
      <c r="AE10">
        <v>0</v>
      </c>
      <c r="AF10">
        <v>120182.486108</v>
      </c>
      <c r="AG10">
        <v>44.200446999999997</v>
      </c>
      <c r="AH10">
        <v>26.788955000000001</v>
      </c>
      <c r="AI10">
        <v>11.039133</v>
      </c>
      <c r="AJ10">
        <v>9.7804210000000005</v>
      </c>
      <c r="AK10">
        <v>69.685936999999996</v>
      </c>
      <c r="AL10">
        <v>126.246940999999</v>
      </c>
      <c r="AQ10" s="9"/>
    </row>
    <row r="11" spans="1:43" x14ac:dyDescent="0.35">
      <c r="A11" t="s">
        <v>73</v>
      </c>
      <c r="B11">
        <v>1530.8436670000001</v>
      </c>
      <c r="C11">
        <v>0</v>
      </c>
      <c r="D11">
        <v>1555.5692770000001</v>
      </c>
      <c r="E11">
        <v>9068.2916769999993</v>
      </c>
      <c r="F11">
        <v>40.705219999999997</v>
      </c>
      <c r="G11">
        <v>331.311757</v>
      </c>
      <c r="H11">
        <v>2.3488289999999998</v>
      </c>
      <c r="I11">
        <v>1.4857196545055</v>
      </c>
      <c r="J11">
        <v>38.681961999999999</v>
      </c>
      <c r="K11">
        <v>580.97470599999997</v>
      </c>
      <c r="L11">
        <v>53.890929999999997</v>
      </c>
      <c r="M11">
        <v>4.6262499999999998</v>
      </c>
      <c r="N11">
        <v>200.17165399999999</v>
      </c>
      <c r="O11" s="1">
        <v>3.0000000000000001E-6</v>
      </c>
      <c r="P11">
        <v>158.47219100000001</v>
      </c>
      <c r="Q11">
        <v>24.038830999999998</v>
      </c>
      <c r="R11">
        <v>0</v>
      </c>
      <c r="S11">
        <v>47.830461999999997</v>
      </c>
      <c r="T11">
        <v>4.4432119999999999</v>
      </c>
      <c r="U11">
        <v>1.111653</v>
      </c>
      <c r="V11">
        <v>0.120797</v>
      </c>
      <c r="W11">
        <v>3.660717</v>
      </c>
      <c r="X11">
        <v>16.701550000000001</v>
      </c>
      <c r="Y11" s="1">
        <v>0</v>
      </c>
      <c r="Z11">
        <v>471.59368899999998</v>
      </c>
      <c r="AA11">
        <v>401.76386899999898</v>
      </c>
      <c r="AB11">
        <v>16.842303000000001</v>
      </c>
      <c r="AC11">
        <v>712.47853899999996</v>
      </c>
      <c r="AD11">
        <v>5831.7156610000002</v>
      </c>
      <c r="AE11">
        <v>0</v>
      </c>
      <c r="AF11">
        <v>105710.92445799999</v>
      </c>
      <c r="AG11">
        <v>136.78863000000001</v>
      </c>
      <c r="AH11">
        <v>93.440237999999994</v>
      </c>
      <c r="AI11">
        <v>35.050978000000001</v>
      </c>
      <c r="AJ11">
        <v>30.877770999999999</v>
      </c>
      <c r="AK11">
        <v>220.15694099999999</v>
      </c>
      <c r="AL11">
        <v>445.20146899999997</v>
      </c>
      <c r="AQ11" s="9"/>
    </row>
    <row r="12" spans="1:43" x14ac:dyDescent="0.35">
      <c r="A12" t="s">
        <v>74</v>
      </c>
      <c r="B12">
        <v>583.51989800000001</v>
      </c>
      <c r="C12">
        <v>0</v>
      </c>
      <c r="D12">
        <v>195.55175</v>
      </c>
      <c r="E12">
        <v>4754.56304</v>
      </c>
      <c r="F12">
        <v>21.747800000000002</v>
      </c>
      <c r="G12">
        <v>173.97983399999899</v>
      </c>
      <c r="H12">
        <v>1.253468</v>
      </c>
      <c r="I12">
        <v>0.79378334549459995</v>
      </c>
      <c r="J12">
        <v>20.383893999999898</v>
      </c>
      <c r="K12">
        <v>304.16136599999999</v>
      </c>
      <c r="L12">
        <v>28.287509</v>
      </c>
      <c r="M12">
        <v>2.471692</v>
      </c>
      <c r="N12">
        <v>105.06937000000001</v>
      </c>
      <c r="O12" s="1">
        <v>1.9999999999999999E-6</v>
      </c>
      <c r="P12">
        <v>83.677077999999995</v>
      </c>
      <c r="Q12">
        <v>12.816765999999999</v>
      </c>
      <c r="R12">
        <v>0</v>
      </c>
      <c r="S12">
        <v>25.21161</v>
      </c>
      <c r="T12">
        <v>2.3697089999999998</v>
      </c>
      <c r="U12">
        <v>0.59093499999999999</v>
      </c>
      <c r="V12">
        <v>6.3769000000000006E-2</v>
      </c>
      <c r="W12">
        <v>1.9558310000000001</v>
      </c>
      <c r="X12">
        <v>8.8401870000000002</v>
      </c>
      <c r="Y12" s="1">
        <v>0</v>
      </c>
      <c r="Z12">
        <v>123.236842</v>
      </c>
      <c r="AA12">
        <v>104.451133</v>
      </c>
      <c r="AB12">
        <v>4.3846489999999996</v>
      </c>
      <c r="AC12">
        <v>185.323125</v>
      </c>
      <c r="AD12">
        <v>350.69592899999998</v>
      </c>
      <c r="AE12">
        <v>0</v>
      </c>
      <c r="AF12">
        <v>134086.903888</v>
      </c>
      <c r="AG12">
        <v>36.646402000000002</v>
      </c>
      <c r="AH12">
        <v>25.453954</v>
      </c>
      <c r="AI12">
        <v>9.4234139999999993</v>
      </c>
      <c r="AJ12">
        <v>8.2950400000000002</v>
      </c>
      <c r="AK12">
        <v>59.207574000000001</v>
      </c>
      <c r="AL12">
        <v>121.50278299999999</v>
      </c>
      <c r="AQ12" s="9"/>
    </row>
    <row r="13" spans="1:43" x14ac:dyDescent="0.35">
      <c r="A13" t="s">
        <v>76</v>
      </c>
      <c r="B13">
        <f>SUM(B7:B12)</f>
        <v>89441.414902000004</v>
      </c>
      <c r="C13">
        <f t="shared" ref="C13:AC13" si="0">SUM(C7:C12)</f>
        <v>0</v>
      </c>
      <c r="D13">
        <f>SUM(D7:D12)</f>
        <v>8755.9097339999917</v>
      </c>
      <c r="E13">
        <f t="shared" si="0"/>
        <v>70428.200595999995</v>
      </c>
      <c r="F13">
        <f t="shared" si="0"/>
        <v>145.51201399999999</v>
      </c>
      <c r="G13">
        <f t="shared" si="0"/>
        <v>2443.2037159999991</v>
      </c>
      <c r="H13">
        <f t="shared" si="0"/>
        <v>9.722135999999999</v>
      </c>
      <c r="I13">
        <f t="shared" si="0"/>
        <v>5.3343630000002005</v>
      </c>
      <c r="J13">
        <f t="shared" si="0"/>
        <v>253.56386599999888</v>
      </c>
      <c r="K13">
        <f t="shared" si="0"/>
        <v>4666.2413479999905</v>
      </c>
      <c r="L13">
        <f t="shared" si="0"/>
        <v>390.67018899999994</v>
      </c>
      <c r="M13">
        <f t="shared" si="0"/>
        <v>16.511109000000001</v>
      </c>
      <c r="N13">
        <f t="shared" si="0"/>
        <v>1440.8510689999998</v>
      </c>
      <c r="O13">
        <f t="shared" si="0"/>
        <v>1.1E-5</v>
      </c>
      <c r="P13">
        <f t="shared" si="0"/>
        <v>939.14116399999989</v>
      </c>
      <c r="Q13">
        <f t="shared" si="0"/>
        <v>106.65449799999999</v>
      </c>
      <c r="R13">
        <f t="shared" si="0"/>
        <v>0</v>
      </c>
      <c r="S13">
        <f t="shared" si="0"/>
        <v>291.38722899999999</v>
      </c>
      <c r="T13">
        <f t="shared" si="0"/>
        <v>19.13944399999999</v>
      </c>
      <c r="U13">
        <f t="shared" si="0"/>
        <v>6.3298849999999902</v>
      </c>
      <c r="V13">
        <f t="shared" si="0"/>
        <v>1.0410749999999989</v>
      </c>
      <c r="W13">
        <f t="shared" si="0"/>
        <v>13.032133999999999</v>
      </c>
      <c r="X13">
        <f t="shared" si="0"/>
        <v>102.524477</v>
      </c>
      <c r="Y13">
        <f t="shared" si="0"/>
        <v>0</v>
      </c>
      <c r="Z13">
        <f t="shared" si="0"/>
        <v>1529.7046029999999</v>
      </c>
      <c r="AA13">
        <f t="shared" si="0"/>
        <v>1299.5885816577334</v>
      </c>
      <c r="AB13">
        <f t="shared" si="0"/>
        <v>54.404333999999992</v>
      </c>
      <c r="AC13">
        <f t="shared" si="0"/>
        <v>2307.0479580000001</v>
      </c>
      <c r="AD13">
        <f t="shared" ref="AD13:AL13" si="1">SUM(AD7:AD12)</f>
        <v>60550.813182000005</v>
      </c>
      <c r="AE13">
        <f t="shared" si="1"/>
        <v>0</v>
      </c>
      <c r="AF13">
        <f t="shared" si="1"/>
        <v>547728.16834699991</v>
      </c>
      <c r="AG13">
        <f t="shared" si="1"/>
        <v>396.04595300000005</v>
      </c>
      <c r="AH13">
        <f t="shared" si="1"/>
        <v>254.83274400000002</v>
      </c>
      <c r="AI13">
        <f t="shared" si="1"/>
        <v>100.16902199999998</v>
      </c>
      <c r="AJ13">
        <f t="shared" si="1"/>
        <v>88.497651000000005</v>
      </c>
      <c r="AK13">
        <f t="shared" si="1"/>
        <v>630.54368499999987</v>
      </c>
      <c r="AL13">
        <f t="shared" si="1"/>
        <v>1207.5475869999989</v>
      </c>
    </row>
    <row r="14" spans="1:43" x14ac:dyDescent="0.35">
      <c r="A14" t="s">
        <v>134</v>
      </c>
      <c r="B14">
        <f>SUM(B13:AL13)</f>
        <v>795623.74860665773</v>
      </c>
    </row>
    <row r="16" spans="1:43" x14ac:dyDescent="0.35">
      <c r="A16" s="3" t="s">
        <v>53</v>
      </c>
    </row>
    <row r="17" spans="1:38" x14ac:dyDescent="0.35">
      <c r="A17" t="s">
        <v>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</row>
    <row r="18" spans="1:38" x14ac:dyDescent="0.35">
      <c r="A18" t="s">
        <v>2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48</v>
      </c>
      <c r="H18" t="s">
        <v>11</v>
      </c>
      <c r="I18" t="s">
        <v>13</v>
      </c>
      <c r="J18" t="s">
        <v>49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50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28</v>
      </c>
      <c r="Z18" t="s">
        <v>29</v>
      </c>
      <c r="AA18" t="s">
        <v>30</v>
      </c>
      <c r="AB18" t="s">
        <v>31</v>
      </c>
      <c r="AC18" t="s">
        <v>32</v>
      </c>
      <c r="AD18" t="s">
        <v>109</v>
      </c>
      <c r="AE18" t="s">
        <v>33</v>
      </c>
      <c r="AF18" t="s">
        <v>34</v>
      </c>
      <c r="AG18" t="s">
        <v>35</v>
      </c>
      <c r="AH18" t="s">
        <v>52</v>
      </c>
      <c r="AI18" t="s">
        <v>36</v>
      </c>
      <c r="AJ18" t="s">
        <v>37</v>
      </c>
      <c r="AK18" t="s">
        <v>38</v>
      </c>
      <c r="AL18" t="s">
        <v>39</v>
      </c>
    </row>
    <row r="19" spans="1:38" x14ac:dyDescent="0.35">
      <c r="A19" t="s">
        <v>2</v>
      </c>
    </row>
    <row r="20" spans="1:38" x14ac:dyDescent="0.35">
      <c r="A20" t="s">
        <v>69</v>
      </c>
      <c r="B20">
        <v>343.03196482366002</v>
      </c>
      <c r="C20">
        <v>0</v>
      </c>
      <c r="D20">
        <v>329.72849291961302</v>
      </c>
      <c r="E20">
        <v>2305.6256563336601</v>
      </c>
      <c r="F20">
        <v>2.9448290855769699</v>
      </c>
      <c r="G20">
        <v>78.313300507838406</v>
      </c>
      <c r="H20">
        <v>0.219383006001757</v>
      </c>
      <c r="I20">
        <v>0</v>
      </c>
      <c r="J20">
        <v>7.83830922589829</v>
      </c>
      <c r="K20">
        <v>153.907877250355</v>
      </c>
      <c r="L20">
        <v>12.6659015502104</v>
      </c>
      <c r="M20">
        <v>0.33720000979905901</v>
      </c>
      <c r="N20">
        <v>46.601320613604599</v>
      </c>
      <c r="O20">
        <v>0</v>
      </c>
      <c r="P20">
        <v>28.1611021456179</v>
      </c>
      <c r="Q20">
        <v>2.69146941699002</v>
      </c>
      <c r="R20">
        <v>0</v>
      </c>
      <c r="S20">
        <v>8.8538698872213697</v>
      </c>
      <c r="T20">
        <v>0.472450014224717</v>
      </c>
      <c r="U20">
        <v>0.18540600558227899</v>
      </c>
      <c r="V20">
        <v>3.55480010702936E-2</v>
      </c>
      <c r="W20">
        <v>0.26992700812707199</v>
      </c>
      <c r="X20">
        <v>3.1036190759945499</v>
      </c>
      <c r="Y20">
        <v>0</v>
      </c>
      <c r="Z20">
        <v>18.237379505297699</v>
      </c>
      <c r="AA20">
        <v>15.682051772342099</v>
      </c>
      <c r="AB20">
        <v>0.66335273221407398</v>
      </c>
      <c r="AC20">
        <v>27.607902296544399</v>
      </c>
      <c r="AD20">
        <v>11680.1496378018</v>
      </c>
      <c r="AE20">
        <v>0</v>
      </c>
      <c r="AF20">
        <v>19968.034177413301</v>
      </c>
      <c r="AG20">
        <v>8.4723557814603492</v>
      </c>
      <c r="AH20">
        <v>6.8926953606125201</v>
      </c>
      <c r="AI20">
        <v>2.2632863152426799</v>
      </c>
      <c r="AJ20">
        <v>1.97537615153512</v>
      </c>
      <c r="AK20">
        <v>14.1237946513768</v>
      </c>
      <c r="AL20">
        <v>33.314990153434401</v>
      </c>
    </row>
    <row r="21" spans="1:38" x14ac:dyDescent="0.35">
      <c r="A21" t="s">
        <v>70</v>
      </c>
      <c r="B21">
        <v>125.636264865434</v>
      </c>
      <c r="C21">
        <v>0</v>
      </c>
      <c r="D21">
        <v>41.5143668249207</v>
      </c>
      <c r="E21">
        <v>1203.5102534284799</v>
      </c>
      <c r="F21">
        <v>1.57335004572168</v>
      </c>
      <c r="G21">
        <v>40.873024615717597</v>
      </c>
      <c r="H21">
        <v>0.116746003193871</v>
      </c>
      <c r="I21">
        <v>0</v>
      </c>
      <c r="J21">
        <v>4.0975961180917801</v>
      </c>
      <c r="K21">
        <v>80.200083383555807</v>
      </c>
      <c r="L21">
        <v>6.6165848098198801</v>
      </c>
      <c r="M21">
        <v>0.180157005235377</v>
      </c>
      <c r="N21">
        <v>24.338545887283001</v>
      </c>
      <c r="O21">
        <v>0</v>
      </c>
      <c r="P21">
        <v>14.7534716957655</v>
      </c>
      <c r="Q21">
        <v>1.4301412215721301</v>
      </c>
      <c r="R21">
        <v>0</v>
      </c>
      <c r="S21">
        <v>4.6291939867226297</v>
      </c>
      <c r="T21">
        <v>0.25118200756268999</v>
      </c>
      <c r="U21">
        <v>9.8176002955923006E-2</v>
      </c>
      <c r="V21">
        <v>1.8766000565014301E-2</v>
      </c>
      <c r="W21">
        <v>0.14421600434211401</v>
      </c>
      <c r="X21">
        <v>1.63363241129805</v>
      </c>
      <c r="Y21">
        <v>0</v>
      </c>
      <c r="Z21">
        <v>4.7660036547134697</v>
      </c>
      <c r="AA21">
        <v>4.0809361189506097</v>
      </c>
      <c r="AB21">
        <v>0.17300540705564399</v>
      </c>
      <c r="AC21">
        <v>7.18212084097466</v>
      </c>
      <c r="AD21">
        <v>752.37345780890803</v>
      </c>
      <c r="AE21">
        <v>0</v>
      </c>
      <c r="AF21">
        <v>25110.169198043601</v>
      </c>
      <c r="AG21">
        <v>2.3249007549815501</v>
      </c>
      <c r="AH21">
        <v>1.9201297436617299</v>
      </c>
      <c r="AI21">
        <v>0.62338381798371401</v>
      </c>
      <c r="AJ21">
        <v>0.54365568292619604</v>
      </c>
      <c r="AK21">
        <v>3.89001147588389</v>
      </c>
      <c r="AL21">
        <v>9.29281945094767</v>
      </c>
    </row>
    <row r="22" spans="1:38" x14ac:dyDescent="0.35">
      <c r="A22" t="s">
        <v>71</v>
      </c>
      <c r="B22">
        <v>67507.114003660405</v>
      </c>
      <c r="C22">
        <v>0</v>
      </c>
      <c r="D22">
        <v>5894.7359377432604</v>
      </c>
      <c r="E22">
        <v>34881.640908129099</v>
      </c>
      <c r="F22">
        <v>51.190819487609303</v>
      </c>
      <c r="G22">
        <v>1194.8135288574499</v>
      </c>
      <c r="H22">
        <v>3.7741851032520302</v>
      </c>
      <c r="I22">
        <v>0</v>
      </c>
      <c r="J22">
        <v>119.866744454532</v>
      </c>
      <c r="K22">
        <v>2331.6272575867501</v>
      </c>
      <c r="L22">
        <v>189.94950924838099</v>
      </c>
      <c r="M22">
        <v>5.7980531684918999</v>
      </c>
      <c r="N22">
        <v>699.31558622700504</v>
      </c>
      <c r="O22" s="1">
        <v>4.00000011624032E-6</v>
      </c>
      <c r="P22">
        <v>429.12390440984598</v>
      </c>
      <c r="Q22">
        <v>42.882239643756002</v>
      </c>
      <c r="R22">
        <v>0</v>
      </c>
      <c r="S22">
        <v>134.497891668514</v>
      </c>
      <c r="T22">
        <v>7.5743582280518504</v>
      </c>
      <c r="U22">
        <v>2.8396190854964001</v>
      </c>
      <c r="V22">
        <v>0.52503901580808798</v>
      </c>
      <c r="W22">
        <v>4.5633551373953498</v>
      </c>
      <c r="X22">
        <v>47.917745374202902</v>
      </c>
      <c r="Y22">
        <v>0</v>
      </c>
      <c r="Z22">
        <v>722.95182731303805</v>
      </c>
      <c r="AA22">
        <v>614.02577339549396</v>
      </c>
      <c r="AB22">
        <v>25.6646541148891</v>
      </c>
      <c r="AC22">
        <v>1090.75407994395</v>
      </c>
      <c r="AD22">
        <v>39399.186727025</v>
      </c>
      <c r="AE22">
        <v>0</v>
      </c>
      <c r="AF22">
        <v>142669.66149405399</v>
      </c>
      <c r="AG22">
        <v>167.668928539646</v>
      </c>
      <c r="AH22">
        <v>100.33851954430401</v>
      </c>
      <c r="AI22">
        <v>41.782786827375098</v>
      </c>
      <c r="AJ22">
        <v>37.0268916571546</v>
      </c>
      <c r="AK22">
        <v>263.48163221900802</v>
      </c>
      <c r="AL22">
        <v>471.99254107237402</v>
      </c>
    </row>
    <row r="23" spans="1:38" x14ac:dyDescent="0.35">
      <c r="A23" t="s">
        <v>72</v>
      </c>
      <c r="B23">
        <v>19351.2710953518</v>
      </c>
      <c r="C23">
        <v>0</v>
      </c>
      <c r="D23">
        <v>738.811904751464</v>
      </c>
      <c r="E23">
        <v>18214.5727028443</v>
      </c>
      <c r="F23">
        <v>27.349997794793101</v>
      </c>
      <c r="G23">
        <v>623.91267951597001</v>
      </c>
      <c r="H23">
        <v>2.00952505497545</v>
      </c>
      <c r="I23">
        <v>0</v>
      </c>
      <c r="J23">
        <v>62.6953658068661</v>
      </c>
      <c r="K23">
        <v>1215.37035873786</v>
      </c>
      <c r="L23">
        <v>99.259792148646994</v>
      </c>
      <c r="M23">
        <v>3.0977570900210698</v>
      </c>
      <c r="N23">
        <v>365.35468033068503</v>
      </c>
      <c r="O23" s="1">
        <v>2.00000005812016E-6</v>
      </c>
      <c r="P23">
        <v>224.95354410368199</v>
      </c>
      <c r="Q23">
        <v>22.7950615316445</v>
      </c>
      <c r="R23">
        <v>0</v>
      </c>
      <c r="S23">
        <v>70.364247998290494</v>
      </c>
      <c r="T23">
        <v>4.0285331212927096</v>
      </c>
      <c r="U23">
        <v>1.50409604528593</v>
      </c>
      <c r="V23">
        <v>0.27715600834472498</v>
      </c>
      <c r="W23">
        <v>2.4380880734069401</v>
      </c>
      <c r="X23">
        <v>25.239148124519598</v>
      </c>
      <c r="Y23">
        <v>0</v>
      </c>
      <c r="Z23">
        <v>188.91898995210099</v>
      </c>
      <c r="AA23">
        <v>159.58490803584399</v>
      </c>
      <c r="AB23">
        <v>6.6774066935325704</v>
      </c>
      <c r="AC23">
        <v>283.70353322779499</v>
      </c>
      <c r="AD23">
        <v>2536.6925504431701</v>
      </c>
      <c r="AE23">
        <v>0</v>
      </c>
      <c r="AF23">
        <v>120182.493134362</v>
      </c>
      <c r="AG23">
        <v>44.214249185548503</v>
      </c>
      <c r="AH23">
        <v>26.789383931305501</v>
      </c>
      <c r="AI23">
        <v>11.042583994213601</v>
      </c>
      <c r="AJ23">
        <v>9.7807931021010592</v>
      </c>
      <c r="AK23">
        <v>69.686482951387703</v>
      </c>
      <c r="AL23">
        <v>126.24791169925599</v>
      </c>
    </row>
    <row r="24" spans="1:38" x14ac:dyDescent="0.35">
      <c r="A24" t="s">
        <v>73</v>
      </c>
      <c r="B24">
        <v>1530.8437019145299</v>
      </c>
      <c r="C24">
        <v>0</v>
      </c>
      <c r="D24">
        <v>1555.5697200872901</v>
      </c>
      <c r="E24">
        <v>9068.2922604134601</v>
      </c>
      <c r="F24">
        <v>40.705221182896999</v>
      </c>
      <c r="G24">
        <v>331.31182683797198</v>
      </c>
      <c r="H24">
        <v>2.3488290642579401</v>
      </c>
      <c r="I24">
        <v>0</v>
      </c>
      <c r="J24">
        <v>38.681963114805299</v>
      </c>
      <c r="K24">
        <v>580.97475224290395</v>
      </c>
      <c r="L24">
        <v>53.890936595842597</v>
      </c>
      <c r="M24">
        <v>4.6262501344392</v>
      </c>
      <c r="N24">
        <v>200.17166952190499</v>
      </c>
      <c r="O24" s="1">
        <v>3.0000000871802398E-6</v>
      </c>
      <c r="P24">
        <v>158.472219956164</v>
      </c>
      <c r="Q24">
        <v>24.0388347243426</v>
      </c>
      <c r="R24">
        <v>0</v>
      </c>
      <c r="S24">
        <v>47.8304721951678</v>
      </c>
      <c r="T24">
        <v>4.4432121337780304</v>
      </c>
      <c r="U24">
        <v>1.1116530334701</v>
      </c>
      <c r="V24">
        <v>0.120797003637005</v>
      </c>
      <c r="W24">
        <v>3.66071711021835</v>
      </c>
      <c r="X24">
        <v>16.899281023138201</v>
      </c>
      <c r="Y24">
        <v>0</v>
      </c>
      <c r="Z24">
        <v>471.59375378358101</v>
      </c>
      <c r="AA24">
        <v>401.76391440624599</v>
      </c>
      <c r="AB24">
        <v>16.842829400401701</v>
      </c>
      <c r="AC24">
        <v>712.47921763690704</v>
      </c>
      <c r="AD24">
        <v>5831.7157447808304</v>
      </c>
      <c r="AE24">
        <v>0</v>
      </c>
      <c r="AF24">
        <v>105710.930638295</v>
      </c>
      <c r="AG24">
        <v>136.83134409409399</v>
      </c>
      <c r="AH24">
        <v>93.441734118205204</v>
      </c>
      <c r="AI24">
        <v>35.061935447678202</v>
      </c>
      <c r="AJ24">
        <v>30.878945763690101</v>
      </c>
      <c r="AK24">
        <v>220.158665809805</v>
      </c>
      <c r="AL24">
        <v>445.204892106584</v>
      </c>
    </row>
    <row r="25" spans="1:38" x14ac:dyDescent="0.35">
      <c r="A25" t="s">
        <v>74</v>
      </c>
      <c r="B25">
        <v>583.51991130856004</v>
      </c>
      <c r="C25">
        <v>0</v>
      </c>
      <c r="D25">
        <v>195.551805700827</v>
      </c>
      <c r="E25">
        <v>4754.5633458873899</v>
      </c>
      <c r="F25">
        <v>21.747800631992799</v>
      </c>
      <c r="G25">
        <v>173.979870673611</v>
      </c>
      <c r="H25">
        <v>1.25346803429167</v>
      </c>
      <c r="I25">
        <v>0</v>
      </c>
      <c r="J25">
        <v>20.383894587459199</v>
      </c>
      <c r="K25">
        <v>304.16139020984002</v>
      </c>
      <c r="L25">
        <v>28.2875124621773</v>
      </c>
      <c r="M25">
        <v>2.4716920718275701</v>
      </c>
      <c r="N25">
        <v>105.06937814739101</v>
      </c>
      <c r="O25" s="1">
        <v>2.00000005812016E-6</v>
      </c>
      <c r="P25">
        <v>83.6770932895421</v>
      </c>
      <c r="Q25">
        <v>12.816767985705001</v>
      </c>
      <c r="R25">
        <v>0</v>
      </c>
      <c r="S25">
        <v>25.2116153739099</v>
      </c>
      <c r="T25">
        <v>2.3697090713481601</v>
      </c>
      <c r="U25">
        <v>0.59093501779211099</v>
      </c>
      <c r="V25">
        <v>6.3769001919982998E-2</v>
      </c>
      <c r="W25">
        <v>1.9558310588869501</v>
      </c>
      <c r="X25">
        <v>8.9448467004615093</v>
      </c>
      <c r="Y25">
        <v>0</v>
      </c>
      <c r="Z25">
        <v>123.236858929242</v>
      </c>
      <c r="AA25">
        <v>104.45114480477901</v>
      </c>
      <c r="AB25">
        <v>4.3847860407001402</v>
      </c>
      <c r="AC25">
        <v>185.32330152056201</v>
      </c>
      <c r="AD25">
        <v>350.695934038242</v>
      </c>
      <c r="AE25">
        <v>0</v>
      </c>
      <c r="AF25">
        <v>134086.91172727101</v>
      </c>
      <c r="AG25">
        <v>36.657845333143001</v>
      </c>
      <c r="AH25">
        <v>25.4543615559393</v>
      </c>
      <c r="AI25">
        <v>9.4263598968550095</v>
      </c>
      <c r="AJ25">
        <v>8.2953555898720897</v>
      </c>
      <c r="AK25">
        <v>59.2080378591167</v>
      </c>
      <c r="AL25">
        <v>121.503717221931</v>
      </c>
    </row>
    <row r="26" spans="1:38" x14ac:dyDescent="0.35">
      <c r="A26" t="s">
        <v>46</v>
      </c>
      <c r="B26">
        <f>SUM(B20:B25)</f>
        <v>89441.416941924384</v>
      </c>
      <c r="C26">
        <f t="shared" ref="C26:AL26" si="2">SUM(C20:C25)</f>
        <v>0</v>
      </c>
      <c r="D26">
        <f t="shared" si="2"/>
        <v>8755.912228027375</v>
      </c>
      <c r="E26">
        <f t="shared" si="2"/>
        <v>70428.205127036388</v>
      </c>
      <c r="F26">
        <f t="shared" si="2"/>
        <v>145.51201822859085</v>
      </c>
      <c r="G26">
        <f t="shared" si="2"/>
        <v>2443.204231008559</v>
      </c>
      <c r="H26">
        <f t="shared" si="2"/>
        <v>9.7221362659727184</v>
      </c>
      <c r="I26">
        <f t="shared" si="2"/>
        <v>0</v>
      </c>
      <c r="J26">
        <f t="shared" si="2"/>
        <v>253.56387330765264</v>
      </c>
      <c r="K26">
        <f t="shared" si="2"/>
        <v>4666.241719411265</v>
      </c>
      <c r="L26">
        <f t="shared" si="2"/>
        <v>390.67023681507817</v>
      </c>
      <c r="M26">
        <f t="shared" si="2"/>
        <v>16.511109479814174</v>
      </c>
      <c r="N26">
        <f t="shared" si="2"/>
        <v>1440.8511807278735</v>
      </c>
      <c r="O26">
        <f t="shared" si="2"/>
        <v>1.1000000319660879E-5</v>
      </c>
      <c r="P26">
        <f t="shared" si="2"/>
        <v>939.14133560061748</v>
      </c>
      <c r="Q26">
        <f t="shared" si="2"/>
        <v>106.65451452401025</v>
      </c>
      <c r="R26">
        <f t="shared" si="2"/>
        <v>0</v>
      </c>
      <c r="S26">
        <f t="shared" si="2"/>
        <v>291.38729110982621</v>
      </c>
      <c r="T26">
        <f t="shared" si="2"/>
        <v>19.139444576258157</v>
      </c>
      <c r="U26">
        <f t="shared" si="2"/>
        <v>6.3298851905827433</v>
      </c>
      <c r="V26">
        <f t="shared" si="2"/>
        <v>1.0410750313451087</v>
      </c>
      <c r="W26">
        <f t="shared" si="2"/>
        <v>13.032134392376776</v>
      </c>
      <c r="X26">
        <f t="shared" si="2"/>
        <v>103.73827270961482</v>
      </c>
      <c r="Y26">
        <f t="shared" si="2"/>
        <v>0</v>
      </c>
      <c r="Z26">
        <f t="shared" si="2"/>
        <v>1529.7048131379734</v>
      </c>
      <c r="AA26">
        <f t="shared" si="2"/>
        <v>1299.5887285336557</v>
      </c>
      <c r="AB26">
        <f t="shared" si="2"/>
        <v>54.406034388793223</v>
      </c>
      <c r="AC26">
        <f t="shared" si="2"/>
        <v>2307.050155466733</v>
      </c>
      <c r="AD26">
        <f t="shared" si="2"/>
        <v>60550.814051897949</v>
      </c>
      <c r="AE26">
        <f t="shared" si="2"/>
        <v>0</v>
      </c>
      <c r="AF26">
        <f t="shared" si="2"/>
        <v>547728.20036943885</v>
      </c>
      <c r="AG26">
        <f t="shared" si="2"/>
        <v>396.16962368887334</v>
      </c>
      <c r="AH26">
        <f t="shared" si="2"/>
        <v>254.83682425402827</v>
      </c>
      <c r="AI26">
        <f t="shared" si="2"/>
        <v>100.20033629934831</v>
      </c>
      <c r="AJ26">
        <f t="shared" si="2"/>
        <v>88.501017947279166</v>
      </c>
      <c r="AK26">
        <f t="shared" si="2"/>
        <v>630.54862496657802</v>
      </c>
      <c r="AL26">
        <f t="shared" si="2"/>
        <v>1207.5568717045271</v>
      </c>
    </row>
    <row r="27" spans="1:38" x14ac:dyDescent="0.35">
      <c r="A27" t="s">
        <v>110</v>
      </c>
      <c r="B27">
        <f>B26-B13</f>
        <v>2.0399243803694844E-3</v>
      </c>
      <c r="C27">
        <f t="shared" ref="C27" si="3">C26-C13</f>
        <v>0</v>
      </c>
      <c r="D27">
        <f>D26-D13</f>
        <v>2.4940273833635729E-3</v>
      </c>
      <c r="E27">
        <f t="shared" ref="E27:AL27" si="4">E26-E13</f>
        <v>4.5310363930184394E-3</v>
      </c>
      <c r="F27">
        <f t="shared" si="4"/>
        <v>4.2285908534722694E-6</v>
      </c>
      <c r="G27">
        <f t="shared" si="4"/>
        <v>5.1500855988706462E-4</v>
      </c>
      <c r="H27">
        <f t="shared" si="4"/>
        <v>2.659727194043171E-7</v>
      </c>
      <c r="I27">
        <f t="shared" si="4"/>
        <v>-5.3343630000002005</v>
      </c>
      <c r="J27">
        <f t="shared" si="4"/>
        <v>7.3076537603355973E-6</v>
      </c>
      <c r="K27">
        <f t="shared" si="4"/>
        <v>3.71411274500133E-4</v>
      </c>
      <c r="L27">
        <f t="shared" si="4"/>
        <v>4.7815078232815722E-5</v>
      </c>
      <c r="M27">
        <f t="shared" si="4"/>
        <v>4.7981417239384427E-7</v>
      </c>
      <c r="N27">
        <f t="shared" si="4"/>
        <v>1.1172787367286219E-4</v>
      </c>
      <c r="O27">
        <f t="shared" si="4"/>
        <v>3.1966087966190347E-13</v>
      </c>
      <c r="P27">
        <f t="shared" si="4"/>
        <v>1.7160061759113887E-4</v>
      </c>
      <c r="Q27">
        <f t="shared" si="4"/>
        <v>1.6524010263196942E-5</v>
      </c>
      <c r="R27">
        <f t="shared" si="4"/>
        <v>0</v>
      </c>
      <c r="S27">
        <f t="shared" si="4"/>
        <v>6.2109826217238151E-5</v>
      </c>
      <c r="T27">
        <f t="shared" si="4"/>
        <v>5.7625816651807327E-7</v>
      </c>
      <c r="U27">
        <f t="shared" si="4"/>
        <v>1.9058275313454942E-7</v>
      </c>
      <c r="V27">
        <f t="shared" si="4"/>
        <v>3.1345109841041108E-8</v>
      </c>
      <c r="W27">
        <f t="shared" si="4"/>
        <v>3.9237677640358015E-7</v>
      </c>
      <c r="X27">
        <f t="shared" si="4"/>
        <v>1.2137957096148142</v>
      </c>
      <c r="Y27">
        <f t="shared" si="4"/>
        <v>0</v>
      </c>
      <c r="Z27">
        <f t="shared" si="4"/>
        <v>2.1013797345403873E-4</v>
      </c>
      <c r="AA27">
        <f t="shared" si="4"/>
        <v>1.4687592238260549E-4</v>
      </c>
      <c r="AB27">
        <f t="shared" si="4"/>
        <v>1.7003887932318662E-3</v>
      </c>
      <c r="AC27">
        <f t="shared" si="4"/>
        <v>2.1974667329232034E-3</v>
      </c>
      <c r="AD27">
        <f t="shared" si="4"/>
        <v>8.6989794363034889E-4</v>
      </c>
      <c r="AE27">
        <f t="shared" si="4"/>
        <v>0</v>
      </c>
      <c r="AF27">
        <f t="shared" si="4"/>
        <v>3.2022438943386078E-2</v>
      </c>
      <c r="AG27">
        <f t="shared" si="4"/>
        <v>0.12367068887328969</v>
      </c>
      <c r="AH27">
        <f t="shared" si="4"/>
        <v>4.0802540282527389E-3</v>
      </c>
      <c r="AI27">
        <f t="shared" si="4"/>
        <v>3.1314299348323971E-2</v>
      </c>
      <c r="AJ27">
        <f t="shared" si="4"/>
        <v>3.3669472791615362E-3</v>
      </c>
      <c r="AK27">
        <f t="shared" si="4"/>
        <v>4.9399665781493241E-3</v>
      </c>
      <c r="AL27">
        <f t="shared" si="4"/>
        <v>9.2847045282269391E-3</v>
      </c>
    </row>
    <row r="28" spans="1:38" x14ac:dyDescent="0.35">
      <c r="A28" t="s">
        <v>68</v>
      </c>
      <c r="B28">
        <f>(B27/B13)*100</f>
        <v>2.2807380480335734E-6</v>
      </c>
      <c r="C28" t="e">
        <f t="shared" ref="C28" si="5">(C27/C13)*100</f>
        <v>#DIV/0!</v>
      </c>
      <c r="D28">
        <f>(D27/D13)*100</f>
        <v>2.8483932099928327E-5</v>
      </c>
      <c r="E28">
        <f t="shared" ref="E28:AL28" si="6">(E27/E13)*100</f>
        <v>6.4335541085452382E-6</v>
      </c>
      <c r="F28">
        <f t="shared" si="6"/>
        <v>2.9060080588756538E-6</v>
      </c>
      <c r="G28">
        <f t="shared" si="6"/>
        <v>2.1079231196088474E-5</v>
      </c>
      <c r="H28">
        <f t="shared" si="6"/>
        <v>2.7357436617253361E-6</v>
      </c>
      <c r="I28">
        <f t="shared" si="6"/>
        <v>-100</v>
      </c>
      <c r="J28">
        <f t="shared" si="6"/>
        <v>2.8819775765430354E-6</v>
      </c>
      <c r="K28">
        <f t="shared" si="6"/>
        <v>7.9595384550635072E-6</v>
      </c>
      <c r="L28">
        <f t="shared" si="6"/>
        <v>1.2239244144839453E-5</v>
      </c>
      <c r="M28">
        <f t="shared" si="6"/>
        <v>2.9060081451454546E-6</v>
      </c>
      <c r="N28">
        <f t="shared" si="6"/>
        <v>7.7542971703803637E-6</v>
      </c>
      <c r="O28">
        <f t="shared" si="6"/>
        <v>2.9060079969263953E-6</v>
      </c>
      <c r="P28">
        <f t="shared" si="6"/>
        <v>1.8272079232503846E-5</v>
      </c>
      <c r="Q28">
        <f t="shared" si="6"/>
        <v>1.5493027085643348E-5</v>
      </c>
      <c r="R28" t="e">
        <f t="shared" si="6"/>
        <v>#DIV/0!</v>
      </c>
      <c r="S28">
        <f t="shared" si="6"/>
        <v>2.1315219074765339E-5</v>
      </c>
      <c r="T28">
        <f t="shared" si="6"/>
        <v>3.010840683345209E-6</v>
      </c>
      <c r="U28">
        <f t="shared" si="6"/>
        <v>3.0108406888047684E-6</v>
      </c>
      <c r="V28">
        <f t="shared" si="6"/>
        <v>3.0108407022588326E-6</v>
      </c>
      <c r="W28">
        <f t="shared" si="6"/>
        <v>3.0108405607522159E-6</v>
      </c>
      <c r="X28">
        <f t="shared" si="6"/>
        <v>1.183908218926895</v>
      </c>
      <c r="Y28" t="e">
        <f t="shared" si="6"/>
        <v>#DIV/0!</v>
      </c>
      <c r="Z28">
        <f t="shared" si="6"/>
        <v>1.3737160301532986E-5</v>
      </c>
      <c r="AA28">
        <f t="shared" si="6"/>
        <v>1.1301724596198978E-5</v>
      </c>
      <c r="AB28">
        <f t="shared" si="6"/>
        <v>3.1254656903471449E-3</v>
      </c>
      <c r="AC28">
        <f t="shared" si="6"/>
        <v>9.5250154003222648E-5</v>
      </c>
      <c r="AD28">
        <f t="shared" si="6"/>
        <v>1.4366412239843284E-6</v>
      </c>
      <c r="AE28" t="e">
        <f t="shared" si="6"/>
        <v>#DIV/0!</v>
      </c>
      <c r="AF28">
        <f t="shared" si="6"/>
        <v>5.8464108282083163E-6</v>
      </c>
      <c r="AG28">
        <f t="shared" si="6"/>
        <v>3.1226348340766829E-2</v>
      </c>
      <c r="AH28">
        <f t="shared" si="6"/>
        <v>1.601149822509755E-3</v>
      </c>
      <c r="AI28">
        <f t="shared" si="6"/>
        <v>3.1261460602384612E-2</v>
      </c>
      <c r="AJ28">
        <f t="shared" si="6"/>
        <v>3.8045611845240229E-3</v>
      </c>
      <c r="AK28">
        <f t="shared" si="6"/>
        <v>7.8344557176071388E-4</v>
      </c>
      <c r="AL28">
        <f t="shared" si="6"/>
        <v>7.6888932810454519E-4</v>
      </c>
    </row>
    <row r="29" spans="1:38" x14ac:dyDescent="0.35">
      <c r="A29" t="s">
        <v>135</v>
      </c>
      <c r="B29">
        <f>SUM(B27:AL27)</f>
        <v>-3.896388565449227</v>
      </c>
    </row>
    <row r="30" spans="1:38" x14ac:dyDescent="0.35">
      <c r="A30" t="s">
        <v>136</v>
      </c>
      <c r="B30">
        <f>(B29/B14)*100</f>
        <v>-4.8972753418595255E-4</v>
      </c>
    </row>
    <row r="32" spans="1:38" x14ac:dyDescent="0.35">
      <c r="A32" s="3" t="s">
        <v>54</v>
      </c>
    </row>
    <row r="33" spans="1:38" x14ac:dyDescent="0.35">
      <c r="A33" t="s">
        <v>1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</row>
    <row r="34" spans="1:38" x14ac:dyDescent="0.35">
      <c r="A34" t="s">
        <v>2</v>
      </c>
      <c r="B34" t="s">
        <v>5</v>
      </c>
      <c r="C34" t="s">
        <v>6</v>
      </c>
      <c r="D34" t="s">
        <v>7</v>
      </c>
      <c r="E34" t="s">
        <v>8</v>
      </c>
      <c r="F34" t="s">
        <v>9</v>
      </c>
      <c r="G34" t="s">
        <v>48</v>
      </c>
      <c r="H34" t="s">
        <v>11</v>
      </c>
      <c r="I34" t="s">
        <v>13</v>
      </c>
      <c r="J34" t="s">
        <v>49</v>
      </c>
      <c r="K34" t="s">
        <v>14</v>
      </c>
      <c r="L34" t="s">
        <v>15</v>
      </c>
      <c r="M34" t="s">
        <v>16</v>
      </c>
      <c r="N34" t="s">
        <v>17</v>
      </c>
      <c r="O34" s="1" t="s">
        <v>18</v>
      </c>
      <c r="P34" t="s">
        <v>19</v>
      </c>
      <c r="Q34" t="s">
        <v>20</v>
      </c>
      <c r="R34" t="s">
        <v>21</v>
      </c>
      <c r="S34" t="s">
        <v>50</v>
      </c>
      <c r="T34" t="s">
        <v>23</v>
      </c>
      <c r="U34" t="s">
        <v>24</v>
      </c>
      <c r="V34" t="s">
        <v>25</v>
      </c>
      <c r="W34" t="s">
        <v>26</v>
      </c>
      <c r="X34" t="s">
        <v>27</v>
      </c>
      <c r="Y34" t="s">
        <v>28</v>
      </c>
      <c r="Z34" t="s">
        <v>29</v>
      </c>
      <c r="AA34" t="s">
        <v>30</v>
      </c>
      <c r="AB34" t="s">
        <v>31</v>
      </c>
      <c r="AC34" t="s">
        <v>32</v>
      </c>
      <c r="AD34" t="s">
        <v>109</v>
      </c>
      <c r="AE34" t="s">
        <v>33</v>
      </c>
      <c r="AF34" t="s">
        <v>34</v>
      </c>
      <c r="AG34" t="s">
        <v>35</v>
      </c>
      <c r="AH34" t="s">
        <v>52</v>
      </c>
      <c r="AI34" t="s">
        <v>36</v>
      </c>
      <c r="AJ34" t="s">
        <v>37</v>
      </c>
      <c r="AK34" t="s">
        <v>38</v>
      </c>
      <c r="AL34" t="s">
        <v>39</v>
      </c>
    </row>
    <row r="35" spans="1:38" x14ac:dyDescent="0.35">
      <c r="A35" t="s">
        <v>2</v>
      </c>
      <c r="O35" s="1"/>
    </row>
    <row r="36" spans="1:38" x14ac:dyDescent="0.35">
      <c r="A36" t="s">
        <v>69</v>
      </c>
      <c r="B36">
        <v>343.031957012276</v>
      </c>
      <c r="C36">
        <v>0</v>
      </c>
      <c r="D36">
        <v>329.72839913438401</v>
      </c>
      <c r="E36">
        <v>2305.6255081577601</v>
      </c>
      <c r="F36">
        <v>2.9448290001159201</v>
      </c>
      <c r="G36">
        <v>78.313284009505097</v>
      </c>
      <c r="H36">
        <v>0.219383000004333</v>
      </c>
      <c r="I36">
        <v>0</v>
      </c>
      <c r="J36">
        <v>7.8383090007337399</v>
      </c>
      <c r="K36">
        <v>153.90786503140299</v>
      </c>
      <c r="L36">
        <v>12.6659000029266</v>
      </c>
      <c r="M36">
        <v>0.33720000001327399</v>
      </c>
      <c r="N36">
        <v>46.601317004449797</v>
      </c>
      <c r="O36" s="1">
        <v>0</v>
      </c>
      <c r="P36">
        <v>28.161097002677501</v>
      </c>
      <c r="Q36">
        <v>2.6914690001083499</v>
      </c>
      <c r="R36">
        <v>0</v>
      </c>
      <c r="S36">
        <v>8.8538680005285695</v>
      </c>
      <c r="T36">
        <v>0.47245000001866</v>
      </c>
      <c r="U36">
        <v>0.18540600000732299</v>
      </c>
      <c r="V36">
        <v>3.5548000001403998E-2</v>
      </c>
      <c r="W36">
        <v>0.269927000010661</v>
      </c>
      <c r="X36">
        <v>3.0673050006035898</v>
      </c>
      <c r="Y36">
        <v>0</v>
      </c>
      <c r="Z36">
        <v>18.237375624332799</v>
      </c>
      <c r="AA36">
        <v>15.6820532019554</v>
      </c>
      <c r="AB36">
        <v>0.66333200012990501</v>
      </c>
      <c r="AC36">
        <v>27.607876022514599</v>
      </c>
      <c r="AD36">
        <v>11680.149470419101</v>
      </c>
      <c r="AE36">
        <v>0</v>
      </c>
      <c r="AF36">
        <v>19968.033016269801</v>
      </c>
      <c r="AG36">
        <v>8.4697110027056297</v>
      </c>
      <c r="AH36">
        <v>6.8925850009355996</v>
      </c>
      <c r="AI36">
        <v>2.2625790007231599</v>
      </c>
      <c r="AJ36">
        <v>1.97530100030866</v>
      </c>
      <c r="AK36">
        <v>14.1236840017486</v>
      </c>
      <c r="AL36">
        <v>33.314734004153699</v>
      </c>
    </row>
    <row r="37" spans="1:38" x14ac:dyDescent="0.35">
      <c r="A37" t="s">
        <v>70</v>
      </c>
      <c r="B37">
        <v>125.636262004496</v>
      </c>
      <c r="C37">
        <v>0</v>
      </c>
      <c r="D37">
        <v>41.514355016919602</v>
      </c>
      <c r="E37">
        <v>1203.51017608235</v>
      </c>
      <c r="F37">
        <v>1.57335000006193</v>
      </c>
      <c r="G37">
        <v>40.873016004960803</v>
      </c>
      <c r="H37">
        <v>0.11674600000230501</v>
      </c>
      <c r="I37">
        <v>0</v>
      </c>
      <c r="J37">
        <v>4.0975960003835699</v>
      </c>
      <c r="K37">
        <v>80.200077016363807</v>
      </c>
      <c r="L37">
        <v>6.6165840015288699</v>
      </c>
      <c r="M37">
        <v>0.18015700000709201</v>
      </c>
      <c r="N37">
        <v>24.338544002323999</v>
      </c>
      <c r="O37" s="1">
        <v>0</v>
      </c>
      <c r="P37">
        <v>14.753469001402699</v>
      </c>
      <c r="Q37">
        <v>1.4301410000575701</v>
      </c>
      <c r="R37">
        <v>0</v>
      </c>
      <c r="S37">
        <v>4.6291930002763602</v>
      </c>
      <c r="T37">
        <v>0.25118200000992102</v>
      </c>
      <c r="U37">
        <v>9.8176000003877703E-2</v>
      </c>
      <c r="V37">
        <v>1.87660000007412E-2</v>
      </c>
      <c r="W37">
        <v>0.14421600000569601</v>
      </c>
      <c r="X37">
        <v>1.61451800031771</v>
      </c>
      <c r="Y37">
        <v>0</v>
      </c>
      <c r="Z37">
        <v>4.7660026404946798</v>
      </c>
      <c r="AA37">
        <v>4.0809364909785097</v>
      </c>
      <c r="AB37">
        <v>0.173000000033879</v>
      </c>
      <c r="AC37">
        <v>7.1821140058571196</v>
      </c>
      <c r="AD37">
        <v>752.37344702700102</v>
      </c>
      <c r="AE37">
        <v>0</v>
      </c>
      <c r="AF37">
        <v>25110.1677378844</v>
      </c>
      <c r="AG37">
        <v>2.32417500074245</v>
      </c>
      <c r="AH37">
        <v>1.92009900026063</v>
      </c>
      <c r="AI37">
        <v>0.623189000199184</v>
      </c>
      <c r="AJ37">
        <v>0.54363500008494803</v>
      </c>
      <c r="AK37">
        <v>3.8899810004816202</v>
      </c>
      <c r="AL37">
        <v>9.2927480011586301</v>
      </c>
    </row>
    <row r="38" spans="1:38" x14ac:dyDescent="0.35">
      <c r="A38" t="s">
        <v>71</v>
      </c>
      <c r="B38">
        <v>67507.112466416002</v>
      </c>
      <c r="C38">
        <v>0</v>
      </c>
      <c r="D38">
        <v>5894.7342610936103</v>
      </c>
      <c r="E38">
        <v>34881.638666386803</v>
      </c>
      <c r="F38">
        <v>51.190818002015199</v>
      </c>
      <c r="G38">
        <v>1194.81327714501</v>
      </c>
      <c r="H38">
        <v>3.7741850000745401</v>
      </c>
      <c r="I38">
        <v>0</v>
      </c>
      <c r="J38">
        <v>119.86674101122</v>
      </c>
      <c r="K38">
        <v>2331.6270724757401</v>
      </c>
      <c r="L38">
        <v>189.949486043891</v>
      </c>
      <c r="M38">
        <v>5.7980530002282498</v>
      </c>
      <c r="N38">
        <v>699.31553206677597</v>
      </c>
      <c r="O38" s="1">
        <v>4.0000000001574599E-6</v>
      </c>
      <c r="P38">
        <v>429.1238260408</v>
      </c>
      <c r="Q38">
        <v>42.882233001726298</v>
      </c>
      <c r="R38">
        <v>0</v>
      </c>
      <c r="S38">
        <v>134.49786300802899</v>
      </c>
      <c r="T38">
        <v>7.5743580002991697</v>
      </c>
      <c r="U38">
        <v>2.83961900011216</v>
      </c>
      <c r="V38">
        <v>0.525039000020737</v>
      </c>
      <c r="W38">
        <v>4.5633550001802403</v>
      </c>
      <c r="X38">
        <v>47.357081009319103</v>
      </c>
      <c r="Y38">
        <v>0</v>
      </c>
      <c r="Z38">
        <v>722.95167346688504</v>
      </c>
      <c r="AA38">
        <v>614.02582937155296</v>
      </c>
      <c r="AB38">
        <v>25.663852005025898</v>
      </c>
      <c r="AC38">
        <v>1090.7530418895201</v>
      </c>
      <c r="AD38">
        <v>39399.186162414</v>
      </c>
      <c r="AE38">
        <v>0</v>
      </c>
      <c r="AF38">
        <v>142669.65319779699</v>
      </c>
      <c r="AG38">
        <v>167.61658805354401</v>
      </c>
      <c r="AH38">
        <v>100.336913013619</v>
      </c>
      <c r="AI38">
        <v>41.7697290133504</v>
      </c>
      <c r="AJ38">
        <v>37.025483005785603</v>
      </c>
      <c r="AK38">
        <v>263.47956803262099</v>
      </c>
      <c r="AL38">
        <v>471.98891205884797</v>
      </c>
    </row>
    <row r="39" spans="1:38" x14ac:dyDescent="0.35">
      <c r="A39" t="s">
        <v>72</v>
      </c>
      <c r="B39">
        <v>19351.2706546925</v>
      </c>
      <c r="C39">
        <v>0</v>
      </c>
      <c r="D39">
        <v>738.81169460995204</v>
      </c>
      <c r="E39">
        <v>18214.5715322463</v>
      </c>
      <c r="F39">
        <v>27.349997001076598</v>
      </c>
      <c r="G39">
        <v>623.91254807572602</v>
      </c>
      <c r="H39">
        <v>2.00952500003969</v>
      </c>
      <c r="I39">
        <v>0</v>
      </c>
      <c r="J39">
        <v>62.695364005868797</v>
      </c>
      <c r="K39">
        <v>1215.37026224798</v>
      </c>
      <c r="L39">
        <v>99.259780022935601</v>
      </c>
      <c r="M39">
        <v>3.0977570001219501</v>
      </c>
      <c r="N39">
        <v>365.35465203488599</v>
      </c>
      <c r="O39" s="1">
        <v>2.0000000000787299E-6</v>
      </c>
      <c r="P39">
        <v>224.953503021388</v>
      </c>
      <c r="Q39">
        <v>22.795058000917599</v>
      </c>
      <c r="R39">
        <v>0</v>
      </c>
      <c r="S39">
        <v>70.364233004200699</v>
      </c>
      <c r="T39">
        <v>4.0285330001591104</v>
      </c>
      <c r="U39">
        <v>1.5040960000593999</v>
      </c>
      <c r="V39">
        <v>0.27715600001094698</v>
      </c>
      <c r="W39">
        <v>2.4380880000962999</v>
      </c>
      <c r="X39">
        <v>24.943836004908501</v>
      </c>
      <c r="Y39">
        <v>0</v>
      </c>
      <c r="Z39">
        <v>188.91894974961599</v>
      </c>
      <c r="AA39">
        <v>159.58492258398701</v>
      </c>
      <c r="AB39">
        <v>6.67719800130764</v>
      </c>
      <c r="AC39">
        <v>283.70326323136402</v>
      </c>
      <c r="AD39">
        <v>2536.6925140910298</v>
      </c>
      <c r="AE39">
        <v>0</v>
      </c>
      <c r="AF39">
        <v>120182.48614573599</v>
      </c>
      <c r="AG39">
        <v>44.200447014119703</v>
      </c>
      <c r="AH39">
        <v>26.7889550036363</v>
      </c>
      <c r="AI39">
        <v>11.039133003528301</v>
      </c>
      <c r="AJ39">
        <v>9.7804210015282909</v>
      </c>
      <c r="AK39">
        <v>69.685937008627803</v>
      </c>
      <c r="AL39">
        <v>126.24694101574001</v>
      </c>
    </row>
    <row r="40" spans="1:38" x14ac:dyDescent="0.35">
      <c r="A40" t="s">
        <v>73</v>
      </c>
      <c r="B40">
        <v>1530.8436670547801</v>
      </c>
      <c r="C40">
        <v>0</v>
      </c>
      <c r="D40">
        <v>1555.5692776339799</v>
      </c>
      <c r="E40">
        <v>9068.2916776205002</v>
      </c>
      <c r="F40">
        <v>40.705220001602399</v>
      </c>
      <c r="G40">
        <v>331.311757040212</v>
      </c>
      <c r="H40">
        <v>2.3488290000463898</v>
      </c>
      <c r="I40">
        <v>0</v>
      </c>
      <c r="J40">
        <v>38.681962003621003</v>
      </c>
      <c r="K40">
        <v>580.97470611853998</v>
      </c>
      <c r="L40">
        <v>53.890930012452401</v>
      </c>
      <c r="M40">
        <v>4.6262500001821198</v>
      </c>
      <c r="N40">
        <v>200.17165401911299</v>
      </c>
      <c r="O40" s="1">
        <v>3.0000000001181002E-6</v>
      </c>
      <c r="P40">
        <v>158.47219101506701</v>
      </c>
      <c r="Q40">
        <v>24.038831000967701</v>
      </c>
      <c r="R40">
        <v>0</v>
      </c>
      <c r="S40">
        <v>47.830462002855398</v>
      </c>
      <c r="T40">
        <v>4.4432120001754898</v>
      </c>
      <c r="U40">
        <v>1.1116530000439</v>
      </c>
      <c r="V40">
        <v>0.120797000004771</v>
      </c>
      <c r="W40">
        <v>3.6607170001445901</v>
      </c>
      <c r="X40">
        <v>16.701550003286599</v>
      </c>
      <c r="Y40">
        <v>0</v>
      </c>
      <c r="Z40">
        <v>471.593653427123</v>
      </c>
      <c r="AA40">
        <v>401.76395103200599</v>
      </c>
      <c r="AB40">
        <v>16.842303003298301</v>
      </c>
      <c r="AC40">
        <v>712.47853958103701</v>
      </c>
      <c r="AD40">
        <v>5831.7156612092904</v>
      </c>
      <c r="AE40">
        <v>0</v>
      </c>
      <c r="AF40">
        <v>105710.924491192</v>
      </c>
      <c r="AG40">
        <v>136.788630043696</v>
      </c>
      <c r="AH40">
        <v>93.440238012683594</v>
      </c>
      <c r="AI40">
        <v>35.050978011203</v>
      </c>
      <c r="AJ40">
        <v>30.877771004824901</v>
      </c>
      <c r="AK40">
        <v>220.15694102725701</v>
      </c>
      <c r="AL40">
        <v>445.20146905550803</v>
      </c>
    </row>
    <row r="41" spans="1:38" x14ac:dyDescent="0.35">
      <c r="A41" t="s">
        <v>74</v>
      </c>
      <c r="B41">
        <v>583.51989802088303</v>
      </c>
      <c r="C41">
        <v>0</v>
      </c>
      <c r="D41">
        <v>195.55175007969899</v>
      </c>
      <c r="E41">
        <v>4754.5630403253299</v>
      </c>
      <c r="F41">
        <v>21.747800000856099</v>
      </c>
      <c r="G41">
        <v>173.97983402111601</v>
      </c>
      <c r="H41">
        <v>1.25346800002475</v>
      </c>
      <c r="I41">
        <v>0</v>
      </c>
      <c r="J41">
        <v>20.3838940019081</v>
      </c>
      <c r="K41">
        <v>304.16136606205998</v>
      </c>
      <c r="L41">
        <v>28.2875090065363</v>
      </c>
      <c r="M41">
        <v>2.4716920000972999</v>
      </c>
      <c r="N41">
        <v>105.069370010032</v>
      </c>
      <c r="O41" s="1">
        <v>2.0000000000787299E-6</v>
      </c>
      <c r="P41">
        <v>83.677078007955799</v>
      </c>
      <c r="Q41">
        <v>12.8167660005159</v>
      </c>
      <c r="R41">
        <v>0</v>
      </c>
      <c r="S41">
        <v>25.2116100015051</v>
      </c>
      <c r="T41">
        <v>2.3697090000935899</v>
      </c>
      <c r="U41">
        <v>0.59093500002333998</v>
      </c>
      <c r="V41">
        <v>6.37690000025187E-2</v>
      </c>
      <c r="W41">
        <v>1.9558310000772501</v>
      </c>
      <c r="X41">
        <v>8.8401870017396096</v>
      </c>
      <c r="Y41">
        <v>0</v>
      </c>
      <c r="Z41">
        <v>123.236832704097</v>
      </c>
      <c r="AA41">
        <v>104.45115432679501</v>
      </c>
      <c r="AB41">
        <v>4.3846490008586798</v>
      </c>
      <c r="AC41">
        <v>185.32312515113301</v>
      </c>
      <c r="AD41">
        <v>350.69592901258602</v>
      </c>
      <c r="AE41">
        <v>0</v>
      </c>
      <c r="AF41">
        <v>134086.90393010201</v>
      </c>
      <c r="AG41">
        <v>36.646402011706599</v>
      </c>
      <c r="AH41">
        <v>25.453954003455099</v>
      </c>
      <c r="AI41">
        <v>9.4234140030119207</v>
      </c>
      <c r="AJ41">
        <v>8.29504000129619</v>
      </c>
      <c r="AK41">
        <v>59.2075740073305</v>
      </c>
      <c r="AL41">
        <v>121.50278301514901</v>
      </c>
    </row>
    <row r="42" spans="1:38" x14ac:dyDescent="0.35">
      <c r="A42" t="s">
        <v>46</v>
      </c>
      <c r="B42">
        <f>SUM(B36:B41)</f>
        <v>89441.414905200945</v>
      </c>
      <c r="C42">
        <f t="shared" ref="C42" si="7">SUM(C36:C41)</f>
        <v>0</v>
      </c>
      <c r="D42">
        <f>SUM(D36:D41)</f>
        <v>8755.9097375685451</v>
      </c>
      <c r="E42">
        <f t="shared" ref="E42" si="8">SUM(E36:E41)</f>
        <v>70428.200600819036</v>
      </c>
      <c r="F42">
        <f t="shared" ref="F42" si="9">SUM(F36:F41)</f>
        <v>145.51201400572813</v>
      </c>
      <c r="G42">
        <f t="shared" ref="G42" si="10">SUM(G36:G41)</f>
        <v>2443.2037162965298</v>
      </c>
      <c r="H42">
        <f t="shared" ref="H42" si="11">SUM(H36:H41)</f>
        <v>9.722136000192009</v>
      </c>
      <c r="I42">
        <f t="shared" ref="I42" si="12">SUM(I36:I41)</f>
        <v>0</v>
      </c>
      <c r="J42">
        <f t="shared" ref="J42" si="13">SUM(J36:J41)</f>
        <v>253.56386602373522</v>
      </c>
      <c r="K42">
        <f t="shared" ref="K42" si="14">SUM(K36:K41)</f>
        <v>4666.2413489520868</v>
      </c>
      <c r="L42">
        <f t="shared" ref="L42" si="15">SUM(L36:L41)</f>
        <v>390.67018909027081</v>
      </c>
      <c r="M42">
        <f t="shared" ref="M42" si="16">SUM(M36:M41)</f>
        <v>16.511109000649984</v>
      </c>
      <c r="N42">
        <f t="shared" ref="N42" si="17">SUM(N36:N41)</f>
        <v>1440.8510691375809</v>
      </c>
      <c r="O42">
        <f t="shared" ref="O42" si="18">SUM(O36:O41)</f>
        <v>1.100000000043302E-5</v>
      </c>
      <c r="P42">
        <f t="shared" ref="P42" si="19">SUM(P36:P41)</f>
        <v>939.1411640892909</v>
      </c>
      <c r="Q42">
        <f t="shared" ref="Q42" si="20">SUM(Q36:Q41)</f>
        <v>106.65449800429343</v>
      </c>
      <c r="R42">
        <f t="shared" ref="R42" si="21">SUM(R36:R41)</f>
        <v>0</v>
      </c>
      <c r="S42">
        <f t="shared" ref="S42" si="22">SUM(S36:S41)</f>
        <v>291.3872290173951</v>
      </c>
      <c r="T42">
        <f t="shared" ref="T42" si="23">SUM(T36:T41)</f>
        <v>19.13944400075594</v>
      </c>
      <c r="U42">
        <f t="shared" ref="U42" si="24">SUM(U36:U41)</f>
        <v>6.32988500025</v>
      </c>
      <c r="V42">
        <f t="shared" ref="V42" si="25">SUM(V36:V41)</f>
        <v>1.0410750000411189</v>
      </c>
      <c r="W42">
        <f t="shared" ref="W42" si="26">SUM(W36:W41)</f>
        <v>13.032134000514738</v>
      </c>
      <c r="X42">
        <f t="shared" ref="X42" si="27">SUM(X36:X41)</f>
        <v>102.52447702017511</v>
      </c>
      <c r="Y42">
        <f t="shared" ref="Y42" si="28">SUM(Y36:Y41)</f>
        <v>0</v>
      </c>
      <c r="Z42">
        <f t="shared" ref="Z42" si="29">SUM(Z36:Z41)</f>
        <v>1529.7044876125485</v>
      </c>
      <c r="AA42">
        <f t="shared" ref="AA42" si="30">SUM(AA36:AA41)</f>
        <v>1299.5888470072748</v>
      </c>
      <c r="AB42">
        <f t="shared" ref="AB42" si="31">SUM(AB36:AB41)</f>
        <v>54.404334010654303</v>
      </c>
      <c r="AC42">
        <f t="shared" ref="AC42" si="32">SUM(AC36:AC41)</f>
        <v>2307.0479598814259</v>
      </c>
      <c r="AD42">
        <f t="shared" ref="AD42" si="33">SUM(AD36:AD41)</f>
        <v>60550.813184173006</v>
      </c>
      <c r="AE42">
        <f t="shared" ref="AE42" si="34">SUM(AE36:AE41)</f>
        <v>0</v>
      </c>
      <c r="AF42">
        <f t="shared" ref="AF42" si="35">SUM(AF36:AF41)</f>
        <v>547728.1685189812</v>
      </c>
      <c r="AG42">
        <f t="shared" ref="AG42" si="36">SUM(AG36:AG41)</f>
        <v>396.04595312651435</v>
      </c>
      <c r="AH42">
        <f t="shared" ref="AH42" si="37">SUM(AH36:AH41)</f>
        <v>254.83274403459021</v>
      </c>
      <c r="AI42">
        <f t="shared" ref="AI42" si="38">SUM(AI36:AI41)</f>
        <v>100.16902203201596</v>
      </c>
      <c r="AJ42">
        <f t="shared" ref="AJ42" si="39">SUM(AJ36:AJ41)</f>
        <v>88.497651013828587</v>
      </c>
      <c r="AK42">
        <f t="shared" ref="AK42" si="40">SUM(AK36:AK41)</f>
        <v>630.54368507806657</v>
      </c>
      <c r="AL42">
        <f t="shared" ref="AL42" si="41">SUM(AL36:AL41)</f>
        <v>1207.5475871505573</v>
      </c>
    </row>
    <row r="43" spans="1:38" x14ac:dyDescent="0.35">
      <c r="A43" t="s">
        <v>110</v>
      </c>
      <c r="B43">
        <f>B42-B$13</f>
        <v>3.2009411370381713E-6</v>
      </c>
      <c r="C43">
        <f t="shared" ref="C43:AK43" si="42">C42-C$13</f>
        <v>0</v>
      </c>
      <c r="D43">
        <f t="shared" si="42"/>
        <v>3.5685534385265782E-6</v>
      </c>
      <c r="E43">
        <f t="shared" si="42"/>
        <v>4.8190413508564234E-6</v>
      </c>
      <c r="F43">
        <f t="shared" si="42"/>
        <v>5.7281397403130541E-9</v>
      </c>
      <c r="G43">
        <f t="shared" si="42"/>
        <v>2.9653074307134375E-7</v>
      </c>
      <c r="H43">
        <f t="shared" si="42"/>
        <v>1.9200996348445187E-10</v>
      </c>
      <c r="I43">
        <v>0</v>
      </c>
      <c r="J43">
        <f t="shared" si="42"/>
        <v>2.3736333787383046E-8</v>
      </c>
      <c r="K43">
        <f t="shared" si="42"/>
        <v>9.5209634309867397E-7</v>
      </c>
      <c r="L43">
        <f t="shared" si="42"/>
        <v>9.0270873442932498E-8</v>
      </c>
      <c r="M43">
        <f t="shared" si="42"/>
        <v>6.4998317839126685E-10</v>
      </c>
      <c r="N43">
        <f t="shared" si="42"/>
        <v>1.375810825265944E-7</v>
      </c>
      <c r="O43">
        <f t="shared" si="42"/>
        <v>4.3302018329534342E-16</v>
      </c>
      <c r="P43">
        <f t="shared" si="42"/>
        <v>8.9291006588609889E-8</v>
      </c>
      <c r="Q43">
        <f t="shared" si="42"/>
        <v>4.2934402699756902E-9</v>
      </c>
      <c r="R43">
        <f t="shared" si="42"/>
        <v>0</v>
      </c>
      <c r="S43">
        <f t="shared" si="42"/>
        <v>1.7395109352946747E-8</v>
      </c>
      <c r="T43">
        <f t="shared" si="42"/>
        <v>7.5594996928884939E-10</v>
      </c>
      <c r="U43">
        <f t="shared" si="42"/>
        <v>2.5000979064770945E-10</v>
      </c>
      <c r="V43">
        <f t="shared" si="42"/>
        <v>4.1119996296856698E-11</v>
      </c>
      <c r="W43">
        <f t="shared" si="42"/>
        <v>5.1473847406668938E-10</v>
      </c>
      <c r="X43">
        <f t="shared" si="42"/>
        <v>2.0175107806608139E-8</v>
      </c>
      <c r="Y43">
        <f t="shared" si="42"/>
        <v>0</v>
      </c>
      <c r="Z43">
        <f t="shared" si="42"/>
        <v>-1.1538745138750528E-4</v>
      </c>
      <c r="AA43">
        <f t="shared" si="42"/>
        <v>2.6534954145063239E-4</v>
      </c>
      <c r="AB43">
        <f t="shared" si="42"/>
        <v>1.0654311211055756E-8</v>
      </c>
      <c r="AC43">
        <f t="shared" si="42"/>
        <v>1.8814257600752171E-6</v>
      </c>
      <c r="AD43">
        <f t="shared" si="42"/>
        <v>2.1730011212639511E-6</v>
      </c>
      <c r="AE43">
        <f t="shared" si="42"/>
        <v>0</v>
      </c>
      <c r="AF43">
        <f t="shared" si="42"/>
        <v>1.7198128625750542E-4</v>
      </c>
      <c r="AG43">
        <f t="shared" si="42"/>
        <v>1.2651429415200255E-7</v>
      </c>
      <c r="AH43">
        <f t="shared" si="42"/>
        <v>3.4590186714922311E-8</v>
      </c>
      <c r="AI43">
        <f t="shared" si="42"/>
        <v>3.2015975648391759E-8</v>
      </c>
      <c r="AJ43">
        <f t="shared" si="42"/>
        <v>1.382858272336307E-8</v>
      </c>
      <c r="AK43">
        <f t="shared" si="42"/>
        <v>7.8066705100354739E-8</v>
      </c>
      <c r="AL43">
        <f>AL42-AL$13</f>
        <v>1.5055843505251687E-7</v>
      </c>
    </row>
    <row r="44" spans="1:38" x14ac:dyDescent="0.35">
      <c r="A44" t="s">
        <v>68</v>
      </c>
      <c r="B44">
        <f>(B43/B$13)*100</f>
        <v>3.5788131712198513E-9</v>
      </c>
      <c r="C44" t="e">
        <f t="shared" ref="C44:AL44" si="43">(C43/C$13)*100</f>
        <v>#DIV/0!</v>
      </c>
      <c r="D44">
        <f t="shared" si="43"/>
        <v>4.0755941380591917E-8</v>
      </c>
      <c r="E44">
        <f t="shared" si="43"/>
        <v>6.842488250551901E-9</v>
      </c>
      <c r="F44">
        <f t="shared" si="43"/>
        <v>3.9365407589733826E-9</v>
      </c>
      <c r="G44">
        <f t="shared" si="43"/>
        <v>1.2136963493032925E-8</v>
      </c>
      <c r="H44">
        <f t="shared" si="43"/>
        <v>1.9749771396373378E-9</v>
      </c>
      <c r="I44">
        <f t="shared" si="43"/>
        <v>0</v>
      </c>
      <c r="J44">
        <f t="shared" si="43"/>
        <v>9.3610868779635774E-9</v>
      </c>
      <c r="K44">
        <f t="shared" si="43"/>
        <v>2.0403924102784663E-8</v>
      </c>
      <c r="L44">
        <f t="shared" si="43"/>
        <v>2.3106670533013849E-8</v>
      </c>
      <c r="M44">
        <f t="shared" si="43"/>
        <v>3.9366415568528239E-9</v>
      </c>
      <c r="N44">
        <f t="shared" si="43"/>
        <v>9.5485984281554109E-9</v>
      </c>
      <c r="O44">
        <f t="shared" si="43"/>
        <v>3.9365471208667587E-9</v>
      </c>
      <c r="P44">
        <f t="shared" si="43"/>
        <v>9.5077300422335539E-9</v>
      </c>
      <c r="Q44">
        <f t="shared" si="43"/>
        <v>4.0255594939612301E-9</v>
      </c>
      <c r="R44" t="e">
        <f t="shared" si="43"/>
        <v>#DIV/0!</v>
      </c>
      <c r="S44">
        <f t="shared" si="43"/>
        <v>5.9697569494189281E-9</v>
      </c>
      <c r="T44">
        <f t="shared" si="43"/>
        <v>3.9496966018910985E-9</v>
      </c>
      <c r="U44">
        <f t="shared" si="43"/>
        <v>3.9496735035108829E-9</v>
      </c>
      <c r="V44">
        <f t="shared" si="43"/>
        <v>3.9497631099446958E-9</v>
      </c>
      <c r="W44">
        <f t="shared" si="43"/>
        <v>3.9497635158347008E-9</v>
      </c>
      <c r="X44">
        <f t="shared" si="43"/>
        <v>1.9678332820569414E-8</v>
      </c>
      <c r="Y44" t="e">
        <f t="shared" si="43"/>
        <v>#DIV/0!</v>
      </c>
      <c r="Z44">
        <f t="shared" si="43"/>
        <v>-7.5431198390337385E-6</v>
      </c>
      <c r="AA44">
        <f t="shared" si="43"/>
        <v>2.0417964977205091E-5</v>
      </c>
      <c r="AB44">
        <f t="shared" si="43"/>
        <v>1.9583570696878226E-8</v>
      </c>
      <c r="AC44">
        <f t="shared" si="43"/>
        <v>8.1551220188168148E-8</v>
      </c>
      <c r="AD44">
        <f t="shared" si="43"/>
        <v>3.5887232674026602E-9</v>
      </c>
      <c r="AE44" t="e">
        <f t="shared" si="43"/>
        <v>#DIV/0!</v>
      </c>
      <c r="AF44">
        <f t="shared" si="43"/>
        <v>3.1399021667359424E-8</v>
      </c>
      <c r="AG44">
        <f t="shared" si="43"/>
        <v>3.1944347163169349E-8</v>
      </c>
      <c r="AH44">
        <f t="shared" si="43"/>
        <v>1.3573682161866258E-8</v>
      </c>
      <c r="AI44">
        <f t="shared" si="43"/>
        <v>3.196195291633352E-8</v>
      </c>
      <c r="AJ44">
        <f t="shared" si="43"/>
        <v>1.5625931950852649E-8</v>
      </c>
      <c r="AK44">
        <f t="shared" si="43"/>
        <v>1.2380855911728742E-8</v>
      </c>
      <c r="AL44">
        <f t="shared" si="43"/>
        <v>1.2468116095247269E-8</v>
      </c>
    </row>
    <row r="45" spans="1:38" x14ac:dyDescent="0.35">
      <c r="A45" t="s">
        <v>135</v>
      </c>
      <c r="B45">
        <f>SUM(B43:AL43)</f>
        <v>3.3967206961048606E-4</v>
      </c>
    </row>
    <row r="46" spans="1:38" x14ac:dyDescent="0.35">
      <c r="A46" t="s">
        <v>136</v>
      </c>
      <c r="B46">
        <f>(B45/B$13)*100</f>
        <v>3.7977045642967645E-7</v>
      </c>
    </row>
    <row r="48" spans="1:38" x14ac:dyDescent="0.35">
      <c r="A48" s="3" t="s">
        <v>55</v>
      </c>
    </row>
    <row r="49" spans="1:38" x14ac:dyDescent="0.35">
      <c r="A49" t="s">
        <v>1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</row>
    <row r="50" spans="1:38" x14ac:dyDescent="0.35">
      <c r="A50" t="s">
        <v>2</v>
      </c>
      <c r="B50" t="s">
        <v>5</v>
      </c>
      <c r="C50" t="s">
        <v>6</v>
      </c>
      <c r="D50" t="s">
        <v>7</v>
      </c>
      <c r="E50" t="s">
        <v>8</v>
      </c>
      <c r="F50" t="s">
        <v>9</v>
      </c>
      <c r="G50" t="s">
        <v>48</v>
      </c>
      <c r="H50" t="s">
        <v>11</v>
      </c>
      <c r="I50" t="s">
        <v>13</v>
      </c>
      <c r="J50" t="s">
        <v>49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50</v>
      </c>
      <c r="T50" t="s">
        <v>23</v>
      </c>
      <c r="U50" t="s">
        <v>24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  <c r="AA50" t="s">
        <v>30</v>
      </c>
      <c r="AB50" t="s">
        <v>31</v>
      </c>
      <c r="AC50" t="s">
        <v>32</v>
      </c>
      <c r="AD50" t="s">
        <v>109</v>
      </c>
      <c r="AE50" t="s">
        <v>33</v>
      </c>
      <c r="AF50" t="s">
        <v>34</v>
      </c>
      <c r="AG50" t="s">
        <v>35</v>
      </c>
      <c r="AH50" t="s">
        <v>52</v>
      </c>
      <c r="AI50" t="s">
        <v>36</v>
      </c>
      <c r="AJ50" t="s">
        <v>37</v>
      </c>
      <c r="AK50" t="s">
        <v>38</v>
      </c>
      <c r="AL50" t="s">
        <v>39</v>
      </c>
    </row>
    <row r="51" spans="1:38" x14ac:dyDescent="0.35">
      <c r="A51" t="s">
        <v>2</v>
      </c>
    </row>
    <row r="52" spans="1:38" x14ac:dyDescent="0.35">
      <c r="A52" t="s">
        <v>69</v>
      </c>
      <c r="B52">
        <v>343.03195748155201</v>
      </c>
      <c r="C52">
        <v>0</v>
      </c>
      <c r="D52">
        <v>329.728404780826</v>
      </c>
      <c r="E52">
        <v>2305.62551713005</v>
      </c>
      <c r="F52">
        <v>2.9448290052673198</v>
      </c>
      <c r="G52">
        <v>78.313285016070395</v>
      </c>
      <c r="H52">
        <v>0.219383000369412</v>
      </c>
      <c r="I52">
        <v>0</v>
      </c>
      <c r="J52">
        <v>7.83830901390421</v>
      </c>
      <c r="K52">
        <v>153.90786575401799</v>
      </c>
      <c r="L52">
        <v>12.6659000954166</v>
      </c>
      <c r="M52">
        <v>0.33720000060313998</v>
      </c>
      <c r="N52">
        <v>46.601317222420199</v>
      </c>
      <c r="O52">
        <v>0</v>
      </c>
      <c r="P52">
        <v>28.161097316716798</v>
      </c>
      <c r="Q52">
        <v>2.6914690256660601</v>
      </c>
      <c r="R52">
        <v>0</v>
      </c>
      <c r="S52">
        <v>8.8538681161599495</v>
      </c>
      <c r="T52">
        <v>0.47245000087554201</v>
      </c>
      <c r="U52">
        <v>0.185406000343593</v>
      </c>
      <c r="V52">
        <v>3.5548000065877397E-2</v>
      </c>
      <c r="W52">
        <v>0.269927000500227</v>
      </c>
      <c r="X52">
        <v>3.0695401599358498</v>
      </c>
      <c r="Y52">
        <v>0</v>
      </c>
      <c r="Z52">
        <v>18.237377154202999</v>
      </c>
      <c r="AA52">
        <v>15.682050109088999</v>
      </c>
      <c r="AB52">
        <v>0.66333327608407999</v>
      </c>
      <c r="AC52">
        <v>27.607877618572999</v>
      </c>
      <c r="AD52">
        <v>11680.1494803283</v>
      </c>
      <c r="AE52">
        <v>0</v>
      </c>
      <c r="AF52">
        <v>19968.033081855199</v>
      </c>
      <c r="AG52">
        <v>8.4698737883788109</v>
      </c>
      <c r="AH52">
        <v>6.8925917927824898</v>
      </c>
      <c r="AI52">
        <v>2.2626225358094301</v>
      </c>
      <c r="AJ52">
        <v>1.9753056256360799</v>
      </c>
      <c r="AK52">
        <v>14.1236908106792</v>
      </c>
      <c r="AL52">
        <v>33.314749766445303</v>
      </c>
    </row>
    <row r="53" spans="1:38" x14ac:dyDescent="0.35">
      <c r="A53" t="s">
        <v>70</v>
      </c>
      <c r="B53">
        <v>125.636262176369</v>
      </c>
      <c r="C53">
        <v>0</v>
      </c>
      <c r="D53">
        <v>41.514355727833099</v>
      </c>
      <c r="E53">
        <v>1203.51018076578</v>
      </c>
      <c r="F53">
        <v>1.5733500028142</v>
      </c>
      <c r="G53">
        <v>40.873016530304099</v>
      </c>
      <c r="H53">
        <v>0.116746000196585</v>
      </c>
      <c r="I53">
        <v>0</v>
      </c>
      <c r="J53">
        <v>4.0975960072686402</v>
      </c>
      <c r="K53">
        <v>80.200077392912803</v>
      </c>
      <c r="L53">
        <v>6.6165840498450503</v>
      </c>
      <c r="M53">
        <v>0.180157000322241</v>
      </c>
      <c r="N53">
        <v>24.3385441161637</v>
      </c>
      <c r="O53">
        <v>0</v>
      </c>
      <c r="P53">
        <v>14.753469165926401</v>
      </c>
      <c r="Q53">
        <v>1.43014101363793</v>
      </c>
      <c r="R53">
        <v>0</v>
      </c>
      <c r="S53">
        <v>4.6291930607335496</v>
      </c>
      <c r="T53">
        <v>0.251182000465489</v>
      </c>
      <c r="U53">
        <v>9.8176000181939296E-2</v>
      </c>
      <c r="V53">
        <v>1.8766000034776999E-2</v>
      </c>
      <c r="W53">
        <v>0.14421600026726</v>
      </c>
      <c r="X53">
        <v>1.61569450704749</v>
      </c>
      <c r="Y53">
        <v>0</v>
      </c>
      <c r="Z53">
        <v>4.7660030402981199</v>
      </c>
      <c r="AA53">
        <v>4.08093568612271</v>
      </c>
      <c r="AB53">
        <v>0.173000332808527</v>
      </c>
      <c r="AC53">
        <v>7.1821144210673697</v>
      </c>
      <c r="AD53">
        <v>752.373447665296</v>
      </c>
      <c r="AE53">
        <v>0</v>
      </c>
      <c r="AF53">
        <v>25110.167820359198</v>
      </c>
      <c r="AG53">
        <v>2.3242196707898599</v>
      </c>
      <c r="AH53">
        <v>1.9201008922965499</v>
      </c>
      <c r="AI53">
        <v>0.62320099120010697</v>
      </c>
      <c r="AJ53">
        <v>0.54363627305037199</v>
      </c>
      <c r="AK53">
        <v>3.8899828758146202</v>
      </c>
      <c r="AL53">
        <v>9.2927523978620101</v>
      </c>
    </row>
    <row r="54" spans="1:38" x14ac:dyDescent="0.35">
      <c r="A54" t="s">
        <v>71</v>
      </c>
      <c r="B54">
        <v>67507.112558767301</v>
      </c>
      <c r="C54">
        <v>0</v>
      </c>
      <c r="D54">
        <v>5894.7343620381298</v>
      </c>
      <c r="E54">
        <v>34881.638802127898</v>
      </c>
      <c r="F54">
        <v>51.1908180915635</v>
      </c>
      <c r="G54">
        <v>1194.81329250202</v>
      </c>
      <c r="H54">
        <v>3.77418500635524</v>
      </c>
      <c r="I54">
        <v>0</v>
      </c>
      <c r="J54">
        <v>119.86674121262899</v>
      </c>
      <c r="K54">
        <v>2331.6270834230099</v>
      </c>
      <c r="L54">
        <v>189.949487430956</v>
      </c>
      <c r="M54">
        <v>5.7980530103708103</v>
      </c>
      <c r="N54">
        <v>699.315535337715</v>
      </c>
      <c r="O54" s="1">
        <v>4.0000000071546796E-6</v>
      </c>
      <c r="P54">
        <v>429.12383082618697</v>
      </c>
      <c r="Q54">
        <v>42.8822334089284</v>
      </c>
      <c r="R54">
        <v>0</v>
      </c>
      <c r="S54">
        <v>134.49786476456899</v>
      </c>
      <c r="T54">
        <v>7.5743580140367701</v>
      </c>
      <c r="U54">
        <v>2.83961900526237</v>
      </c>
      <c r="V54">
        <v>0.52503900097300005</v>
      </c>
      <c r="W54">
        <v>4.5633550084567904</v>
      </c>
      <c r="X54">
        <v>47.391590333153999</v>
      </c>
      <c r="Y54">
        <v>0</v>
      </c>
      <c r="Z54">
        <v>722.95173411279495</v>
      </c>
      <c r="AA54">
        <v>614.02570827134696</v>
      </c>
      <c r="AB54">
        <v>25.663901370802201</v>
      </c>
      <c r="AC54">
        <v>1090.75310494781</v>
      </c>
      <c r="AD54">
        <v>39399.186195839196</v>
      </c>
      <c r="AE54">
        <v>0</v>
      </c>
      <c r="AF54">
        <v>142669.65366639799</v>
      </c>
      <c r="AG54">
        <v>167.619809601377</v>
      </c>
      <c r="AH54">
        <v>100.33701188406501</v>
      </c>
      <c r="AI54">
        <v>41.770532719543901</v>
      </c>
      <c r="AJ54">
        <v>37.025569703955597</v>
      </c>
      <c r="AK54">
        <v>263.47969505430302</v>
      </c>
      <c r="AL54">
        <v>471.98913537225798</v>
      </c>
    </row>
    <row r="55" spans="1:38" x14ac:dyDescent="0.35">
      <c r="A55" t="s">
        <v>72</v>
      </c>
      <c r="B55">
        <v>19351.270681165501</v>
      </c>
      <c r="C55">
        <v>0</v>
      </c>
      <c r="D55">
        <v>738.81170726175105</v>
      </c>
      <c r="E55">
        <v>18214.571603127901</v>
      </c>
      <c r="F55">
        <v>27.349997048920098</v>
      </c>
      <c r="G55">
        <v>623.912556094911</v>
      </c>
      <c r="H55">
        <v>2.0095250033837799</v>
      </c>
      <c r="I55">
        <v>0</v>
      </c>
      <c r="J55">
        <v>62.695364111213998</v>
      </c>
      <c r="K55">
        <v>1215.3702679542901</v>
      </c>
      <c r="L55">
        <v>99.259780747758796</v>
      </c>
      <c r="M55">
        <v>3.0977570055408599</v>
      </c>
      <c r="N55">
        <v>365.354653743776</v>
      </c>
      <c r="O55" s="1">
        <v>2.0000000035773398E-6</v>
      </c>
      <c r="P55">
        <v>224.953505529963</v>
      </c>
      <c r="Q55">
        <v>22.795058217375502</v>
      </c>
      <c r="R55">
        <v>0</v>
      </c>
      <c r="S55">
        <v>70.364233923156505</v>
      </c>
      <c r="T55">
        <v>4.0285330074656596</v>
      </c>
      <c r="U55">
        <v>1.50409600278738</v>
      </c>
      <c r="V55">
        <v>0.27715600051362399</v>
      </c>
      <c r="W55">
        <v>2.4380880045182498</v>
      </c>
      <c r="X55">
        <v>24.962012693505699</v>
      </c>
      <c r="Y55">
        <v>0</v>
      </c>
      <c r="Z55">
        <v>188.91896559737199</v>
      </c>
      <c r="AA55">
        <v>159.58489111012</v>
      </c>
      <c r="AB55">
        <v>6.6772108452510501</v>
      </c>
      <c r="AC55">
        <v>283.70327963273297</v>
      </c>
      <c r="AD55">
        <v>2536.6925162430998</v>
      </c>
      <c r="AE55">
        <v>0</v>
      </c>
      <c r="AF55">
        <v>120182.486540478</v>
      </c>
      <c r="AG55">
        <v>44.201296535374901</v>
      </c>
      <c r="AH55">
        <v>26.7889814010591</v>
      </c>
      <c r="AI55">
        <v>11.039345411407799</v>
      </c>
      <c r="AJ55">
        <v>9.7804439031769395</v>
      </c>
      <c r="AK55">
        <v>69.685970603737204</v>
      </c>
      <c r="AL55">
        <v>126.247000747302</v>
      </c>
    </row>
    <row r="56" spans="1:38" x14ac:dyDescent="0.35">
      <c r="A56" t="s">
        <v>73</v>
      </c>
      <c r="B56">
        <v>1530.8436691490101</v>
      </c>
      <c r="C56">
        <v>0</v>
      </c>
      <c r="D56">
        <v>1555.5693042723699</v>
      </c>
      <c r="E56">
        <v>9068.2917129095495</v>
      </c>
      <c r="F56">
        <v>40.705220072808203</v>
      </c>
      <c r="G56">
        <v>331.31176129858198</v>
      </c>
      <c r="H56">
        <v>2.3488290039551201</v>
      </c>
      <c r="I56">
        <v>0</v>
      </c>
      <c r="J56">
        <v>38.681962068617104</v>
      </c>
      <c r="K56">
        <v>580.97470884628694</v>
      </c>
      <c r="L56">
        <v>53.890930405979297</v>
      </c>
      <c r="M56">
        <v>4.6262500082748401</v>
      </c>
      <c r="N56">
        <v>200.17165495538501</v>
      </c>
      <c r="O56" s="1">
        <v>3.0000000053660101E-6</v>
      </c>
      <c r="P56">
        <v>158.47219278227399</v>
      </c>
      <c r="Q56">
        <v>24.038831229236202</v>
      </c>
      <c r="R56">
        <v>0</v>
      </c>
      <c r="S56">
        <v>47.830462627520497</v>
      </c>
      <c r="T56">
        <v>4.4432120082341404</v>
      </c>
      <c r="U56">
        <v>1.1116530020601101</v>
      </c>
      <c r="V56">
        <v>0.12079700022386</v>
      </c>
      <c r="W56">
        <v>3.66071700678402</v>
      </c>
      <c r="X56">
        <v>16.713720499975199</v>
      </c>
      <c r="Y56">
        <v>0</v>
      </c>
      <c r="Z56">
        <v>471.59369298747998</v>
      </c>
      <c r="AA56">
        <v>401.76387179479002</v>
      </c>
      <c r="AB56">
        <v>16.842335400358699</v>
      </c>
      <c r="AC56">
        <v>712.47858077063495</v>
      </c>
      <c r="AD56">
        <v>5831.7156661567697</v>
      </c>
      <c r="AE56">
        <v>0</v>
      </c>
      <c r="AF56">
        <v>105710.924838402</v>
      </c>
      <c r="AG56">
        <v>136.79125908608299</v>
      </c>
      <c r="AH56">
        <v>93.440330087252093</v>
      </c>
      <c r="AI56">
        <v>35.051652439521803</v>
      </c>
      <c r="AJ56">
        <v>30.877843307628901</v>
      </c>
      <c r="AK56">
        <v>220.157047163399</v>
      </c>
      <c r="AL56">
        <v>445.201679694902</v>
      </c>
    </row>
    <row r="57" spans="1:38" x14ac:dyDescent="0.35">
      <c r="A57" t="s">
        <v>74</v>
      </c>
      <c r="B57">
        <v>583.51989881915199</v>
      </c>
      <c r="C57">
        <v>0</v>
      </c>
      <c r="D57">
        <v>195.55175342842901</v>
      </c>
      <c r="E57">
        <v>4754.5630588276099</v>
      </c>
      <c r="F57">
        <v>21.747800038899602</v>
      </c>
      <c r="G57">
        <v>173.97983625728901</v>
      </c>
      <c r="H57">
        <v>1.2534680021106701</v>
      </c>
      <c r="I57">
        <v>0</v>
      </c>
      <c r="J57">
        <v>20.383894036158502</v>
      </c>
      <c r="K57">
        <v>304.16136749013401</v>
      </c>
      <c r="L57">
        <v>28.2875092130997</v>
      </c>
      <c r="M57">
        <v>2.47169200442104</v>
      </c>
      <c r="N57">
        <v>105.06937050147801</v>
      </c>
      <c r="O57" s="1">
        <v>2.0000000035773398E-6</v>
      </c>
      <c r="P57">
        <v>83.677078941083295</v>
      </c>
      <c r="Q57">
        <v>12.816766122221701</v>
      </c>
      <c r="R57">
        <v>0</v>
      </c>
      <c r="S57">
        <v>25.211610330768298</v>
      </c>
      <c r="T57">
        <v>2.3697090043915301</v>
      </c>
      <c r="U57">
        <v>0.59093500109511798</v>
      </c>
      <c r="V57">
        <v>6.3769000118176405E-2</v>
      </c>
      <c r="W57">
        <v>1.9558310036245301</v>
      </c>
      <c r="X57">
        <v>8.8466288868706702</v>
      </c>
      <c r="Y57">
        <v>0</v>
      </c>
      <c r="Z57">
        <v>123.236843042008</v>
      </c>
      <c r="AA57">
        <v>104.451133726593</v>
      </c>
      <c r="AB57">
        <v>4.3846574349628602</v>
      </c>
      <c r="AC57">
        <v>185.32313586497901</v>
      </c>
      <c r="AD57">
        <v>350.69592931010698</v>
      </c>
      <c r="AE57">
        <v>0</v>
      </c>
      <c r="AF57">
        <v>134086.90437051299</v>
      </c>
      <c r="AG57">
        <v>36.647106346154303</v>
      </c>
      <c r="AH57">
        <v>25.4539790853885</v>
      </c>
      <c r="AI57">
        <v>9.4235953222681594</v>
      </c>
      <c r="AJ57">
        <v>8.2950594248048102</v>
      </c>
      <c r="AK57">
        <v>59.207602550893398</v>
      </c>
      <c r="AL57">
        <v>121.502840502094</v>
      </c>
    </row>
    <row r="58" spans="1:38" x14ac:dyDescent="0.35">
      <c r="A58" t="s">
        <v>46</v>
      </c>
      <c r="B58">
        <f>SUM(B52:B57)</f>
        <v>89441.415027558891</v>
      </c>
      <c r="C58">
        <f t="shared" ref="C58" si="44">SUM(C52:C57)</f>
        <v>0</v>
      </c>
      <c r="D58">
        <f>SUM(D52:D57)</f>
        <v>8755.9098875093387</v>
      </c>
      <c r="E58">
        <f t="shared" ref="E58" si="45">SUM(E52:E57)</f>
        <v>70428.200874888789</v>
      </c>
      <c r="F58">
        <f t="shared" ref="F58" si="46">SUM(F52:F57)</f>
        <v>145.51201426027293</v>
      </c>
      <c r="G58">
        <f t="shared" ref="G58" si="47">SUM(G52:G57)</f>
        <v>2443.2037476991768</v>
      </c>
      <c r="H58">
        <f t="shared" ref="H58" si="48">SUM(H52:H57)</f>
        <v>9.7221360163708059</v>
      </c>
      <c r="I58">
        <f t="shared" ref="I58" si="49">SUM(I52:I57)</f>
        <v>0</v>
      </c>
      <c r="J58">
        <f t="shared" ref="J58" si="50">SUM(J52:J57)</f>
        <v>253.56386644979145</v>
      </c>
      <c r="K58">
        <f t="shared" ref="K58" si="51">SUM(K52:K57)</f>
        <v>4666.2413708606518</v>
      </c>
      <c r="L58">
        <f t="shared" ref="L58" si="52">SUM(L52:L57)</f>
        <v>390.67019194305544</v>
      </c>
      <c r="M58">
        <f t="shared" ref="M58" si="53">SUM(M52:M57)</f>
        <v>16.511109029532932</v>
      </c>
      <c r="N58">
        <f t="shared" ref="N58" si="54">SUM(N52:N57)</f>
        <v>1440.851075876938</v>
      </c>
      <c r="O58">
        <f t="shared" ref="O58" si="55">SUM(O52:O57)</f>
        <v>1.1000000019675369E-5</v>
      </c>
      <c r="P58">
        <f t="shared" ref="P58" si="56">SUM(P52:P57)</f>
        <v>939.14117456215047</v>
      </c>
      <c r="Q58">
        <f t="shared" ref="Q58" si="57">SUM(Q52:Q57)</f>
        <v>106.6544990170658</v>
      </c>
      <c r="R58">
        <f t="shared" ref="R58" si="58">SUM(R52:R57)</f>
        <v>0</v>
      </c>
      <c r="S58">
        <f t="shared" ref="S58" si="59">SUM(S52:S57)</f>
        <v>291.38723282290778</v>
      </c>
      <c r="T58">
        <f t="shared" ref="T58" si="60">SUM(T52:T57)</f>
        <v>19.139444035469133</v>
      </c>
      <c r="U58">
        <f t="shared" ref="U58" si="61">SUM(U52:U57)</f>
        <v>6.3298850117305099</v>
      </c>
      <c r="V58">
        <f t="shared" ref="V58" si="62">SUM(V52:V57)</f>
        <v>1.0410750019293147</v>
      </c>
      <c r="W58">
        <f t="shared" ref="W58" si="63">SUM(W52:W57)</f>
        <v>13.032134024151077</v>
      </c>
      <c r="X58">
        <f t="shared" ref="X58" si="64">SUM(X52:X57)</f>
        <v>102.59918708048892</v>
      </c>
      <c r="Y58">
        <f t="shared" ref="Y58" si="65">SUM(Y52:Y57)</f>
        <v>0</v>
      </c>
      <c r="Z58">
        <f t="shared" ref="Z58" si="66">SUM(Z52:Z57)</f>
        <v>1529.7046159341562</v>
      </c>
      <c r="AA58">
        <f t="shared" ref="AA58" si="67">SUM(AA52:AA57)</f>
        <v>1299.5885906980618</v>
      </c>
      <c r="AB58">
        <f t="shared" ref="AB58" si="68">SUM(AB52:AB57)</f>
        <v>54.404438660267417</v>
      </c>
      <c r="AC58">
        <f t="shared" ref="AC58" si="69">SUM(AC52:AC57)</f>
        <v>2307.0480932557975</v>
      </c>
      <c r="AD58">
        <f t="shared" ref="AD58" si="70">SUM(AD52:AD57)</f>
        <v>60550.813235542773</v>
      </c>
      <c r="AE58">
        <f t="shared" ref="AE58" si="71">SUM(AE52:AE57)</f>
        <v>0</v>
      </c>
      <c r="AF58">
        <f t="shared" ref="AF58" si="72">SUM(AF52:AF57)</f>
        <v>547728.17031800537</v>
      </c>
      <c r="AG58">
        <f t="shared" ref="AG58" si="73">SUM(AG52:AG57)</f>
        <v>396.05356502815783</v>
      </c>
      <c r="AH58">
        <f t="shared" ref="AH58" si="74">SUM(AH52:AH57)</f>
        <v>254.83299514284377</v>
      </c>
      <c r="AI58">
        <f t="shared" ref="AI58" si="75">SUM(AI52:AI57)</f>
        <v>100.1709494197512</v>
      </c>
      <c r="AJ58">
        <f t="shared" ref="AJ58" si="76">SUM(AJ52:AJ57)</f>
        <v>88.497858238252689</v>
      </c>
      <c r="AK58">
        <f t="shared" ref="AK58" si="77">SUM(AK52:AK57)</f>
        <v>630.54398905882636</v>
      </c>
      <c r="AL58">
        <f t="shared" ref="AL58" si="78">SUM(AL52:AL57)</f>
        <v>1207.5481584808631</v>
      </c>
    </row>
    <row r="59" spans="1:38" x14ac:dyDescent="0.35">
      <c r="A59" t="s">
        <v>110</v>
      </c>
      <c r="B59">
        <f>B58-B$13</f>
        <v>1.2555888679344207E-4</v>
      </c>
      <c r="C59">
        <f t="shared" ref="C59" si="79">C58-C$13</f>
        <v>0</v>
      </c>
      <c r="D59">
        <f t="shared" ref="D59" si="80">D58-D$13</f>
        <v>1.5350934700109065E-4</v>
      </c>
      <c r="E59">
        <f t="shared" ref="E59" si="81">E58-E$13</f>
        <v>2.7888879412785172E-4</v>
      </c>
      <c r="F59">
        <f t="shared" ref="F59" si="82">F58-F$13</f>
        <v>2.6027294097730191E-7</v>
      </c>
      <c r="G59">
        <f t="shared" ref="G59" si="83">G58-G$13</f>
        <v>3.1699177725386107E-5</v>
      </c>
      <c r="H59">
        <f t="shared" ref="H59" si="84">H58-H$13</f>
        <v>1.6370806932286541E-8</v>
      </c>
      <c r="I59">
        <v>0</v>
      </c>
      <c r="J59">
        <f t="shared" ref="J59" si="85">J58-J$13</f>
        <v>4.4979256585975236E-7</v>
      </c>
      <c r="K59">
        <f t="shared" ref="K59" si="86">K58-K$13</f>
        <v>2.2860661374579649E-5</v>
      </c>
      <c r="L59">
        <f t="shared" ref="L59" si="87">L58-L$13</f>
        <v>2.9430555059661856E-6</v>
      </c>
      <c r="M59">
        <f t="shared" ref="M59" si="88">M58-M$13</f>
        <v>2.9532930767572907E-8</v>
      </c>
      <c r="N59">
        <f t="shared" ref="N59" si="89">N58-N$13</f>
        <v>6.8769381869060453E-6</v>
      </c>
      <c r="O59">
        <f t="shared" ref="O59" si="90">O58-O$13</f>
        <v>1.9675369189800507E-14</v>
      </c>
      <c r="P59">
        <f t="shared" ref="P59" si="91">P58-P$13</f>
        <v>1.0562150578152796E-5</v>
      </c>
      <c r="Q59">
        <f t="shared" ref="Q59" si="92">Q58-Q$13</f>
        <v>1.0170658129027288E-6</v>
      </c>
      <c r="R59">
        <f t="shared" ref="R59" si="93">R58-R$13</f>
        <v>0</v>
      </c>
      <c r="S59">
        <f t="shared" ref="S59" si="94">S58-S$13</f>
        <v>3.822907785888674E-6</v>
      </c>
      <c r="T59">
        <f t="shared" ref="T59" si="95">T58-T$13</f>
        <v>3.546914228991227E-8</v>
      </c>
      <c r="U59">
        <f t="shared" ref="U59" si="96">U58-U$13</f>
        <v>1.1730519666741657E-8</v>
      </c>
      <c r="V59">
        <f t="shared" ref="V59" si="97">V58-V$13</f>
        <v>1.9293158182165371E-9</v>
      </c>
      <c r="W59">
        <f t="shared" ref="W59" si="98">W58-W$13</f>
        <v>2.4151077582246216E-8</v>
      </c>
      <c r="X59">
        <f t="shared" ref="X59" si="99">X58-X$13</f>
        <v>7.4710080488912922E-2</v>
      </c>
      <c r="Y59">
        <f t="shared" ref="Y59" si="100">Y58-Y$13</f>
        <v>0</v>
      </c>
      <c r="Z59">
        <f t="shared" ref="Z59" si="101">Z58-Z$13</f>
        <v>1.293415630243544E-5</v>
      </c>
      <c r="AA59">
        <f t="shared" ref="AA59" si="102">AA58-AA$13</f>
        <v>9.0403284502826864E-6</v>
      </c>
      <c r="AB59">
        <f t="shared" ref="AB59" si="103">AB58-AB$13</f>
        <v>1.0466026742506074E-4</v>
      </c>
      <c r="AC59">
        <f t="shared" ref="AC59" si="104">AC58-AC$13</f>
        <v>1.3525579743145499E-4</v>
      </c>
      <c r="AD59">
        <f t="shared" ref="AD59" si="105">AD58-AD$13</f>
        <v>5.3542768000625074E-5</v>
      </c>
      <c r="AE59">
        <f t="shared" ref="AE59" si="106">AE58-AE$13</f>
        <v>0</v>
      </c>
      <c r="AF59">
        <f t="shared" ref="AF59" si="107">AF58-AF$13</f>
        <v>1.9710054621100426E-3</v>
      </c>
      <c r="AG59">
        <f t="shared" ref="AG59" si="108">AG58-AG$13</f>
        <v>7.6120281577800597E-3</v>
      </c>
      <c r="AH59">
        <f t="shared" ref="AH59" si="109">AH58-AH$13</f>
        <v>2.5114284375149509E-4</v>
      </c>
      <c r="AI59">
        <f t="shared" ref="AI59" si="110">AI58-AI$13</f>
        <v>1.9274197512118008E-3</v>
      </c>
      <c r="AJ59">
        <f t="shared" ref="AJ59" si="111">AJ58-AJ$13</f>
        <v>2.0723825268476048E-4</v>
      </c>
      <c r="AK59">
        <f t="shared" ref="AK59" si="112">AK58-AK$13</f>
        <v>3.0405882648665283E-4</v>
      </c>
      <c r="AL59">
        <f>AL58-AL$13</f>
        <v>5.7148086420966138E-4</v>
      </c>
    </row>
    <row r="60" spans="1:38" x14ac:dyDescent="0.35">
      <c r="A60" t="s">
        <v>68</v>
      </c>
      <c r="B60">
        <f>(B59/B$13)*100</f>
        <v>1.4038114997511566E-7</v>
      </c>
      <c r="C60" t="e">
        <f t="shared" ref="C60" si="113">(C59/C$13)*100</f>
        <v>#DIV/0!</v>
      </c>
      <c r="D60">
        <f t="shared" ref="D60" si="114">(D59/D$13)*100</f>
        <v>1.7532084233920312E-6</v>
      </c>
      <c r="E60">
        <f t="shared" ref="E60" si="115">(E59/E$13)*100</f>
        <v>3.9599023085603487E-7</v>
      </c>
      <c r="F60">
        <f t="shared" ref="F60" si="116">(F59/F$13)*100</f>
        <v>1.7886697724993478E-7</v>
      </c>
      <c r="G60">
        <f t="shared" ref="G60" si="117">(G59/G$13)*100</f>
        <v>1.2974430874427386E-6</v>
      </c>
      <c r="H60">
        <f t="shared" ref="H60" si="118">(H59/H$13)*100</f>
        <v>1.6838693608366046E-7</v>
      </c>
      <c r="I60">
        <f t="shared" ref="I60" si="119">(I59/I$13)*100</f>
        <v>0</v>
      </c>
      <c r="J60">
        <f t="shared" ref="J60" si="120">(J59/J$13)*100</f>
        <v>1.7738827418720393E-7</v>
      </c>
      <c r="K60">
        <f t="shared" ref="K60" si="121">(K59/K$13)*100</f>
        <v>4.8991596597072745E-7</v>
      </c>
      <c r="L60">
        <f t="shared" ref="L60" si="122">(L59/L$13)*100</f>
        <v>7.5333506083469969E-7</v>
      </c>
      <c r="M60">
        <f t="shared" ref="M60" si="123">(M59/M$13)*100</f>
        <v>1.788670329023502E-7</v>
      </c>
      <c r="N60">
        <f t="shared" ref="N60" si="124">(N59/N$13)*100</f>
        <v>4.7728306796335837E-7</v>
      </c>
      <c r="O60">
        <f t="shared" ref="O60" si="125">(O59/O$13)*100</f>
        <v>1.7886699263455005E-7</v>
      </c>
      <c r="P60">
        <f t="shared" ref="P60" si="126">(P59/P$13)*100</f>
        <v>1.1246605923614692E-6</v>
      </c>
      <c r="Q60">
        <f t="shared" ref="Q60" si="127">(Q59/Q$13)*100</f>
        <v>9.5360798838763365E-7</v>
      </c>
      <c r="R60" t="e">
        <f t="shared" ref="R60" si="128">(R59/R$13)*100</f>
        <v>#DIV/0!</v>
      </c>
      <c r="S60">
        <f t="shared" ref="S60" si="129">(S59/S$13)*100</f>
        <v>1.3119682008742648E-6</v>
      </c>
      <c r="T60">
        <f t="shared" ref="T60" si="130">(T59/T$13)*100</f>
        <v>1.8531960641026085E-7</v>
      </c>
      <c r="U60">
        <f t="shared" ref="U60" si="131">(U59/U$13)*100</f>
        <v>1.8531963324360039E-7</v>
      </c>
      <c r="V60">
        <f t="shared" ref="V60" si="132">(V59/V$13)*100</f>
        <v>1.8531958007026769E-7</v>
      </c>
      <c r="W60">
        <f t="shared" ref="W60" si="133">(W59/W$13)*100</f>
        <v>1.8531943872159554E-7</v>
      </c>
      <c r="X60">
        <f t="shared" ref="X60" si="134">(X59/X$13)*100</f>
        <v>7.2870481932731948E-2</v>
      </c>
      <c r="Y60" t="e">
        <f t="shared" ref="Y60" si="135">(Y59/Y$13)*100</f>
        <v>#DIV/0!</v>
      </c>
      <c r="Z60">
        <f t="shared" ref="Z60" si="136">(Z59/Z$13)*100</f>
        <v>8.455329399590909E-7</v>
      </c>
      <c r="AA60">
        <f t="shared" ref="AA60" si="137">(AA59/AA$13)*100</f>
        <v>6.9563003075565614E-7</v>
      </c>
      <c r="AB60">
        <f t="shared" ref="AB60" si="138">(AB59/AB$13)*100</f>
        <v>1.9237487113629722E-4</v>
      </c>
      <c r="AC60">
        <f t="shared" ref="AC60" si="139">(AC59/AC$13)*100</f>
        <v>5.8627215339168504E-6</v>
      </c>
      <c r="AD60">
        <f t="shared" ref="AD60" si="140">(AD59/AD$13)*100</f>
        <v>8.8426174954396448E-8</v>
      </c>
      <c r="AE60" t="e">
        <f t="shared" ref="AE60" si="141">(AE59/AE$13)*100</f>
        <v>#DIV/0!</v>
      </c>
      <c r="AF60">
        <f t="shared" ref="AF60" si="142">(AF59/AF$13)*100</f>
        <v>3.5985103122564986E-7</v>
      </c>
      <c r="AG60">
        <f t="shared" ref="AG60" si="143">(AG59/AG$13)*100</f>
        <v>1.922006297531857E-3</v>
      </c>
      <c r="AH60">
        <f t="shared" ref="AH60" si="144">(AH59/AH$13)*100</f>
        <v>9.8552030563032778E-5</v>
      </c>
      <c r="AI60">
        <f t="shared" ref="AI60" si="145">(AI59/AI$13)*100</f>
        <v>1.9241674848455657E-3</v>
      </c>
      <c r="AJ60">
        <f t="shared" ref="AJ60" si="146">(AJ59/AJ$13)*100</f>
        <v>2.3417373268445337E-4</v>
      </c>
      <c r="AK60">
        <f t="shared" ref="AK60" si="147">(AK59/AK$13)*100</f>
        <v>4.822169085503614E-5</v>
      </c>
      <c r="AL60">
        <f t="shared" ref="AL60" si="148">(AL59/AL$13)*100</f>
        <v>4.7325742717057979E-5</v>
      </c>
    </row>
    <row r="61" spans="1:38" x14ac:dyDescent="0.35">
      <c r="A61" t="s">
        <v>135</v>
      </c>
      <c r="B61">
        <f>SUM(B59:AL59)</f>
        <v>8.8508456198968993E-2</v>
      </c>
    </row>
    <row r="62" spans="1:38" x14ac:dyDescent="0.35">
      <c r="A62" t="s">
        <v>136</v>
      </c>
      <c r="B62">
        <f>(B61/B13)*100</f>
        <v>9.8956905250153693E-5</v>
      </c>
    </row>
    <row r="64" spans="1:38" x14ac:dyDescent="0.35">
      <c r="A64" s="3" t="s">
        <v>56</v>
      </c>
    </row>
    <row r="65" spans="1:38" x14ac:dyDescent="0.35">
      <c r="A65" t="s">
        <v>1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</row>
    <row r="66" spans="1:38" x14ac:dyDescent="0.35">
      <c r="A66" t="s">
        <v>2</v>
      </c>
      <c r="B66" t="s">
        <v>5</v>
      </c>
      <c r="C66" t="s">
        <v>6</v>
      </c>
      <c r="D66" t="s">
        <v>7</v>
      </c>
      <c r="E66" t="s">
        <v>8</v>
      </c>
      <c r="F66" t="s">
        <v>9</v>
      </c>
      <c r="G66" t="s">
        <v>48</v>
      </c>
      <c r="H66" t="s">
        <v>11</v>
      </c>
      <c r="I66" t="s">
        <v>13</v>
      </c>
      <c r="J66" t="s">
        <v>49</v>
      </c>
      <c r="K66" t="s">
        <v>14</v>
      </c>
      <c r="L66" t="s">
        <v>15</v>
      </c>
      <c r="M66" t="s">
        <v>16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50</v>
      </c>
      <c r="T66" t="s">
        <v>23</v>
      </c>
      <c r="U66" t="s">
        <v>24</v>
      </c>
      <c r="V66" t="s">
        <v>25</v>
      </c>
      <c r="W66" t="s">
        <v>26</v>
      </c>
      <c r="X66" t="s">
        <v>27</v>
      </c>
      <c r="Y66" t="s">
        <v>28</v>
      </c>
      <c r="Z66" t="s">
        <v>29</v>
      </c>
      <c r="AA66" t="s">
        <v>30</v>
      </c>
      <c r="AB66" t="s">
        <v>31</v>
      </c>
      <c r="AC66" t="s">
        <v>32</v>
      </c>
      <c r="AD66" t="s">
        <v>109</v>
      </c>
      <c r="AE66" t="s">
        <v>33</v>
      </c>
      <c r="AF66" t="s">
        <v>34</v>
      </c>
      <c r="AG66" t="s">
        <v>35</v>
      </c>
      <c r="AH66" t="s">
        <v>52</v>
      </c>
      <c r="AI66" t="s">
        <v>36</v>
      </c>
      <c r="AJ66" t="s">
        <v>37</v>
      </c>
      <c r="AK66" t="s">
        <v>38</v>
      </c>
      <c r="AL66" t="s">
        <v>39</v>
      </c>
    </row>
    <row r="67" spans="1:38" x14ac:dyDescent="0.35">
      <c r="A67" t="s">
        <v>2</v>
      </c>
    </row>
    <row r="68" spans="1:38" x14ac:dyDescent="0.35">
      <c r="A68" t="s">
        <v>69</v>
      </c>
      <c r="B68">
        <v>343.03114204367603</v>
      </c>
      <c r="C68">
        <v>0</v>
      </c>
      <c r="D68">
        <v>329.72617628243802</v>
      </c>
      <c r="E68">
        <v>2305.6093016482801</v>
      </c>
      <c r="F68">
        <v>2.9448203972153899</v>
      </c>
      <c r="G68">
        <v>78.311970612882206</v>
      </c>
      <c r="H68">
        <v>0.21938243390415799</v>
      </c>
      <c r="I68">
        <v>0</v>
      </c>
      <c r="J68">
        <v>7.8382560668271397</v>
      </c>
      <c r="K68">
        <v>153.90636157986901</v>
      </c>
      <c r="L68">
        <v>12.6658314747506</v>
      </c>
      <c r="M68">
        <v>0.33719901493126803</v>
      </c>
      <c r="N68">
        <v>46.519765037778797</v>
      </c>
      <c r="O68">
        <v>0</v>
      </c>
      <c r="P68">
        <v>28.160557172526001</v>
      </c>
      <c r="Q68">
        <v>2.69144147618842</v>
      </c>
      <c r="R68">
        <v>0</v>
      </c>
      <c r="S68">
        <v>8.8538279919257992</v>
      </c>
      <c r="T68">
        <v>0.47244860829254298</v>
      </c>
      <c r="U68">
        <v>0.18540545384503601</v>
      </c>
      <c r="V68">
        <v>3.5547895285391699E-2</v>
      </c>
      <c r="W68">
        <v>0.26992620486947</v>
      </c>
      <c r="X68">
        <v>3.0677643125030198</v>
      </c>
      <c r="Y68">
        <v>0</v>
      </c>
      <c r="Z68">
        <v>18.2371004488331</v>
      </c>
      <c r="AA68">
        <v>15.6818345674148</v>
      </c>
      <c r="AB68">
        <v>0.66333242461439101</v>
      </c>
      <c r="AC68">
        <v>27.607669112852999</v>
      </c>
      <c r="AD68">
        <v>11680.115606670201</v>
      </c>
      <c r="AE68">
        <v>0</v>
      </c>
      <c r="AF68">
        <v>19967.928609940402</v>
      </c>
      <c r="AG68">
        <v>8.4697146104308398</v>
      </c>
      <c r="AH68">
        <v>6.8932626689026799</v>
      </c>
      <c r="AI68">
        <v>2.26257997370154</v>
      </c>
      <c r="AJ68">
        <v>1.9755842344866701</v>
      </c>
      <c r="AK68">
        <v>14.1245988285728</v>
      </c>
      <c r="AL68">
        <v>33.353672350884104</v>
      </c>
    </row>
    <row r="69" spans="1:38" x14ac:dyDescent="0.35">
      <c r="A69" t="s">
        <v>70</v>
      </c>
      <c r="B69">
        <v>125.635963520327</v>
      </c>
      <c r="C69">
        <v>0</v>
      </c>
      <c r="D69">
        <v>41.514075149413202</v>
      </c>
      <c r="E69">
        <v>1203.50171646954</v>
      </c>
      <c r="F69">
        <v>1.57334540374291</v>
      </c>
      <c r="G69">
        <v>40.872330521241601</v>
      </c>
      <c r="H69">
        <v>0.116745698748649</v>
      </c>
      <c r="I69">
        <v>0</v>
      </c>
      <c r="J69">
        <v>4.0975683283737103</v>
      </c>
      <c r="K69">
        <v>80.1992935805808</v>
      </c>
      <c r="L69">
        <v>6.6165482028542302</v>
      </c>
      <c r="M69">
        <v>0.18015647370395099</v>
      </c>
      <c r="N69">
        <v>24.295951726893101</v>
      </c>
      <c r="O69">
        <v>0</v>
      </c>
      <c r="P69">
        <v>14.753186186873</v>
      </c>
      <c r="Q69">
        <v>1.4301263749266999</v>
      </c>
      <c r="R69">
        <v>0</v>
      </c>
      <c r="S69">
        <v>4.6291720820128504</v>
      </c>
      <c r="T69">
        <v>0.25118126008707298</v>
      </c>
      <c r="U69">
        <v>9.8175710800568805E-2</v>
      </c>
      <c r="V69">
        <v>1.87659447205373E-2</v>
      </c>
      <c r="W69">
        <v>0.14421557517942099</v>
      </c>
      <c r="X69">
        <v>1.6147597654272201</v>
      </c>
      <c r="Y69">
        <v>0</v>
      </c>
      <c r="Z69">
        <v>4.7659307284397299</v>
      </c>
      <c r="AA69">
        <v>4.0808795957707504</v>
      </c>
      <c r="AB69">
        <v>0.17300011074136201</v>
      </c>
      <c r="AC69">
        <v>7.1820601788703202</v>
      </c>
      <c r="AD69">
        <v>752.371265703419</v>
      </c>
      <c r="AE69">
        <v>0</v>
      </c>
      <c r="AF69">
        <v>25110.036445010399</v>
      </c>
      <c r="AG69">
        <v>2.3241759907390098</v>
      </c>
      <c r="AH69">
        <v>1.9202877813327399</v>
      </c>
      <c r="AI69">
        <v>0.62318926818956999</v>
      </c>
      <c r="AJ69">
        <v>0.54371295074277903</v>
      </c>
      <c r="AK69">
        <v>3.8902329644142699</v>
      </c>
      <c r="AL69">
        <v>9.3036093889068407</v>
      </c>
    </row>
    <row r="70" spans="1:38" x14ac:dyDescent="0.35">
      <c r="A70" t="s">
        <v>71</v>
      </c>
      <c r="B70">
        <v>67506.952084341203</v>
      </c>
      <c r="C70">
        <v>0</v>
      </c>
      <c r="D70">
        <v>5894.6945219581303</v>
      </c>
      <c r="E70">
        <v>34881.393479297301</v>
      </c>
      <c r="F70">
        <v>51.190668455295999</v>
      </c>
      <c r="G70">
        <v>1194.7932388623301</v>
      </c>
      <c r="H70">
        <v>3.7741752610939101</v>
      </c>
      <c r="I70">
        <v>0</v>
      </c>
      <c r="J70">
        <v>119.865931523501</v>
      </c>
      <c r="K70">
        <v>2331.6042959379902</v>
      </c>
      <c r="L70">
        <v>189.94845833233299</v>
      </c>
      <c r="M70">
        <v>5.7980360620382099</v>
      </c>
      <c r="N70">
        <v>698.09173495910704</v>
      </c>
      <c r="O70" s="1">
        <v>3.9999883147244101E-6</v>
      </c>
      <c r="P70">
        <v>429.11560001253201</v>
      </c>
      <c r="Q70">
        <v>42.881794472749299</v>
      </c>
      <c r="R70">
        <v>0</v>
      </c>
      <c r="S70">
        <v>134.49725524297401</v>
      </c>
      <c r="T70">
        <v>7.5743356880294002</v>
      </c>
      <c r="U70">
        <v>2.8396106352652399</v>
      </c>
      <c r="V70">
        <v>0.52503745337984598</v>
      </c>
      <c r="W70">
        <v>4.56334155761418</v>
      </c>
      <c r="X70">
        <v>47.364172469354997</v>
      </c>
      <c r="Y70">
        <v>0</v>
      </c>
      <c r="Z70">
        <v>722.94076517656504</v>
      </c>
      <c r="AA70">
        <v>614.01726880531703</v>
      </c>
      <c r="AB70">
        <v>25.663868428034299</v>
      </c>
      <c r="AC70">
        <v>1090.74486714466</v>
      </c>
      <c r="AD70">
        <v>39399.071934068597</v>
      </c>
      <c r="AE70">
        <v>0</v>
      </c>
      <c r="AF70">
        <v>142668.907224731</v>
      </c>
      <c r="AG70">
        <v>167.616659450855</v>
      </c>
      <c r="AH70">
        <v>100.34677797892</v>
      </c>
      <c r="AI70">
        <v>41.769746975615199</v>
      </c>
      <c r="AJ70">
        <v>37.030792010460303</v>
      </c>
      <c r="AK70">
        <v>263.496634272309</v>
      </c>
      <c r="AL70">
        <v>472.54057391238001</v>
      </c>
    </row>
    <row r="71" spans="1:38" x14ac:dyDescent="0.35">
      <c r="A71" t="s">
        <v>72</v>
      </c>
      <c r="B71">
        <v>19351.224680322899</v>
      </c>
      <c r="C71">
        <v>0</v>
      </c>
      <c r="D71">
        <v>738.80671393792704</v>
      </c>
      <c r="E71">
        <v>18214.443499907498</v>
      </c>
      <c r="F71">
        <v>27.349917101936899</v>
      </c>
      <c r="G71">
        <v>623.90208440223796</v>
      </c>
      <c r="H71">
        <v>2.00951981462216</v>
      </c>
      <c r="I71">
        <v>0</v>
      </c>
      <c r="J71">
        <v>62.694940609630898</v>
      </c>
      <c r="K71">
        <v>1215.3583898833999</v>
      </c>
      <c r="L71">
        <v>99.259242983192905</v>
      </c>
      <c r="M71">
        <v>3.09774795046394</v>
      </c>
      <c r="N71">
        <v>364.71528404442802</v>
      </c>
      <c r="O71" s="1">
        <v>1.9999941573622E-6</v>
      </c>
      <c r="P71">
        <v>224.94919080714399</v>
      </c>
      <c r="Q71">
        <v>22.794824890541399</v>
      </c>
      <c r="R71">
        <v>0</v>
      </c>
      <c r="S71">
        <v>70.363915044338697</v>
      </c>
      <c r="T71">
        <v>4.02852113305235</v>
      </c>
      <c r="U71">
        <v>1.5040915693478201</v>
      </c>
      <c r="V71">
        <v>0.27715518357482899</v>
      </c>
      <c r="W71">
        <v>2.4380808180648699</v>
      </c>
      <c r="X71">
        <v>24.9475712059049</v>
      </c>
      <c r="Y71">
        <v>0</v>
      </c>
      <c r="Z71">
        <v>188.91609923715899</v>
      </c>
      <c r="AA71">
        <v>159.582697698266</v>
      </c>
      <c r="AB71">
        <v>6.6772022742312496</v>
      </c>
      <c r="AC71">
        <v>283.70113699223799</v>
      </c>
      <c r="AD71">
        <v>2536.6851595688499</v>
      </c>
      <c r="AE71">
        <v>0</v>
      </c>
      <c r="AF71">
        <v>120181.85775073001</v>
      </c>
      <c r="AG71">
        <v>44.200465841570498</v>
      </c>
      <c r="AH71">
        <v>26.791588850977298</v>
      </c>
      <c r="AI71">
        <v>11.039137750694101</v>
      </c>
      <c r="AJ71">
        <v>9.7818233951394706</v>
      </c>
      <c r="AK71">
        <v>69.690450743460303</v>
      </c>
      <c r="AL71">
        <v>126.394498764882</v>
      </c>
    </row>
    <row r="72" spans="1:38" x14ac:dyDescent="0.35">
      <c r="A72" t="s">
        <v>73</v>
      </c>
      <c r="B72">
        <v>1530.8400301064</v>
      </c>
      <c r="C72">
        <v>0</v>
      </c>
      <c r="D72">
        <v>1555.55879082058</v>
      </c>
      <c r="E72">
        <v>9068.2279355450701</v>
      </c>
      <c r="F72">
        <v>40.705101087071597</v>
      </c>
      <c r="G72">
        <v>331.30620059154103</v>
      </c>
      <c r="H72">
        <v>2.3488229390822002</v>
      </c>
      <c r="I72">
        <v>0</v>
      </c>
      <c r="J72">
        <v>38.681700775419401</v>
      </c>
      <c r="K72">
        <v>580.96903085748397</v>
      </c>
      <c r="L72">
        <v>53.890638438451496</v>
      </c>
      <c r="M72">
        <v>4.6262364852484499</v>
      </c>
      <c r="N72">
        <v>199.82135507680101</v>
      </c>
      <c r="O72" s="1">
        <v>2.9999912360433101E-6</v>
      </c>
      <c r="P72">
        <v>158.469153204897</v>
      </c>
      <c r="Q72">
        <v>24.038585171326101</v>
      </c>
      <c r="R72">
        <v>0</v>
      </c>
      <c r="S72">
        <v>47.830245867946402</v>
      </c>
      <c r="T72">
        <v>4.4431989115223303</v>
      </c>
      <c r="U72">
        <v>1.1116497253767099</v>
      </c>
      <c r="V72">
        <v>0.120796644165338</v>
      </c>
      <c r="W72">
        <v>3.66070621653689</v>
      </c>
      <c r="X72">
        <v>16.7040509677012</v>
      </c>
      <c r="Y72">
        <v>0</v>
      </c>
      <c r="Z72">
        <v>471.58653776410802</v>
      </c>
      <c r="AA72">
        <v>401.75834975800501</v>
      </c>
      <c r="AB72">
        <v>16.842313781153599</v>
      </c>
      <c r="AC72">
        <v>712.47319984778903</v>
      </c>
      <c r="AD72">
        <v>5831.69875356994</v>
      </c>
      <c r="AE72">
        <v>0</v>
      </c>
      <c r="AF72">
        <v>105710.37176326</v>
      </c>
      <c r="AG72">
        <v>136.78868830965001</v>
      </c>
      <c r="AH72">
        <v>93.449424907894795</v>
      </c>
      <c r="AI72">
        <v>35.050993084198701</v>
      </c>
      <c r="AJ72">
        <v>30.8821985022484</v>
      </c>
      <c r="AK72">
        <v>220.17120115054701</v>
      </c>
      <c r="AL72">
        <v>445.72182167680802</v>
      </c>
    </row>
    <row r="73" spans="1:38" x14ac:dyDescent="0.35">
      <c r="A73" t="s">
        <v>74</v>
      </c>
      <c r="B73">
        <v>583.51851170574503</v>
      </c>
      <c r="C73">
        <v>0</v>
      </c>
      <c r="D73">
        <v>195.55043177472601</v>
      </c>
      <c r="E73">
        <v>4754.5296199495097</v>
      </c>
      <c r="F73">
        <v>21.7477364677409</v>
      </c>
      <c r="G73">
        <v>173.97691619524099</v>
      </c>
      <c r="H73">
        <v>1.2534647655514599</v>
      </c>
      <c r="I73">
        <v>0</v>
      </c>
      <c r="J73">
        <v>20.383756344775499</v>
      </c>
      <c r="K73">
        <v>304.15839485670898</v>
      </c>
      <c r="L73">
        <v>28.2873559584784</v>
      </c>
      <c r="M73">
        <v>2.4716847793994501</v>
      </c>
      <c r="N73">
        <v>104.88549937478</v>
      </c>
      <c r="O73" s="1">
        <v>1.9999941573622E-6</v>
      </c>
      <c r="P73">
        <v>83.675473972087104</v>
      </c>
      <c r="Q73">
        <v>12.816634931705099</v>
      </c>
      <c r="R73">
        <v>0</v>
      </c>
      <c r="S73">
        <v>25.211496076010601</v>
      </c>
      <c r="T73">
        <v>2.3697020194905498</v>
      </c>
      <c r="U73">
        <v>0.59093325926839602</v>
      </c>
      <c r="V73">
        <v>6.3768812154105597E-2</v>
      </c>
      <c r="W73">
        <v>1.95582523866105</v>
      </c>
      <c r="X73">
        <v>8.84151077067758</v>
      </c>
      <c r="Y73">
        <v>0</v>
      </c>
      <c r="Z73">
        <v>123.234973239352</v>
      </c>
      <c r="AA73">
        <v>104.449698099741</v>
      </c>
      <c r="AB73">
        <v>4.3846518067167901</v>
      </c>
      <c r="AC73">
        <v>185.32173623062801</v>
      </c>
      <c r="AD73">
        <v>350.69491225514503</v>
      </c>
      <c r="AE73">
        <v>0</v>
      </c>
      <c r="AF73">
        <v>134086.20283343201</v>
      </c>
      <c r="AG73">
        <v>36.646417621465702</v>
      </c>
      <c r="AH73">
        <v>25.456456595626399</v>
      </c>
      <c r="AI73">
        <v>9.4234180553689999</v>
      </c>
      <c r="AJ73">
        <v>8.2962294093084292</v>
      </c>
      <c r="AK73">
        <v>59.2114090320229</v>
      </c>
      <c r="AL73">
        <v>121.644795780226</v>
      </c>
    </row>
    <row r="74" spans="1:38" x14ac:dyDescent="0.35">
      <c r="A74" t="s">
        <v>46</v>
      </c>
      <c r="B74">
        <f>SUM(B68:B73)</f>
        <v>89441.202412040235</v>
      </c>
      <c r="C74">
        <f t="shared" ref="C74" si="149">SUM(C68:C73)</f>
        <v>0</v>
      </c>
      <c r="D74">
        <f>SUM(D68:D73)</f>
        <v>8755.8507099232138</v>
      </c>
      <c r="E74">
        <f t="shared" ref="E74" si="150">SUM(E68:E73)</f>
        <v>70427.705552817206</v>
      </c>
      <c r="F74">
        <f t="shared" ref="F74" si="151">SUM(F68:F73)</f>
        <v>145.51158891300369</v>
      </c>
      <c r="G74">
        <f t="shared" ref="G74" si="152">SUM(G68:G73)</f>
        <v>2443.1627411854738</v>
      </c>
      <c r="H74">
        <f t="shared" ref="H74" si="153">SUM(H68:H73)</f>
        <v>9.7221109130025365</v>
      </c>
      <c r="I74">
        <f t="shared" ref="I74" si="154">SUM(I68:I73)</f>
        <v>0</v>
      </c>
      <c r="J74">
        <f t="shared" ref="J74" si="155">SUM(J68:J73)</f>
        <v>253.56215364852764</v>
      </c>
      <c r="K74">
        <f t="shared" ref="K74" si="156">SUM(K68:K73)</f>
        <v>4666.1957666960325</v>
      </c>
      <c r="L74">
        <f t="shared" ref="L74" si="157">SUM(L68:L73)</f>
        <v>390.66807539006061</v>
      </c>
      <c r="M74">
        <f t="shared" ref="M74" si="158">SUM(M68:M73)</f>
        <v>16.51106076578527</v>
      </c>
      <c r="N74">
        <f t="shared" ref="N74" si="159">SUM(N68:N73)</f>
        <v>1438.3295902197879</v>
      </c>
      <c r="O74">
        <f t="shared" ref="O74" si="160">SUM(O68:O73)</f>
        <v>1.0999967865492119E-5</v>
      </c>
      <c r="P74">
        <f t="shared" ref="P74" si="161">SUM(P68:P73)</f>
        <v>939.1231613560592</v>
      </c>
      <c r="Q74">
        <f t="shared" ref="Q74" si="162">SUM(Q68:Q73)</f>
        <v>106.65340731743703</v>
      </c>
      <c r="R74">
        <f t="shared" ref="R74" si="163">SUM(R68:R73)</f>
        <v>0</v>
      </c>
      <c r="S74">
        <f t="shared" ref="S74" si="164">SUM(S68:S73)</f>
        <v>291.38591230520836</v>
      </c>
      <c r="T74">
        <f t="shared" ref="T74" si="165">SUM(T68:T73)</f>
        <v>19.139387620474245</v>
      </c>
      <c r="U74">
        <f t="shared" ref="U74" si="166">SUM(U68:U73)</f>
        <v>6.3298663539037703</v>
      </c>
      <c r="V74">
        <f t="shared" ref="V74" si="167">SUM(V68:V73)</f>
        <v>1.0410719332800475</v>
      </c>
      <c r="W74">
        <f t="shared" ref="W74" si="168">SUM(W68:W73)</f>
        <v>13.032095610925879</v>
      </c>
      <c r="X74">
        <f t="shared" ref="X74" si="169">SUM(X68:X73)</f>
        <v>102.53982949156892</v>
      </c>
      <c r="Y74">
        <f t="shared" ref="Y74" si="170">SUM(Y68:Y73)</f>
        <v>0</v>
      </c>
      <c r="Z74">
        <f t="shared" ref="Z74" si="171">SUM(Z68:Z73)</f>
        <v>1529.681406594457</v>
      </c>
      <c r="AA74">
        <f t="shared" ref="AA74" si="172">SUM(AA68:AA73)</f>
        <v>1299.5707285245146</v>
      </c>
      <c r="AB74">
        <f t="shared" ref="AB74" si="173">SUM(AB68:AB73)</f>
        <v>54.404368825491687</v>
      </c>
      <c r="AC74">
        <f t="shared" ref="AC74" si="174">SUM(AC68:AC73)</f>
        <v>2307.0306695070385</v>
      </c>
      <c r="AD74">
        <f t="shared" ref="AD74" si="175">SUM(AD68:AD73)</f>
        <v>60550.637631836151</v>
      </c>
      <c r="AE74">
        <f t="shared" ref="AE74" si="176">SUM(AE68:AE73)</f>
        <v>0</v>
      </c>
      <c r="AF74">
        <f t="shared" ref="AF74" si="177">SUM(AF68:AF73)</f>
        <v>547725.30462710373</v>
      </c>
      <c r="AG74">
        <f t="shared" ref="AG74" si="178">SUM(AG68:AG73)</f>
        <v>396.04612182471112</v>
      </c>
      <c r="AH74">
        <f t="shared" ref="AH74" si="179">SUM(AH68:AH73)</f>
        <v>254.85779878365392</v>
      </c>
      <c r="AI74">
        <f t="shared" ref="AI74" si="180">SUM(AI68:AI73)</f>
        <v>100.16906510776811</v>
      </c>
      <c r="AJ74">
        <f t="shared" ref="AJ74" si="181">SUM(AJ68:AJ73)</f>
        <v>88.510340502386043</v>
      </c>
      <c r="AK74">
        <f t="shared" ref="AK74" si="182">SUM(AK68:AK73)</f>
        <v>630.58452699132624</v>
      </c>
      <c r="AL74">
        <f t="shared" ref="AL74" si="183">SUM(AL68:AL73)</f>
        <v>1208.958971874087</v>
      </c>
    </row>
    <row r="75" spans="1:38" x14ac:dyDescent="0.35">
      <c r="A75" t="s">
        <v>110</v>
      </c>
      <c r="B75">
        <f>B74-B$13</f>
        <v>-0.21248995976930019</v>
      </c>
      <c r="C75">
        <f t="shared" ref="C75" si="184">C74-C$13</f>
        <v>0</v>
      </c>
      <c r="D75">
        <f>D74-D$13</f>
        <v>-5.9024076777859591E-2</v>
      </c>
      <c r="E75">
        <f t="shared" ref="E75" si="185">E74-E$13</f>
        <v>-0.49504318278923165</v>
      </c>
      <c r="F75">
        <f t="shared" ref="F75" si="186">F74-F$13</f>
        <v>-4.2508699630161573E-4</v>
      </c>
      <c r="G75">
        <f t="shared" ref="G75" si="187">G74-G$13</f>
        <v>-4.0974814525270631E-2</v>
      </c>
      <c r="H75">
        <f t="shared" ref="H75" si="188">H74-H$13</f>
        <v>-2.5086997462508975E-5</v>
      </c>
      <c r="I75">
        <v>0</v>
      </c>
      <c r="J75">
        <f t="shared" ref="J75" si="189">J74-J$13</f>
        <v>-1.712351471240936E-3</v>
      </c>
      <c r="K75">
        <f t="shared" ref="K75" si="190">K74-K$13</f>
        <v>-4.5581303957987984E-2</v>
      </c>
      <c r="L75">
        <f t="shared" ref="L75" si="191">L74-L$13</f>
        <v>-2.1136099393288532E-3</v>
      </c>
      <c r="M75">
        <f t="shared" ref="M75" si="192">M74-M$13</f>
        <v>-4.8234214730769054E-5</v>
      </c>
      <c r="N75">
        <f t="shared" ref="N75" si="193">N74-N$13</f>
        <v>-2.5214787802119645</v>
      </c>
      <c r="O75">
        <f t="shared" ref="O75" si="194">O74-O$13</f>
        <v>-3.2134507880842269E-11</v>
      </c>
      <c r="P75">
        <f t="shared" ref="P75" si="195">P74-P$13</f>
        <v>-1.8002643940690177E-2</v>
      </c>
      <c r="Q75">
        <f t="shared" ref="Q75" si="196">Q74-Q$13</f>
        <v>-1.09068256296041E-3</v>
      </c>
      <c r="R75">
        <f t="shared" ref="R75" si="197">R74-R$13</f>
        <v>0</v>
      </c>
      <c r="S75">
        <f t="shared" ref="S75" si="198">S74-S$13</f>
        <v>-1.3166947916261051E-3</v>
      </c>
      <c r="T75">
        <f t="shared" ref="T75" si="199">T74-T$13</f>
        <v>-5.637952574488736E-5</v>
      </c>
      <c r="U75">
        <f t="shared" ref="U75" si="200">U74-U$13</f>
        <v>-1.8646096219931962E-5</v>
      </c>
      <c r="V75">
        <f t="shared" ref="V75" si="201">V74-V$13</f>
        <v>-3.0667199513167986E-6</v>
      </c>
      <c r="W75">
        <f t="shared" ref="W75" si="202">W74-W$13</f>
        <v>-3.8389074120459554E-5</v>
      </c>
      <c r="X75">
        <f t="shared" ref="X75" si="203">X74-X$13</f>
        <v>1.5352491568918936E-2</v>
      </c>
      <c r="Y75">
        <f t="shared" ref="Y75" si="204">Y74-Y$13</f>
        <v>0</v>
      </c>
      <c r="Z75">
        <f t="shared" ref="Z75" si="205">Z74-Z$13</f>
        <v>-2.3196405542876164E-2</v>
      </c>
      <c r="AA75">
        <f t="shared" ref="AA75" si="206">AA74-AA$13</f>
        <v>-1.7853133218750372E-2</v>
      </c>
      <c r="AB75">
        <f t="shared" ref="AB75" si="207">AB74-AB$13</f>
        <v>3.4825491695755773E-5</v>
      </c>
      <c r="AC75">
        <f t="shared" ref="AC75" si="208">AC74-AC$13</f>
        <v>-1.7288492961597512E-2</v>
      </c>
      <c r="AD75">
        <f t="shared" ref="AD75" si="209">AD74-AD$13</f>
        <v>-0.17555016385449562</v>
      </c>
      <c r="AE75">
        <f t="shared" ref="AE75" si="210">AE74-AE$13</f>
        <v>0</v>
      </c>
      <c r="AF75">
        <f t="shared" ref="AF75" si="211">AF74-AF$13</f>
        <v>-2.8637198961805552</v>
      </c>
      <c r="AG75">
        <f t="shared" ref="AG75" si="212">AG74-AG$13</f>
        <v>1.6882471106782759E-4</v>
      </c>
      <c r="AH75">
        <f t="shared" ref="AH75" si="213">AH74-AH$13</f>
        <v>2.5054783653899904E-2</v>
      </c>
      <c r="AI75">
        <f t="shared" ref="AI75" si="214">AI74-AI$13</f>
        <v>4.3107768121330992E-5</v>
      </c>
      <c r="AJ75">
        <f t="shared" ref="AJ75" si="215">AJ74-AJ$13</f>
        <v>1.2689502386038498E-2</v>
      </c>
      <c r="AK75">
        <f t="shared" ref="AK75" si="216">AK74-AK$13</f>
        <v>4.0841991326374227E-2</v>
      </c>
      <c r="AL75">
        <f>AL74-AL$13</f>
        <v>1.4113848740880712</v>
      </c>
    </row>
    <row r="76" spans="1:38" x14ac:dyDescent="0.35">
      <c r="A76" t="s">
        <v>68</v>
      </c>
      <c r="B76">
        <f>(B75/B$13)*100</f>
        <v>-2.3757446145292218E-4</v>
      </c>
      <c r="C76" t="e">
        <f t="shared" ref="C76" si="217">(C75/C$13)*100</f>
        <v>#DIV/0!</v>
      </c>
      <c r="D76">
        <f t="shared" ref="D76" si="218">(D75/D$13)*100</f>
        <v>-6.7410558777991679E-4</v>
      </c>
      <c r="E76">
        <f t="shared" ref="E76" si="219">(E75/E$13)*100</f>
        <v>-7.029047719520295E-4</v>
      </c>
      <c r="F76">
        <f t="shared" ref="F76" si="220">(F75/F$13)*100</f>
        <v>-2.921318897432179E-4</v>
      </c>
      <c r="G76">
        <f t="shared" ref="G76" si="221">(G75/G$13)*100</f>
        <v>-1.6770936560441382E-3</v>
      </c>
      <c r="H76">
        <f t="shared" ref="H76" si="222">(H75/H$13)*100</f>
        <v>-2.5803997663177084E-4</v>
      </c>
      <c r="I76">
        <f t="shared" ref="I76" si="223">(I75/I$13)*100</f>
        <v>0</v>
      </c>
      <c r="J76">
        <f t="shared" ref="J76" si="224">(J75/J$13)*100</f>
        <v>-6.7531367866151065E-4</v>
      </c>
      <c r="K76">
        <f t="shared" ref="K76" si="225">(K75/K$13)*100</f>
        <v>-9.7683125579273145E-4</v>
      </c>
      <c r="L76">
        <f t="shared" ref="L76" si="226">(L75/L$13)*100</f>
        <v>-5.4102155701694801E-4</v>
      </c>
      <c r="M76">
        <f t="shared" ref="M76" si="227">(M75/M$13)*100</f>
        <v>-2.9213188969177696E-4</v>
      </c>
      <c r="N76">
        <f t="shared" ref="N76" si="228">(N75/N$13)*100</f>
        <v>-0.17499926498038118</v>
      </c>
      <c r="O76">
        <f t="shared" ref="O76" si="229">(O75/O$13)*100</f>
        <v>-2.9213188982583882E-4</v>
      </c>
      <c r="P76">
        <f t="shared" ref="P76" si="230">(P75/P$13)*100</f>
        <v>-1.9169262972153333E-3</v>
      </c>
      <c r="Q76">
        <f t="shared" ref="Q76" si="231">(Q75/Q$13)*100</f>
        <v>-1.0226315658627076E-3</v>
      </c>
      <c r="R76" t="e">
        <f t="shared" ref="R76" si="232">(R75/R$13)*100</f>
        <v>#DIV/0!</v>
      </c>
      <c r="S76">
        <f t="shared" ref="S76" si="233">(S75/S$13)*100</f>
        <v>-4.5187113935803451E-4</v>
      </c>
      <c r="T76">
        <f t="shared" ref="T76" si="234">(T75/T$13)*100</f>
        <v>-2.9457243243266308E-4</v>
      </c>
      <c r="U76">
        <f t="shared" ref="U76" si="235">(U75/U$13)*100</f>
        <v>-2.9457243251547211E-4</v>
      </c>
      <c r="V76">
        <f t="shared" ref="V76" si="236">(V75/V$13)*100</f>
        <v>-2.9457243246805485E-4</v>
      </c>
      <c r="W76">
        <f t="shared" ref="W76" si="237">(W75/W$13)*100</f>
        <v>-2.9457243242326668E-4</v>
      </c>
      <c r="X76">
        <f t="shared" ref="X76" si="238">(X75/X$13)*100</f>
        <v>1.4974464652883754E-2</v>
      </c>
      <c r="Y76" t="e">
        <f t="shared" ref="Y76" si="239">(Y75/Y$13)*100</f>
        <v>#DIV/0!</v>
      </c>
      <c r="Z76">
        <f t="shared" ref="Z76" si="240">(Z75/Z$13)*100</f>
        <v>-1.5163977082493073E-3</v>
      </c>
      <c r="AA76">
        <f t="shared" ref="AA76" si="241">(AA75/AA$13)*100</f>
        <v>-1.3737526991793984E-3</v>
      </c>
      <c r="AB76">
        <f t="shared" ref="AB76" si="242">(AB75/AB$13)*100</f>
        <v>6.4012348162842655E-5</v>
      </c>
      <c r="AC76">
        <f t="shared" ref="AC76" si="243">(AC75/AC$13)*100</f>
        <v>-7.4937726810781423E-4</v>
      </c>
      <c r="AD76">
        <f t="shared" ref="AD76" si="244">(AD75/AD$13)*100</f>
        <v>-2.8992205823369783E-4</v>
      </c>
      <c r="AE76" t="e">
        <f t="shared" ref="AE76" si="245">(AE75/AE$13)*100</f>
        <v>#DIV/0!</v>
      </c>
      <c r="AF76">
        <f t="shared" ref="AF76" si="246">(AF75/AF$13)*100</f>
        <v>-5.2283597259988185E-4</v>
      </c>
      <c r="AG76">
        <f t="shared" ref="AG76" si="247">(AG75/AG$13)*100</f>
        <v>4.262755616841957E-5</v>
      </c>
      <c r="AH76">
        <f t="shared" ref="AH76" si="248">(AH75/AH$13)*100</f>
        <v>9.831854125425853E-3</v>
      </c>
      <c r="AI76">
        <f t="shared" ref="AI76" si="249">(AI75/AI$13)*100</f>
        <v>4.3035029453847514E-5</v>
      </c>
      <c r="AJ76">
        <f t="shared" ref="AJ76" si="250">(AJ75/AJ$13)*100</f>
        <v>1.4338801360997137E-2</v>
      </c>
      <c r="AK76">
        <f t="shared" ref="AK76" si="251">(AK75/AK$13)*100</f>
        <v>6.4772659369943947E-3</v>
      </c>
      <c r="AL76">
        <f t="shared" ref="AL76" si="252">(AL75/AL$13)*100</f>
        <v>0.11688026950511166</v>
      </c>
    </row>
    <row r="77" spans="1:38" x14ac:dyDescent="0.35">
      <c r="A77" t="s">
        <v>135</v>
      </c>
      <c r="B77">
        <f>SUM(B75:AL75)</f>
        <v>-4.9914806811582135</v>
      </c>
    </row>
    <row r="78" spans="1:38" x14ac:dyDescent="0.35">
      <c r="A78" t="s">
        <v>136</v>
      </c>
      <c r="B78">
        <f>(B77/B$13)*100</f>
        <v>-5.5807264303984073E-3</v>
      </c>
    </row>
    <row r="80" spans="1:38" x14ac:dyDescent="0.35">
      <c r="A80" s="3" t="s">
        <v>57</v>
      </c>
    </row>
    <row r="81" spans="1:38" x14ac:dyDescent="0.35">
      <c r="A81" t="s">
        <v>1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</row>
    <row r="82" spans="1:38" x14ac:dyDescent="0.35">
      <c r="A82" t="s">
        <v>2</v>
      </c>
      <c r="B82" t="s">
        <v>5</v>
      </c>
      <c r="C82" t="s">
        <v>6</v>
      </c>
      <c r="D82" t="s">
        <v>7</v>
      </c>
      <c r="E82" t="s">
        <v>8</v>
      </c>
      <c r="F82" t="s">
        <v>9</v>
      </c>
      <c r="G82" t="s">
        <v>48</v>
      </c>
      <c r="H82" t="s">
        <v>11</v>
      </c>
      <c r="I82" t="s">
        <v>13</v>
      </c>
      <c r="J82" t="s">
        <v>49</v>
      </c>
      <c r="K82" t="s">
        <v>14</v>
      </c>
      <c r="L82" t="s">
        <v>15</v>
      </c>
      <c r="M82" t="s">
        <v>16</v>
      </c>
      <c r="N82" t="s">
        <v>17</v>
      </c>
      <c r="O82" t="s">
        <v>18</v>
      </c>
      <c r="P82" t="s">
        <v>19</v>
      </c>
      <c r="Q82" t="s">
        <v>20</v>
      </c>
      <c r="R82" t="s">
        <v>21</v>
      </c>
      <c r="S82" t="s">
        <v>50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32</v>
      </c>
      <c r="AD82" t="s">
        <v>109</v>
      </c>
      <c r="AE82" t="s">
        <v>33</v>
      </c>
      <c r="AF82" t="s">
        <v>34</v>
      </c>
      <c r="AG82" t="s">
        <v>35</v>
      </c>
      <c r="AH82" t="s">
        <v>52</v>
      </c>
      <c r="AI82" t="s">
        <v>36</v>
      </c>
      <c r="AJ82" t="s">
        <v>37</v>
      </c>
      <c r="AK82" t="s">
        <v>38</v>
      </c>
      <c r="AL82" t="s">
        <v>39</v>
      </c>
    </row>
    <row r="83" spans="1:38" x14ac:dyDescent="0.35">
      <c r="A83" t="s">
        <v>2</v>
      </c>
    </row>
    <row r="84" spans="1:38" x14ac:dyDescent="0.35">
      <c r="A84" t="s">
        <v>69</v>
      </c>
      <c r="B84">
        <v>343.03203813138799</v>
      </c>
      <c r="C84">
        <v>0</v>
      </c>
      <c r="D84">
        <v>329.72861711478498</v>
      </c>
      <c r="E84">
        <v>2305.6272401904698</v>
      </c>
      <c r="F84">
        <v>2.9448300274259398</v>
      </c>
      <c r="G84">
        <v>78.313398246213495</v>
      </c>
      <c r="H84">
        <v>0.21938304518707999</v>
      </c>
      <c r="I84">
        <v>0</v>
      </c>
      <c r="J84">
        <v>7.8383109579224897</v>
      </c>
      <c r="K84">
        <v>153.90807742461499</v>
      </c>
      <c r="L84">
        <v>12.665908717217</v>
      </c>
      <c r="M84">
        <v>0.33720011764622898</v>
      </c>
      <c r="N84">
        <v>46.601356658811099</v>
      </c>
      <c r="O84">
        <v>0</v>
      </c>
      <c r="P84">
        <v>28.161142905037099</v>
      </c>
      <c r="Q84">
        <v>2.6914735265733198</v>
      </c>
      <c r="R84">
        <v>0</v>
      </c>
      <c r="S84">
        <v>8.8538744319232006</v>
      </c>
      <c r="T84">
        <v>0.47245016585183303</v>
      </c>
      <c r="U84">
        <v>0.185406065086094</v>
      </c>
      <c r="V84">
        <v>3.5548012478994598E-2</v>
      </c>
      <c r="W84">
        <v>0.26992709475687998</v>
      </c>
      <c r="X84">
        <v>3.0673217214261501</v>
      </c>
      <c r="Y84">
        <v>0</v>
      </c>
      <c r="Z84">
        <v>18.237443439867</v>
      </c>
      <c r="AA84">
        <v>15.682080438390001</v>
      </c>
      <c r="AB84">
        <v>0.66333970566156997</v>
      </c>
      <c r="AC84">
        <v>27.6083903913675</v>
      </c>
      <c r="AD84">
        <v>11680.155585328501</v>
      </c>
      <c r="AE84">
        <v>0</v>
      </c>
      <c r="AF84">
        <v>19968.052520439898</v>
      </c>
      <c r="AG84">
        <v>8.4698021735767508</v>
      </c>
      <c r="AH84">
        <v>6.9571407012443203</v>
      </c>
      <c r="AI84">
        <v>2.26260337156701</v>
      </c>
      <c r="AJ84">
        <v>1.9759316322721301</v>
      </c>
      <c r="AK84">
        <v>14.125095115811</v>
      </c>
      <c r="AL84">
        <v>33.318494399358599</v>
      </c>
    </row>
    <row r="85" spans="1:38" x14ac:dyDescent="0.35">
      <c r="A85" t="s">
        <v>70</v>
      </c>
      <c r="B85">
        <v>125.636291714561</v>
      </c>
      <c r="C85">
        <v>0</v>
      </c>
      <c r="D85">
        <v>41.514382461676398</v>
      </c>
      <c r="E85">
        <v>1203.5110801836399</v>
      </c>
      <c r="F85">
        <v>1.57335054892851</v>
      </c>
      <c r="G85">
        <v>40.873075627014401</v>
      </c>
      <c r="H85">
        <v>0.11674602404657999</v>
      </c>
      <c r="I85">
        <v>0</v>
      </c>
      <c r="J85">
        <v>4.0975970235339396</v>
      </c>
      <c r="K85">
        <v>80.200187692656897</v>
      </c>
      <c r="L85">
        <v>6.6165885538176603</v>
      </c>
      <c r="M85">
        <v>0.18015706285525401</v>
      </c>
      <c r="N85">
        <v>24.338564712670401</v>
      </c>
      <c r="O85">
        <v>0</v>
      </c>
      <c r="P85">
        <v>14.753493049437401</v>
      </c>
      <c r="Q85">
        <v>1.4301434052434201</v>
      </c>
      <c r="R85">
        <v>0</v>
      </c>
      <c r="S85">
        <v>4.6291963628933503</v>
      </c>
      <c r="T85">
        <v>0.25118208817651599</v>
      </c>
      <c r="U85">
        <v>9.8176034464323506E-2</v>
      </c>
      <c r="V85">
        <v>1.8766006587735199E-2</v>
      </c>
      <c r="W85">
        <v>0.14421605062649601</v>
      </c>
      <c r="X85">
        <v>1.61452680155169</v>
      </c>
      <c r="Y85">
        <v>0</v>
      </c>
      <c r="Z85">
        <v>4.7660203628370699</v>
      </c>
      <c r="AA85">
        <v>4.0809435787085597</v>
      </c>
      <c r="AB85">
        <v>0.17300200967155399</v>
      </c>
      <c r="AC85">
        <v>7.1822478175179496</v>
      </c>
      <c r="AD85">
        <v>752.37384091711795</v>
      </c>
      <c r="AE85">
        <v>0</v>
      </c>
      <c r="AF85">
        <v>25110.192264736001</v>
      </c>
      <c r="AG85">
        <v>2.32420001895846</v>
      </c>
      <c r="AH85">
        <v>1.9380825776277699</v>
      </c>
      <c r="AI85">
        <v>0.62319571273466101</v>
      </c>
      <c r="AJ85">
        <v>0.54380856027018698</v>
      </c>
      <c r="AK85">
        <v>3.8903696531087602</v>
      </c>
      <c r="AL85">
        <v>9.2937969185841602</v>
      </c>
    </row>
    <row r="86" spans="1:38" x14ac:dyDescent="0.35">
      <c r="A86" t="s">
        <v>71</v>
      </c>
      <c r="B86">
        <v>67507.128430284196</v>
      </c>
      <c r="C86">
        <v>0</v>
      </c>
      <c r="D86">
        <v>5894.7381580480096</v>
      </c>
      <c r="E86">
        <v>34881.664870182198</v>
      </c>
      <c r="F86">
        <v>51.190835860043599</v>
      </c>
      <c r="G86">
        <v>1194.81502003624</v>
      </c>
      <c r="H86">
        <v>3.7741857773820202</v>
      </c>
      <c r="I86">
        <v>0</v>
      </c>
      <c r="J86">
        <v>119.866770941379</v>
      </c>
      <c r="K86">
        <v>2331.6302901265299</v>
      </c>
      <c r="L86">
        <v>189.949616731405</v>
      </c>
      <c r="M86">
        <v>5.7980550228916696</v>
      </c>
      <c r="N86">
        <v>699.31612713387995</v>
      </c>
      <c r="O86" s="1">
        <v>4.0000013955661796E-6</v>
      </c>
      <c r="P86">
        <v>429.12452550915401</v>
      </c>
      <c r="Q86">
        <v>42.8823051203075</v>
      </c>
      <c r="R86">
        <v>0</v>
      </c>
      <c r="S86">
        <v>134.49796070644001</v>
      </c>
      <c r="T86">
        <v>7.5743606589504999</v>
      </c>
      <c r="U86">
        <v>2.8396199968378002</v>
      </c>
      <c r="V86">
        <v>0.525039184313008</v>
      </c>
      <c r="W86">
        <v>4.5633566019489802</v>
      </c>
      <c r="X86">
        <v>47.357339167326899</v>
      </c>
      <c r="Y86">
        <v>0</v>
      </c>
      <c r="Z86">
        <v>722.95436175685302</v>
      </c>
      <c r="AA86">
        <v>614.02689580552703</v>
      </c>
      <c r="AB86">
        <v>25.664150126666701</v>
      </c>
      <c r="AC86">
        <v>1090.7733639668299</v>
      </c>
      <c r="AD86">
        <v>39399.206789072297</v>
      </c>
      <c r="AE86">
        <v>0</v>
      </c>
      <c r="AF86">
        <v>142669.79255319401</v>
      </c>
      <c r="AG86">
        <v>167.61839233592701</v>
      </c>
      <c r="AH86">
        <v>101.27666488980699</v>
      </c>
      <c r="AI86">
        <v>41.770178926278597</v>
      </c>
      <c r="AJ86">
        <v>37.0373037121199</v>
      </c>
      <c r="AK86">
        <v>263.50589258955398</v>
      </c>
      <c r="AL86">
        <v>472.04218773085103</v>
      </c>
    </row>
    <row r="87" spans="1:38" x14ac:dyDescent="0.35">
      <c r="A87" t="s">
        <v>72</v>
      </c>
      <c r="B87">
        <v>19351.275230819701</v>
      </c>
      <c r="C87">
        <v>0</v>
      </c>
      <c r="D87">
        <v>738.81218303154299</v>
      </c>
      <c r="E87">
        <v>18214.5852154024</v>
      </c>
      <c r="F87">
        <v>27.350006542182701</v>
      </c>
      <c r="G87">
        <v>623.91345818589105</v>
      </c>
      <c r="H87">
        <v>2.0095254139088601</v>
      </c>
      <c r="I87">
        <v>0</v>
      </c>
      <c r="J87">
        <v>62.695379660605198</v>
      </c>
      <c r="K87">
        <v>1215.3719394617699</v>
      </c>
      <c r="L87">
        <v>99.259848314849407</v>
      </c>
      <c r="M87">
        <v>3.0977580807812202</v>
      </c>
      <c r="N87">
        <v>365.35496292535697</v>
      </c>
      <c r="O87" s="1">
        <v>2.0000006977830898E-6</v>
      </c>
      <c r="P87">
        <v>224.95386969377199</v>
      </c>
      <c r="Q87">
        <v>22.795096337243098</v>
      </c>
      <c r="R87">
        <v>0</v>
      </c>
      <c r="S87">
        <v>70.364284116341693</v>
      </c>
      <c r="T87">
        <v>4.0285344142016797</v>
      </c>
      <c r="U87">
        <v>1.5040965280073599</v>
      </c>
      <c r="V87">
        <v>0.27715609729459301</v>
      </c>
      <c r="W87">
        <v>2.4380888558818201</v>
      </c>
      <c r="X87">
        <v>24.9439719814272</v>
      </c>
      <c r="Y87">
        <v>0</v>
      </c>
      <c r="Z87">
        <v>188.919652243207</v>
      </c>
      <c r="AA87">
        <v>159.585199749498</v>
      </c>
      <c r="AB87">
        <v>6.6772755663288104</v>
      </c>
      <c r="AC87">
        <v>283.70854897380701</v>
      </c>
      <c r="AD87">
        <v>2536.6938421258201</v>
      </c>
      <c r="AE87">
        <v>0</v>
      </c>
      <c r="AF87">
        <v>120182.60353635</v>
      </c>
      <c r="AG87">
        <v>44.200922802875297</v>
      </c>
      <c r="AH87">
        <v>27.039859381393502</v>
      </c>
      <c r="AI87">
        <v>11.0392519089838</v>
      </c>
      <c r="AJ87">
        <v>9.7835434856959296</v>
      </c>
      <c r="AK87">
        <v>69.692899413454398</v>
      </c>
      <c r="AL87">
        <v>126.26119111876</v>
      </c>
    </row>
    <row r="88" spans="1:38" x14ac:dyDescent="0.35">
      <c r="A88" t="s">
        <v>73</v>
      </c>
      <c r="B88">
        <v>1530.84402906385</v>
      </c>
      <c r="C88">
        <v>0</v>
      </c>
      <c r="D88">
        <v>1555.57030600647</v>
      </c>
      <c r="E88">
        <v>9068.2984899054009</v>
      </c>
      <c r="F88">
        <v>40.7052342017071</v>
      </c>
      <c r="G88">
        <v>331.31224032941401</v>
      </c>
      <c r="H88">
        <v>2.3488294837964898</v>
      </c>
      <c r="I88">
        <v>0</v>
      </c>
      <c r="J88">
        <v>38.681971662324202</v>
      </c>
      <c r="K88">
        <v>580.975507864988</v>
      </c>
      <c r="L88">
        <v>53.890967090055597</v>
      </c>
      <c r="M88">
        <v>4.6262516140595098</v>
      </c>
      <c r="N88">
        <v>200.171824350761</v>
      </c>
      <c r="O88" s="1">
        <v>3.0000010466746298E-6</v>
      </c>
      <c r="P88">
        <v>158.472449323452</v>
      </c>
      <c r="Q88">
        <v>24.038871429048601</v>
      </c>
      <c r="R88">
        <v>0</v>
      </c>
      <c r="S88">
        <v>47.830496746605398</v>
      </c>
      <c r="T88">
        <v>4.4432135597732199</v>
      </c>
      <c r="U88">
        <v>1.1116533902416901</v>
      </c>
      <c r="V88">
        <v>0.120797042405342</v>
      </c>
      <c r="W88">
        <v>3.6607182850812299</v>
      </c>
      <c r="X88">
        <v>16.701641048570298</v>
      </c>
      <c r="Y88">
        <v>0</v>
      </c>
      <c r="Z88">
        <v>471.59540704431998</v>
      </c>
      <c r="AA88">
        <v>401.76464881165299</v>
      </c>
      <c r="AB88">
        <v>16.8424986502731</v>
      </c>
      <c r="AC88">
        <v>712.49181393683295</v>
      </c>
      <c r="AD88">
        <v>5831.7187142877401</v>
      </c>
      <c r="AE88">
        <v>0</v>
      </c>
      <c r="AF88">
        <v>105711.027746422</v>
      </c>
      <c r="AG88">
        <v>136.79010248337701</v>
      </c>
      <c r="AH88">
        <v>94.315395881770996</v>
      </c>
      <c r="AI88">
        <v>35.051355554666301</v>
      </c>
      <c r="AJ88">
        <v>30.8876290008232</v>
      </c>
      <c r="AK88">
        <v>220.17893716901301</v>
      </c>
      <c r="AL88">
        <v>445.25172109921999</v>
      </c>
    </row>
    <row r="89" spans="1:38" x14ac:dyDescent="0.35">
      <c r="A89" t="s">
        <v>74</v>
      </c>
      <c r="B89">
        <v>583.52003600982096</v>
      </c>
      <c r="C89">
        <v>0</v>
      </c>
      <c r="D89">
        <v>195.551879357155</v>
      </c>
      <c r="E89">
        <v>4754.5666120496599</v>
      </c>
      <c r="F89">
        <v>21.747807587623502</v>
      </c>
      <c r="G89">
        <v>173.98008780799</v>
      </c>
      <c r="H89">
        <v>1.25346825818116</v>
      </c>
      <c r="I89">
        <v>0</v>
      </c>
      <c r="J89">
        <v>20.383899091670202</v>
      </c>
      <c r="K89">
        <v>304.16178580545397</v>
      </c>
      <c r="L89">
        <v>28.2875284686802</v>
      </c>
      <c r="M89">
        <v>2.4716928623524401</v>
      </c>
      <c r="N89">
        <v>105.06945941649199</v>
      </c>
      <c r="O89" s="1">
        <v>2.0000006977830898E-6</v>
      </c>
      <c r="P89">
        <v>83.677214400913996</v>
      </c>
      <c r="Q89">
        <v>12.8167875555264</v>
      </c>
      <c r="R89">
        <v>0</v>
      </c>
      <c r="S89">
        <v>25.211628315061699</v>
      </c>
      <c r="T89">
        <v>2.36970983187762</v>
      </c>
      <c r="U89">
        <v>0.59093520744555705</v>
      </c>
      <c r="V89">
        <v>6.3769022385872801E-2</v>
      </c>
      <c r="W89">
        <v>1.95583168658727</v>
      </c>
      <c r="X89">
        <v>8.8402351923167295</v>
      </c>
      <c r="Y89">
        <v>0</v>
      </c>
      <c r="Z89">
        <v>123.23729095926601</v>
      </c>
      <c r="AA89">
        <v>104.451335736525</v>
      </c>
      <c r="AB89">
        <v>4.3846999347073501</v>
      </c>
      <c r="AC89">
        <v>185.32657795000901</v>
      </c>
      <c r="AD89">
        <v>350.69611261244597</v>
      </c>
      <c r="AE89">
        <v>0</v>
      </c>
      <c r="AF89">
        <v>134087.03490212999</v>
      </c>
      <c r="AG89">
        <v>36.646796486133603</v>
      </c>
      <c r="AH89">
        <v>25.692354810423101</v>
      </c>
      <c r="AI89">
        <v>9.4235155051257102</v>
      </c>
      <c r="AJ89">
        <v>8.2976882647063093</v>
      </c>
      <c r="AK89">
        <v>59.213489506450301</v>
      </c>
      <c r="AL89">
        <v>121.51649762210199</v>
      </c>
    </row>
    <row r="90" spans="1:38" x14ac:dyDescent="0.35">
      <c r="A90" t="s">
        <v>46</v>
      </c>
      <c r="B90">
        <f>SUM(B84:B89)</f>
        <v>89441.436056023536</v>
      </c>
      <c r="C90">
        <f t="shared" ref="C90" si="253">SUM(C84:C89)</f>
        <v>0</v>
      </c>
      <c r="D90">
        <f>SUM(D84:D89)</f>
        <v>8755.9155260196403</v>
      </c>
      <c r="E90">
        <f t="shared" ref="E90" si="254">SUM(E84:E89)</f>
        <v>70428.253507913774</v>
      </c>
      <c r="F90">
        <f t="shared" ref="F90" si="255">SUM(F84:F89)</f>
        <v>145.51206476791134</v>
      </c>
      <c r="G90">
        <f t="shared" ref="G90" si="256">SUM(G84:G89)</f>
        <v>2443.207280232763</v>
      </c>
      <c r="H90">
        <f t="shared" ref="H90" si="257">SUM(H84:H89)</f>
        <v>9.7221380025021897</v>
      </c>
      <c r="I90">
        <f t="shared" ref="I90" si="258">SUM(I84:I89)</f>
        <v>0</v>
      </c>
      <c r="J90">
        <f t="shared" ref="J90" si="259">SUM(J84:J89)</f>
        <v>253.56392933743504</v>
      </c>
      <c r="K90">
        <f t="shared" ref="K90" si="260">SUM(K84:K89)</f>
        <v>4666.2477883760139</v>
      </c>
      <c r="L90">
        <f t="shared" ref="L90" si="261">SUM(L84:L89)</f>
        <v>390.67045787602484</v>
      </c>
      <c r="M90">
        <f t="shared" ref="M90" si="262">SUM(M84:M89)</f>
        <v>16.511114760586324</v>
      </c>
      <c r="N90">
        <f t="shared" ref="N90" si="263">SUM(N84:N89)</f>
        <v>1440.8522951979714</v>
      </c>
      <c r="O90">
        <f t="shared" ref="O90" si="264">SUM(O84:O89)</f>
        <v>1.1000003837806989E-5</v>
      </c>
      <c r="P90">
        <f t="shared" ref="P90" si="265">SUM(P84:P89)</f>
        <v>939.14269488176649</v>
      </c>
      <c r="Q90">
        <f t="shared" ref="Q90" si="266">SUM(Q84:Q89)</f>
        <v>106.65467737394233</v>
      </c>
      <c r="R90">
        <f t="shared" ref="R90" si="267">SUM(R84:R89)</f>
        <v>0</v>
      </c>
      <c r="S90">
        <f t="shared" ref="S90" si="268">SUM(S84:S89)</f>
        <v>291.38744067926535</v>
      </c>
      <c r="T90">
        <f t="shared" ref="T90" si="269">SUM(T84:T89)</f>
        <v>19.13945071883137</v>
      </c>
      <c r="U90">
        <f t="shared" ref="U90" si="270">SUM(U84:U89)</f>
        <v>6.3298872220828244</v>
      </c>
      <c r="V90">
        <f t="shared" ref="V90" si="271">SUM(V84:V89)</f>
        <v>1.0410753654655458</v>
      </c>
      <c r="W90">
        <f t="shared" ref="W90" si="272">SUM(W84:W89)</f>
        <v>13.032138574882676</v>
      </c>
      <c r="X90">
        <f t="shared" ref="X90" si="273">SUM(X84:X89)</f>
        <v>102.52503591261896</v>
      </c>
      <c r="Y90">
        <f t="shared" ref="Y90" si="274">SUM(Y84:Y89)</f>
        <v>0</v>
      </c>
      <c r="Z90">
        <f t="shared" ref="Z90" si="275">SUM(Z84:Z89)</f>
        <v>1529.71017580635</v>
      </c>
      <c r="AA90">
        <f t="shared" ref="AA90" si="276">SUM(AA84:AA89)</f>
        <v>1299.5911041203015</v>
      </c>
      <c r="AB90">
        <f t="shared" ref="AB90" si="277">SUM(AB84:AB89)</f>
        <v>54.404965993309084</v>
      </c>
      <c r="AC90">
        <f t="shared" ref="AC90" si="278">SUM(AC84:AC89)</f>
        <v>2307.090943036364</v>
      </c>
      <c r="AD90">
        <f t="shared" ref="AD90" si="279">SUM(AD84:AD89)</f>
        <v>60550.844884343918</v>
      </c>
      <c r="AE90">
        <f t="shared" ref="AE90" si="280">SUM(AE84:AE89)</f>
        <v>0</v>
      </c>
      <c r="AF90">
        <f t="shared" ref="AF90" si="281">SUM(AF84:AF89)</f>
        <v>547728.70352327183</v>
      </c>
      <c r="AG90">
        <f t="shared" ref="AG90" si="282">SUM(AG84:AG89)</f>
        <v>396.05021630084815</v>
      </c>
      <c r="AH90">
        <f t="shared" ref="AH90" si="283">SUM(AH84:AH89)</f>
        <v>257.2194982422667</v>
      </c>
      <c r="AI90">
        <f t="shared" ref="AI90" si="284">SUM(AI84:AI89)</f>
        <v>100.17010097935608</v>
      </c>
      <c r="AJ90">
        <f t="shared" ref="AJ90" si="285">SUM(AJ84:AJ89)</f>
        <v>88.525904655887658</v>
      </c>
      <c r="AK90">
        <f t="shared" ref="AK90" si="286">SUM(AK84:AK89)</f>
        <v>630.60668344739145</v>
      </c>
      <c r="AL90">
        <f t="shared" ref="AL90" si="287">SUM(AL84:AL89)</f>
        <v>1207.6838888888758</v>
      </c>
    </row>
    <row r="91" spans="1:38" x14ac:dyDescent="0.35">
      <c r="A91" t="s">
        <v>110</v>
      </c>
      <c r="B91">
        <f>B90-B$13</f>
        <v>2.1154023532290012E-2</v>
      </c>
      <c r="C91">
        <f t="shared" ref="C91" si="288">C90-C$13</f>
        <v>0</v>
      </c>
      <c r="D91">
        <f>D90-D$13</f>
        <v>5.7920196486520581E-3</v>
      </c>
      <c r="E91">
        <f t="shared" ref="E91" si="289">E90-E$13</f>
        <v>5.2911913779098541E-2</v>
      </c>
      <c r="F91">
        <f t="shared" ref="F91" si="290">F90-F$13</f>
        <v>5.0767911346838446E-5</v>
      </c>
      <c r="G91">
        <f t="shared" ref="G91" si="291">G90-G$13</f>
        <v>3.5642327638925053E-3</v>
      </c>
      <c r="H91">
        <f t="shared" ref="H91" si="292">H90-H$13</f>
        <v>2.0025021907343898E-6</v>
      </c>
      <c r="I91">
        <v>0</v>
      </c>
      <c r="J91">
        <f t="shared" ref="J91" si="293">J90-J$13</f>
        <v>6.3337436159827121E-5</v>
      </c>
      <c r="K91">
        <f t="shared" ref="K91" si="294">K90-K$13</f>
        <v>6.4403760234199581E-3</v>
      </c>
      <c r="L91">
        <f t="shared" ref="L91" si="295">L90-L$13</f>
        <v>2.6887602490432982E-4</v>
      </c>
      <c r="M91">
        <f t="shared" ref="M91" si="296">M90-M$13</f>
        <v>5.7605863226228848E-6</v>
      </c>
      <c r="N91">
        <f t="shared" ref="N91" si="297">N90-N$13</f>
        <v>1.2261979716186033E-3</v>
      </c>
      <c r="O91">
        <f t="shared" ref="O91" si="298">O90-O$13</f>
        <v>3.83780698972496E-12</v>
      </c>
      <c r="P91">
        <f t="shared" ref="P91" si="299">P90-P$13</f>
        <v>1.5308817665982133E-3</v>
      </c>
      <c r="Q91">
        <f t="shared" ref="Q91" si="300">Q90-Q$13</f>
        <v>1.7937394234479598E-4</v>
      </c>
      <c r="R91">
        <f t="shared" ref="R91" si="301">R90-R$13</f>
        <v>0</v>
      </c>
      <c r="S91">
        <f t="shared" ref="S91" si="302">S90-S$13</f>
        <v>2.1167926536236337E-4</v>
      </c>
      <c r="T91">
        <f t="shared" ref="T91" si="303">T90-T$13</f>
        <v>6.7188313792598819E-6</v>
      </c>
      <c r="U91">
        <f t="shared" ref="U91" si="304">U90-U$13</f>
        <v>2.222082834180128E-6</v>
      </c>
      <c r="V91">
        <f t="shared" ref="V91" si="305">V90-V$13</f>
        <v>3.6546554693650535E-7</v>
      </c>
      <c r="W91">
        <f t="shared" ref="W91" si="306">W90-W$13</f>
        <v>4.5748826771330187E-6</v>
      </c>
      <c r="X91">
        <f t="shared" ref="X91" si="307">X90-X$13</f>
        <v>5.5891261895624211E-4</v>
      </c>
      <c r="Y91">
        <f t="shared" ref="Y91" si="308">Y90-Y$13</f>
        <v>0</v>
      </c>
      <c r="Z91">
        <f t="shared" ref="Z91" si="309">Z90-Z$13</f>
        <v>5.5728063500737335E-3</v>
      </c>
      <c r="AA91">
        <f t="shared" ref="AA91" si="310">AA90-AA$13</f>
        <v>2.522462568094852E-3</v>
      </c>
      <c r="AB91">
        <f t="shared" ref="AB91" si="311">AB90-AB$13</f>
        <v>6.3199330909213813E-4</v>
      </c>
      <c r="AC91">
        <f t="shared" ref="AC91" si="312">AC90-AC$13</f>
        <v>4.2985036363916151E-2</v>
      </c>
      <c r="AD91">
        <f t="shared" ref="AD91" si="313">AD90-AD$13</f>
        <v>3.1702343912911601E-2</v>
      </c>
      <c r="AE91">
        <f t="shared" ref="AE91" si="314">AE90-AE$13</f>
        <v>0</v>
      </c>
      <c r="AF91">
        <f t="shared" ref="AF91" si="315">AF90-AF$13</f>
        <v>0.53517627192195505</v>
      </c>
      <c r="AG91">
        <f t="shared" ref="AG91" si="316">AG90-AG$13</f>
        <v>4.2633008480947865E-3</v>
      </c>
      <c r="AH91">
        <f t="shared" ref="AH91" si="317">AH90-AH$13</f>
        <v>2.3867542422666759</v>
      </c>
      <c r="AI91">
        <f t="shared" ref="AI91" si="318">AI90-AI$13</f>
        <v>1.0789793560945782E-3</v>
      </c>
      <c r="AJ91">
        <f t="shared" ref="AJ91" si="319">AJ90-AJ$13</f>
        <v>2.825365588765294E-2</v>
      </c>
      <c r="AK91">
        <f t="shared" ref="AK91" si="320">AK90-AK$13</f>
        <v>6.2998447391578338E-2</v>
      </c>
      <c r="AL91">
        <f>AL90-AL$13</f>
        <v>0.13630188887691475</v>
      </c>
    </row>
    <row r="92" spans="1:38" x14ac:dyDescent="0.35">
      <c r="A92" t="s">
        <v>68</v>
      </c>
      <c r="B92">
        <f>(B91/B$13)*100</f>
        <v>2.3651262175881551E-5</v>
      </c>
      <c r="C92" t="e">
        <f t="shared" ref="C92" si="321">(C91/C$13)*100</f>
        <v>#DIV/0!</v>
      </c>
      <c r="D92">
        <f t="shared" ref="D92" si="322">(D91/D$13)*100</f>
        <v>6.6149832794199791E-5</v>
      </c>
      <c r="E92">
        <f t="shared" ref="E92" si="323">(E91/E$13)*100</f>
        <v>7.5128873563899768E-5</v>
      </c>
      <c r="F92">
        <f t="shared" ref="F92" si="324">(F91/F$13)*100</f>
        <v>3.4889154476851962E-5</v>
      </c>
      <c r="G92">
        <f t="shared" ref="G92" si="325">(G91/G$13)*100</f>
        <v>1.4588356838814284E-4</v>
      </c>
      <c r="H92">
        <f t="shared" ref="H92" si="326">(H91/H$13)*100</f>
        <v>2.0597348059463375E-5</v>
      </c>
      <c r="I92">
        <f t="shared" ref="I92" si="327">(I91/I$13)*100</f>
        <v>0</v>
      </c>
      <c r="J92">
        <f t="shared" ref="J92" si="328">(J91/J$13)*100</f>
        <v>2.4978888813687435E-5</v>
      </c>
      <c r="K92">
        <f t="shared" ref="K92" si="329">(K91/K$13)*100</f>
        <v>1.3802063680611772E-4</v>
      </c>
      <c r="L92">
        <f t="shared" ref="L92" si="330">(L91/L$13)*100</f>
        <v>6.8824300516139429E-5</v>
      </c>
      <c r="M92">
        <f t="shared" ref="M92" si="331">(M91/M$13)*100</f>
        <v>3.4889154463354851E-5</v>
      </c>
      <c r="N92">
        <f t="shared" ref="N92" si="332">(N91/N$13)*100</f>
        <v>8.510233972131671E-5</v>
      </c>
      <c r="O92">
        <f t="shared" ref="O92" si="333">(O91/O$13)*100</f>
        <v>3.4889154452045091E-5</v>
      </c>
      <c r="P92">
        <f t="shared" ref="P92" si="334">(P91/P$13)*100</f>
        <v>1.6300869616638522E-4</v>
      </c>
      <c r="Q92">
        <f t="shared" ref="Q92" si="335">(Q91/Q$13)*100</f>
        <v>1.6818225739039717E-4</v>
      </c>
      <c r="R92" t="e">
        <f t="shared" ref="R92" si="336">(R91/R$13)*100</f>
        <v>#DIV/0!</v>
      </c>
      <c r="S92">
        <f t="shared" ref="S92" si="337">(S91/S$13)*100</f>
        <v>7.2645347597702486E-5</v>
      </c>
      <c r="T92">
        <f t="shared" ref="T92" si="338">(T91/T$13)*100</f>
        <v>3.510463198021784E-5</v>
      </c>
      <c r="U92">
        <f t="shared" ref="U92" si="339">(U91/U$13)*100</f>
        <v>3.5104631982731617E-5</v>
      </c>
      <c r="V92">
        <f t="shared" ref="V92" si="340">(V91/V$13)*100</f>
        <v>3.5104631936844678E-5</v>
      </c>
      <c r="W92">
        <f t="shared" ref="W92" si="341">(W91/W$13)*100</f>
        <v>3.5104631959224935E-5</v>
      </c>
      <c r="X92">
        <f t="shared" ref="X92" si="342">(X91/X$13)*100</f>
        <v>5.4515042193898939E-4</v>
      </c>
      <c r="Y92" t="e">
        <f t="shared" ref="Y92" si="343">(Y91/Y$13)*100</f>
        <v>#DIV/0!</v>
      </c>
      <c r="Z92">
        <f t="shared" ref="Z92" si="344">(Z91/Z$13)*100</f>
        <v>3.643060456995784E-4</v>
      </c>
      <c r="AA92">
        <f t="shared" ref="AA92" si="345">(AA91/AA$13)*100</f>
        <v>1.9409700913786433E-4</v>
      </c>
      <c r="AB92">
        <f t="shared" ref="AB92" si="346">(AB91/AB$13)*100</f>
        <v>1.1616598580034786E-3</v>
      </c>
      <c r="AC92">
        <f t="shared" ref="AC92" si="347">(AC91/AC$13)*100</f>
        <v>1.8632051498912163E-3</v>
      </c>
      <c r="AD92">
        <f t="shared" ref="AD92" si="348">(AD91/AD$13)*100</f>
        <v>5.235659481173704E-5</v>
      </c>
      <c r="AE92" t="e">
        <f t="shared" ref="AE92" si="349">(AE91/AE$13)*100</f>
        <v>#DIV/0!</v>
      </c>
      <c r="AF92">
        <f t="shared" ref="AF92" si="350">(AF91/AF$13)*100</f>
        <v>9.7708371204839538E-5</v>
      </c>
      <c r="AG92">
        <f t="shared" ref="AG92" si="351">(AG91/AG$13)*100</f>
        <v>1.0764662069643182E-3</v>
      </c>
      <c r="AH92">
        <f t="shared" ref="AH92" si="352">(AH91/AH$13)*100</f>
        <v>0.93659637486251601</v>
      </c>
      <c r="AI92">
        <f t="shared" ref="AI92" si="353">(AI91/AI$13)*100</f>
        <v>1.0771587208813704E-3</v>
      </c>
      <c r="AJ92">
        <f t="shared" ref="AJ92" si="354">(AJ91/AJ$13)*100</f>
        <v>3.1925882289975061E-2</v>
      </c>
      <c r="AK92">
        <f t="shared" ref="AK92" si="355">(AK91/AK$13)*100</f>
        <v>9.9911312872126134E-3</v>
      </c>
      <c r="AL92">
        <f t="shared" ref="AL92" si="356">(AL91/AL$13)*100</f>
        <v>1.1287496272965918E-2</v>
      </c>
    </row>
    <row r="93" spans="1:38" x14ac:dyDescent="0.35">
      <c r="A93" t="s">
        <v>135</v>
      </c>
      <c r="B93">
        <f>SUM(B91:AL91)</f>
        <v>3.3322156660924875</v>
      </c>
    </row>
    <row r="94" spans="1:38" x14ac:dyDescent="0.35">
      <c r="A94" t="s">
        <v>136</v>
      </c>
      <c r="B94">
        <f>(B93/B$13)*100</f>
        <v>3.7255846966906332E-3</v>
      </c>
    </row>
    <row r="96" spans="1:38" x14ac:dyDescent="0.35">
      <c r="A96" s="3" t="s">
        <v>58</v>
      </c>
    </row>
    <row r="97" spans="1:38" x14ac:dyDescent="0.35">
      <c r="A97" t="s">
        <v>1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</row>
    <row r="98" spans="1:38" x14ac:dyDescent="0.35">
      <c r="A98" t="s">
        <v>2</v>
      </c>
      <c r="B98" t="s">
        <v>5</v>
      </c>
      <c r="C98" t="s">
        <v>6</v>
      </c>
      <c r="D98" t="s">
        <v>7</v>
      </c>
      <c r="E98" t="s">
        <v>8</v>
      </c>
      <c r="F98" t="s">
        <v>9</v>
      </c>
      <c r="G98" t="s">
        <v>48</v>
      </c>
      <c r="H98" t="s">
        <v>11</v>
      </c>
      <c r="I98" t="s">
        <v>13</v>
      </c>
      <c r="J98" t="s">
        <v>49</v>
      </c>
      <c r="K98" t="s">
        <v>14</v>
      </c>
      <c r="L98" t="s">
        <v>15</v>
      </c>
      <c r="M98" t="s">
        <v>16</v>
      </c>
      <c r="N98" t="s">
        <v>17</v>
      </c>
      <c r="O98" t="s">
        <v>18</v>
      </c>
      <c r="P98" t="s">
        <v>19</v>
      </c>
      <c r="Q98" t="s">
        <v>20</v>
      </c>
      <c r="R98" t="s">
        <v>21</v>
      </c>
      <c r="S98" t="s">
        <v>50</v>
      </c>
      <c r="T98" t="s">
        <v>23</v>
      </c>
      <c r="U98" t="s">
        <v>24</v>
      </c>
      <c r="V98" t="s">
        <v>25</v>
      </c>
      <c r="W98" t="s">
        <v>26</v>
      </c>
      <c r="X98" t="s">
        <v>27</v>
      </c>
      <c r="Y98" t="s">
        <v>28</v>
      </c>
      <c r="Z98" t="s">
        <v>29</v>
      </c>
      <c r="AA98" t="s">
        <v>30</v>
      </c>
      <c r="AB98" t="s">
        <v>31</v>
      </c>
      <c r="AC98" t="s">
        <v>32</v>
      </c>
      <c r="AD98" t="s">
        <v>109</v>
      </c>
      <c r="AE98" t="s">
        <v>33</v>
      </c>
      <c r="AF98" t="s">
        <v>34</v>
      </c>
      <c r="AG98" t="s">
        <v>35</v>
      </c>
      <c r="AH98" t="s">
        <v>52</v>
      </c>
      <c r="AI98" t="s">
        <v>36</v>
      </c>
      <c r="AJ98" t="s">
        <v>37</v>
      </c>
      <c r="AK98" t="s">
        <v>38</v>
      </c>
      <c r="AL98" t="s">
        <v>39</v>
      </c>
    </row>
    <row r="99" spans="1:38" x14ac:dyDescent="0.35">
      <c r="A99" t="s">
        <v>2</v>
      </c>
    </row>
    <row r="100" spans="1:38" x14ac:dyDescent="0.35">
      <c r="A100" t="s">
        <v>69</v>
      </c>
      <c r="B100">
        <v>343.01002330369897</v>
      </c>
      <c r="C100">
        <v>0</v>
      </c>
      <c r="D100">
        <v>329.71391416237799</v>
      </c>
      <c r="E100">
        <v>2305.41155720088</v>
      </c>
      <c r="F100">
        <v>2.9447140614926099</v>
      </c>
      <c r="G100">
        <v>77.655345020965498</v>
      </c>
      <c r="H100">
        <v>0.21926143444715501</v>
      </c>
      <c r="I100">
        <v>0</v>
      </c>
      <c r="J100">
        <v>7.8378087043879097</v>
      </c>
      <c r="K100">
        <v>153.42487999542701</v>
      </c>
      <c r="L100">
        <v>12.6649716589222</v>
      </c>
      <c r="M100">
        <v>0.33718683887427903</v>
      </c>
      <c r="N100">
        <v>46.599460848123201</v>
      </c>
      <c r="O100">
        <v>0</v>
      </c>
      <c r="P100">
        <v>28.049810109912801</v>
      </c>
      <c r="Q100">
        <v>2.7121934086185302</v>
      </c>
      <c r="R100">
        <v>0</v>
      </c>
      <c r="S100">
        <v>8.8526760713922403</v>
      </c>
      <c r="T100">
        <v>0.47242848890018702</v>
      </c>
      <c r="U100">
        <v>0.18539755828770901</v>
      </c>
      <c r="V100">
        <v>3.5546381465602399E-2</v>
      </c>
      <c r="W100">
        <v>0.26991470996583899</v>
      </c>
      <c r="X100">
        <v>3.0720134719662999</v>
      </c>
      <c r="Y100">
        <v>0</v>
      </c>
      <c r="Z100">
        <v>18.2357875218656</v>
      </c>
      <c r="AA100">
        <v>15.679240608021001</v>
      </c>
      <c r="AB100">
        <v>0.66325543736870596</v>
      </c>
      <c r="AC100">
        <v>27.603704972252501</v>
      </c>
      <c r="AD100">
        <v>11680.013221597501</v>
      </c>
      <c r="AE100">
        <v>0</v>
      </c>
      <c r="AF100">
        <v>19966.841600823001</v>
      </c>
      <c r="AG100">
        <v>8.4693926630755403</v>
      </c>
      <c r="AH100">
        <v>6.88801676464288</v>
      </c>
      <c r="AI100">
        <v>2.2624939972445799</v>
      </c>
      <c r="AJ100">
        <v>1.9739011232774299</v>
      </c>
      <c r="AK100">
        <v>14.114393460098199</v>
      </c>
      <c r="AL100">
        <v>33.294184760113602</v>
      </c>
    </row>
    <row r="101" spans="1:38" x14ac:dyDescent="0.35">
      <c r="A101" t="s">
        <v>70</v>
      </c>
      <c r="B101">
        <v>125.62822873208199</v>
      </c>
      <c r="C101">
        <v>0</v>
      </c>
      <c r="D101">
        <v>41.5125312908716</v>
      </c>
      <c r="E101">
        <v>1203.398496127</v>
      </c>
      <c r="F101">
        <v>1.57328859117096</v>
      </c>
      <c r="G101">
        <v>40.529626615165803</v>
      </c>
      <c r="H101">
        <v>0.11668130815043801</v>
      </c>
      <c r="I101">
        <v>0</v>
      </c>
      <c r="J101">
        <v>4.0973344628114399</v>
      </c>
      <c r="K101">
        <v>79.948397629640695</v>
      </c>
      <c r="L101">
        <v>6.6160990406428599</v>
      </c>
      <c r="M101">
        <v>0.180149968360241</v>
      </c>
      <c r="N101">
        <v>24.337574584605001</v>
      </c>
      <c r="O101">
        <v>0</v>
      </c>
      <c r="P101">
        <v>14.695166310903501</v>
      </c>
      <c r="Q101">
        <v>1.4411531374112501</v>
      </c>
      <c r="R101">
        <v>0</v>
      </c>
      <c r="S101">
        <v>4.6285698071121502</v>
      </c>
      <c r="T101">
        <v>0.25117056344359601</v>
      </c>
      <c r="U101">
        <v>9.8171529952936404E-2</v>
      </c>
      <c r="V101">
        <v>1.8765145566093499E-2</v>
      </c>
      <c r="W101">
        <v>0.14420943370775599</v>
      </c>
      <c r="X101">
        <v>1.6169963687119699</v>
      </c>
      <c r="Y101">
        <v>0</v>
      </c>
      <c r="Z101">
        <v>4.7655876191282402</v>
      </c>
      <c r="AA101">
        <v>4.0802045704146899</v>
      </c>
      <c r="AB101">
        <v>0.172980032117832</v>
      </c>
      <c r="AC101">
        <v>7.1810289184537197</v>
      </c>
      <c r="AD101">
        <v>752.36467059859694</v>
      </c>
      <c r="AE101">
        <v>0</v>
      </c>
      <c r="AF101">
        <v>25108.669511109099</v>
      </c>
      <c r="AG101">
        <v>2.32408764510425</v>
      </c>
      <c r="AH101">
        <v>1.9188264057351501</v>
      </c>
      <c r="AI101">
        <v>0.623165587433126</v>
      </c>
      <c r="AJ101">
        <v>0.543249731131066</v>
      </c>
      <c r="AK101">
        <v>3.8874221758505998</v>
      </c>
      <c r="AL101">
        <v>9.2870160344421997</v>
      </c>
    </row>
    <row r="102" spans="1:38" x14ac:dyDescent="0.35">
      <c r="A102" t="s">
        <v>71</v>
      </c>
      <c r="B102">
        <v>67502.796013381594</v>
      </c>
      <c r="C102">
        <v>0</v>
      </c>
      <c r="D102">
        <v>5894.4753053561599</v>
      </c>
      <c r="E102">
        <v>34878.401818102502</v>
      </c>
      <c r="F102">
        <v>51.188819990535698</v>
      </c>
      <c r="G102">
        <v>1184.7752069886999</v>
      </c>
      <c r="H102">
        <v>3.7720936306319901</v>
      </c>
      <c r="I102">
        <v>0</v>
      </c>
      <c r="J102">
        <v>119.85909026760901</v>
      </c>
      <c r="K102">
        <v>2324.3100910774801</v>
      </c>
      <c r="L102">
        <v>189.93556374334599</v>
      </c>
      <c r="M102">
        <v>5.7978266983853199</v>
      </c>
      <c r="N102">
        <v>699.28767794091402</v>
      </c>
      <c r="O102" s="1">
        <v>3.9998438775122297E-6</v>
      </c>
      <c r="P102">
        <v>427.42801649166199</v>
      </c>
      <c r="Q102">
        <v>43.212427744642099</v>
      </c>
      <c r="R102">
        <v>0</v>
      </c>
      <c r="S102">
        <v>134.47975658023</v>
      </c>
      <c r="T102">
        <v>7.5740131322447803</v>
      </c>
      <c r="U102">
        <v>2.8394897094343499</v>
      </c>
      <c r="V102">
        <v>0.52501509447278105</v>
      </c>
      <c r="W102">
        <v>4.5631472260876604</v>
      </c>
      <c r="X102">
        <v>47.429776570963597</v>
      </c>
      <c r="Y102">
        <v>0</v>
      </c>
      <c r="Z102">
        <v>722.88871916030405</v>
      </c>
      <c r="AA102">
        <v>613.91570314630405</v>
      </c>
      <c r="AB102">
        <v>25.660889845244501</v>
      </c>
      <c r="AC102">
        <v>1090.5882488515599</v>
      </c>
      <c r="AD102">
        <v>39398.726571318701</v>
      </c>
      <c r="AE102">
        <v>0</v>
      </c>
      <c r="AF102">
        <v>142661.140650343</v>
      </c>
      <c r="AG102">
        <v>167.610288074404</v>
      </c>
      <c r="AH102">
        <v>100.270412168513</v>
      </c>
      <c r="AI102">
        <v>41.768159754436397</v>
      </c>
      <c r="AJ102">
        <v>36.999243398140003</v>
      </c>
      <c r="AK102">
        <v>263.30625150270299</v>
      </c>
      <c r="AL102">
        <v>471.69777915240201</v>
      </c>
    </row>
    <row r="103" spans="1:38" x14ac:dyDescent="0.35">
      <c r="A103" t="s">
        <v>72</v>
      </c>
      <c r="B103">
        <v>19350.033320611899</v>
      </c>
      <c r="C103">
        <v>0</v>
      </c>
      <c r="D103">
        <v>738.77923860451801</v>
      </c>
      <c r="E103">
        <v>18212.881307621901</v>
      </c>
      <c r="F103">
        <v>27.348929512606901</v>
      </c>
      <c r="G103">
        <v>618.670827006178</v>
      </c>
      <c r="H103">
        <v>2.0084114724359701</v>
      </c>
      <c r="I103">
        <v>0</v>
      </c>
      <c r="J103">
        <v>62.691362344093399</v>
      </c>
      <c r="K103">
        <v>1211.5562554087901</v>
      </c>
      <c r="L103">
        <v>99.252504801937306</v>
      </c>
      <c r="M103">
        <v>3.0976360926176398</v>
      </c>
      <c r="N103">
        <v>365.34009975627202</v>
      </c>
      <c r="O103" s="1">
        <v>1.9999219387561102E-6</v>
      </c>
      <c r="P103">
        <v>224.06453280956001</v>
      </c>
      <c r="Q103">
        <v>22.970580770827102</v>
      </c>
      <c r="R103">
        <v>0</v>
      </c>
      <c r="S103">
        <v>70.354760400874298</v>
      </c>
      <c r="T103">
        <v>4.0283495770442102</v>
      </c>
      <c r="U103">
        <v>1.5040275170723101</v>
      </c>
      <c r="V103">
        <v>0.27714338082256401</v>
      </c>
      <c r="W103">
        <v>2.4379769915243501</v>
      </c>
      <c r="X103">
        <v>24.982126079577402</v>
      </c>
      <c r="Y103">
        <v>0</v>
      </c>
      <c r="Z103">
        <v>188.90249877243701</v>
      </c>
      <c r="AA103">
        <v>159.55630084807601</v>
      </c>
      <c r="AB103">
        <v>6.6764273092319497</v>
      </c>
      <c r="AC103">
        <v>283.66040080437</v>
      </c>
      <c r="AD103">
        <v>2536.66292359934</v>
      </c>
      <c r="AE103">
        <v>0</v>
      </c>
      <c r="AF103">
        <v>120175.315320732</v>
      </c>
      <c r="AG103">
        <v>44.198785711396603</v>
      </c>
      <c r="AH103">
        <v>26.771199941279399</v>
      </c>
      <c r="AI103">
        <v>11.0387182711784</v>
      </c>
      <c r="AJ103">
        <v>9.7734897101890699</v>
      </c>
      <c r="AK103">
        <v>69.640097686525394</v>
      </c>
      <c r="AL103">
        <v>126.169069188821</v>
      </c>
    </row>
    <row r="104" spans="1:38" x14ac:dyDescent="0.35">
      <c r="A104" t="s">
        <v>73</v>
      </c>
      <c r="B104">
        <v>1530.74578381626</v>
      </c>
      <c r="C104">
        <v>0</v>
      </c>
      <c r="D104">
        <v>1555.5009414594299</v>
      </c>
      <c r="E104">
        <v>9067.4501837721491</v>
      </c>
      <c r="F104">
        <v>40.703631249947101</v>
      </c>
      <c r="G104">
        <v>328.52828390311498</v>
      </c>
      <c r="H104">
        <v>2.3475274556874401</v>
      </c>
      <c r="I104">
        <v>0</v>
      </c>
      <c r="J104">
        <v>38.679493047084797</v>
      </c>
      <c r="K104">
        <v>579.15152385765896</v>
      </c>
      <c r="L104">
        <v>53.886980090081501</v>
      </c>
      <c r="M104">
        <v>4.6260694345852098</v>
      </c>
      <c r="N104">
        <v>200.16368107100999</v>
      </c>
      <c r="O104" s="1">
        <v>2.9998829081341701E-6</v>
      </c>
      <c r="P104">
        <v>157.84594134425299</v>
      </c>
      <c r="Q104">
        <v>24.2239308678996</v>
      </c>
      <c r="R104">
        <v>0</v>
      </c>
      <c r="S104">
        <v>47.824022950312298</v>
      </c>
      <c r="T104">
        <v>4.4430096963132097</v>
      </c>
      <c r="U104">
        <v>1.1116023853769901</v>
      </c>
      <c r="V104">
        <v>0.120791499997197</v>
      </c>
      <c r="W104">
        <v>3.6605503240580499</v>
      </c>
      <c r="X104">
        <v>16.727187743872499</v>
      </c>
      <c r="Y104">
        <v>0</v>
      </c>
      <c r="Z104">
        <v>471.55258726388001</v>
      </c>
      <c r="AA104">
        <v>401.69189421411301</v>
      </c>
      <c r="AB104">
        <v>16.840359039758699</v>
      </c>
      <c r="AC104">
        <v>712.37089697220904</v>
      </c>
      <c r="AD104">
        <v>5831.6476343069899</v>
      </c>
      <c r="AE104">
        <v>0</v>
      </c>
      <c r="AF104">
        <v>105704.617128407</v>
      </c>
      <c r="AG104">
        <v>136.78348875353001</v>
      </c>
      <c r="AH104">
        <v>93.378308114621902</v>
      </c>
      <c r="AI104">
        <v>35.049661170969898</v>
      </c>
      <c r="AJ104">
        <v>30.855888222201699</v>
      </c>
      <c r="AK104">
        <v>220.01212206713399</v>
      </c>
      <c r="AL104">
        <v>444.92685921970798</v>
      </c>
    </row>
    <row r="105" spans="1:38" x14ac:dyDescent="0.35">
      <c r="A105" t="s">
        <v>74</v>
      </c>
      <c r="B105">
        <v>583.48258734142496</v>
      </c>
      <c r="C105">
        <v>0</v>
      </c>
      <c r="D105">
        <v>195.543159489282</v>
      </c>
      <c r="E105">
        <v>4754.1218397450803</v>
      </c>
      <c r="F105">
        <v>21.746951169840099</v>
      </c>
      <c r="G105">
        <v>172.51816481045901</v>
      </c>
      <c r="H105">
        <v>1.2527734223417799</v>
      </c>
      <c r="I105">
        <v>0</v>
      </c>
      <c r="J105">
        <v>20.3825929575525</v>
      </c>
      <c r="K105">
        <v>303.20686391040101</v>
      </c>
      <c r="L105">
        <v>28.285435680568099</v>
      </c>
      <c r="M105">
        <v>2.4715955283239701</v>
      </c>
      <c r="N105">
        <v>105.065185038696</v>
      </c>
      <c r="O105" s="1">
        <v>1.9999219387561102E-6</v>
      </c>
      <c r="P105">
        <v>83.346403318463302</v>
      </c>
      <c r="Q105">
        <v>12.9154555616305</v>
      </c>
      <c r="R105">
        <v>0</v>
      </c>
      <c r="S105">
        <v>25.2082159535553</v>
      </c>
      <c r="T105">
        <v>2.3696011048855401</v>
      </c>
      <c r="U105">
        <v>0.59090809416495305</v>
      </c>
      <c r="V105">
        <v>6.3766096536513994E-2</v>
      </c>
      <c r="W105">
        <v>1.95574194914624</v>
      </c>
      <c r="X105">
        <v>8.8537571446926204</v>
      </c>
      <c r="Y105">
        <v>0</v>
      </c>
      <c r="Z105">
        <v>123.22610129613</v>
      </c>
      <c r="AA105">
        <v>104.432420894424</v>
      </c>
      <c r="AB105">
        <v>4.38414291818163</v>
      </c>
      <c r="AC105">
        <v>185.29512618195901</v>
      </c>
      <c r="AD105">
        <v>350.69183814823498</v>
      </c>
      <c r="AE105">
        <v>0</v>
      </c>
      <c r="AF105">
        <v>134078.90348216501</v>
      </c>
      <c r="AG105">
        <v>36.645024632707802</v>
      </c>
      <c r="AH105">
        <v>25.437083747019201</v>
      </c>
      <c r="AI105">
        <v>9.4230599720719503</v>
      </c>
      <c r="AJ105">
        <v>8.2891613853439203</v>
      </c>
      <c r="AK105">
        <v>59.168627339289102</v>
      </c>
      <c r="AL105">
        <v>121.42783748686</v>
      </c>
    </row>
    <row r="106" spans="1:38" x14ac:dyDescent="0.35">
      <c r="A106" t="s">
        <v>46</v>
      </c>
      <c r="B106">
        <f>SUM(B100:B105)</f>
        <v>89435.695957186967</v>
      </c>
      <c r="C106">
        <f t="shared" ref="C106" si="357">SUM(C100:C105)</f>
        <v>0</v>
      </c>
      <c r="D106">
        <f>SUM(D100:D105)</f>
        <v>8755.5250903626384</v>
      </c>
      <c r="E106">
        <f>SUM(E100:E105)</f>
        <v>70421.665202569522</v>
      </c>
      <c r="F106">
        <f t="shared" ref="F106" si="358">SUM(F100:F105)</f>
        <v>145.50633457559337</v>
      </c>
      <c r="G106">
        <f t="shared" ref="G106" si="359">SUM(G100:G105)</f>
        <v>2422.6774543445836</v>
      </c>
      <c r="H106">
        <f t="shared" ref="H106" si="360">SUM(H100:H105)</f>
        <v>9.7167487236947743</v>
      </c>
      <c r="I106">
        <f t="shared" ref="I106" si="361">SUM(I100:I105)</f>
        <v>0</v>
      </c>
      <c r="J106">
        <f t="shared" ref="J106" si="362">SUM(J100:J105)</f>
        <v>253.54768178353905</v>
      </c>
      <c r="K106">
        <f t="shared" ref="K106" si="363">SUM(K100:K105)</f>
        <v>4651.5980118793977</v>
      </c>
      <c r="L106">
        <f t="shared" ref="L106" si="364">SUM(L100:L105)</f>
        <v>390.64155501549794</v>
      </c>
      <c r="M106">
        <f t="shared" ref="M106" si="365">SUM(M100:M105)</f>
        <v>16.510464561146662</v>
      </c>
      <c r="N106">
        <f t="shared" ref="N106" si="366">SUM(N100:N105)</f>
        <v>1440.7936792396201</v>
      </c>
      <c r="O106">
        <f t="shared" ref="O106" si="367">SUM(O100:O105)</f>
        <v>1.0999570663158622E-5</v>
      </c>
      <c r="P106">
        <f t="shared" ref="P106" si="368">SUM(P100:P105)</f>
        <v>935.42987038475462</v>
      </c>
      <c r="Q106">
        <f t="shared" ref="Q106" si="369">SUM(Q100:Q105)</f>
        <v>107.47574149102907</v>
      </c>
      <c r="R106">
        <f t="shared" ref="R106" si="370">SUM(R100:R105)</f>
        <v>0</v>
      </c>
      <c r="S106">
        <f t="shared" ref="S106" si="371">SUM(S100:S105)</f>
        <v>291.3480017634763</v>
      </c>
      <c r="T106">
        <f t="shared" ref="T106" si="372">SUM(T100:T105)</f>
        <v>19.138572562831524</v>
      </c>
      <c r="U106">
        <f t="shared" ref="U106" si="373">SUM(U100:U105)</f>
        <v>6.329596794289249</v>
      </c>
      <c r="V106">
        <f t="shared" ref="V106" si="374">SUM(V100:V105)</f>
        <v>1.041027598860752</v>
      </c>
      <c r="W106">
        <f t="shared" ref="W106" si="375">SUM(W100:W105)</f>
        <v>13.031540634489897</v>
      </c>
      <c r="X106">
        <f t="shared" ref="X106" si="376">SUM(X100:X105)</f>
        <v>102.68185737978439</v>
      </c>
      <c r="Y106">
        <f t="shared" ref="Y106" si="377">SUM(Y100:Y105)</f>
        <v>0</v>
      </c>
      <c r="Z106">
        <f t="shared" ref="Z106" si="378">SUM(Z100:Z105)</f>
        <v>1529.571281633745</v>
      </c>
      <c r="AA106">
        <f t="shared" ref="AA106" si="379">SUM(AA100:AA105)</f>
        <v>1299.3557642813528</v>
      </c>
      <c r="AB106">
        <f t="shared" ref="AB106" si="380">SUM(AB100:AB105)</f>
        <v>54.398054581903317</v>
      </c>
      <c r="AC106">
        <f t="shared" ref="AC106" si="381">SUM(AC100:AC105)</f>
        <v>2306.6994067008045</v>
      </c>
      <c r="AD106">
        <f t="shared" ref="AD106" si="382">SUM(AD100:AD105)</f>
        <v>60550.106859569358</v>
      </c>
      <c r="AE106">
        <f t="shared" ref="AE106" si="383">SUM(AE100:AE105)</f>
        <v>0</v>
      </c>
      <c r="AF106">
        <f t="shared" ref="AF106" si="384">SUM(AF100:AF105)</f>
        <v>547695.48769357917</v>
      </c>
      <c r="AG106">
        <f t="shared" ref="AG106" si="385">SUM(AG100:AG105)</f>
        <v>396.03106748021821</v>
      </c>
      <c r="AH106">
        <f t="shared" ref="AH106" si="386">SUM(AH100:AH105)</f>
        <v>254.66384714181152</v>
      </c>
      <c r="AI106">
        <f t="shared" ref="AI106" si="387">SUM(AI100:AI105)</f>
        <v>100.16525875333436</v>
      </c>
      <c r="AJ106">
        <f t="shared" ref="AJ106" si="388">SUM(AJ100:AJ105)</f>
        <v>88.434933570283178</v>
      </c>
      <c r="AK106">
        <f t="shared" ref="AK106" si="389">SUM(AK100:AK105)</f>
        <v>630.12891423160022</v>
      </c>
      <c r="AL106">
        <f t="shared" ref="AL106" si="390">SUM(AL100:AL105)</f>
        <v>1206.8027458423469</v>
      </c>
    </row>
    <row r="107" spans="1:38" x14ac:dyDescent="0.35">
      <c r="A107" t="s">
        <v>110</v>
      </c>
      <c r="B107">
        <f>B106-B$13</f>
        <v>-5.718944813037524</v>
      </c>
      <c r="C107">
        <f t="shared" ref="C107" si="391">C106-C$13</f>
        <v>0</v>
      </c>
      <c r="D107">
        <f>D106-D$13</f>
        <v>-0.38464363735329243</v>
      </c>
      <c r="E107">
        <f t="shared" ref="E107" si="392">E106-E$13</f>
        <v>-6.5353934304730501</v>
      </c>
      <c r="F107">
        <f t="shared" ref="F107" si="393">F106-F$13</f>
        <v>-5.6794244066225019E-3</v>
      </c>
      <c r="G107">
        <f t="shared" ref="G107" si="394">G106-G$13</f>
        <v>-20.52626165541551</v>
      </c>
      <c r="H107">
        <f t="shared" ref="H107" si="395">H106-H$13</f>
        <v>-5.3872763052247308E-3</v>
      </c>
      <c r="I107">
        <v>0</v>
      </c>
      <c r="J107">
        <f t="shared" ref="J107" si="396">J106-J$13</f>
        <v>-1.6184216459834033E-2</v>
      </c>
      <c r="K107">
        <f t="shared" ref="K107" si="397">K106-K$13</f>
        <v>-14.643336120592721</v>
      </c>
      <c r="L107">
        <f t="shared" ref="L107" si="398">L106-L$13</f>
        <v>-2.8633984501993837E-2</v>
      </c>
      <c r="M107">
        <f t="shared" ref="M107" si="399">M106-M$13</f>
        <v>-6.4443885333886897E-4</v>
      </c>
      <c r="N107">
        <f t="shared" ref="N107" si="400">N106-N$13</f>
        <v>-5.7389760379692234E-2</v>
      </c>
      <c r="O107">
        <f t="shared" ref="O107" si="401">O106-O$13</f>
        <v>-4.2933684137787535E-10</v>
      </c>
      <c r="P107">
        <f t="shared" ref="P107" si="402">P106-P$13</f>
        <v>-3.7112936152452676</v>
      </c>
      <c r="Q107">
        <f t="shared" ref="Q107" si="403">Q106-Q$13</f>
        <v>0.82124349102907956</v>
      </c>
      <c r="R107">
        <f t="shared" ref="R107" si="404">R106-R$13</f>
        <v>0</v>
      </c>
      <c r="S107">
        <f t="shared" ref="S107" si="405">S106-S$13</f>
        <v>-3.9227236523686315E-2</v>
      </c>
      <c r="T107">
        <f t="shared" ref="T107" si="406">T106-T$13</f>
        <v>-8.7143716846682651E-4</v>
      </c>
      <c r="U107">
        <f t="shared" ref="U107" si="407">U106-U$13</f>
        <v>-2.8820571074117396E-4</v>
      </c>
      <c r="V107">
        <f t="shared" ref="V107" si="408">V106-V$13</f>
        <v>-4.7401139246838753E-5</v>
      </c>
      <c r="W107">
        <f t="shared" ref="W107" si="409">W106-W$13</f>
        <v>-5.9336551010247263E-4</v>
      </c>
      <c r="X107">
        <f t="shared" ref="X107" si="410">X106-X$13</f>
        <v>0.15738037978438513</v>
      </c>
      <c r="Y107">
        <f t="shared" ref="Y107" si="411">Y106-Y$13</f>
        <v>0</v>
      </c>
      <c r="Z107">
        <f t="shared" ref="Z107" si="412">Z106-Z$13</f>
        <v>-0.13332136625490421</v>
      </c>
      <c r="AA107">
        <f t="shared" ref="AA107" si="413">AA106-AA$13</f>
        <v>-0.23281737638058075</v>
      </c>
      <c r="AB107">
        <f t="shared" ref="AB107" si="414">AB106-AB$13</f>
        <v>-6.2794180966747604E-3</v>
      </c>
      <c r="AC107">
        <f t="shared" ref="AC107" si="415">AC106-AC$13</f>
        <v>-0.34855129919560568</v>
      </c>
      <c r="AD107">
        <f t="shared" ref="AD107" si="416">AD106-AD$13</f>
        <v>-0.7063224306475604</v>
      </c>
      <c r="AE107">
        <f t="shared" ref="AE107" si="417">AE106-AE$13</f>
        <v>0</v>
      </c>
      <c r="AF107">
        <f t="shared" ref="AF107" si="418">AF106-AF$13</f>
        <v>-32.680653420742601</v>
      </c>
      <c r="AG107">
        <f t="shared" ref="AG107" si="419">AG106-AG$13</f>
        <v>-1.4885519781842049E-2</v>
      </c>
      <c r="AH107">
        <f t="shared" ref="AH107" si="420">AH106-AH$13</f>
        <v>-0.16889685818850353</v>
      </c>
      <c r="AI107">
        <f t="shared" ref="AI107" si="421">AI106-AI$13</f>
        <v>-3.763246665627662E-3</v>
      </c>
      <c r="AJ107">
        <f t="shared" ref="AJ107" si="422">AJ106-AJ$13</f>
        <v>-6.27174297168267E-2</v>
      </c>
      <c r="AK107">
        <f t="shared" ref="AK107" si="423">AK106-AK$13</f>
        <v>-0.41477076839964866</v>
      </c>
      <c r="AL107">
        <f>AL106-AL$13</f>
        <v>-0.74484115765199022</v>
      </c>
    </row>
    <row r="108" spans="1:38" x14ac:dyDescent="0.35">
      <c r="A108" t="s">
        <v>68</v>
      </c>
      <c r="B108">
        <f>(B107/B$13)*100</f>
        <v>-6.394067915074588E-3</v>
      </c>
      <c r="C108" t="e">
        <f t="shared" ref="C108" si="424">(C107/C$13)*100</f>
        <v>#DIV/0!</v>
      </c>
      <c r="D108">
        <f t="shared" ref="D108" si="425">(D107/D$13)*100</f>
        <v>-4.3929602866928418E-3</v>
      </c>
      <c r="E108">
        <f>(E107/E$13)*100</f>
        <v>-9.2795121487801169E-3</v>
      </c>
      <c r="F108">
        <f t="shared" ref="F108" si="426">(F107/F$13)*100</f>
        <v>-3.9030621943164793E-3</v>
      </c>
      <c r="G108">
        <f t="shared" ref="G108" si="427">(G107/G$13)*100</f>
        <v>-0.84013713310083715</v>
      </c>
      <c r="H108">
        <f t="shared" ref="H108" si="428">(H107/H$13)*100</f>
        <v>-5.5412476283244048E-2</v>
      </c>
      <c r="I108">
        <f t="shared" ref="I108" si="429">(I107/I$13)*100</f>
        <v>0</v>
      </c>
      <c r="J108">
        <f t="shared" ref="J108" si="430">(J107/J$13)*100</f>
        <v>-6.382698258684108E-3</v>
      </c>
      <c r="K108">
        <f t="shared" ref="K108" si="431">(K107/K$13)*100</f>
        <v>-0.31381437496517489</v>
      </c>
      <c r="L108">
        <f t="shared" ref="L108" si="432">(L107/L$13)*100</f>
        <v>-7.3294521333425421E-3</v>
      </c>
      <c r="M108">
        <f t="shared" ref="M108" si="433">(M107/M$13)*100</f>
        <v>-3.9030621949068889E-3</v>
      </c>
      <c r="N108">
        <f t="shared" ref="N108" si="434">(N107/N$13)*100</f>
        <v>-3.9830459659874976E-3</v>
      </c>
      <c r="O108">
        <f t="shared" ref="O108" si="435">(O107/O$13)*100</f>
        <v>-3.9030621943443216E-3</v>
      </c>
      <c r="P108">
        <f t="shared" ref="P108" si="436">(P107/P$13)*100</f>
        <v>-0.39517952758433961</v>
      </c>
      <c r="Q108">
        <f t="shared" ref="Q108" si="437">(Q107/Q$13)*100</f>
        <v>0.77000361581475885</v>
      </c>
      <c r="R108" t="e">
        <f t="shared" ref="R108" si="438">(R107/R$13)*100</f>
        <v>#DIV/0!</v>
      </c>
      <c r="S108">
        <f t="shared" ref="S108" si="439">(S107/S$13)*100</f>
        <v>-1.3462236028088354E-2</v>
      </c>
      <c r="T108">
        <f t="shared" ref="T108" si="440">(T107/T$13)*100</f>
        <v>-4.5530955260081069E-3</v>
      </c>
      <c r="U108">
        <f t="shared" ref="U108" si="441">(U107/U$13)*100</f>
        <v>-4.5530955260826133E-3</v>
      </c>
      <c r="V108">
        <f t="shared" ref="V108" si="442">(V107/V$13)*100</f>
        <v>-4.5530955259552681E-3</v>
      </c>
      <c r="W108">
        <f t="shared" ref="W108" si="443">(W107/W$13)*100</f>
        <v>-4.5530955260471746E-3</v>
      </c>
      <c r="X108">
        <f t="shared" ref="X108" si="444">(X107/X$13)*100</f>
        <v>0.15350517689974183</v>
      </c>
      <c r="Y108" t="e">
        <f t="shared" ref="Y108" si="445">(Y107/Y$13)*100</f>
        <v>#DIV/0!</v>
      </c>
      <c r="Z108">
        <f t="shared" ref="Z108" si="446">(Z107/Z$13)*100</f>
        <v>-8.7154974884326875E-3</v>
      </c>
      <c r="AA108">
        <f t="shared" ref="AA108" si="447">(AA107/AA$13)*100</f>
        <v>-1.7914698518172789E-2</v>
      </c>
      <c r="AB108">
        <f t="shared" ref="AB108" si="448">(AB107/AB$13)*100</f>
        <v>-1.1542128420641564E-2</v>
      </c>
      <c r="AC108">
        <f t="shared" ref="AC108" si="449">(AC107/AC$13)*100</f>
        <v>-1.5108108090556028E-2</v>
      </c>
      <c r="AD108">
        <f t="shared" ref="AD108" si="450">(AD107/AD$13)*100</f>
        <v>-1.1664953673281625E-3</v>
      </c>
      <c r="AE108" t="e">
        <f t="shared" ref="AE108" si="451">(AE107/AE$13)*100</f>
        <v>#DIV/0!</v>
      </c>
      <c r="AF108">
        <f t="shared" ref="AF108" si="452">(AF107/AF$13)*100</f>
        <v>-5.9665825694833656E-3</v>
      </c>
      <c r="AG108">
        <f t="shared" ref="AG108" si="453">(AG107/AG$13)*100</f>
        <v>-3.758533490643205E-3</v>
      </c>
      <c r="AH108">
        <f t="shared" ref="AH108" si="454">(AH107/AH$13)*100</f>
        <v>-6.6277533859033247E-2</v>
      </c>
      <c r="AI108">
        <f t="shared" ref="AI108" si="455">(AI107/AI$13)*100</f>
        <v>-3.7568966837149141E-3</v>
      </c>
      <c r="AJ108">
        <f t="shared" ref="AJ108" si="456">(AJ107/AJ$13)*100</f>
        <v>-7.0869033254709432E-2</v>
      </c>
      <c r="AK108">
        <f t="shared" ref="AK108" si="457">(AK107/AK$13)*100</f>
        <v>-6.577986240551259E-2</v>
      </c>
      <c r="AL108">
        <f t="shared" ref="AL108" si="458">(AL107/AL$13)*100</f>
        <v>-6.1682137057840924E-2</v>
      </c>
    </row>
    <row r="109" spans="1:38" x14ac:dyDescent="0.35">
      <c r="A109" t="s">
        <v>135</v>
      </c>
      <c r="B109">
        <f>SUM(B107:AL107)</f>
        <v>-86.214016440414568</v>
      </c>
    </row>
    <row r="110" spans="1:38" x14ac:dyDescent="0.35">
      <c r="A110" t="s">
        <v>136</v>
      </c>
      <c r="B110">
        <f>(B109/B$13)*100</f>
        <v>-9.6391606209358771E-2</v>
      </c>
    </row>
    <row r="112" spans="1:38" x14ac:dyDescent="0.35">
      <c r="A112" s="3" t="s">
        <v>59</v>
      </c>
    </row>
    <row r="113" spans="1:38" x14ac:dyDescent="0.35">
      <c r="A113" t="s">
        <v>1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</row>
    <row r="114" spans="1:38" x14ac:dyDescent="0.35">
      <c r="A114" t="s">
        <v>2</v>
      </c>
      <c r="B114" t="s">
        <v>5</v>
      </c>
      <c r="C114" t="s">
        <v>6</v>
      </c>
      <c r="D114" t="s">
        <v>7</v>
      </c>
      <c r="E114" t="s">
        <v>8</v>
      </c>
      <c r="F114" t="s">
        <v>9</v>
      </c>
      <c r="G114" t="s">
        <v>48</v>
      </c>
      <c r="H114" t="s">
        <v>11</v>
      </c>
      <c r="I114" t="s">
        <v>13</v>
      </c>
      <c r="J114" t="s">
        <v>49</v>
      </c>
      <c r="K114" t="s">
        <v>14</v>
      </c>
      <c r="L114" t="s">
        <v>15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50</v>
      </c>
      <c r="T114" t="s">
        <v>23</v>
      </c>
      <c r="U114" t="s">
        <v>24</v>
      </c>
      <c r="V114" t="s">
        <v>25</v>
      </c>
      <c r="W114" t="s">
        <v>26</v>
      </c>
      <c r="X114" t="s">
        <v>27</v>
      </c>
      <c r="Y114" t="s">
        <v>28</v>
      </c>
      <c r="Z114" t="s">
        <v>29</v>
      </c>
      <c r="AA114" t="s">
        <v>30</v>
      </c>
      <c r="AB114" t="s">
        <v>31</v>
      </c>
      <c r="AC114" t="s">
        <v>32</v>
      </c>
      <c r="AD114" t="s">
        <v>109</v>
      </c>
      <c r="AE114" t="s">
        <v>33</v>
      </c>
      <c r="AF114" t="s">
        <v>34</v>
      </c>
      <c r="AG114" t="s">
        <v>35</v>
      </c>
      <c r="AH114" t="s">
        <v>52</v>
      </c>
      <c r="AI114" t="s">
        <v>36</v>
      </c>
      <c r="AJ114" t="s">
        <v>37</v>
      </c>
      <c r="AK114" t="s">
        <v>38</v>
      </c>
      <c r="AL114" t="s">
        <v>39</v>
      </c>
    </row>
    <row r="115" spans="1:38" x14ac:dyDescent="0.35">
      <c r="A115" t="s">
        <v>2</v>
      </c>
    </row>
    <row r="116" spans="1:38" x14ac:dyDescent="0.35">
      <c r="A116" t="s">
        <v>69</v>
      </c>
      <c r="B116">
        <v>343.00448329748099</v>
      </c>
      <c r="C116">
        <v>0</v>
      </c>
      <c r="D116">
        <v>329.67832626849298</v>
      </c>
      <c r="E116">
        <v>2305.2073605313499</v>
      </c>
      <c r="F116">
        <v>2.9446034282056601</v>
      </c>
      <c r="G116">
        <v>78.304496389241606</v>
      </c>
      <c r="H116">
        <v>0.21937559654136601</v>
      </c>
      <c r="I116">
        <v>0</v>
      </c>
      <c r="J116">
        <v>7.8374983176971798</v>
      </c>
      <c r="K116">
        <v>153.87728918888001</v>
      </c>
      <c r="L116">
        <v>12.6629394563723</v>
      </c>
      <c r="M116">
        <v>0.33717417072126699</v>
      </c>
      <c r="N116">
        <v>46.594852841811502</v>
      </c>
      <c r="O116">
        <v>0</v>
      </c>
      <c r="P116">
        <v>26.566385113653599</v>
      </c>
      <c r="Q116">
        <v>2.69975995395066</v>
      </c>
      <c r="R116">
        <v>0</v>
      </c>
      <c r="S116">
        <v>8.8468870696801698</v>
      </c>
      <c r="T116">
        <v>0.47241372459831099</v>
      </c>
      <c r="U116">
        <v>0.18539176425626899</v>
      </c>
      <c r="V116">
        <v>3.5545270572591298E-2</v>
      </c>
      <c r="W116">
        <v>0.26990627461032601</v>
      </c>
      <c r="X116">
        <v>3.0666602457030101</v>
      </c>
      <c r="Y116">
        <v>0</v>
      </c>
      <c r="Z116">
        <v>18.229842528867</v>
      </c>
      <c r="AA116">
        <v>15.674278560152</v>
      </c>
      <c r="AB116">
        <v>0.66306841365402902</v>
      </c>
      <c r="AC116">
        <v>27.588631105692102</v>
      </c>
      <c r="AD116">
        <v>11679.456241276201</v>
      </c>
      <c r="AE116">
        <v>0</v>
      </c>
      <c r="AF116">
        <v>19964.606114078098</v>
      </c>
      <c r="AG116">
        <v>8.4669043111058695</v>
      </c>
      <c r="AH116">
        <v>6.8603948910392196</v>
      </c>
      <c r="AI116">
        <v>2.2618288151855599</v>
      </c>
      <c r="AJ116">
        <v>1.96614666453406</v>
      </c>
      <c r="AK116">
        <v>14.058194268273899</v>
      </c>
      <c r="AL116">
        <v>33.156856454289702</v>
      </c>
    </row>
    <row r="117" spans="1:38" x14ac:dyDescent="0.35">
      <c r="A117" t="s">
        <v>70</v>
      </c>
      <c r="B117">
        <v>125.626199691759</v>
      </c>
      <c r="C117">
        <v>0</v>
      </c>
      <c r="D117">
        <v>41.5080506077854</v>
      </c>
      <c r="E117">
        <v>1203.2919077982301</v>
      </c>
      <c r="F117">
        <v>1.57322948251575</v>
      </c>
      <c r="G117">
        <v>40.8684295986031</v>
      </c>
      <c r="H117">
        <v>0.11674206020438301</v>
      </c>
      <c r="I117">
        <v>0</v>
      </c>
      <c r="J117">
        <v>4.0971722034181903</v>
      </c>
      <c r="K117">
        <v>80.1841442053626</v>
      </c>
      <c r="L117">
        <v>6.6150374312130698</v>
      </c>
      <c r="M117">
        <v>0.18014320010270299</v>
      </c>
      <c r="N117">
        <v>24.335167953814601</v>
      </c>
      <c r="O117">
        <v>0</v>
      </c>
      <c r="P117">
        <v>13.918006788455401</v>
      </c>
      <c r="Q117">
        <v>1.4345464875512</v>
      </c>
      <c r="R117">
        <v>0</v>
      </c>
      <c r="S117">
        <v>4.6255430614906299</v>
      </c>
      <c r="T117">
        <v>0.25116271387882899</v>
      </c>
      <c r="U117">
        <v>9.8168461903193699E-2</v>
      </c>
      <c r="V117">
        <v>1.8764559119085401E-2</v>
      </c>
      <c r="W117">
        <v>0.144204926884686</v>
      </c>
      <c r="X117">
        <v>1.6141786247445</v>
      </c>
      <c r="Y117">
        <v>0</v>
      </c>
      <c r="Z117">
        <v>4.7640340045669998</v>
      </c>
      <c r="AA117">
        <v>4.0789132980310399</v>
      </c>
      <c r="AB117">
        <v>0.172931255483147</v>
      </c>
      <c r="AC117">
        <v>7.17710749298596</v>
      </c>
      <c r="AD117">
        <v>752.32879287243395</v>
      </c>
      <c r="AE117">
        <v>0</v>
      </c>
      <c r="AF117">
        <v>25105.8583455279</v>
      </c>
      <c r="AG117">
        <v>2.3234048159688601</v>
      </c>
      <c r="AH117">
        <v>1.9111316537829399</v>
      </c>
      <c r="AI117">
        <v>0.622982374320046</v>
      </c>
      <c r="AJ117">
        <v>0.54111557781521702</v>
      </c>
      <c r="AK117">
        <v>3.87194365137981</v>
      </c>
      <c r="AL117">
        <v>9.2487099402290802</v>
      </c>
    </row>
    <row r="118" spans="1:38" x14ac:dyDescent="0.35">
      <c r="A118" t="s">
        <v>71</v>
      </c>
      <c r="B118">
        <v>67501.7057656213</v>
      </c>
      <c r="C118">
        <v>0</v>
      </c>
      <c r="D118">
        <v>5893.8390811852596</v>
      </c>
      <c r="E118">
        <v>34875.3125417138</v>
      </c>
      <c r="F118">
        <v>51.186896819968801</v>
      </c>
      <c r="G118">
        <v>1194.67920582495</v>
      </c>
      <c r="H118">
        <v>3.7740576336018501</v>
      </c>
      <c r="I118">
        <v>0</v>
      </c>
      <c r="J118">
        <v>119.854343702875</v>
      </c>
      <c r="K118">
        <v>2331.1638637750302</v>
      </c>
      <c r="L118">
        <v>189.90508696476601</v>
      </c>
      <c r="M118">
        <v>5.7976088732887296</v>
      </c>
      <c r="N118">
        <v>699.21852859937803</v>
      </c>
      <c r="O118" s="1">
        <v>3.9996936028620503E-6</v>
      </c>
      <c r="P118">
        <v>404.82332144093999</v>
      </c>
      <c r="Q118">
        <v>43.0143298657282</v>
      </c>
      <c r="R118">
        <v>0</v>
      </c>
      <c r="S118">
        <v>134.391816669766</v>
      </c>
      <c r="T118">
        <v>7.5737764297195902</v>
      </c>
      <c r="U118">
        <v>2.8394009699018601</v>
      </c>
      <c r="V118">
        <v>0.52499868673800998</v>
      </c>
      <c r="W118">
        <v>4.5630046189318003</v>
      </c>
      <c r="X118">
        <v>47.347126436802903</v>
      </c>
      <c r="Y118">
        <v>0</v>
      </c>
      <c r="Z118">
        <v>722.65305243250396</v>
      </c>
      <c r="AA118">
        <v>613.72141573260205</v>
      </c>
      <c r="AB118">
        <v>25.6536540282871</v>
      </c>
      <c r="AC118">
        <v>1089.9926990240299</v>
      </c>
      <c r="AD118">
        <v>39396.847779320196</v>
      </c>
      <c r="AE118">
        <v>0</v>
      </c>
      <c r="AF118">
        <v>142645.168315043</v>
      </c>
      <c r="AG118">
        <v>167.56104329298299</v>
      </c>
      <c r="AH118">
        <v>99.868314330232806</v>
      </c>
      <c r="AI118">
        <v>41.755879752570799</v>
      </c>
      <c r="AJ118">
        <v>36.853892091996499</v>
      </c>
      <c r="AK118">
        <v>262.25784665423703</v>
      </c>
      <c r="AL118">
        <v>469.75217041205798</v>
      </c>
    </row>
    <row r="119" spans="1:38" x14ac:dyDescent="0.35">
      <c r="A119" t="s">
        <v>72</v>
      </c>
      <c r="B119">
        <v>19349.720795328001</v>
      </c>
      <c r="C119">
        <v>0</v>
      </c>
      <c r="D119">
        <v>738.69949796871697</v>
      </c>
      <c r="E119">
        <v>18211.268142417699</v>
      </c>
      <c r="F119">
        <v>27.347902009799</v>
      </c>
      <c r="G119">
        <v>623.842538158259</v>
      </c>
      <c r="H119">
        <v>2.0094571851045302</v>
      </c>
      <c r="I119">
        <v>0</v>
      </c>
      <c r="J119">
        <v>62.688879690429602</v>
      </c>
      <c r="K119">
        <v>1215.1288127954899</v>
      </c>
      <c r="L119">
        <v>99.236578892367206</v>
      </c>
      <c r="M119">
        <v>3.0975197140302502</v>
      </c>
      <c r="N119">
        <v>365.30397295448199</v>
      </c>
      <c r="O119" s="1">
        <v>1.9998468014310201E-6</v>
      </c>
      <c r="P119">
        <v>212.21479381159901</v>
      </c>
      <c r="Q119">
        <v>22.865277191148301</v>
      </c>
      <c r="R119">
        <v>0</v>
      </c>
      <c r="S119">
        <v>70.308753540900099</v>
      </c>
      <c r="T119">
        <v>4.0282236833468303</v>
      </c>
      <c r="U119">
        <v>1.50398051331023</v>
      </c>
      <c r="V119">
        <v>0.27713471955713698</v>
      </c>
      <c r="W119">
        <v>2.4379008000390399</v>
      </c>
      <c r="X119">
        <v>24.938592750487999</v>
      </c>
      <c r="Y119">
        <v>0</v>
      </c>
      <c r="Z119">
        <v>188.840915249858</v>
      </c>
      <c r="AA119">
        <v>159.505805672805</v>
      </c>
      <c r="AB119">
        <v>6.6745447008645096</v>
      </c>
      <c r="AC119">
        <v>283.50549916944601</v>
      </c>
      <c r="AD119">
        <v>2536.5419587251299</v>
      </c>
      <c r="AE119">
        <v>0</v>
      </c>
      <c r="AF119">
        <v>120161.860497489</v>
      </c>
      <c r="AG119">
        <v>44.185799876419203</v>
      </c>
      <c r="AH119">
        <v>26.663843829024898</v>
      </c>
      <c r="AI119">
        <v>11.0354728449551</v>
      </c>
      <c r="AJ119">
        <v>9.7350946143848098</v>
      </c>
      <c r="AK119">
        <v>69.362812146795505</v>
      </c>
      <c r="AL119">
        <v>125.648660455466</v>
      </c>
    </row>
    <row r="120" spans="1:38" x14ac:dyDescent="0.35">
      <c r="A120" t="s">
        <v>73</v>
      </c>
      <c r="B120">
        <v>1530.7210605120199</v>
      </c>
      <c r="C120">
        <v>0</v>
      </c>
      <c r="D120">
        <v>1555.3330474153299</v>
      </c>
      <c r="E120">
        <v>9066.6470546636592</v>
      </c>
      <c r="F120">
        <v>40.702102009272998</v>
      </c>
      <c r="G120">
        <v>331.27458018131102</v>
      </c>
      <c r="H120">
        <v>2.3487497347044202</v>
      </c>
      <c r="I120">
        <v>0</v>
      </c>
      <c r="J120">
        <v>38.677961292445303</v>
      </c>
      <c r="K120">
        <v>580.85928777315405</v>
      </c>
      <c r="L120">
        <v>53.878333465256901</v>
      </c>
      <c r="M120">
        <v>4.6258956325600904</v>
      </c>
      <c r="N120">
        <v>200.14388780540301</v>
      </c>
      <c r="O120" s="1">
        <v>2.9997702021465398E-6</v>
      </c>
      <c r="P120">
        <v>149.49819802511499</v>
      </c>
      <c r="Q120">
        <v>24.1128815801288</v>
      </c>
      <c r="R120">
        <v>0</v>
      </c>
      <c r="S120">
        <v>47.792749542304897</v>
      </c>
      <c r="T120">
        <v>4.4428708436869799</v>
      </c>
      <c r="U120">
        <v>1.1115676456575001</v>
      </c>
      <c r="V120">
        <v>0.120787725029743</v>
      </c>
      <c r="W120">
        <v>3.6604359247970302</v>
      </c>
      <c r="X120">
        <v>16.698039297240101</v>
      </c>
      <c r="Y120">
        <v>0</v>
      </c>
      <c r="Z120">
        <v>471.39885785535398</v>
      </c>
      <c r="AA120">
        <v>401.56476979160402</v>
      </c>
      <c r="AB120">
        <v>16.8356104220669</v>
      </c>
      <c r="AC120">
        <v>711.98188456053299</v>
      </c>
      <c r="AD120">
        <v>5831.3695427576604</v>
      </c>
      <c r="AE120">
        <v>0</v>
      </c>
      <c r="AF120">
        <v>105692.78244392401</v>
      </c>
      <c r="AG120">
        <v>136.74330104737501</v>
      </c>
      <c r="AH120">
        <v>93.003848540524203</v>
      </c>
      <c r="AI120">
        <v>35.039356433890298</v>
      </c>
      <c r="AJ120">
        <v>30.7346710500813</v>
      </c>
      <c r="AK120">
        <v>219.136101182023</v>
      </c>
      <c r="AL120">
        <v>443.09167231747699</v>
      </c>
    </row>
    <row r="121" spans="1:38" x14ac:dyDescent="0.35">
      <c r="A121" t="s">
        <v>74</v>
      </c>
      <c r="B121">
        <v>583.473163426837</v>
      </c>
      <c r="C121">
        <v>0</v>
      </c>
      <c r="D121">
        <v>195.52205340636999</v>
      </c>
      <c r="E121">
        <v>4753.70075404211</v>
      </c>
      <c r="F121">
        <v>21.746134134080801</v>
      </c>
      <c r="G121">
        <v>173.96031155140699</v>
      </c>
      <c r="H121">
        <v>1.25342569955517</v>
      </c>
      <c r="I121">
        <v>0</v>
      </c>
      <c r="J121">
        <v>20.3817857822545</v>
      </c>
      <c r="K121">
        <v>304.10094036498299</v>
      </c>
      <c r="L121">
        <v>28.280897041551398</v>
      </c>
      <c r="M121">
        <v>2.4715026701612999</v>
      </c>
      <c r="N121">
        <v>105.05479562588</v>
      </c>
      <c r="O121" s="1">
        <v>1.9998468014310201E-6</v>
      </c>
      <c r="P121">
        <v>78.938596722039506</v>
      </c>
      <c r="Q121">
        <v>12.856247493824499</v>
      </c>
      <c r="R121">
        <v>0</v>
      </c>
      <c r="S121">
        <v>25.191731626766799</v>
      </c>
      <c r="T121">
        <v>2.3695270502786299</v>
      </c>
      <c r="U121">
        <v>0.59088962714679505</v>
      </c>
      <c r="V121">
        <v>6.3764103722954199E-2</v>
      </c>
      <c r="W121">
        <v>1.9556808284365299</v>
      </c>
      <c r="X121">
        <v>8.8383287731349292</v>
      </c>
      <c r="Y121">
        <v>0</v>
      </c>
      <c r="Z121">
        <v>123.185928733878</v>
      </c>
      <c r="AA121">
        <v>104.399370909127</v>
      </c>
      <c r="AB121">
        <v>4.3829066845255804</v>
      </c>
      <c r="AC121">
        <v>185.193939982166</v>
      </c>
      <c r="AD121">
        <v>350.67511484073799</v>
      </c>
      <c r="AE121">
        <v>0</v>
      </c>
      <c r="AF121">
        <v>134063.892013776</v>
      </c>
      <c r="AG121">
        <v>36.634258132339902</v>
      </c>
      <c r="AH121">
        <v>25.335077620130502</v>
      </c>
      <c r="AI121">
        <v>9.4202895556897897</v>
      </c>
      <c r="AJ121">
        <v>8.2565974644758704</v>
      </c>
      <c r="AK121">
        <v>58.933035987296698</v>
      </c>
      <c r="AL121">
        <v>120.926984880855</v>
      </c>
    </row>
    <row r="122" spans="1:38" x14ac:dyDescent="0.35">
      <c r="A122" t="s">
        <v>46</v>
      </c>
      <c r="B122">
        <f>SUM(B116:B121)</f>
        <v>89434.251467877402</v>
      </c>
      <c r="C122">
        <f t="shared" ref="C122" si="459">SUM(C116:C121)</f>
        <v>0</v>
      </c>
      <c r="D122">
        <f>SUM(D116:D121)</f>
        <v>8754.5800568519553</v>
      </c>
      <c r="E122">
        <f>SUM(E116:E121)</f>
        <v>70415.427761166837</v>
      </c>
      <c r="F122">
        <f t="shared" ref="F122" si="460">SUM(F116:F121)</f>
        <v>145.500867883843</v>
      </c>
      <c r="G122">
        <f t="shared" ref="G122" si="461">SUM(G116:G121)</f>
        <v>2442.9295617037719</v>
      </c>
      <c r="H122">
        <f t="shared" ref="H122" si="462">SUM(H116:H121)</f>
        <v>9.7218079097117194</v>
      </c>
      <c r="I122">
        <f t="shared" ref="I122" si="463">SUM(I116:I121)</f>
        <v>0</v>
      </c>
      <c r="J122">
        <f t="shared" ref="J122" si="464">SUM(J116:J121)</f>
        <v>253.53764098911975</v>
      </c>
      <c r="K122">
        <f t="shared" ref="K122" si="465">SUM(K116:K121)</f>
        <v>4665.3143381029004</v>
      </c>
      <c r="L122">
        <f t="shared" ref="L122" si="466">SUM(L116:L121)</f>
        <v>390.57887325152689</v>
      </c>
      <c r="M122">
        <f t="shared" ref="M122" si="467">SUM(M116:M121)</f>
        <v>16.509844260864341</v>
      </c>
      <c r="N122">
        <f t="shared" ref="N122" si="468">SUM(N116:N121)</f>
        <v>1440.651205780769</v>
      </c>
      <c r="O122">
        <f t="shared" ref="O122" si="469">SUM(O116:O121)</f>
        <v>1.099915740787063E-5</v>
      </c>
      <c r="P122">
        <f t="shared" ref="P122" si="470">SUM(P116:P121)</f>
        <v>885.95930190180252</v>
      </c>
      <c r="Q122">
        <f t="shared" ref="Q122" si="471">SUM(Q116:Q121)</f>
        <v>106.98304257233167</v>
      </c>
      <c r="R122">
        <f t="shared" ref="R122" si="472">SUM(R116:R121)</f>
        <v>0</v>
      </c>
      <c r="S122">
        <f t="shared" ref="S122" si="473">SUM(S116:S121)</f>
        <v>291.15748151090855</v>
      </c>
      <c r="T122">
        <f t="shared" ref="T122" si="474">SUM(T116:T121)</f>
        <v>19.137974445509172</v>
      </c>
      <c r="U122">
        <f t="shared" ref="U122" si="475">SUM(U116:U121)</f>
        <v>6.3293989821758476</v>
      </c>
      <c r="V122">
        <f t="shared" ref="V122" si="476">SUM(V116:V121)</f>
        <v>1.040995064739521</v>
      </c>
      <c r="W122">
        <f t="shared" ref="W122" si="477">SUM(W116:W121)</f>
        <v>13.031133373699411</v>
      </c>
      <c r="X122">
        <f t="shared" ref="X122" si="478">SUM(X116:X121)</f>
        <v>102.50292612811344</v>
      </c>
      <c r="Y122">
        <f t="shared" ref="Y122" si="479">SUM(Y116:Y121)</f>
        <v>0</v>
      </c>
      <c r="Z122">
        <f t="shared" ref="Z122" si="480">SUM(Z116:Z121)</f>
        <v>1529.072630805028</v>
      </c>
      <c r="AA122">
        <f t="shared" ref="AA122" si="481">SUM(AA116:AA121)</f>
        <v>1298.9445539643211</v>
      </c>
      <c r="AB122">
        <f t="shared" ref="AB122" si="482">SUM(AB116:AB121)</f>
        <v>54.382715504881268</v>
      </c>
      <c r="AC122">
        <f t="shared" ref="AC122" si="483">SUM(AC116:AC121)</f>
        <v>2305.4397613348528</v>
      </c>
      <c r="AD122">
        <f t="shared" ref="AD122" si="484">SUM(AD116:AD121)</f>
        <v>60547.219429792356</v>
      </c>
      <c r="AE122">
        <f t="shared" ref="AE122" si="485">SUM(AE116:AE121)</f>
        <v>0</v>
      </c>
      <c r="AF122">
        <f>SUM(AF116:AF121)</f>
        <v>547634.16772983805</v>
      </c>
      <c r="AG122">
        <f t="shared" ref="AG122" si="486">SUM(AG116:AG121)</f>
        <v>395.91471147619183</v>
      </c>
      <c r="AH122">
        <f t="shared" ref="AH122" si="487">SUM(AH116:AH121)</f>
        <v>253.64261086473459</v>
      </c>
      <c r="AI122">
        <f t="shared" ref="AI122" si="488">SUM(AI116:AI121)</f>
        <v>100.13580977661159</v>
      </c>
      <c r="AJ122">
        <f t="shared" ref="AJ122" si="489">SUM(AJ116:AJ121)</f>
        <v>88.087517463287767</v>
      </c>
      <c r="AK122">
        <f t="shared" ref="AK122" si="490">SUM(AK116:AK121)</f>
        <v>627.61993389000588</v>
      </c>
      <c r="AL122">
        <f t="shared" ref="AL122" si="491">SUM(AL116:AL121)</f>
        <v>1201.8250544603748</v>
      </c>
    </row>
    <row r="123" spans="1:38" x14ac:dyDescent="0.35">
      <c r="A123" t="s">
        <v>110</v>
      </c>
      <c r="B123">
        <f>B122-B$13</f>
        <v>-7.1634341226017568</v>
      </c>
      <c r="C123">
        <f t="shared" ref="C123" si="492">C122-C$13</f>
        <v>0</v>
      </c>
      <c r="D123">
        <f>D122-D$13</f>
        <v>-1.3296771480363532</v>
      </c>
      <c r="E123">
        <f t="shared" ref="E123" si="493">E122-E$13</f>
        <v>-12.772834833158413</v>
      </c>
      <c r="F123">
        <f t="shared" ref="F123" si="494">F122-F$13</f>
        <v>-1.1146116156993457E-2</v>
      </c>
      <c r="G123">
        <f t="shared" ref="G123" si="495">G122-G$13</f>
        <v>-0.27415429622715237</v>
      </c>
      <c r="H123">
        <f t="shared" ref="H123" si="496">H122-H$13</f>
        <v>-3.280902882796255E-4</v>
      </c>
      <c r="I123">
        <v>0</v>
      </c>
      <c r="J123">
        <f t="shared" ref="J123" si="497">J122-J$13</f>
        <v>-2.622501087913065E-2</v>
      </c>
      <c r="K123">
        <f t="shared" ref="K123" si="498">K122-K$13</f>
        <v>-0.92700989709010173</v>
      </c>
      <c r="L123">
        <f t="shared" ref="L123" si="499">L122-L$13</f>
        <v>-9.1315748473050462E-2</v>
      </c>
      <c r="M123">
        <f t="shared" ref="M123" si="500">M122-M$13</f>
        <v>-1.2647391356601645E-3</v>
      </c>
      <c r="N123">
        <f t="shared" ref="N123" si="501">N122-N$13</f>
        <v>-0.19986321923079231</v>
      </c>
      <c r="O123">
        <f t="shared" ref="O123" si="502">O122-O$13</f>
        <v>-8.4259212936943842E-10</v>
      </c>
      <c r="P123">
        <f>P122-P$13</f>
        <v>-53.181862098197371</v>
      </c>
      <c r="Q123">
        <f t="shared" ref="Q123" si="503">Q122-Q$13</f>
        <v>0.32854457233167977</v>
      </c>
      <c r="R123">
        <f t="shared" ref="R123" si="504">R122-R$13</f>
        <v>0</v>
      </c>
      <c r="S123">
        <f t="shared" ref="S123" si="505">S122-S$13</f>
        <v>-0.22974748909143727</v>
      </c>
      <c r="T123">
        <f t="shared" ref="T123" si="506">T122-T$13</f>
        <v>-1.4695544908178704E-3</v>
      </c>
      <c r="U123">
        <f t="shared" ref="U123" si="507">U122-U$13</f>
        <v>-4.8601782414259276E-4</v>
      </c>
      <c r="V123">
        <f t="shared" ref="V123" si="508">V122-V$13</f>
        <v>-7.9935260477892456E-5</v>
      </c>
      <c r="W123">
        <f t="shared" ref="W123" si="509">W122-W$13</f>
        <v>-1.0006263005877258E-3</v>
      </c>
      <c r="X123">
        <f t="shared" ref="X123" si="510">X122-X$13</f>
        <v>-2.1550871886560685E-2</v>
      </c>
      <c r="Y123">
        <f t="shared" ref="Y123" si="511">Y122-Y$13</f>
        <v>0</v>
      </c>
      <c r="Z123">
        <f t="shared" ref="Z123" si="512">Z122-Z$13</f>
        <v>-0.63197219497192236</v>
      </c>
      <c r="AA123">
        <f t="shared" ref="AA123" si="513">AA122-AA$13</f>
        <v>-0.64402769341222665</v>
      </c>
      <c r="AB123">
        <f t="shared" ref="AB123" si="514">AB122-AB$13</f>
        <v>-2.1618495118723047E-2</v>
      </c>
      <c r="AC123">
        <f t="shared" ref="AC123" si="515">AC122-AC$13</f>
        <v>-1.6081966651472612</v>
      </c>
      <c r="AD123">
        <f t="shared" ref="AD123" si="516">AD122-AD$13</f>
        <v>-3.5937522076492314</v>
      </c>
      <c r="AE123">
        <f t="shared" ref="AE123" si="517">AE122-AE$13</f>
        <v>0</v>
      </c>
      <c r="AF123">
        <f t="shared" ref="AF123" si="518">AF122-AF$13</f>
        <v>-94.000617161858827</v>
      </c>
      <c r="AG123">
        <f t="shared" ref="AG123" si="519">AG122-AG$13</f>
        <v>-0.13124152380822807</v>
      </c>
      <c r="AH123">
        <f t="shared" ref="AH123" si="520">AH122-AH$13</f>
        <v>-1.1901331352654267</v>
      </c>
      <c r="AI123">
        <f t="shared" ref="AI123" si="521">AI122-AI$13</f>
        <v>-3.3212223388389361E-2</v>
      </c>
      <c r="AJ123">
        <f t="shared" ref="AJ123" si="522">AJ122-AJ$13</f>
        <v>-0.4101335367122374</v>
      </c>
      <c r="AK123">
        <f t="shared" ref="AK123" si="523">AK122-AK$13</f>
        <v>-2.9237511099939866</v>
      </c>
      <c r="AL123">
        <f>AL122-AL$13</f>
        <v>-5.722532539624126</v>
      </c>
    </row>
    <row r="124" spans="1:38" x14ac:dyDescent="0.35">
      <c r="A124" t="s">
        <v>68</v>
      </c>
      <c r="B124">
        <f>(B123/B$13)*100</f>
        <v>-8.0090796086473535E-3</v>
      </c>
      <c r="C124" t="e">
        <f t="shared" ref="C124" si="524">(C123/C$13)*100</f>
        <v>#DIV/0!</v>
      </c>
      <c r="D124">
        <f t="shared" ref="D124" si="525">(D123/D$13)*100</f>
        <v>-1.5186053630419419E-2</v>
      </c>
      <c r="E124">
        <f>(E123/E$13)*100</f>
        <v>-1.8135966452455202E-2</v>
      </c>
      <c r="F124">
        <f t="shared" ref="F124" si="526">(F123/F$13)*100</f>
        <v>-7.6599284489275634E-3</v>
      </c>
      <c r="G124">
        <f t="shared" ref="G124" si="527">(G123/G$13)*100</f>
        <v>-1.1221098528615388E-2</v>
      </c>
      <c r="H124">
        <f t="shared" ref="H124" si="528">(H123/H$13)*100</f>
        <v>-3.3746728936894684E-3</v>
      </c>
      <c r="I124">
        <f t="shared" ref="I124" si="529">(I123/I$13)*100</f>
        <v>0</v>
      </c>
      <c r="J124">
        <f t="shared" ref="J124" si="530">(J123/J$13)*100</f>
        <v>-1.0342566270515361E-2</v>
      </c>
      <c r="K124">
        <f t="shared" ref="K124" si="531">(K123/K$13)*100</f>
        <v>-1.9866308404459829E-2</v>
      </c>
      <c r="L124">
        <f t="shared" ref="L124" si="532">(L123/L$13)*100</f>
        <v>-2.3374127600263472E-2</v>
      </c>
      <c r="M124">
        <f t="shared" ref="M124" si="533">(M123/M$13)*100</f>
        <v>-7.6599284497495864E-3</v>
      </c>
      <c r="N124">
        <f t="shared" ref="N124" si="534">(N123/N$13)*100</f>
        <v>-1.3871192070496519E-2</v>
      </c>
      <c r="O124">
        <f t="shared" ref="O124" si="535">(O123/O$13)*100</f>
        <v>-7.6599284488130769E-3</v>
      </c>
      <c r="P124">
        <f>(P123/P$13)*100</f>
        <v>-5.6628187685528149</v>
      </c>
      <c r="Q124">
        <f t="shared" ref="Q124" si="536">(Q123/Q$13)*100</f>
        <v>0.30804567879704409</v>
      </c>
      <c r="R124" t="e">
        <f t="shared" ref="R124" si="537">(R123/R$13)*100</f>
        <v>#DIV/0!</v>
      </c>
      <c r="S124">
        <f t="shared" ref="S124" si="538">(S123/S$13)*100</f>
        <v>-7.8846107936816026E-2</v>
      </c>
      <c r="T124">
        <f t="shared" ref="T124" si="539">(T123/T$13)*100</f>
        <v>-7.6781461928458897E-3</v>
      </c>
      <c r="U124">
        <f t="shared" ref="U124" si="540">(U123/U$13)*100</f>
        <v>-7.6781461929022951E-3</v>
      </c>
      <c r="V124">
        <f t="shared" ref="V124" si="541">(V123/V$13)*100</f>
        <v>-7.6781461929152596E-3</v>
      </c>
      <c r="W124">
        <f t="shared" ref="W124" si="542">(W123/W$13)*100</f>
        <v>-7.678146193000516E-3</v>
      </c>
      <c r="X124">
        <f t="shared" ref="X124" si="543">(X123/X$13)*100</f>
        <v>-2.1020221236106071E-2</v>
      </c>
      <c r="Y124" t="e">
        <f t="shared" ref="Y124" si="544">(Y123/Y$13)*100</f>
        <v>#DIV/0!</v>
      </c>
      <c r="Z124">
        <f t="shared" ref="Z124" si="545">(Z123/Z$13)*100</f>
        <v>-4.1313348585898343E-2</v>
      </c>
      <c r="AA124">
        <f t="shared" ref="AA124" si="546">(AA123/AA$13)*100</f>
        <v>-4.955627515522764E-2</v>
      </c>
      <c r="AB124">
        <f t="shared" ref="AB124" si="547">(AB123/AB$13)*100</f>
        <v>-3.9736714943929011E-2</v>
      </c>
      <c r="AC124">
        <f t="shared" ref="AC124" si="548">(AC123/AC$13)*100</f>
        <v>-6.9707985894728472E-2</v>
      </c>
      <c r="AD124">
        <f t="shared" ref="AD124" si="549">(AD123/AD$13)*100</f>
        <v>-5.935101477245807E-3</v>
      </c>
      <c r="AE124" t="e">
        <f t="shared" ref="AE124" si="550">(AE123/AE$13)*100</f>
        <v>#DIV/0!</v>
      </c>
      <c r="AF124">
        <f t="shared" ref="AF124" si="551">(AF123/AF$13)*100</f>
        <v>-1.7161910340588327E-2</v>
      </c>
      <c r="AG124">
        <f t="shared" ref="AG124" si="552">(AG123/AG$13)*100</f>
        <v>-3.3137953516274923E-2</v>
      </c>
      <c r="AH124">
        <f t="shared" ref="AH124" si="553">(AH123/AH$13)*100</f>
        <v>-0.4670252011513194</v>
      </c>
      <c r="AI124">
        <f t="shared" ref="AI124" si="554">(AI123/AI$13)*100</f>
        <v>-3.3156182146202209E-2</v>
      </c>
      <c r="AJ124">
        <f t="shared" ref="AJ124" si="555">(AJ123/AJ$13)*100</f>
        <v>-0.46344002589654881</v>
      </c>
      <c r="AK124">
        <f t="shared" ref="AK124" si="556">(AK123/AK$13)*100</f>
        <v>-0.46368731930032531</v>
      </c>
      <c r="AL124">
        <f t="shared" ref="AL124" si="557">(AL123/AL$13)*100</f>
        <v>-0.47389706221359301</v>
      </c>
    </row>
    <row r="125" spans="1:38" x14ac:dyDescent="0.35">
      <c r="A125" t="s">
        <v>135</v>
      </c>
      <c r="B125">
        <f>SUM(B123:AL123)</f>
        <v>-186.81609372979057</v>
      </c>
    </row>
    <row r="126" spans="1:38" x14ac:dyDescent="0.35">
      <c r="A126" t="s">
        <v>136</v>
      </c>
      <c r="B126">
        <f>(B125/B$13)*100</f>
        <v>-0.20886978804447914</v>
      </c>
    </row>
    <row r="128" spans="1:38" x14ac:dyDescent="0.35">
      <c r="A128" s="3" t="s">
        <v>60</v>
      </c>
    </row>
    <row r="129" spans="1:38" x14ac:dyDescent="0.35">
      <c r="A129" t="s">
        <v>1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</row>
    <row r="130" spans="1:38" x14ac:dyDescent="0.35">
      <c r="A130" cm="1">
        <f t="array" aca="1" ref="A130" ca="1">+D146+A130:AB136</f>
        <v>0</v>
      </c>
      <c r="B130" t="s">
        <v>5</v>
      </c>
      <c r="C130" t="s">
        <v>6</v>
      </c>
      <c r="D130" t="s">
        <v>7</v>
      </c>
      <c r="E130" t="s">
        <v>8</v>
      </c>
      <c r="F130" t="s">
        <v>9</v>
      </c>
      <c r="G130" t="s">
        <v>48</v>
      </c>
      <c r="H130" t="s">
        <v>11</v>
      </c>
      <c r="I130" t="s">
        <v>13</v>
      </c>
      <c r="J130" t="s">
        <v>49</v>
      </c>
      <c r="K130" t="s">
        <v>14</v>
      </c>
      <c r="L130" t="s">
        <v>15</v>
      </c>
      <c r="M130" t="s">
        <v>16</v>
      </c>
      <c r="N130" t="s">
        <v>17</v>
      </c>
      <c r="O130" t="s">
        <v>18</v>
      </c>
      <c r="P130" t="s">
        <v>19</v>
      </c>
      <c r="Q130" t="s">
        <v>20</v>
      </c>
      <c r="R130" t="s">
        <v>21</v>
      </c>
      <c r="S130" t="s">
        <v>50</v>
      </c>
      <c r="T130" t="s">
        <v>23</v>
      </c>
      <c r="U130" t="s">
        <v>24</v>
      </c>
      <c r="V130" t="s">
        <v>25</v>
      </c>
      <c r="W130" t="s">
        <v>26</v>
      </c>
      <c r="X130" t="s">
        <v>27</v>
      </c>
      <c r="Y130" t="s">
        <v>28</v>
      </c>
      <c r="Z130" t="s">
        <v>29</v>
      </c>
      <c r="AA130" t="s">
        <v>30</v>
      </c>
      <c r="AB130" t="s">
        <v>31</v>
      </c>
      <c r="AC130" t="s">
        <v>32</v>
      </c>
      <c r="AD130" t="s">
        <v>109</v>
      </c>
      <c r="AE130" t="s">
        <v>33</v>
      </c>
      <c r="AF130" t="s">
        <v>34</v>
      </c>
      <c r="AG130" t="s">
        <v>35</v>
      </c>
      <c r="AH130" t="s">
        <v>52</v>
      </c>
      <c r="AI130" t="s">
        <v>36</v>
      </c>
      <c r="AJ130" t="s">
        <v>37</v>
      </c>
      <c r="AK130" t="s">
        <v>38</v>
      </c>
      <c r="AL130" t="s">
        <v>39</v>
      </c>
    </row>
    <row r="131" spans="1:38" x14ac:dyDescent="0.35">
      <c r="A131" t="s">
        <v>2</v>
      </c>
    </row>
    <row r="132" spans="1:38" x14ac:dyDescent="0.35">
      <c r="A132" t="s">
        <v>69</v>
      </c>
      <c r="B132">
        <v>343.03190135724998</v>
      </c>
      <c r="C132">
        <v>0</v>
      </c>
      <c r="D132">
        <v>329.72513758496899</v>
      </c>
      <c r="E132">
        <v>2305.6234865598399</v>
      </c>
      <c r="F132">
        <v>2.9448279452803998</v>
      </c>
      <c r="G132">
        <v>78.313256537744195</v>
      </c>
      <c r="H132">
        <v>0.2193829660395</v>
      </c>
      <c r="I132">
        <v>0</v>
      </c>
      <c r="J132">
        <v>7.8383058473508296</v>
      </c>
      <c r="K132">
        <v>153.90778980781701</v>
      </c>
      <c r="L132">
        <v>12.6658951309409</v>
      </c>
      <c r="M132">
        <v>0.33719987922848899</v>
      </c>
      <c r="N132">
        <v>46.601301538979797</v>
      </c>
      <c r="O132">
        <v>0</v>
      </c>
      <c r="P132">
        <v>28.161076991199199</v>
      </c>
      <c r="Q132">
        <v>2.6914673606611901</v>
      </c>
      <c r="R132">
        <v>0</v>
      </c>
      <c r="S132">
        <v>8.8538642880785794</v>
      </c>
      <c r="T132">
        <v>0.472449830626056</v>
      </c>
      <c r="U132">
        <v>0.18540593353170601</v>
      </c>
      <c r="V132">
        <v>3.5547987255995402E-2</v>
      </c>
      <c r="W132">
        <v>0.26992690323081697</v>
      </c>
      <c r="X132">
        <v>3.06730342854395</v>
      </c>
      <c r="Y132">
        <v>0</v>
      </c>
      <c r="Z132">
        <v>18.232417603809399</v>
      </c>
      <c r="AA132">
        <v>15.6820420960349</v>
      </c>
      <c r="AB132">
        <v>0.66333161016237796</v>
      </c>
      <c r="AC132">
        <v>27.607843784523499</v>
      </c>
      <c r="AD132">
        <v>11680.148289864899</v>
      </c>
      <c r="AE132">
        <v>0</v>
      </c>
      <c r="AF132">
        <v>19968.021837080301</v>
      </c>
      <c r="AG132">
        <v>8.4697057175570496</v>
      </c>
      <c r="AH132">
        <v>6.8925820763332002</v>
      </c>
      <c r="AI132">
        <v>2.2625775889738202</v>
      </c>
      <c r="AJ132">
        <v>1.9753001580881699</v>
      </c>
      <c r="AK132">
        <v>14.123678250748601</v>
      </c>
      <c r="AL132">
        <v>33.314721035127903</v>
      </c>
    </row>
    <row r="133" spans="1:38" x14ac:dyDescent="0.35">
      <c r="A133" t="s">
        <v>70</v>
      </c>
      <c r="B133">
        <v>125.636241620712</v>
      </c>
      <c r="C133">
        <v>0</v>
      </c>
      <c r="D133">
        <v>41.513944372520598</v>
      </c>
      <c r="E133">
        <v>1203.5091208313199</v>
      </c>
      <c r="F133">
        <v>1.57334943648915</v>
      </c>
      <c r="G133">
        <v>40.873001666988202</v>
      </c>
      <c r="H133">
        <v>0.116745981927713</v>
      </c>
      <c r="I133">
        <v>0</v>
      </c>
      <c r="J133">
        <v>4.09759435190439</v>
      </c>
      <c r="K133">
        <v>80.2000378179943</v>
      </c>
      <c r="L133">
        <v>6.6165814564351297</v>
      </c>
      <c r="M133">
        <v>0.18015693547499001</v>
      </c>
      <c r="N133">
        <v>24.3385359251483</v>
      </c>
      <c r="O133">
        <v>0</v>
      </c>
      <c r="P133">
        <v>14.7534585174814</v>
      </c>
      <c r="Q133">
        <v>1.43014012891969</v>
      </c>
      <c r="R133">
        <v>0</v>
      </c>
      <c r="S133">
        <v>4.6291910592436398</v>
      </c>
      <c r="T133">
        <v>0.25118190995092399</v>
      </c>
      <c r="U133">
        <v>9.8175964803775398E-2</v>
      </c>
      <c r="V133">
        <v>1.87659932723644E-2</v>
      </c>
      <c r="W133">
        <v>0.144215948298375</v>
      </c>
      <c r="X133">
        <v>1.61451717284258</v>
      </c>
      <c r="Y133">
        <v>0</v>
      </c>
      <c r="Z133">
        <v>4.76470695303433</v>
      </c>
      <c r="AA133">
        <v>4.0809336008878097</v>
      </c>
      <c r="AB133">
        <v>0.17299989832857601</v>
      </c>
      <c r="AC133">
        <v>7.1821056192312396</v>
      </c>
      <c r="AD133">
        <v>752.37337098193905</v>
      </c>
      <c r="AE133">
        <v>0</v>
      </c>
      <c r="AF133">
        <v>25110.153679848601</v>
      </c>
      <c r="AG133">
        <v>2.3241735504438301</v>
      </c>
      <c r="AH133">
        <v>1.92009818554073</v>
      </c>
      <c r="AI133">
        <v>0.62318861135677805</v>
      </c>
      <c r="AJ133">
        <v>0.54363476829215596</v>
      </c>
      <c r="AK133">
        <v>3.88997941652655</v>
      </c>
      <c r="AL133">
        <v>9.2927443836034698</v>
      </c>
    </row>
    <row r="134" spans="1:38" x14ac:dyDescent="0.35">
      <c r="A134" t="s">
        <v>71</v>
      </c>
      <c r="B134">
        <v>67507.101513762595</v>
      </c>
      <c r="C134">
        <v>0</v>
      </c>
      <c r="D134">
        <v>5894.6759525975003</v>
      </c>
      <c r="E134">
        <v>34881.608081780498</v>
      </c>
      <c r="F134">
        <v>51.190799665502801</v>
      </c>
      <c r="G134">
        <v>1194.81285801274</v>
      </c>
      <c r="H134">
        <v>3.7741844157559599</v>
      </c>
      <c r="I134">
        <v>0</v>
      </c>
      <c r="J134">
        <v>119.86669278835301</v>
      </c>
      <c r="K134">
        <v>2331.6259328760898</v>
      </c>
      <c r="L134">
        <v>189.949412979112</v>
      </c>
      <c r="M134">
        <v>5.7980509233700399</v>
      </c>
      <c r="N134">
        <v>699.31529998656595</v>
      </c>
      <c r="O134" s="1">
        <v>3.9999985673604797E-6</v>
      </c>
      <c r="P134">
        <v>429.12352110231899</v>
      </c>
      <c r="Q134">
        <v>42.882206880988797</v>
      </c>
      <c r="R134">
        <v>0</v>
      </c>
      <c r="S134">
        <v>134.49780661272399</v>
      </c>
      <c r="T134">
        <v>7.5743552845827304</v>
      </c>
      <c r="U134">
        <v>2.8396179819928702</v>
      </c>
      <c r="V134">
        <v>0.52503881177282996</v>
      </c>
      <c r="W134">
        <v>4.5633533640312498</v>
      </c>
      <c r="X134">
        <v>47.3570567377987</v>
      </c>
      <c r="Y134">
        <v>0</v>
      </c>
      <c r="Z134">
        <v>722.75513152421104</v>
      </c>
      <c r="AA134">
        <v>614.02539452275198</v>
      </c>
      <c r="AB134">
        <v>25.6638369174545</v>
      </c>
      <c r="AC134">
        <v>1090.7517682063601</v>
      </c>
      <c r="AD134">
        <v>39399.182180197997</v>
      </c>
      <c r="AE134">
        <v>0</v>
      </c>
      <c r="AF134">
        <v>142669.57332357601</v>
      </c>
      <c r="AG134">
        <v>167.61648345982499</v>
      </c>
      <c r="AH134">
        <v>100.336870439523</v>
      </c>
      <c r="AI134">
        <v>41.769702950884799</v>
      </c>
      <c r="AJ134">
        <v>37.025467219016697</v>
      </c>
      <c r="AK134">
        <v>263.47946074680198</v>
      </c>
      <c r="AL134">
        <v>471.98872831923399</v>
      </c>
    </row>
    <row r="135" spans="1:38" x14ac:dyDescent="0.35">
      <c r="A135" t="s">
        <v>72</v>
      </c>
      <c r="B135">
        <v>19351.267515056501</v>
      </c>
      <c r="C135">
        <v>0</v>
      </c>
      <c r="D135">
        <v>738.80438656230899</v>
      </c>
      <c r="E135">
        <v>18214.5555615087</v>
      </c>
      <c r="F135">
        <v>27.3499872043284</v>
      </c>
      <c r="G135">
        <v>623.91232921149901</v>
      </c>
      <c r="H135">
        <v>2.0095246889254201</v>
      </c>
      <c r="I135">
        <v>0</v>
      </c>
      <c r="J135">
        <v>62.695338783274401</v>
      </c>
      <c r="K135">
        <v>1215.3696682269399</v>
      </c>
      <c r="L135">
        <v>99.259741842290595</v>
      </c>
      <c r="M135">
        <v>3.09775589050773</v>
      </c>
      <c r="N135">
        <v>365.35453078549301</v>
      </c>
      <c r="O135" s="1">
        <v>1.9999992836802398E-6</v>
      </c>
      <c r="P135">
        <v>224.95334316780901</v>
      </c>
      <c r="Q135">
        <v>22.795044115826201</v>
      </c>
      <c r="R135">
        <v>0</v>
      </c>
      <c r="S135">
        <v>70.364203500293897</v>
      </c>
      <c r="T135">
        <v>4.0285315557656398</v>
      </c>
      <c r="U135">
        <v>1.50409546077961</v>
      </c>
      <c r="V135">
        <v>0.27715590063921097</v>
      </c>
      <c r="W135">
        <v>2.4380871259422499</v>
      </c>
      <c r="X135">
        <v>24.943823220657201</v>
      </c>
      <c r="Y135">
        <v>0</v>
      </c>
      <c r="Z135">
        <v>188.86759016535299</v>
      </c>
      <c r="AA135">
        <v>159.58480956706001</v>
      </c>
      <c r="AB135">
        <v>6.6771940758368498</v>
      </c>
      <c r="AC135">
        <v>283.70293194824501</v>
      </c>
      <c r="AD135">
        <v>2536.6922576984898</v>
      </c>
      <c r="AE135">
        <v>0</v>
      </c>
      <c r="AF135">
        <v>120182.418861053</v>
      </c>
      <c r="AG135">
        <v>44.200419432785502</v>
      </c>
      <c r="AH135">
        <v>26.788943636777301</v>
      </c>
      <c r="AI135">
        <v>11.039126115597</v>
      </c>
      <c r="AJ135">
        <v>9.7804168313937492</v>
      </c>
      <c r="AK135">
        <v>69.685908633324004</v>
      </c>
      <c r="AL135">
        <v>126.24689186932299</v>
      </c>
    </row>
    <row r="136" spans="1:38" x14ac:dyDescent="0.35">
      <c r="A136" t="s">
        <v>73</v>
      </c>
      <c r="B136">
        <v>1530.8434186839199</v>
      </c>
      <c r="C136">
        <v>0</v>
      </c>
      <c r="D136">
        <v>1555.5538905272599</v>
      </c>
      <c r="E136">
        <v>9068.2837264421396</v>
      </c>
      <c r="F136">
        <v>40.705205421023301</v>
      </c>
      <c r="G136">
        <v>331.31164081832799</v>
      </c>
      <c r="H136">
        <v>2.3488286364011399</v>
      </c>
      <c r="I136">
        <v>0</v>
      </c>
      <c r="J136">
        <v>38.681946441713698</v>
      </c>
      <c r="K136">
        <v>580.974422162937</v>
      </c>
      <c r="L136">
        <v>53.890909283104897</v>
      </c>
      <c r="M136">
        <v>4.6262483430628603</v>
      </c>
      <c r="N136">
        <v>200.17158758861501</v>
      </c>
      <c r="O136" s="1">
        <v>2.9999989255203602E-6</v>
      </c>
      <c r="P136">
        <v>158.47207840358701</v>
      </c>
      <c r="Q136">
        <v>24.038816358260199</v>
      </c>
      <c r="R136">
        <v>0</v>
      </c>
      <c r="S136">
        <v>47.830441947417697</v>
      </c>
      <c r="T136">
        <v>4.4432104071026703</v>
      </c>
      <c r="U136">
        <v>1.11165260147094</v>
      </c>
      <c r="V136">
        <v>0.120796956694117</v>
      </c>
      <c r="W136">
        <v>3.6607156876281599</v>
      </c>
      <c r="X136">
        <v>16.7015414433837</v>
      </c>
      <c r="Y136">
        <v>0</v>
      </c>
      <c r="Z136">
        <v>471.46544578033399</v>
      </c>
      <c r="AA136">
        <v>401.76366650558299</v>
      </c>
      <c r="AB136">
        <v>16.842293101844401</v>
      </c>
      <c r="AC136">
        <v>712.47770761276797</v>
      </c>
      <c r="AD136">
        <v>5831.7150717770301</v>
      </c>
      <c r="AE136">
        <v>0</v>
      </c>
      <c r="AF136">
        <v>105710.865308475</v>
      </c>
      <c r="AG136">
        <v>136.788544686801</v>
      </c>
      <c r="AH136">
        <v>93.440198364925294</v>
      </c>
      <c r="AI136">
        <v>35.050956140941103</v>
      </c>
      <c r="AJ136">
        <v>30.877757839291501</v>
      </c>
      <c r="AK136">
        <v>220.15685138190901</v>
      </c>
      <c r="AL136">
        <v>445.20129574392399</v>
      </c>
    </row>
    <row r="137" spans="1:38" x14ac:dyDescent="0.35">
      <c r="A137" t="s">
        <v>74</v>
      </c>
      <c r="B137">
        <v>583.51980334802704</v>
      </c>
      <c r="C137">
        <v>0</v>
      </c>
      <c r="D137">
        <v>195.54981575527401</v>
      </c>
      <c r="E137">
        <v>4754.5588714719097</v>
      </c>
      <c r="F137">
        <v>21.747792210810601</v>
      </c>
      <c r="G137">
        <v>173.979772990188</v>
      </c>
      <c r="H137">
        <v>1.2534678059630799</v>
      </c>
      <c r="I137">
        <v>0</v>
      </c>
      <c r="J137">
        <v>20.383885801386398</v>
      </c>
      <c r="K137">
        <v>304.16121740098498</v>
      </c>
      <c r="L137">
        <v>28.287498125640301</v>
      </c>
      <c r="M137">
        <v>2.4716911147390901</v>
      </c>
      <c r="N137">
        <v>105.06933514090601</v>
      </c>
      <c r="O137" s="1">
        <v>1.9999992836802398E-6</v>
      </c>
      <c r="P137">
        <v>83.677018546421706</v>
      </c>
      <c r="Q137">
        <v>12.8167581934743</v>
      </c>
      <c r="R137">
        <v>0</v>
      </c>
      <c r="S137">
        <v>25.211599430211098</v>
      </c>
      <c r="T137">
        <v>2.3697081504562201</v>
      </c>
      <c r="U137">
        <v>0.590934788149028</v>
      </c>
      <c r="V137">
        <v>6.3768977138729893E-2</v>
      </c>
      <c r="W137">
        <v>1.95583029883202</v>
      </c>
      <c r="X137">
        <v>8.8401824709540495</v>
      </c>
      <c r="Y137">
        <v>0</v>
      </c>
      <c r="Z137">
        <v>123.203329487495</v>
      </c>
      <c r="AA137">
        <v>104.451080355218</v>
      </c>
      <c r="AB137">
        <v>4.3846464231589302</v>
      </c>
      <c r="AC137">
        <v>185.322908747479</v>
      </c>
      <c r="AD137">
        <v>350.69589356649999</v>
      </c>
      <c r="AE137">
        <v>0</v>
      </c>
      <c r="AF137">
        <v>134086.82886097001</v>
      </c>
      <c r="AG137">
        <v>36.646379144140099</v>
      </c>
      <c r="AH137">
        <v>25.453943203052201</v>
      </c>
      <c r="AI137">
        <v>9.4234081232178699</v>
      </c>
      <c r="AJ137">
        <v>8.2950364644921102</v>
      </c>
      <c r="AK137">
        <v>59.207549898694303</v>
      </c>
      <c r="AL137">
        <v>121.502735715575</v>
      </c>
    </row>
    <row r="138" spans="1:38" x14ac:dyDescent="0.35">
      <c r="A138" t="s">
        <v>46</v>
      </c>
      <c r="B138">
        <f>SUM(B132:B137)</f>
        <v>89441.400393828997</v>
      </c>
      <c r="C138">
        <f t="shared" ref="C138" si="558">SUM(C132:C137)</f>
        <v>0</v>
      </c>
      <c r="D138">
        <f>SUM(D132:D137)</f>
        <v>8755.8231273998335</v>
      </c>
      <c r="E138">
        <f>SUM(E132:E137)</f>
        <v>70428.138848594404</v>
      </c>
      <c r="F138">
        <f t="shared" ref="F138" si="559">SUM(F132:F137)</f>
        <v>145.51196188343465</v>
      </c>
      <c r="G138">
        <f t="shared" ref="G138" si="560">SUM(G132:G137)</f>
        <v>2443.2028592374877</v>
      </c>
      <c r="H138">
        <f t="shared" ref="H138" si="561">SUM(H132:H137)</f>
        <v>9.7221344950128135</v>
      </c>
      <c r="I138">
        <f t="shared" ref="I138" si="562">SUM(I132:I137)</f>
        <v>0</v>
      </c>
      <c r="J138">
        <f t="shared" ref="J138" si="563">SUM(J132:J137)</f>
        <v>253.56376401398273</v>
      </c>
      <c r="K138">
        <f t="shared" ref="K138" si="564">SUM(K132:K137)</f>
        <v>4666.2390682927635</v>
      </c>
      <c r="L138">
        <f t="shared" ref="L138" si="565">SUM(L132:L137)</f>
        <v>390.67003881752385</v>
      </c>
      <c r="M138">
        <f t="shared" ref="M138" si="566">SUM(M132:M137)</f>
        <v>16.511103086383198</v>
      </c>
      <c r="N138">
        <f t="shared" ref="N138" si="567">SUM(N132:N137)</f>
        <v>1440.8505909657083</v>
      </c>
      <c r="O138">
        <f t="shared" ref="O138" si="568">SUM(O132:O137)</f>
        <v>1.0999996060241319E-5</v>
      </c>
      <c r="P138">
        <f t="shared" ref="P138" si="569">SUM(P132:P137)</f>
        <v>939.14049672881731</v>
      </c>
      <c r="Q138">
        <f t="shared" ref="Q138" si="570">SUM(Q132:Q137)</f>
        <v>106.65443303813038</v>
      </c>
      <c r="R138">
        <f t="shared" ref="R138" si="571">SUM(R132:R137)</f>
        <v>0</v>
      </c>
      <c r="S138">
        <f t="shared" ref="S138" si="572">SUM(S132:S137)</f>
        <v>291.38710683796887</v>
      </c>
      <c r="T138">
        <f t="shared" ref="T138" si="573">SUM(T132:T137)</f>
        <v>19.13943713848424</v>
      </c>
      <c r="U138">
        <f t="shared" ref="U138" si="574">SUM(U132:U137)</f>
        <v>6.3298827307279293</v>
      </c>
      <c r="V138">
        <f t="shared" ref="V138" si="575">SUM(V132:V137)</f>
        <v>1.0410746267732476</v>
      </c>
      <c r="W138">
        <f t="shared" ref="W138" si="576">SUM(W132:W137)</f>
        <v>13.03212932796287</v>
      </c>
      <c r="X138">
        <f t="shared" ref="X138" si="577">SUM(X132:X137)</f>
        <v>102.52442447418019</v>
      </c>
      <c r="Y138">
        <f t="shared" ref="Y138" si="578">SUM(Y132:Y137)</f>
        <v>0</v>
      </c>
      <c r="Z138">
        <f t="shared" ref="Z138" si="579">SUM(Z132:Z137)</f>
        <v>1529.2886215142366</v>
      </c>
      <c r="AA138">
        <f t="shared" ref="AA138" si="580">SUM(AA132:AA137)</f>
        <v>1299.5879266475356</v>
      </c>
      <c r="AB138">
        <f t="shared" ref="AB138" si="581">SUM(AB132:AB137)</f>
        <v>54.404302026785629</v>
      </c>
      <c r="AC138">
        <f t="shared" ref="AC138" si="582">SUM(AC132:AC137)</f>
        <v>2307.0452659186067</v>
      </c>
      <c r="AD138">
        <f t="shared" ref="AD138" si="583">SUM(AD132:AD137)</f>
        <v>60550.807064086854</v>
      </c>
      <c r="AE138">
        <f t="shared" ref="AE138" si="584">SUM(AE132:AE137)</f>
        <v>0</v>
      </c>
      <c r="AF138">
        <f t="shared" ref="AF138" si="585">SUM(AF132:AF137)</f>
        <v>547727.86187100294</v>
      </c>
      <c r="AG138">
        <f t="shared" ref="AG138" si="586">SUM(AG132:AG137)</f>
        <v>396.0457059915525</v>
      </c>
      <c r="AH138">
        <f t="shared" ref="AH138" si="587">SUM(AH132:AH137)</f>
        <v>254.83263590615172</v>
      </c>
      <c r="AI138">
        <f t="shared" ref="AI138" si="588">SUM(AI132:AI137)</f>
        <v>100.16895953097138</v>
      </c>
      <c r="AJ138">
        <f t="shared" ref="AJ138" si="589">SUM(AJ132:AJ137)</f>
        <v>88.497613280574384</v>
      </c>
      <c r="AK138">
        <f t="shared" ref="AK138" si="590">SUM(AK132:AK137)</f>
        <v>630.54342832800444</v>
      </c>
      <c r="AL138">
        <f t="shared" ref="AL138" si="591">SUM(AL132:AL137)</f>
        <v>1207.5471170667875</v>
      </c>
    </row>
    <row r="139" spans="1:38" x14ac:dyDescent="0.35">
      <c r="A139" t="s">
        <v>110</v>
      </c>
      <c r="B139">
        <f>B138-B$13</f>
        <v>-1.4508171007037163E-2</v>
      </c>
      <c r="C139">
        <f t="shared" ref="C139" si="592">C138-C$13</f>
        <v>0</v>
      </c>
      <c r="D139">
        <f>D138-D$13</f>
        <v>-8.6606600158120273E-2</v>
      </c>
      <c r="E139">
        <f t="shared" ref="E139" si="593">E138-E$13</f>
        <v>-6.1747405590722337E-2</v>
      </c>
      <c r="F139">
        <f t="shared" ref="F139" si="594">F138-F$13</f>
        <v>-5.2116565342430476E-5</v>
      </c>
      <c r="G139">
        <f t="shared" ref="G139" si="595">G138-G$13</f>
        <v>-8.5676251137556392E-4</v>
      </c>
      <c r="H139">
        <f t="shared" ref="H139" si="596">H138-H$13</f>
        <v>-1.5049871855410402E-6</v>
      </c>
      <c r="I139">
        <v>0</v>
      </c>
      <c r="J139">
        <f t="shared" ref="J139" si="597">J138-J$13</f>
        <v>-1.0198601614774816E-4</v>
      </c>
      <c r="K139">
        <f t="shared" ref="K139" si="598">K138-K$13</f>
        <v>-2.279707226989558E-3</v>
      </c>
      <c r="L139">
        <f t="shared" ref="L139" si="599">L138-L$13</f>
        <v>-1.5018247609077662E-4</v>
      </c>
      <c r="M139">
        <f t="shared" ref="M139" si="600">M138-M$13</f>
        <v>-5.913616803354671E-6</v>
      </c>
      <c r="N139">
        <f t="shared" ref="N139" si="601">N138-N$13</f>
        <v>-4.7803429151827004E-4</v>
      </c>
      <c r="O139">
        <f t="shared" ref="O139" si="602">O138-O$13</f>
        <v>-3.9397586806296089E-12</v>
      </c>
      <c r="P139">
        <f t="shared" ref="P139" si="603">P138-P$13</f>
        <v>-6.672711825785882E-4</v>
      </c>
      <c r="Q139">
        <f t="shared" ref="Q139" si="604">Q138-Q$13</f>
        <v>-6.4961869611579459E-5</v>
      </c>
      <c r="R139">
        <f t="shared" ref="R139" si="605">R138-R$13</f>
        <v>0</v>
      </c>
      <c r="S139">
        <f t="shared" ref="S139" si="606">S138-S$13</f>
        <v>-1.221620311184779E-4</v>
      </c>
      <c r="T139">
        <f t="shared" ref="T139" si="607">T138-T$13</f>
        <v>-6.861515750244962E-6</v>
      </c>
      <c r="U139">
        <f t="shared" ref="U139" si="608">U138-U$13</f>
        <v>-2.2692720609285288E-6</v>
      </c>
      <c r="V139">
        <f t="shared" ref="V139" si="609">V138-V$13</f>
        <v>-3.7322675128237393E-7</v>
      </c>
      <c r="W139">
        <f t="shared" ref="W139" si="610">W138-W$13</f>
        <v>-4.6720371287278795E-6</v>
      </c>
      <c r="X139">
        <f t="shared" ref="X139" si="611">X138-X$13</f>
        <v>-5.2525819810966823E-5</v>
      </c>
      <c r="Y139">
        <f t="shared" ref="Y139" si="612">Y138-Y$13</f>
        <v>0</v>
      </c>
      <c r="Z139">
        <f t="shared" ref="Z139" si="613">Z138-Z$13</f>
        <v>-0.41598148576326821</v>
      </c>
      <c r="AA139">
        <f t="shared" ref="AA139" si="614">AA138-AA$13</f>
        <v>-6.5501019776093017E-4</v>
      </c>
      <c r="AB139">
        <f t="shared" ref="AB139" si="615">AB138-AB$13</f>
        <v>-3.1973214362324143E-5</v>
      </c>
      <c r="AC139">
        <f t="shared" ref="AC139" si="616">AC138-AC$13</f>
        <v>-2.6920813934339094E-3</v>
      </c>
      <c r="AD139">
        <f t="shared" ref="AD139" si="617">AD138-AD$13</f>
        <v>-6.1179131516837515E-3</v>
      </c>
      <c r="AE139">
        <f t="shared" ref="AE139" si="618">AE138-AE$13</f>
        <v>0</v>
      </c>
      <c r="AF139">
        <f t="shared" ref="AF139" si="619">AF138-AF$13</f>
        <v>-0.30647599697113037</v>
      </c>
      <c r="AG139">
        <f t="shared" ref="AG139" si="620">AG138-AG$13</f>
        <v>-2.4700844755898288E-4</v>
      </c>
      <c r="AH139">
        <f t="shared" ref="AH139" si="621">AH138-AH$13</f>
        <v>-1.0809384829713053E-4</v>
      </c>
      <c r="AI139">
        <f t="shared" ref="AI139" si="622">AI138-AI$13</f>
        <v>-6.2469028605960375E-5</v>
      </c>
      <c r="AJ139">
        <f t="shared" ref="AJ139" si="623">AJ138-AJ$13</f>
        <v>-3.7719425620252878E-5</v>
      </c>
      <c r="AK139">
        <f t="shared" ref="AK139" si="624">AK138-AK$13</f>
        <v>-2.5667199543022434E-4</v>
      </c>
      <c r="AL139">
        <f>AL138-AL$13</f>
        <v>-4.6993321143418143E-4</v>
      </c>
    </row>
    <row r="140" spans="1:38" x14ac:dyDescent="0.35">
      <c r="A140" t="s">
        <v>68</v>
      </c>
      <c r="B140">
        <f>(B139/B$13)*100</f>
        <v>-1.6220864823005774E-5</v>
      </c>
      <c r="C140" t="e">
        <f t="shared" ref="C140" si="625">(C139/C$13)*100</f>
        <v>#DIV/0!</v>
      </c>
      <c r="D140">
        <f t="shared" ref="D140" si="626">(D139/D$13)*100</f>
        <v>-9.8912166512885556E-4</v>
      </c>
      <c r="E140">
        <f>(E139/E$13)*100</f>
        <v>-8.7674262679130998E-5</v>
      </c>
      <c r="F140">
        <f t="shared" ref="F140" si="627">(F139/F$13)*100</f>
        <v>-3.5815987910407507E-5</v>
      </c>
      <c r="G140">
        <f t="shared" ref="G140" si="628">(G139/G$13)*100</f>
        <v>-3.5067174536646957E-5</v>
      </c>
      <c r="H140">
        <f t="shared" ref="H140" si="629">(H139/H$13)*100</f>
        <v>-1.5480005479670724E-5</v>
      </c>
      <c r="I140">
        <f t="shared" ref="I140" si="630">(I139/I$13)*100</f>
        <v>0</v>
      </c>
      <c r="J140">
        <f t="shared" ref="J140" si="631">(J139/J$13)*100</f>
        <v>-4.0221036915310564E-5</v>
      </c>
      <c r="K140">
        <f t="shared" ref="K140" si="632">(K139/K$13)*100</f>
        <v>-4.8855321809847425E-5</v>
      </c>
      <c r="L140">
        <f t="shared" ref="L140" si="633">(L139/L$13)*100</f>
        <v>-3.8442266730205166E-5</v>
      </c>
      <c r="M140">
        <f t="shared" ref="M140" si="634">(M139/M$13)*100</f>
        <v>-3.5815987910652584E-5</v>
      </c>
      <c r="N140">
        <f t="shared" ref="N140" si="635">(N139/N$13)*100</f>
        <v>-3.3177217396246388E-5</v>
      </c>
      <c r="O140">
        <f t="shared" ref="O140" si="636">(O139/O$13)*100</f>
        <v>-3.5815988005723718E-5</v>
      </c>
      <c r="P140">
        <f t="shared" ref="P140" si="637">(P139/P$13)*100</f>
        <v>-7.1051212337082509E-5</v>
      </c>
      <c r="Q140">
        <f t="shared" ref="Q140" si="638">(Q139/Q$13)*100</f>
        <v>-6.0908701301636121E-5</v>
      </c>
      <c r="R140" t="e">
        <f t="shared" ref="R140" si="639">(R139/R$13)*100</f>
        <v>#DIV/0!</v>
      </c>
      <c r="S140">
        <f t="shared" ref="S140" si="640">(S139/S$13)*100</f>
        <v>-4.192429144465968E-5</v>
      </c>
      <c r="T140">
        <f t="shared" ref="T140" si="641">(T139/T$13)*100</f>
        <v>-3.5850131018669957E-5</v>
      </c>
      <c r="U140">
        <f t="shared" ref="U140" si="642">(U139/U$13)*100</f>
        <v>-3.585013094121824E-5</v>
      </c>
      <c r="V140">
        <f t="shared" ref="V140" si="643">(V139/V$13)*100</f>
        <v>-3.5850130997514523E-5</v>
      </c>
      <c r="W140">
        <f t="shared" ref="W140" si="644">(W139/W$13)*100</f>
        <v>-3.585013113529894E-5</v>
      </c>
      <c r="X140">
        <f t="shared" ref="X140" si="645">(X139/X$13)*100</f>
        <v>-5.1232467941257412E-5</v>
      </c>
      <c r="Y140" t="e">
        <f t="shared" ref="Y140" si="646">(Y139/Y$13)*100</f>
        <v>#DIV/0!</v>
      </c>
      <c r="Z140">
        <f t="shared" ref="Z140" si="647">(Z139/Z$13)*100</f>
        <v>-2.7193582666055968E-2</v>
      </c>
      <c r="AA140">
        <f t="shared" ref="AA140" si="648">(AA139/AA$13)*100</f>
        <v>-5.0401350627858718E-5</v>
      </c>
      <c r="AB140">
        <f t="shared" ref="AB140" si="649">(AB139/AB$13)*100</f>
        <v>-5.8769608984321263E-5</v>
      </c>
      <c r="AC140">
        <f t="shared" ref="AC140" si="650">(AC139/AC$13)*100</f>
        <v>-1.1668944219814565E-4</v>
      </c>
      <c r="AD140">
        <f t="shared" ref="AD140" si="651">(AD139/AD$13)*100</f>
        <v>-1.01037671175363E-5</v>
      </c>
      <c r="AE140" t="e">
        <f t="shared" ref="AE140" si="652">(AE139/AE$13)*100</f>
        <v>#DIV/0!</v>
      </c>
      <c r="AF140">
        <f t="shared" ref="AF140" si="653">(AF139/AF$13)*100</f>
        <v>-5.5954032434747806E-5</v>
      </c>
      <c r="AG140">
        <f t="shared" ref="AG140" si="654">(AG139/AG$13)*100</f>
        <v>-6.2368633156815223E-5</v>
      </c>
      <c r="AH140">
        <f t="shared" ref="AH140" si="655">(AH139/AH$13)*100</f>
        <v>-4.2417566361538896E-5</v>
      </c>
      <c r="AI140">
        <f t="shared" ref="AI140" si="656">(AI139/AI$13)*100</f>
        <v>-6.2363620367542749E-5</v>
      </c>
      <c r="AJ140">
        <f t="shared" ref="AJ140" si="657">(AJ139/AJ$13)*100</f>
        <v>-4.2621951197611877E-5</v>
      </c>
      <c r="AK140">
        <f t="shared" ref="AK140" si="658">(AK139/AK$13)*100</f>
        <v>-4.0706457226706569E-5</v>
      </c>
      <c r="AL140">
        <f t="shared" ref="AL140" si="659">(AL139/AL$13)*100</f>
        <v>-3.8916330626909021E-5</v>
      </c>
    </row>
    <row r="141" spans="1:38" x14ac:dyDescent="0.35">
      <c r="A141" t="s">
        <v>135</v>
      </c>
      <c r="B141">
        <f>SUM(B139:AL139)</f>
        <v>-0.90084583805466978</v>
      </c>
    </row>
    <row r="142" spans="1:38" x14ac:dyDescent="0.35">
      <c r="A142" t="s">
        <v>136</v>
      </c>
      <c r="B142">
        <f>(B141/B$13)*100</f>
        <v>-1.0071909517998087E-3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BF03-ACF3-4D1C-8895-2F59B12204FA}">
  <dimension ref="A2:I34"/>
  <sheetViews>
    <sheetView zoomScale="53" zoomScaleNormal="70" workbookViewId="0">
      <selection activeCell="G45" sqref="G45"/>
    </sheetView>
  </sheetViews>
  <sheetFormatPr defaultRowHeight="14.5" x14ac:dyDescent="0.35"/>
  <cols>
    <col min="1" max="1" width="33.81640625" customWidth="1"/>
    <col min="2" max="2" width="12.90625" customWidth="1"/>
    <col min="3" max="3" width="15.08984375" bestFit="1" customWidth="1"/>
    <col min="4" max="4" width="14.1796875" bestFit="1" customWidth="1"/>
    <col min="5" max="7" width="15.08984375" bestFit="1" customWidth="1"/>
    <col min="8" max="8" width="14.1796875" bestFit="1" customWidth="1"/>
    <col min="9" max="9" width="15.08984375" bestFit="1" customWidth="1"/>
    <col min="10" max="10" width="14.1796875" bestFit="1" customWidth="1"/>
    <col min="11" max="12" width="15.08984375" bestFit="1" customWidth="1"/>
    <col min="13" max="13" width="14.1796875" bestFit="1" customWidth="1"/>
    <col min="14" max="14" width="15.08984375" bestFit="1" customWidth="1"/>
    <col min="15" max="15" width="14.1796875" bestFit="1" customWidth="1"/>
    <col min="16" max="17" width="15.08984375" bestFit="1" customWidth="1"/>
    <col min="18" max="18" width="8.81640625" bestFit="1" customWidth="1"/>
    <col min="19" max="24" width="15.08984375" bestFit="1" customWidth="1"/>
    <col min="25" max="25" width="8.81640625" bestFit="1" customWidth="1"/>
    <col min="26" max="28" width="15.08984375" bestFit="1" customWidth="1"/>
    <col min="29" max="29" width="14.1796875" bestFit="1" customWidth="1"/>
    <col min="30" max="30" width="15.08984375" bestFit="1" customWidth="1"/>
    <col min="31" max="31" width="8.81640625" bestFit="1" customWidth="1"/>
    <col min="32" max="32" width="14.1796875" bestFit="1" customWidth="1"/>
    <col min="33" max="35" width="15.08984375" bestFit="1" customWidth="1"/>
    <col min="36" max="36" width="14.1796875" bestFit="1" customWidth="1"/>
    <col min="37" max="38" width="15.08984375" bestFit="1" customWidth="1"/>
  </cols>
  <sheetData>
    <row r="2" spans="1:9" x14ac:dyDescent="0.35">
      <c r="A2" t="s">
        <v>137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9" x14ac:dyDescent="0.35">
      <c r="A3" t="s">
        <v>5</v>
      </c>
      <c r="B3">
        <v>2.2807380480335734E-6</v>
      </c>
      <c r="C3">
        <v>3.5788131712198513E-9</v>
      </c>
      <c r="D3">
        <v>1.4038114997511566E-7</v>
      </c>
      <c r="E3">
        <v>-2.3757446145292218E-4</v>
      </c>
      <c r="F3">
        <v>2.3651262175881551E-5</v>
      </c>
      <c r="G3">
        <v>-6.394067915074588E-3</v>
      </c>
      <c r="H3">
        <v>-8.0090796086473535E-3</v>
      </c>
      <c r="I3">
        <v>-1.6220864823005774E-5</v>
      </c>
    </row>
    <row r="4" spans="1:9" x14ac:dyDescent="0.35">
      <c r="A4" t="s">
        <v>7</v>
      </c>
      <c r="B4">
        <v>2.8483932099928327E-5</v>
      </c>
      <c r="C4">
        <v>4.0755941380591917E-8</v>
      </c>
      <c r="D4">
        <v>1.7532084233920312E-6</v>
      </c>
      <c r="E4">
        <v>-6.7410558777991679E-4</v>
      </c>
      <c r="F4">
        <v>6.6149832794199791E-5</v>
      </c>
      <c r="G4">
        <v>-4.3929602866928418E-3</v>
      </c>
      <c r="H4">
        <v>-1.5186053630419419E-2</v>
      </c>
      <c r="I4">
        <v>-9.8912166512885556E-4</v>
      </c>
    </row>
    <row r="5" spans="1:9" x14ac:dyDescent="0.35">
      <c r="A5" t="s">
        <v>8</v>
      </c>
      <c r="B5">
        <v>6.4335541085452382E-6</v>
      </c>
      <c r="C5">
        <v>6.842488250551901E-9</v>
      </c>
      <c r="D5">
        <v>3.9599023085603487E-7</v>
      </c>
      <c r="E5">
        <v>-7.029047719520295E-4</v>
      </c>
      <c r="F5">
        <v>7.5128873563899768E-5</v>
      </c>
      <c r="G5">
        <v>-9.2795121487801169E-3</v>
      </c>
      <c r="H5">
        <v>-1.8135966452455202E-2</v>
      </c>
      <c r="I5">
        <v>-8.7674262679130998E-5</v>
      </c>
    </row>
    <row r="6" spans="1:9" x14ac:dyDescent="0.35">
      <c r="A6" t="s">
        <v>9</v>
      </c>
      <c r="B6">
        <v>2.9060080588756538E-6</v>
      </c>
      <c r="C6">
        <v>3.9365407589733826E-9</v>
      </c>
      <c r="D6">
        <v>1.7886697724993478E-7</v>
      </c>
      <c r="E6">
        <v>-2.921318897432179E-4</v>
      </c>
      <c r="F6">
        <v>3.4889154476851962E-5</v>
      </c>
      <c r="G6">
        <v>-3.9030621943164793E-3</v>
      </c>
      <c r="H6">
        <v>-7.6599284489275634E-3</v>
      </c>
      <c r="I6">
        <v>-3.5815987910407507E-5</v>
      </c>
    </row>
    <row r="7" spans="1:9" x14ac:dyDescent="0.35">
      <c r="A7" t="s">
        <v>48</v>
      </c>
      <c r="B7">
        <v>2.1079231196088474E-5</v>
      </c>
      <c r="C7">
        <v>1.2136963493032925E-8</v>
      </c>
      <c r="D7">
        <v>1.2974430874427386E-6</v>
      </c>
      <c r="E7">
        <v>-1.6770936560441382E-3</v>
      </c>
      <c r="F7">
        <v>1.4588356838814284E-4</v>
      </c>
      <c r="G7">
        <v>-0.84013713310083715</v>
      </c>
      <c r="H7">
        <v>-1.1221098528615388E-2</v>
      </c>
      <c r="I7">
        <v>-3.5067174536646957E-5</v>
      </c>
    </row>
    <row r="8" spans="1:9" x14ac:dyDescent="0.35">
      <c r="A8" t="s">
        <v>11</v>
      </c>
      <c r="B8">
        <v>2.7357436617253361E-6</v>
      </c>
      <c r="C8">
        <v>1.9749771396373378E-9</v>
      </c>
      <c r="D8">
        <v>1.6838693608366046E-7</v>
      </c>
      <c r="E8">
        <v>-2.5803997663177084E-4</v>
      </c>
      <c r="F8">
        <v>2.0597348059463375E-5</v>
      </c>
      <c r="G8">
        <v>-5.5412476283244048E-2</v>
      </c>
      <c r="H8">
        <v>-3.3746728936894684E-3</v>
      </c>
      <c r="I8">
        <v>-1.5480005479670724E-5</v>
      </c>
    </row>
    <row r="9" spans="1:9" x14ac:dyDescent="0.35">
      <c r="A9" t="s">
        <v>49</v>
      </c>
      <c r="B9">
        <v>2.8819775765430354E-6</v>
      </c>
      <c r="C9">
        <v>9.3610868779635774E-9</v>
      </c>
      <c r="D9">
        <v>1.7738827418720393E-7</v>
      </c>
      <c r="E9">
        <v>-6.7531367866151065E-4</v>
      </c>
      <c r="F9">
        <v>2.4978888813687435E-5</v>
      </c>
      <c r="G9">
        <v>-6.382698258684108E-3</v>
      </c>
      <c r="H9">
        <v>-1.0342566270515361E-2</v>
      </c>
      <c r="I9">
        <v>-4.0221036915310564E-5</v>
      </c>
    </row>
    <row r="10" spans="1:9" x14ac:dyDescent="0.35">
      <c r="A10" t="s">
        <v>14</v>
      </c>
      <c r="B10">
        <v>7.9595384550635072E-6</v>
      </c>
      <c r="C10">
        <v>2.0403924102784663E-8</v>
      </c>
      <c r="D10">
        <v>4.8991596597072745E-7</v>
      </c>
      <c r="E10">
        <v>-9.7683125579273145E-4</v>
      </c>
      <c r="F10">
        <v>1.3802063680611772E-4</v>
      </c>
      <c r="G10">
        <v>-0.31381437496517489</v>
      </c>
      <c r="H10">
        <v>-1.9866308404459829E-2</v>
      </c>
      <c r="I10">
        <v>-4.8855321809847425E-5</v>
      </c>
    </row>
    <row r="11" spans="1:9" x14ac:dyDescent="0.35">
      <c r="A11" t="s">
        <v>15</v>
      </c>
      <c r="B11">
        <v>1.2239244144839453E-5</v>
      </c>
      <c r="C11">
        <v>2.3106670533013849E-8</v>
      </c>
      <c r="D11">
        <v>7.5333506083469969E-7</v>
      </c>
      <c r="E11">
        <v>-5.4102155701694801E-4</v>
      </c>
      <c r="F11">
        <v>6.8824300516139429E-5</v>
      </c>
      <c r="G11">
        <v>-7.3294521333425421E-3</v>
      </c>
      <c r="H11">
        <v>-2.3374127600263472E-2</v>
      </c>
      <c r="I11">
        <v>-3.8442266730205166E-5</v>
      </c>
    </row>
    <row r="12" spans="1:9" x14ac:dyDescent="0.35">
      <c r="A12" t="s">
        <v>16</v>
      </c>
      <c r="B12">
        <v>2.9060081451454546E-6</v>
      </c>
      <c r="C12">
        <v>3.9366415568528239E-9</v>
      </c>
      <c r="D12">
        <v>1.788670329023502E-7</v>
      </c>
      <c r="E12">
        <v>-2.9213188969177696E-4</v>
      </c>
      <c r="F12">
        <v>3.4889154463354851E-5</v>
      </c>
      <c r="G12">
        <v>-3.9030621949068889E-3</v>
      </c>
      <c r="H12">
        <v>-7.6599284497495864E-3</v>
      </c>
      <c r="I12">
        <v>-3.5815987910652584E-5</v>
      </c>
    </row>
    <row r="13" spans="1:9" x14ac:dyDescent="0.35">
      <c r="A13" t="s">
        <v>17</v>
      </c>
      <c r="B13">
        <v>7.7542971703803637E-6</v>
      </c>
      <c r="C13">
        <v>9.5485984281554109E-9</v>
      </c>
      <c r="D13">
        <v>4.7728306796335837E-7</v>
      </c>
      <c r="E13">
        <v>-0.17499926498038118</v>
      </c>
      <c r="F13">
        <v>8.510233972131671E-5</v>
      </c>
      <c r="G13">
        <v>-3.9830459659874976E-3</v>
      </c>
      <c r="H13">
        <v>-1.3871192070496519E-2</v>
      </c>
      <c r="I13">
        <v>-3.3177217396246388E-5</v>
      </c>
    </row>
    <row r="14" spans="1:9" x14ac:dyDescent="0.35">
      <c r="A14" t="s">
        <v>18</v>
      </c>
      <c r="B14">
        <v>2.9060079969263953E-6</v>
      </c>
      <c r="C14">
        <v>3.9365471208667587E-9</v>
      </c>
      <c r="D14">
        <v>1.7886699263455005E-7</v>
      </c>
      <c r="E14">
        <v>-2.9213188982583882E-4</v>
      </c>
      <c r="F14">
        <v>3.4889154452045091E-5</v>
      </c>
      <c r="G14">
        <v>-3.9030621943443216E-3</v>
      </c>
      <c r="H14">
        <v>-7.6599284488130769E-3</v>
      </c>
      <c r="I14">
        <v>-3.5815988005723718E-5</v>
      </c>
    </row>
    <row r="15" spans="1:9" x14ac:dyDescent="0.35">
      <c r="A15" t="s">
        <v>19</v>
      </c>
      <c r="B15">
        <v>1.8272079232503846E-5</v>
      </c>
      <c r="C15">
        <v>9.5077300422335539E-9</v>
      </c>
      <c r="D15">
        <v>1.1246605923614692E-6</v>
      </c>
      <c r="E15">
        <v>-1.9169262972153333E-3</v>
      </c>
      <c r="F15">
        <v>1.6300869616638522E-4</v>
      </c>
      <c r="G15">
        <v>-0.39517952758433961</v>
      </c>
      <c r="H15">
        <v>-5.6628187685528149</v>
      </c>
      <c r="I15">
        <v>-7.1051212337082509E-5</v>
      </c>
    </row>
    <row r="16" spans="1:9" x14ac:dyDescent="0.35">
      <c r="A16" t="s">
        <v>20</v>
      </c>
      <c r="B16">
        <v>1.5493027085643348E-5</v>
      </c>
      <c r="C16">
        <v>4.0255594939612301E-9</v>
      </c>
      <c r="D16">
        <v>9.5360798838763365E-7</v>
      </c>
      <c r="E16">
        <v>-1.0226315658627076E-3</v>
      </c>
      <c r="F16">
        <v>1.6818225739039717E-4</v>
      </c>
      <c r="G16">
        <v>0.77000361581475885</v>
      </c>
      <c r="H16">
        <v>0.30804567879704409</v>
      </c>
      <c r="I16">
        <v>-6.0908701301636121E-5</v>
      </c>
    </row>
    <row r="17" spans="1:9" x14ac:dyDescent="0.35">
      <c r="A17" t="s">
        <v>50</v>
      </c>
      <c r="B17">
        <v>2.1315219074765339E-5</v>
      </c>
      <c r="C17">
        <v>5.9697569494189281E-9</v>
      </c>
      <c r="D17">
        <v>1.3119682008742648E-6</v>
      </c>
      <c r="E17">
        <v>-4.5187113935803451E-4</v>
      </c>
      <c r="F17">
        <v>7.2645347597702486E-5</v>
      </c>
      <c r="G17">
        <v>-1.3462236028088354E-2</v>
      </c>
      <c r="H17">
        <v>-7.8846107936816026E-2</v>
      </c>
      <c r="I17">
        <v>-4.192429144465968E-5</v>
      </c>
    </row>
    <row r="18" spans="1:9" x14ac:dyDescent="0.35">
      <c r="A18" t="s">
        <v>23</v>
      </c>
      <c r="B18">
        <v>3.010840683345209E-6</v>
      </c>
      <c r="C18">
        <v>3.9496966018910985E-9</v>
      </c>
      <c r="D18">
        <v>1.8531960641026085E-7</v>
      </c>
      <c r="E18">
        <v>-2.9457243243266308E-4</v>
      </c>
      <c r="F18">
        <v>3.510463198021784E-5</v>
      </c>
      <c r="G18">
        <v>-4.5530955260081069E-3</v>
      </c>
      <c r="H18">
        <v>-7.6781461928458897E-3</v>
      </c>
      <c r="I18">
        <v>-3.5850131018669957E-5</v>
      </c>
    </row>
    <row r="19" spans="1:9" x14ac:dyDescent="0.35">
      <c r="A19" t="s">
        <v>24</v>
      </c>
      <c r="B19">
        <v>3.0108406888047684E-6</v>
      </c>
      <c r="C19">
        <v>3.9496735035108829E-9</v>
      </c>
      <c r="D19">
        <v>1.8531963324360039E-7</v>
      </c>
      <c r="E19">
        <v>-2.9457243251547211E-4</v>
      </c>
      <c r="F19">
        <v>3.5104631982731617E-5</v>
      </c>
      <c r="G19">
        <v>-4.5530955260826133E-3</v>
      </c>
      <c r="H19">
        <v>-7.6781461929022951E-3</v>
      </c>
      <c r="I19">
        <v>-3.585013094121824E-5</v>
      </c>
    </row>
    <row r="20" spans="1:9" x14ac:dyDescent="0.35">
      <c r="A20" t="s">
        <v>25</v>
      </c>
      <c r="B20">
        <v>3.0108407022588326E-6</v>
      </c>
      <c r="C20">
        <v>3.9497631099446958E-9</v>
      </c>
      <c r="D20">
        <v>1.8531958007026769E-7</v>
      </c>
      <c r="E20">
        <v>-2.9457243246805485E-4</v>
      </c>
      <c r="F20">
        <v>3.5104631936844678E-5</v>
      </c>
      <c r="G20">
        <v>-4.5530955259552681E-3</v>
      </c>
      <c r="H20">
        <v>-7.6781461929152596E-3</v>
      </c>
      <c r="I20">
        <v>-3.5850130997514523E-5</v>
      </c>
    </row>
    <row r="21" spans="1:9" x14ac:dyDescent="0.35">
      <c r="A21" t="s">
        <v>26</v>
      </c>
      <c r="B21">
        <v>3.0108405607522159E-6</v>
      </c>
      <c r="C21">
        <v>3.9497635158347008E-9</v>
      </c>
      <c r="D21">
        <v>1.8531943872159554E-7</v>
      </c>
      <c r="E21">
        <v>-2.9457243242326668E-4</v>
      </c>
      <c r="F21">
        <v>3.5104631959224935E-5</v>
      </c>
      <c r="G21">
        <v>-4.5530955260471746E-3</v>
      </c>
      <c r="H21">
        <v>-7.678146193000516E-3</v>
      </c>
      <c r="I21">
        <v>-3.585013113529894E-5</v>
      </c>
    </row>
    <row r="22" spans="1:9" x14ac:dyDescent="0.35">
      <c r="A22" t="s">
        <v>27</v>
      </c>
      <c r="B22">
        <v>1.183908218926895</v>
      </c>
      <c r="C22">
        <v>1.9678332820569414E-8</v>
      </c>
      <c r="D22">
        <v>7.2870481932731948E-2</v>
      </c>
      <c r="E22">
        <v>1.4974464652883754E-2</v>
      </c>
      <c r="F22">
        <v>5.4515042193898939E-4</v>
      </c>
      <c r="G22">
        <v>0.15350517689974183</v>
      </c>
      <c r="H22">
        <v>-2.1020221236106071E-2</v>
      </c>
      <c r="I22">
        <v>-5.1232467941257412E-5</v>
      </c>
    </row>
    <row r="23" spans="1:9" x14ac:dyDescent="0.35">
      <c r="A23" t="s">
        <v>29</v>
      </c>
      <c r="B23">
        <v>1.3737160301532986E-5</v>
      </c>
      <c r="C23">
        <v>-7.5431198390337385E-6</v>
      </c>
      <c r="D23">
        <v>8.455329399590909E-7</v>
      </c>
      <c r="E23">
        <v>-1.5163977082493073E-3</v>
      </c>
      <c r="F23">
        <v>3.643060456995784E-4</v>
      </c>
      <c r="G23">
        <v>-8.7154974884326875E-3</v>
      </c>
      <c r="H23">
        <v>-4.1313348585898343E-2</v>
      </c>
      <c r="I23">
        <v>-2.7193582666055968E-2</v>
      </c>
    </row>
    <row r="24" spans="1:9" x14ac:dyDescent="0.35">
      <c r="A24" t="s">
        <v>30</v>
      </c>
      <c r="B24">
        <v>1.1301724596198978E-5</v>
      </c>
      <c r="C24">
        <v>2.0417964977205091E-5</v>
      </c>
      <c r="D24">
        <v>6.9563003075565614E-7</v>
      </c>
      <c r="E24">
        <v>-1.3737526991793984E-3</v>
      </c>
      <c r="F24">
        <v>1.9409700913786433E-4</v>
      </c>
      <c r="G24">
        <v>-1.7914698518172789E-2</v>
      </c>
      <c r="H24">
        <v>-4.955627515522764E-2</v>
      </c>
      <c r="I24">
        <v>-5.0401350627858718E-5</v>
      </c>
    </row>
    <row r="25" spans="1:9" x14ac:dyDescent="0.35">
      <c r="A25" t="s">
        <v>31</v>
      </c>
      <c r="B25">
        <v>3.1254656903471449E-3</v>
      </c>
      <c r="C25">
        <v>1.9583570696878226E-8</v>
      </c>
      <c r="D25">
        <v>1.9237487113629722E-4</v>
      </c>
      <c r="E25">
        <v>6.4012348162842655E-5</v>
      </c>
      <c r="F25">
        <v>1.1616598580034786E-3</v>
      </c>
      <c r="G25">
        <v>-1.1542128420641564E-2</v>
      </c>
      <c r="H25">
        <v>-3.9736714943929011E-2</v>
      </c>
      <c r="I25">
        <v>-5.8769608984321263E-5</v>
      </c>
    </row>
    <row r="26" spans="1:9" x14ac:dyDescent="0.35">
      <c r="A26" t="s">
        <v>32</v>
      </c>
      <c r="B26">
        <v>9.5250154003222648E-5</v>
      </c>
      <c r="C26">
        <v>8.1551220188168148E-8</v>
      </c>
      <c r="D26">
        <v>5.8627215339168504E-6</v>
      </c>
      <c r="E26">
        <v>-7.4937726810781423E-4</v>
      </c>
      <c r="F26">
        <v>1.8632051498912163E-3</v>
      </c>
      <c r="G26">
        <v>-1.5108108090556028E-2</v>
      </c>
      <c r="H26">
        <v>-6.9707985894728472E-2</v>
      </c>
      <c r="I26">
        <v>-1.1668944219814565E-4</v>
      </c>
    </row>
    <row r="27" spans="1:9" x14ac:dyDescent="0.35">
      <c r="A27" t="s">
        <v>109</v>
      </c>
      <c r="B27">
        <v>1.4366412239843284E-6</v>
      </c>
      <c r="C27">
        <v>3.5887232674026602E-9</v>
      </c>
      <c r="D27">
        <v>8.8426174954396448E-8</v>
      </c>
      <c r="E27">
        <v>-2.8992205823369783E-4</v>
      </c>
      <c r="F27">
        <v>5.235659481173704E-5</v>
      </c>
      <c r="G27">
        <v>-1.1664953673281625E-3</v>
      </c>
      <c r="H27">
        <v>-5.935101477245807E-3</v>
      </c>
      <c r="I27">
        <v>-1.01037671175363E-5</v>
      </c>
    </row>
    <row r="28" spans="1:9" x14ac:dyDescent="0.35">
      <c r="A28" t="s">
        <v>34</v>
      </c>
      <c r="B28">
        <v>5.8464108282083163E-6</v>
      </c>
      <c r="C28">
        <v>3.1399021667359424E-8</v>
      </c>
      <c r="D28">
        <v>3.5985103122564986E-7</v>
      </c>
      <c r="E28">
        <v>-5.2283597259988185E-4</v>
      </c>
      <c r="F28">
        <v>9.7708371204839538E-5</v>
      </c>
      <c r="G28">
        <v>-5.9665825694833656E-3</v>
      </c>
      <c r="H28">
        <v>-1.7161910340588327E-2</v>
      </c>
      <c r="I28">
        <v>-5.5954032434747806E-5</v>
      </c>
    </row>
    <row r="29" spans="1:9" x14ac:dyDescent="0.35">
      <c r="A29" t="s">
        <v>35</v>
      </c>
      <c r="B29">
        <v>3.1226348340766829E-2</v>
      </c>
      <c r="C29">
        <v>3.1944347163169349E-8</v>
      </c>
      <c r="D29">
        <v>1.922006297531857E-3</v>
      </c>
      <c r="E29">
        <v>4.262755616841957E-5</v>
      </c>
      <c r="F29">
        <v>1.0764662069643182E-3</v>
      </c>
      <c r="G29">
        <v>-3.758533490643205E-3</v>
      </c>
      <c r="H29">
        <v>-3.3137953516274923E-2</v>
      </c>
      <c r="I29">
        <v>-6.2368633156815223E-5</v>
      </c>
    </row>
    <row r="30" spans="1:9" x14ac:dyDescent="0.35">
      <c r="A30" t="s">
        <v>52</v>
      </c>
      <c r="B30">
        <v>1.601149822509755E-3</v>
      </c>
      <c r="C30">
        <v>1.3573682161866258E-8</v>
      </c>
      <c r="D30">
        <v>9.8552030563032778E-5</v>
      </c>
      <c r="E30">
        <v>9.831854125425853E-3</v>
      </c>
      <c r="F30">
        <v>0.93659637486251601</v>
      </c>
      <c r="G30">
        <v>-6.6277533859033247E-2</v>
      </c>
      <c r="H30">
        <v>-0.4670252011513194</v>
      </c>
      <c r="I30">
        <v>-4.2417566361538896E-5</v>
      </c>
    </row>
    <row r="31" spans="1:9" x14ac:dyDescent="0.35">
      <c r="A31" t="s">
        <v>36</v>
      </c>
      <c r="B31">
        <v>3.1261460602384612E-2</v>
      </c>
      <c r="C31">
        <v>3.196195291633352E-8</v>
      </c>
      <c r="D31">
        <v>1.9241674848455657E-3</v>
      </c>
      <c r="E31">
        <v>4.3035029453847514E-5</v>
      </c>
      <c r="F31">
        <v>1.0771587208813704E-3</v>
      </c>
      <c r="G31">
        <v>-3.7568966837149141E-3</v>
      </c>
      <c r="H31">
        <v>-3.3156182146202209E-2</v>
      </c>
      <c r="I31">
        <v>-6.2363620367542749E-5</v>
      </c>
    </row>
    <row r="32" spans="1:9" x14ac:dyDescent="0.35">
      <c r="A32" t="s">
        <v>37</v>
      </c>
      <c r="B32">
        <v>3.8045611845240229E-3</v>
      </c>
      <c r="C32">
        <v>1.5625931950852649E-8</v>
      </c>
      <c r="D32">
        <v>2.3417373268445337E-4</v>
      </c>
      <c r="E32">
        <v>1.4338801360997137E-2</v>
      </c>
      <c r="F32">
        <v>3.1925882289975061E-2</v>
      </c>
      <c r="G32">
        <v>-7.0869033254709432E-2</v>
      </c>
      <c r="H32">
        <v>-0.46344002589654881</v>
      </c>
      <c r="I32">
        <v>-4.2621951197611877E-5</v>
      </c>
    </row>
    <row r="33" spans="1:9" x14ac:dyDescent="0.35">
      <c r="A33" t="s">
        <v>38</v>
      </c>
      <c r="B33">
        <v>7.8344557176071388E-4</v>
      </c>
      <c r="C33">
        <v>1.2380855911728742E-8</v>
      </c>
      <c r="D33">
        <v>4.822169085503614E-5</v>
      </c>
      <c r="E33">
        <v>6.4772659369943947E-3</v>
      </c>
      <c r="F33">
        <v>9.9911312872126134E-3</v>
      </c>
      <c r="G33">
        <v>-6.577986240551259E-2</v>
      </c>
      <c r="H33">
        <v>-0.46368731930032531</v>
      </c>
      <c r="I33">
        <v>-4.0706457226706569E-5</v>
      </c>
    </row>
    <row r="34" spans="1:9" x14ac:dyDescent="0.35">
      <c r="A34" t="s">
        <v>39</v>
      </c>
      <c r="B34">
        <v>7.6888932810454519E-4</v>
      </c>
      <c r="C34">
        <v>1.2468116095247269E-8</v>
      </c>
      <c r="D34">
        <v>4.7325742717057979E-5</v>
      </c>
      <c r="E34">
        <v>0.11688026950511166</v>
      </c>
      <c r="F34">
        <v>1.1287496272965918E-2</v>
      </c>
      <c r="G34">
        <v>-6.1682137057840924E-2</v>
      </c>
      <c r="H34">
        <v>-0.47389706221359301</v>
      </c>
      <c r="I34">
        <v>-3.8916330626909021E-5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33E9-8F59-4A2F-8BE2-E9880CEC4461}">
  <dimension ref="A1:AB316"/>
  <sheetViews>
    <sheetView topLeftCell="A199" zoomScale="69" workbookViewId="0">
      <selection activeCell="C241" sqref="C241:I241"/>
    </sheetView>
  </sheetViews>
  <sheetFormatPr defaultRowHeight="14.5" x14ac:dyDescent="0.35"/>
  <cols>
    <col min="1" max="1" width="20.90625" customWidth="1"/>
    <col min="2" max="2" width="46.54296875" customWidth="1"/>
    <col min="3" max="3" width="38.26953125" customWidth="1"/>
    <col min="4" max="4" width="17.81640625" customWidth="1"/>
    <col min="5" max="6" width="21.81640625" customWidth="1"/>
    <col min="7" max="7" width="12.36328125" bestFit="1" customWidth="1"/>
    <col min="8" max="9" width="21" customWidth="1"/>
    <col min="10" max="10" width="20" customWidth="1"/>
    <col min="11" max="12" width="22.36328125" customWidth="1"/>
    <col min="13" max="13" width="21" customWidth="1"/>
    <col min="14" max="14" width="24.81640625" customWidth="1"/>
    <col min="15" max="15" width="21.81640625" customWidth="1"/>
    <col min="16" max="16" width="18" customWidth="1"/>
    <col min="17" max="17" width="19.26953125" customWidth="1"/>
    <col min="18" max="18" width="21.7265625" customWidth="1"/>
    <col min="19" max="19" width="26.54296875" customWidth="1"/>
    <col min="20" max="20" width="24.90625" customWidth="1"/>
    <col min="21" max="21" width="20.453125" customWidth="1"/>
    <col min="22" max="22" width="20.6328125" customWidth="1"/>
    <col min="23" max="23" width="15.36328125" customWidth="1"/>
    <col min="24" max="24" width="12.36328125" bestFit="1" customWidth="1"/>
    <col min="25" max="25" width="12.1796875" bestFit="1" customWidth="1"/>
    <col min="26" max="26" width="15.54296875" bestFit="1" customWidth="1"/>
    <col min="27" max="27" width="19.1796875" customWidth="1"/>
  </cols>
  <sheetData>
    <row r="1" spans="1:27" x14ac:dyDescent="0.35">
      <c r="B1" t="s">
        <v>67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27" x14ac:dyDescent="0.35">
      <c r="A2" t="s">
        <v>131</v>
      </c>
      <c r="B2">
        <f>SUM(C45:C81)</f>
        <v>4105334.8483945387</v>
      </c>
      <c r="C2">
        <f>SUM(D45:D81)</f>
        <v>4105334.8564993697</v>
      </c>
      <c r="D2">
        <f>SUM(G45:G81)</f>
        <v>4105334.8564993697</v>
      </c>
      <c r="E2">
        <f>SUM(J45:J81)</f>
        <v>4105334.8888623537</v>
      </c>
      <c r="F2">
        <f>SUM(M45:M81)</f>
        <v>4105297.8704894311</v>
      </c>
      <c r="G2">
        <f>SUM(P45:P81)</f>
        <v>4105347.6125919647</v>
      </c>
      <c r="H2">
        <f>SUM(S45:S81)</f>
        <v>4104878.7745021242</v>
      </c>
      <c r="I2">
        <f>SUM(V45:V81)</f>
        <v>4104103.6568821287</v>
      </c>
      <c r="J2">
        <f>SUM(Y45:Y81)</f>
        <v>4105327.7833490232</v>
      </c>
    </row>
    <row r="3" spans="1:27" x14ac:dyDescent="0.35">
      <c r="A3" t="s">
        <v>138</v>
      </c>
      <c r="C3">
        <f>C2-$B$2</f>
        <v>8.1048309803009033E-3</v>
      </c>
      <c r="D3">
        <f t="shared" ref="D3:J3" si="0">D2-$B$2</f>
        <v>8.1048309803009033E-3</v>
      </c>
      <c r="E3">
        <f t="shared" si="0"/>
        <v>4.0467815008014441E-2</v>
      </c>
      <c r="F3">
        <f t="shared" si="0"/>
        <v>-36.977905107662082</v>
      </c>
      <c r="G3">
        <f t="shared" si="0"/>
        <v>12.764197425916791</v>
      </c>
      <c r="H3">
        <f t="shared" si="0"/>
        <v>-456.07389241456985</v>
      </c>
      <c r="I3">
        <f t="shared" si="0"/>
        <v>-1231.1915124100633</v>
      </c>
      <c r="J3">
        <f t="shared" si="0"/>
        <v>-7.0650455155409873</v>
      </c>
    </row>
    <row r="4" spans="1:27" x14ac:dyDescent="0.35">
      <c r="A4" t="s">
        <v>139</v>
      </c>
      <c r="C4">
        <f>(C3/B2)*100</f>
        <v>1.9742192244002791E-7</v>
      </c>
      <c r="D4">
        <f t="shared" ref="D4:J4" si="1">(D3/C2)*100</f>
        <v>1.9742192205027372E-7</v>
      </c>
      <c r="E4">
        <f t="shared" si="1"/>
        <v>9.8573725219875138E-7</v>
      </c>
      <c r="F4">
        <f t="shared" si="1"/>
        <v>-9.007281040088103E-4</v>
      </c>
      <c r="G4">
        <f t="shared" si="1"/>
        <v>3.1092012878459048E-4</v>
      </c>
      <c r="H4">
        <f t="shared" si="1"/>
        <v>-1.11092637080401E-2</v>
      </c>
      <c r="I4">
        <f t="shared" si="1"/>
        <v>-2.999337081664228E-2</v>
      </c>
      <c r="J4">
        <f t="shared" si="1"/>
        <v>-1.7214588388121452E-4</v>
      </c>
    </row>
    <row r="6" spans="1:27" x14ac:dyDescent="0.35">
      <c r="C6" t="s">
        <v>140</v>
      </c>
    </row>
    <row r="7" spans="1:27" x14ac:dyDescent="0.35">
      <c r="A7" t="s">
        <v>0</v>
      </c>
      <c r="B7" t="s">
        <v>141</v>
      </c>
      <c r="C7" t="s">
        <v>142</v>
      </c>
      <c r="D7" t="s">
        <v>53</v>
      </c>
      <c r="E7" t="s">
        <v>143</v>
      </c>
      <c r="F7" t="s">
        <v>144</v>
      </c>
      <c r="G7" t="s">
        <v>54</v>
      </c>
      <c r="H7" t="s">
        <v>115</v>
      </c>
      <c r="I7" t="s">
        <v>145</v>
      </c>
      <c r="J7" t="s">
        <v>55</v>
      </c>
      <c r="K7" t="s">
        <v>146</v>
      </c>
      <c r="L7" t="s">
        <v>147</v>
      </c>
      <c r="M7" t="s">
        <v>56</v>
      </c>
      <c r="N7" t="s">
        <v>148</v>
      </c>
      <c r="O7" t="s">
        <v>149</v>
      </c>
      <c r="P7" t="s">
        <v>57</v>
      </c>
      <c r="Q7" t="s">
        <v>150</v>
      </c>
      <c r="R7" t="s">
        <v>151</v>
      </c>
      <c r="S7" t="s">
        <v>58</v>
      </c>
      <c r="T7" t="s">
        <v>123</v>
      </c>
      <c r="U7" t="s">
        <v>152</v>
      </c>
      <c r="V7" t="s">
        <v>59</v>
      </c>
      <c r="W7" t="s">
        <v>125</v>
      </c>
      <c r="X7" t="s">
        <v>153</v>
      </c>
      <c r="Y7" t="s">
        <v>60</v>
      </c>
      <c r="Z7" t="s">
        <v>154</v>
      </c>
      <c r="AA7" t="s">
        <v>155</v>
      </c>
    </row>
    <row r="8" spans="1:27" x14ac:dyDescent="0.35">
      <c r="A8" t="s">
        <v>3</v>
      </c>
      <c r="B8" t="s">
        <v>5</v>
      </c>
      <c r="C8">
        <v>60335</v>
      </c>
      <c r="D8">
        <v>60335.010316076899</v>
      </c>
      <c r="E8">
        <f>D8-C8</f>
        <v>1.0316076899471227E-2</v>
      </c>
      <c r="F8">
        <f>(E8/C8)*100</f>
        <v>1.7097997678745715E-5</v>
      </c>
      <c r="G8">
        <v>60335.010316076899</v>
      </c>
      <c r="H8">
        <f t="shared" ref="H8:H71" si="2">G8-C8</f>
        <v>1.0316076899471227E-2</v>
      </c>
      <c r="I8">
        <f>(H8/C8)*100</f>
        <v>1.7097997678745715E-5</v>
      </c>
      <c r="J8">
        <v>60335.011142047901</v>
      </c>
      <c r="K8">
        <f t="shared" ref="K8:K71" si="3">J8-C8</f>
        <v>1.1142047900648322E-2</v>
      </c>
      <c r="L8">
        <f>(K8/C8)*100</f>
        <v>1.8466972570893052E-5</v>
      </c>
      <c r="M8">
        <v>60334.357881409996</v>
      </c>
      <c r="N8">
        <f t="shared" ref="N8:N71" si="4">M8-C8</f>
        <v>-0.64211859000351978</v>
      </c>
      <c r="O8">
        <f>(N8/C8)*100</f>
        <v>-1.0642555564821742E-3</v>
      </c>
      <c r="P8">
        <v>60335.0593418313</v>
      </c>
      <c r="Q8">
        <f>P8-C8</f>
        <v>5.934183130011661E-2</v>
      </c>
      <c r="R8">
        <f>(Q8/C8)*100</f>
        <v>9.8353909505455553E-5</v>
      </c>
      <c r="S8">
        <v>60327.127899685802</v>
      </c>
      <c r="T8">
        <f>S8-C8</f>
        <v>-7.8721003141981782</v>
      </c>
      <c r="U8">
        <f>(T8/C8)*100</f>
        <v>-1.3047319655586604E-2</v>
      </c>
      <c r="V8">
        <v>60324.681503458203</v>
      </c>
      <c r="W8">
        <f>V8-C8</f>
        <v>-10.318496541796776</v>
      </c>
      <c r="X8">
        <f>(W8/C8)*100</f>
        <v>-1.7102008024855848E-2</v>
      </c>
      <c r="Y8">
        <v>60334.923778044802</v>
      </c>
      <c r="Z8">
        <f>Y8-C8</f>
        <v>-7.6221955197979696E-2</v>
      </c>
      <c r="AA8">
        <f>(Z8/C8)*100</f>
        <v>-1.2633124255901167E-4</v>
      </c>
    </row>
    <row r="9" spans="1:27" x14ac:dyDescent="0.35">
      <c r="A9" t="s">
        <v>3</v>
      </c>
      <c r="B9" t="s">
        <v>6</v>
      </c>
      <c r="C9">
        <v>1.3217757070923401E-3</v>
      </c>
      <c r="D9">
        <v>1.32177570721123E-3</v>
      </c>
      <c r="E9">
        <f t="shared" ref="E9:E72" si="5">D9-C9</f>
        <v>1.1888992394737397E-13</v>
      </c>
      <c r="F9">
        <f t="shared" ref="F9:F72" si="6">(E9/C9)*100</f>
        <v>8.9947124394432718E-9</v>
      </c>
      <c r="G9">
        <v>1.32177570721123E-3</v>
      </c>
      <c r="H9">
        <f t="shared" si="2"/>
        <v>1.1888992394737397E-13</v>
      </c>
      <c r="I9">
        <f t="shared" ref="I9:I72" si="7">(H9/C9)*100</f>
        <v>8.9947124394432718E-9</v>
      </c>
      <c r="J9">
        <v>1.3217757288268501E-3</v>
      </c>
      <c r="K9">
        <f t="shared" si="3"/>
        <v>2.1734510025073206E-11</v>
      </c>
      <c r="L9">
        <f t="shared" ref="L9:L72" si="8">(K9/C9)*100</f>
        <v>1.6443417675518543E-6</v>
      </c>
      <c r="M9">
        <v>1.3217538914838899E-3</v>
      </c>
      <c r="N9">
        <f t="shared" si="4"/>
        <v>-2.1815608450140647E-8</v>
      </c>
      <c r="O9">
        <f t="shared" ref="O9:O72" si="9">(N9/C9)*100</f>
        <v>-1.6504773338686118E-3</v>
      </c>
      <c r="P9">
        <v>1.3217771979088201E-3</v>
      </c>
      <c r="Q9">
        <f t="shared" ref="Q9:Q72" si="10">P9-C9</f>
        <v>1.4908164800309792E-9</v>
      </c>
      <c r="R9">
        <f t="shared" ref="R9:R72" si="11">(Q9/C9)*100</f>
        <v>1.1278891509592784E-4</v>
      </c>
      <c r="S9">
        <v>1.3215810450746799E-3</v>
      </c>
      <c r="T9">
        <f t="shared" ref="T9:T72" si="12">S9-C9</f>
        <v>-1.9466201766011118E-7</v>
      </c>
      <c r="U9">
        <f t="shared" ref="U9:U72" si="13">(T9/C9)*100</f>
        <v>-1.4727310890614817E-2</v>
      </c>
      <c r="V9">
        <v>1.3213995727659399E-3</v>
      </c>
      <c r="W9">
        <f t="shared" ref="W9:W72" si="14">V9-C9</f>
        <v>-3.7613432640011199E-7</v>
      </c>
      <c r="X9">
        <f t="shared" ref="X9:X72" si="15">(W9/C9)*100</f>
        <v>-2.8456743786548878E-2</v>
      </c>
      <c r="Y9">
        <v>1.32177301694771E-3</v>
      </c>
      <c r="Z9">
        <f t="shared" ref="Z9:Z72" si="16">Y9-C9</f>
        <v>-2.6901446300610365E-9</v>
      </c>
      <c r="AA9">
        <f t="shared" ref="AA9:AA72" si="17">(Z9/C9)*100</f>
        <v>-2.0352504707314172E-4</v>
      </c>
    </row>
    <row r="10" spans="1:27" x14ac:dyDescent="0.35">
      <c r="A10" t="s">
        <v>3</v>
      </c>
      <c r="B10" t="s">
        <v>7</v>
      </c>
      <c r="C10">
        <v>74468.021127025102</v>
      </c>
      <c r="D10">
        <v>74468.021088677793</v>
      </c>
      <c r="E10">
        <f t="shared" si="5"/>
        <v>-3.8347308873198926E-5</v>
      </c>
      <c r="F10">
        <f t="shared" si="6"/>
        <v>-5.1495001871726045E-8</v>
      </c>
      <c r="G10">
        <v>74468.021088677793</v>
      </c>
      <c r="H10">
        <f t="shared" si="2"/>
        <v>-3.8347308873198926E-5</v>
      </c>
      <c r="I10">
        <f t="shared" si="7"/>
        <v>-5.1495001871726045E-8</v>
      </c>
      <c r="J10">
        <v>74468.022246958295</v>
      </c>
      <c r="K10">
        <f t="shared" si="3"/>
        <v>1.1199331929674372E-3</v>
      </c>
      <c r="L10">
        <f t="shared" si="8"/>
        <v>1.503911579786835E-6</v>
      </c>
      <c r="M10">
        <v>74466.623229613004</v>
      </c>
      <c r="N10">
        <f t="shared" si="4"/>
        <v>-1.3978974120982457</v>
      </c>
      <c r="O10">
        <f t="shared" si="9"/>
        <v>-1.8771781375978263E-3</v>
      </c>
      <c r="P10">
        <v>74468.101440256694</v>
      </c>
      <c r="Q10">
        <f t="shared" si="10"/>
        <v>8.0313231592299417E-2</v>
      </c>
      <c r="R10">
        <f t="shared" si="11"/>
        <v>1.078492893685247E-4</v>
      </c>
      <c r="S10">
        <v>74471.485715007002</v>
      </c>
      <c r="T10">
        <f t="shared" si="12"/>
        <v>3.4645879818999674</v>
      </c>
      <c r="U10">
        <f t="shared" si="13"/>
        <v>4.6524507157108246E-3</v>
      </c>
      <c r="V10">
        <v>74446.479626914093</v>
      </c>
      <c r="W10">
        <f t="shared" si="14"/>
        <v>-21.541500111008645</v>
      </c>
      <c r="X10">
        <f t="shared" si="15"/>
        <v>-2.892718214475427E-2</v>
      </c>
      <c r="Y10">
        <v>74467.653132484804</v>
      </c>
      <c r="Z10">
        <f t="shared" si="16"/>
        <v>-0.36799454029824119</v>
      </c>
      <c r="AA10">
        <f t="shared" si="17"/>
        <v>-4.9416452153405309E-4</v>
      </c>
    </row>
    <row r="11" spans="1:27" x14ac:dyDescent="0.35">
      <c r="A11" t="s">
        <v>3</v>
      </c>
      <c r="B11" t="s">
        <v>8</v>
      </c>
      <c r="C11">
        <v>321129.27364222897</v>
      </c>
      <c r="D11">
        <v>321129.27365936799</v>
      </c>
      <c r="E11">
        <f t="shared" si="5"/>
        <v>1.7139012925326824E-5</v>
      </c>
      <c r="F11">
        <f t="shared" si="6"/>
        <v>5.3371069946184501E-9</v>
      </c>
      <c r="G11">
        <v>321129.27365936799</v>
      </c>
      <c r="H11">
        <f t="shared" si="2"/>
        <v>1.7139012925326824E-5</v>
      </c>
      <c r="I11">
        <f t="shared" si="7"/>
        <v>5.3371069946184501E-9</v>
      </c>
      <c r="J11">
        <v>321129.279432357</v>
      </c>
      <c r="K11">
        <f t="shared" si="3"/>
        <v>5.7901280233636498E-3</v>
      </c>
      <c r="L11">
        <f t="shared" si="8"/>
        <v>1.8030520723608796E-6</v>
      </c>
      <c r="M11">
        <v>321124.55324864603</v>
      </c>
      <c r="N11">
        <f t="shared" si="4"/>
        <v>-4.7203935829456896</v>
      </c>
      <c r="O11">
        <f t="shared" si="9"/>
        <v>-1.4699356210685088E-3</v>
      </c>
      <c r="P11">
        <v>321129.57487037499</v>
      </c>
      <c r="Q11">
        <f t="shared" si="10"/>
        <v>0.30122814601054415</v>
      </c>
      <c r="R11">
        <f t="shared" si="11"/>
        <v>9.3802767525374617E-5</v>
      </c>
      <c r="S11">
        <v>321078.94978559099</v>
      </c>
      <c r="T11">
        <f t="shared" si="12"/>
        <v>-50.323856637987774</v>
      </c>
      <c r="U11">
        <f t="shared" si="13"/>
        <v>-1.5670902894406858E-2</v>
      </c>
      <c r="V11">
        <v>321060.51841175102</v>
      </c>
      <c r="W11">
        <f t="shared" si="14"/>
        <v>-68.755230477952864</v>
      </c>
      <c r="X11">
        <f t="shared" si="15"/>
        <v>-2.1410452463001942E-2</v>
      </c>
      <c r="Y11">
        <v>321128.63814553001</v>
      </c>
      <c r="Z11">
        <f t="shared" si="16"/>
        <v>-0.63549669896019623</v>
      </c>
      <c r="AA11">
        <f t="shared" si="17"/>
        <v>-1.9789435318444523E-4</v>
      </c>
    </row>
    <row r="12" spans="1:27" x14ac:dyDescent="0.35">
      <c r="A12" t="s">
        <v>3</v>
      </c>
      <c r="B12" t="s">
        <v>9</v>
      </c>
      <c r="C12">
        <v>6.91040596833225E-3</v>
      </c>
      <c r="D12">
        <v>6.9104059688277503E-3</v>
      </c>
      <c r="E12">
        <f t="shared" si="5"/>
        <v>4.9550034214584926E-13</v>
      </c>
      <c r="F12">
        <f t="shared" si="6"/>
        <v>7.1703506916458737E-9</v>
      </c>
      <c r="G12">
        <v>6.9104059688277503E-3</v>
      </c>
      <c r="H12">
        <f t="shared" si="2"/>
        <v>4.9550034214584926E-13</v>
      </c>
      <c r="I12">
        <f t="shared" si="7"/>
        <v>7.1703506916458737E-9</v>
      </c>
      <c r="J12">
        <v>6.9104060845002297E-3</v>
      </c>
      <c r="K12">
        <f t="shared" si="3"/>
        <v>1.1616797974955961E-10</v>
      </c>
      <c r="L12">
        <f t="shared" si="8"/>
        <v>1.6810586857257457E-6</v>
      </c>
      <c r="M12">
        <v>6.91030592289954E-3</v>
      </c>
      <c r="N12">
        <f t="shared" si="4"/>
        <v>-1.000454327099512E-7</v>
      </c>
      <c r="O12">
        <f t="shared" si="9"/>
        <v>-1.4477504385186802E-3</v>
      </c>
      <c r="P12">
        <v>6.9104147773468398E-3</v>
      </c>
      <c r="Q12">
        <f t="shared" si="10"/>
        <v>8.8090145898209182E-9</v>
      </c>
      <c r="R12">
        <f t="shared" si="11"/>
        <v>1.2747463217341017E-4</v>
      </c>
      <c r="S12">
        <v>6.9093425977012598E-3</v>
      </c>
      <c r="T12">
        <f t="shared" si="12"/>
        <v>-1.0633706309902402E-6</v>
      </c>
      <c r="U12">
        <f t="shared" si="13"/>
        <v>-1.5387961805185708E-2</v>
      </c>
      <c r="V12">
        <v>6.90840035144848E-3</v>
      </c>
      <c r="W12">
        <f t="shared" si="14"/>
        <v>-2.0056168837699964E-6</v>
      </c>
      <c r="X12">
        <f t="shared" si="15"/>
        <v>-2.902314123021096E-2</v>
      </c>
      <c r="Y12">
        <v>6.9103917153613501E-3</v>
      </c>
      <c r="Z12">
        <f t="shared" si="16"/>
        <v>-1.4252970899873707E-8</v>
      </c>
      <c r="AA12">
        <f t="shared" si="17"/>
        <v>-2.0625374204047675E-4</v>
      </c>
    </row>
    <row r="13" spans="1:27" x14ac:dyDescent="0.35">
      <c r="A13" t="s">
        <v>3</v>
      </c>
      <c r="B13" t="s">
        <v>48</v>
      </c>
      <c r="C13">
        <v>13061.2344145564</v>
      </c>
      <c r="D13">
        <v>13061.234415814401</v>
      </c>
      <c r="E13">
        <f t="shared" si="5"/>
        <v>1.2580003385664895E-6</v>
      </c>
      <c r="F13">
        <f t="shared" si="6"/>
        <v>9.6315577734711013E-9</v>
      </c>
      <c r="G13">
        <v>13061.234415814401</v>
      </c>
      <c r="H13">
        <f t="shared" si="2"/>
        <v>1.2580003385664895E-6</v>
      </c>
      <c r="I13">
        <f t="shared" si="7"/>
        <v>9.6315577734711013E-9</v>
      </c>
      <c r="J13">
        <v>13061.234588319299</v>
      </c>
      <c r="K13">
        <f t="shared" si="3"/>
        <v>1.7376289906678721E-4</v>
      </c>
      <c r="L13">
        <f t="shared" si="8"/>
        <v>1.3303711850782883E-6</v>
      </c>
      <c r="M13">
        <v>13061.0385600593</v>
      </c>
      <c r="N13">
        <f t="shared" si="4"/>
        <v>-0.19585449710029934</v>
      </c>
      <c r="O13">
        <f t="shared" si="9"/>
        <v>-1.4995098539998997E-3</v>
      </c>
      <c r="P13">
        <v>13061.248356026699</v>
      </c>
      <c r="Q13">
        <f t="shared" si="10"/>
        <v>1.3941470298959757E-2</v>
      </c>
      <c r="R13">
        <f t="shared" si="11"/>
        <v>1.067393008690079E-4</v>
      </c>
      <c r="S13">
        <v>13055.3608829243</v>
      </c>
      <c r="T13">
        <f t="shared" si="12"/>
        <v>-5.8735316320999118</v>
      </c>
      <c r="U13">
        <f t="shared" si="13"/>
        <v>-4.4969192387773214E-2</v>
      </c>
      <c r="V13">
        <v>13058.907932828501</v>
      </c>
      <c r="W13">
        <f t="shared" si="14"/>
        <v>-2.3264817278995906</v>
      </c>
      <c r="X13">
        <f t="shared" si="15"/>
        <v>-1.7812112194439969E-2</v>
      </c>
      <c r="Y13">
        <v>13061.217530579701</v>
      </c>
      <c r="Z13">
        <f t="shared" si="16"/>
        <v>-1.6883976699318737E-2</v>
      </c>
      <c r="AA13">
        <f t="shared" si="17"/>
        <v>-1.2926784837811341E-4</v>
      </c>
    </row>
    <row r="14" spans="1:27" x14ac:dyDescent="0.35">
      <c r="A14" t="s">
        <v>3</v>
      </c>
      <c r="B14" t="s">
        <v>11</v>
      </c>
      <c r="C14">
        <v>6.8809730416974097E-3</v>
      </c>
      <c r="D14">
        <v>6.8809730421907998E-3</v>
      </c>
      <c r="E14">
        <f t="shared" si="5"/>
        <v>4.9339005103732347E-13</v>
      </c>
      <c r="F14">
        <f t="shared" si="6"/>
        <v>7.1703529144420721E-9</v>
      </c>
      <c r="G14">
        <v>6.8809730421907998E-3</v>
      </c>
      <c r="H14">
        <f t="shared" si="2"/>
        <v>4.9339005103732347E-13</v>
      </c>
      <c r="I14">
        <f t="shared" si="7"/>
        <v>7.1703529144420721E-9</v>
      </c>
      <c r="J14">
        <v>6.8809731573703601E-3</v>
      </c>
      <c r="K14">
        <f t="shared" si="3"/>
        <v>1.1567295038483749E-10</v>
      </c>
      <c r="L14">
        <f t="shared" si="8"/>
        <v>1.681055131067671E-6</v>
      </c>
      <c r="M14">
        <v>6.8808734223368296E-3</v>
      </c>
      <c r="N14">
        <f t="shared" si="4"/>
        <v>-9.9619360580116556E-8</v>
      </c>
      <c r="O14">
        <f t="shared" si="9"/>
        <v>-1.4477510662582438E-3</v>
      </c>
      <c r="P14">
        <v>6.8809818131321801E-3</v>
      </c>
      <c r="Q14">
        <f t="shared" si="10"/>
        <v>8.7714347703563011E-9</v>
      </c>
      <c r="R14">
        <f t="shared" si="11"/>
        <v>1.2747375577847853E-4</v>
      </c>
      <c r="S14">
        <v>6.8799141686395797E-3</v>
      </c>
      <c r="T14">
        <f t="shared" si="12"/>
        <v>-1.0588730578299857E-6</v>
      </c>
      <c r="U14">
        <f t="shared" si="13"/>
        <v>-1.5388420379115178E-2</v>
      </c>
      <c r="V14">
        <v>6.8789759866092603E-3</v>
      </c>
      <c r="W14">
        <f t="shared" si="14"/>
        <v>-1.9970550881494298E-6</v>
      </c>
      <c r="X14">
        <f t="shared" si="15"/>
        <v>-2.9022858773717752E-2</v>
      </c>
      <c r="Y14">
        <v>6.8809588494978501E-3</v>
      </c>
      <c r="Z14">
        <f t="shared" si="16"/>
        <v>-1.4192199559656671E-8</v>
      </c>
      <c r="AA14">
        <f t="shared" si="17"/>
        <v>-2.0625279991150374E-4</v>
      </c>
    </row>
    <row r="15" spans="1:27" x14ac:dyDescent="0.35">
      <c r="A15" t="s">
        <v>3</v>
      </c>
      <c r="B15" t="s">
        <v>13</v>
      </c>
      <c r="C15">
        <v>0.494922071065659</v>
      </c>
      <c r="D15">
        <v>0.49492207105700597</v>
      </c>
      <c r="E15">
        <f t="shared" si="5"/>
        <v>-8.6530227427772388E-12</v>
      </c>
      <c r="F15">
        <f t="shared" si="6"/>
        <v>-1.7483606508284581E-9</v>
      </c>
      <c r="G15">
        <v>0.49492207105700597</v>
      </c>
      <c r="H15">
        <f t="shared" si="2"/>
        <v>-8.6530227427772388E-12</v>
      </c>
      <c r="I15">
        <f t="shared" si="7"/>
        <v>-1.7483606508284581E-9</v>
      </c>
      <c r="J15">
        <v>0.49492207397799698</v>
      </c>
      <c r="K15">
        <f t="shared" si="3"/>
        <v>2.9123379818862816E-9</v>
      </c>
      <c r="L15">
        <f t="shared" si="8"/>
        <v>5.8844374743997129E-7</v>
      </c>
      <c r="M15">
        <v>0.49491379717268602</v>
      </c>
      <c r="N15">
        <f t="shared" si="4"/>
        <v>-8.2738929729764266E-6</v>
      </c>
      <c r="O15">
        <f t="shared" si="9"/>
        <v>-1.6717567182165064E-3</v>
      </c>
      <c r="P15">
        <v>0.494922441751938</v>
      </c>
      <c r="Q15">
        <f t="shared" si="10"/>
        <v>3.7068627900538331E-7</v>
      </c>
      <c r="R15">
        <f t="shared" si="11"/>
        <v>7.4897908312560608E-5</v>
      </c>
      <c r="S15">
        <v>0.49487358720111302</v>
      </c>
      <c r="T15">
        <f t="shared" si="12"/>
        <v>-4.8483864545978417E-5</v>
      </c>
      <c r="U15">
        <f t="shared" si="13"/>
        <v>-9.7962623573411602E-3</v>
      </c>
      <c r="V15">
        <v>0.49476716285414302</v>
      </c>
      <c r="W15">
        <f t="shared" si="14"/>
        <v>-1.5490821151598055E-4</v>
      </c>
      <c r="X15">
        <f t="shared" si="15"/>
        <v>-3.1299515736373296E-2</v>
      </c>
      <c r="Y15">
        <v>0.49492115009735399</v>
      </c>
      <c r="Z15">
        <f t="shared" si="16"/>
        <v>-9.2096830500709714E-7</v>
      </c>
      <c r="AA15">
        <f t="shared" si="17"/>
        <v>-1.8608349856454807E-4</v>
      </c>
    </row>
    <row r="16" spans="1:27" x14ac:dyDescent="0.35">
      <c r="A16" t="s">
        <v>3</v>
      </c>
      <c r="B16" t="s">
        <v>49</v>
      </c>
      <c r="C16">
        <v>4322.0758799181804</v>
      </c>
      <c r="D16">
        <v>4322.07588014045</v>
      </c>
      <c r="E16">
        <f t="shared" si="5"/>
        <v>2.2226959117688239E-7</v>
      </c>
      <c r="F16">
        <f t="shared" si="6"/>
        <v>5.1426582353544914E-9</v>
      </c>
      <c r="G16">
        <v>4322.07588014045</v>
      </c>
      <c r="H16">
        <f t="shared" si="2"/>
        <v>2.2226959117688239E-7</v>
      </c>
      <c r="I16">
        <f t="shared" si="7"/>
        <v>5.1426582353544914E-9</v>
      </c>
      <c r="J16">
        <v>4322.0759081801898</v>
      </c>
      <c r="K16">
        <f t="shared" si="3"/>
        <v>2.8262009436730295E-5</v>
      </c>
      <c r="L16">
        <f t="shared" si="8"/>
        <v>6.5389896480173114E-7</v>
      </c>
      <c r="M16">
        <v>4322.0393765565104</v>
      </c>
      <c r="N16">
        <f t="shared" si="4"/>
        <v>-3.6503361669929291E-2</v>
      </c>
      <c r="O16">
        <f t="shared" si="9"/>
        <v>-8.4457938000432155E-4</v>
      </c>
      <c r="P16">
        <v>4322.0783163853503</v>
      </c>
      <c r="Q16">
        <f t="shared" si="10"/>
        <v>2.4364671699004248E-3</v>
      </c>
      <c r="R16">
        <f t="shared" si="11"/>
        <v>5.6372614400896372E-5</v>
      </c>
      <c r="S16">
        <v>4321.6750266887002</v>
      </c>
      <c r="T16">
        <f t="shared" si="12"/>
        <v>-0.40085322948016255</v>
      </c>
      <c r="U16">
        <f t="shared" si="13"/>
        <v>-9.2745532613775147E-3</v>
      </c>
      <c r="V16">
        <v>4321.4715387853703</v>
      </c>
      <c r="W16">
        <f t="shared" si="14"/>
        <v>-0.6043411328100774</v>
      </c>
      <c r="X16">
        <f t="shared" si="15"/>
        <v>-1.3982659018506587E-2</v>
      </c>
      <c r="Y16">
        <v>4322.0716669186404</v>
      </c>
      <c r="Z16">
        <f t="shared" si="16"/>
        <v>-4.212999539959128E-3</v>
      </c>
      <c r="AA16">
        <f t="shared" si="17"/>
        <v>-9.7476297432308925E-5</v>
      </c>
    </row>
    <row r="17" spans="1:27" x14ac:dyDescent="0.35">
      <c r="A17" t="s">
        <v>3</v>
      </c>
      <c r="B17" t="s">
        <v>14</v>
      </c>
      <c r="C17">
        <v>15620.1116516005</v>
      </c>
      <c r="D17">
        <v>15620.1116530535</v>
      </c>
      <c r="E17">
        <f t="shared" si="5"/>
        <v>1.4529996406054124E-6</v>
      </c>
      <c r="F17">
        <f t="shared" si="6"/>
        <v>9.3021079043089435E-9</v>
      </c>
      <c r="G17">
        <v>15620.1116530535</v>
      </c>
      <c r="H17">
        <f t="shared" si="2"/>
        <v>1.4529996406054124E-6</v>
      </c>
      <c r="I17">
        <f t="shared" si="7"/>
        <v>9.3021079043089435E-9</v>
      </c>
      <c r="J17">
        <v>15620.111795159901</v>
      </c>
      <c r="K17">
        <f t="shared" si="3"/>
        <v>1.4355940038512927E-4</v>
      </c>
      <c r="L17">
        <f t="shared" si="8"/>
        <v>9.1906769674350947E-7</v>
      </c>
      <c r="M17">
        <v>15619.945005920001</v>
      </c>
      <c r="N17">
        <f t="shared" si="4"/>
        <v>-0.16664568049964146</v>
      </c>
      <c r="O17">
        <f t="shared" si="9"/>
        <v>-1.066866128851046E-3</v>
      </c>
      <c r="P17">
        <v>15620.127496096</v>
      </c>
      <c r="Q17">
        <f t="shared" si="10"/>
        <v>1.5844495499550248E-2</v>
      </c>
      <c r="R17">
        <f t="shared" si="11"/>
        <v>1.0143650604396773E-4</v>
      </c>
      <c r="S17">
        <v>15617.128525848801</v>
      </c>
      <c r="T17">
        <f t="shared" si="12"/>
        <v>-2.9831257516998448</v>
      </c>
      <c r="U17">
        <f t="shared" si="13"/>
        <v>-1.9097979695901737E-2</v>
      </c>
      <c r="V17">
        <v>15617.2630732499</v>
      </c>
      <c r="W17">
        <f t="shared" si="14"/>
        <v>-2.8485783506002917</v>
      </c>
      <c r="X17">
        <f t="shared" si="15"/>
        <v>-1.8236606844666277E-2</v>
      </c>
      <c r="Y17">
        <v>15620.0934871555</v>
      </c>
      <c r="Z17">
        <f t="shared" si="16"/>
        <v>-1.8164445000365959E-2</v>
      </c>
      <c r="AA17">
        <f t="shared" si="17"/>
        <v>-1.162888294623986E-4</v>
      </c>
    </row>
    <row r="18" spans="1:27" x14ac:dyDescent="0.35">
      <c r="A18" t="s">
        <v>3</v>
      </c>
      <c r="B18" t="s">
        <v>15</v>
      </c>
      <c r="C18">
        <v>4940.3244267419504</v>
      </c>
      <c r="D18">
        <v>4940.3244273136497</v>
      </c>
      <c r="E18">
        <f t="shared" si="5"/>
        <v>5.7169927458744496E-7</v>
      </c>
      <c r="F18">
        <f t="shared" si="6"/>
        <v>1.1572099829979581E-8</v>
      </c>
      <c r="G18">
        <v>4940.3244273136497</v>
      </c>
      <c r="H18">
        <f t="shared" si="2"/>
        <v>5.7169927458744496E-7</v>
      </c>
      <c r="I18">
        <f t="shared" si="7"/>
        <v>1.1572099829979581E-8</v>
      </c>
      <c r="J18">
        <v>4940.3244952773002</v>
      </c>
      <c r="K18">
        <f t="shared" si="3"/>
        <v>6.8535349782905541E-5</v>
      </c>
      <c r="L18">
        <f t="shared" si="8"/>
        <v>1.3872641523686997E-6</v>
      </c>
      <c r="M18">
        <v>4940.26043650055</v>
      </c>
      <c r="N18">
        <f t="shared" si="4"/>
        <v>-6.3990241400460945E-2</v>
      </c>
      <c r="O18">
        <f t="shared" si="9"/>
        <v>-1.295263951777784E-3</v>
      </c>
      <c r="P18">
        <v>4940.3293336503302</v>
      </c>
      <c r="Q18">
        <f t="shared" si="10"/>
        <v>4.9069083797803614E-3</v>
      </c>
      <c r="R18">
        <f t="shared" si="11"/>
        <v>9.9323606223496015E-5</v>
      </c>
      <c r="S18">
        <v>4939.6978342108896</v>
      </c>
      <c r="T18">
        <f t="shared" si="12"/>
        <v>-0.62659253106085089</v>
      </c>
      <c r="U18">
        <f t="shared" si="13"/>
        <v>-1.2683226382241394E-2</v>
      </c>
      <c r="V18">
        <v>4939.2022254977601</v>
      </c>
      <c r="W18">
        <f t="shared" si="14"/>
        <v>-1.1222012441903644</v>
      </c>
      <c r="X18">
        <f t="shared" si="15"/>
        <v>-2.2715132595663049E-2</v>
      </c>
      <c r="Y18">
        <v>4940.3163260930696</v>
      </c>
      <c r="Z18">
        <f t="shared" si="16"/>
        <v>-8.100648880827066E-3</v>
      </c>
      <c r="AA18">
        <f t="shared" si="17"/>
        <v>-1.639699781046422E-4</v>
      </c>
    </row>
    <row r="19" spans="1:27" x14ac:dyDescent="0.35">
      <c r="A19" t="s">
        <v>3</v>
      </c>
      <c r="B19" t="s">
        <v>16</v>
      </c>
      <c r="C19">
        <v>0.16667660185241001</v>
      </c>
      <c r="D19">
        <v>0.16667660187368899</v>
      </c>
      <c r="E19">
        <f t="shared" si="5"/>
        <v>2.12789785791756E-11</v>
      </c>
      <c r="F19">
        <f t="shared" si="6"/>
        <v>1.2766626114694767E-8</v>
      </c>
      <c r="G19">
        <v>0.16667660187368899</v>
      </c>
      <c r="H19">
        <f t="shared" si="2"/>
        <v>2.12789785791756E-11</v>
      </c>
      <c r="I19">
        <f t="shared" si="7"/>
        <v>1.2766626114694767E-8</v>
      </c>
      <c r="J19">
        <v>0.166676604437235</v>
      </c>
      <c r="K19">
        <f t="shared" si="3"/>
        <v>2.5848249929349976E-9</v>
      </c>
      <c r="L19">
        <f t="shared" si="8"/>
        <v>1.5508025506926442E-6</v>
      </c>
      <c r="M19">
        <v>0.16667395803145299</v>
      </c>
      <c r="N19">
        <f t="shared" si="4"/>
        <v>-2.6438209570212035E-6</v>
      </c>
      <c r="O19">
        <f t="shared" si="9"/>
        <v>-1.5861980191810442E-3</v>
      </c>
      <c r="P19">
        <v>0.16667678691641799</v>
      </c>
      <c r="Q19">
        <f t="shared" si="10"/>
        <v>1.8506400797924094E-7</v>
      </c>
      <c r="R19">
        <f t="shared" si="11"/>
        <v>1.1103178605903709E-4</v>
      </c>
      <c r="S19">
        <v>0.16665385434045099</v>
      </c>
      <c r="T19">
        <f t="shared" si="12"/>
        <v>-2.2747511959020361E-5</v>
      </c>
      <c r="U19">
        <f t="shared" si="13"/>
        <v>-1.3647693621185647E-2</v>
      </c>
      <c r="V19">
        <v>0.16663250012636799</v>
      </c>
      <c r="W19">
        <f t="shared" si="14"/>
        <v>-4.4101726042022893E-5</v>
      </c>
      <c r="X19">
        <f t="shared" si="15"/>
        <v>-2.6459458347413634E-2</v>
      </c>
      <c r="Y19">
        <v>0.16667628775559601</v>
      </c>
      <c r="Z19">
        <f t="shared" si="16"/>
        <v>-3.1409681400251799E-7</v>
      </c>
      <c r="AA19">
        <f t="shared" si="17"/>
        <v>-1.8844685487447524E-4</v>
      </c>
    </row>
    <row r="20" spans="1:27" x14ac:dyDescent="0.35">
      <c r="A20" t="s">
        <v>3</v>
      </c>
      <c r="B20" t="s">
        <v>17</v>
      </c>
      <c r="C20">
        <v>3579.99812765549</v>
      </c>
      <c r="D20">
        <v>3579.9981287005498</v>
      </c>
      <c r="E20">
        <f t="shared" si="5"/>
        <v>1.0450598892930429E-6</v>
      </c>
      <c r="F20">
        <f t="shared" si="6"/>
        <v>2.9191632286619203E-8</v>
      </c>
      <c r="G20">
        <v>3579.9981287005498</v>
      </c>
      <c r="H20">
        <f t="shared" si="2"/>
        <v>1.0450598892930429E-6</v>
      </c>
      <c r="I20">
        <f t="shared" si="7"/>
        <v>2.9191632286619203E-8</v>
      </c>
      <c r="J20">
        <v>3579.9981623724202</v>
      </c>
      <c r="K20">
        <f t="shared" si="3"/>
        <v>3.4716930258582579E-5</v>
      </c>
      <c r="L20">
        <f t="shared" si="8"/>
        <v>9.697471624466574E-7</v>
      </c>
      <c r="M20">
        <v>3579.9029786167998</v>
      </c>
      <c r="N20">
        <f t="shared" si="4"/>
        <v>-9.5149038690124144E-2</v>
      </c>
      <c r="O20">
        <f t="shared" si="9"/>
        <v>-2.6577957668496447E-3</v>
      </c>
      <c r="P20">
        <v>3580.001396653</v>
      </c>
      <c r="Q20">
        <f t="shared" si="10"/>
        <v>3.2689975100765878E-3</v>
      </c>
      <c r="R20">
        <f t="shared" si="11"/>
        <v>9.1312827367801612E-5</v>
      </c>
      <c r="S20">
        <v>3579.6780823352101</v>
      </c>
      <c r="T20">
        <f t="shared" si="12"/>
        <v>-0.32004532027985988</v>
      </c>
      <c r="U20">
        <f t="shared" si="13"/>
        <v>-8.9398180911746689E-3</v>
      </c>
      <c r="V20">
        <v>3579.3350010279601</v>
      </c>
      <c r="W20">
        <f t="shared" si="14"/>
        <v>-0.66312662752989127</v>
      </c>
      <c r="X20">
        <f t="shared" si="15"/>
        <v>-1.8523099842070789E-2</v>
      </c>
      <c r="Y20">
        <v>3579.9931291790499</v>
      </c>
      <c r="Z20">
        <f t="shared" si="16"/>
        <v>-4.998476440050581E-3</v>
      </c>
      <c r="AA20">
        <f t="shared" si="17"/>
        <v>-1.3962231995143641E-4</v>
      </c>
    </row>
    <row r="21" spans="1:27" x14ac:dyDescent="0.35">
      <c r="A21" t="s">
        <v>3</v>
      </c>
      <c r="B21" t="s">
        <v>18</v>
      </c>
      <c r="C21">
        <v>4.1269012523101202E-2</v>
      </c>
      <c r="D21">
        <v>4.1269012527391402E-2</v>
      </c>
      <c r="E21">
        <f t="shared" si="5"/>
        <v>4.2902001395894729E-12</v>
      </c>
      <c r="F21">
        <f t="shared" si="6"/>
        <v>1.0395693711323824E-8</v>
      </c>
      <c r="G21">
        <v>4.1269012527391402E-2</v>
      </c>
      <c r="H21">
        <f t="shared" si="2"/>
        <v>4.2902001395894729E-12</v>
      </c>
      <c r="I21">
        <f t="shared" si="7"/>
        <v>1.0395693711323824E-8</v>
      </c>
      <c r="J21">
        <v>4.1269013157303601E-2</v>
      </c>
      <c r="K21">
        <f t="shared" si="3"/>
        <v>6.3420239893030583E-10</v>
      </c>
      <c r="L21">
        <f t="shared" si="8"/>
        <v>1.5367520571889083E-6</v>
      </c>
      <c r="M21">
        <v>4.1268401244425601E-2</v>
      </c>
      <c r="N21">
        <f t="shared" si="4"/>
        <v>-6.1127867560101246E-7</v>
      </c>
      <c r="O21">
        <f t="shared" si="9"/>
        <v>-1.4812049967486774E-3</v>
      </c>
      <c r="P21">
        <v>4.1269058025265197E-2</v>
      </c>
      <c r="Q21">
        <f t="shared" si="10"/>
        <v>4.5502163995014833E-8</v>
      </c>
      <c r="R21">
        <f t="shared" si="11"/>
        <v>1.1025745762524371E-4</v>
      </c>
      <c r="S21">
        <v>4.1263107884667298E-2</v>
      </c>
      <c r="T21">
        <f t="shared" si="12"/>
        <v>-5.9046384339039859E-6</v>
      </c>
      <c r="U21">
        <f t="shared" si="13"/>
        <v>-1.430768044328354E-2</v>
      </c>
      <c r="V21">
        <v>4.1257262912238198E-2</v>
      </c>
      <c r="W21">
        <f t="shared" si="14"/>
        <v>-1.1749610863004412E-5</v>
      </c>
      <c r="X21">
        <f t="shared" si="15"/>
        <v>-2.8470782663935362E-2</v>
      </c>
      <c r="Y21">
        <v>4.1268933819305097E-2</v>
      </c>
      <c r="Z21">
        <f t="shared" si="16"/>
        <v>-7.870379610530609E-8</v>
      </c>
      <c r="AA21">
        <f t="shared" si="17"/>
        <v>-1.9070918176501066E-4</v>
      </c>
    </row>
    <row r="22" spans="1:27" x14ac:dyDescent="0.35">
      <c r="A22" t="s">
        <v>3</v>
      </c>
      <c r="B22" t="s">
        <v>19</v>
      </c>
      <c r="C22">
        <v>26969.447185280402</v>
      </c>
      <c r="D22">
        <v>26969.447187247901</v>
      </c>
      <c r="E22">
        <f t="shared" si="5"/>
        <v>1.9674989744089544E-6</v>
      </c>
      <c r="F22">
        <f t="shared" si="6"/>
        <v>7.2952884828977574E-9</v>
      </c>
      <c r="G22">
        <v>26969.447187247901</v>
      </c>
      <c r="H22">
        <f t="shared" si="2"/>
        <v>1.9674989744089544E-6</v>
      </c>
      <c r="I22">
        <f t="shared" si="7"/>
        <v>7.2952884828977574E-9</v>
      </c>
      <c r="J22">
        <v>26969.4475956563</v>
      </c>
      <c r="K22">
        <f t="shared" si="3"/>
        <v>4.103758983546868E-4</v>
      </c>
      <c r="L22">
        <f t="shared" si="8"/>
        <v>1.5216325923753637E-6</v>
      </c>
      <c r="M22">
        <v>26968.9590282358</v>
      </c>
      <c r="N22">
        <f t="shared" si="4"/>
        <v>-0.48815704460139386</v>
      </c>
      <c r="O22">
        <f t="shared" si="9"/>
        <v>-1.8100372664213308E-3</v>
      </c>
      <c r="P22">
        <v>26969.474962375101</v>
      </c>
      <c r="Q22">
        <f t="shared" si="10"/>
        <v>2.7777094699558802E-2</v>
      </c>
      <c r="R22">
        <f t="shared" si="11"/>
        <v>1.0299467582234761E-4</v>
      </c>
      <c r="S22">
        <v>26964.258674236298</v>
      </c>
      <c r="T22">
        <f t="shared" si="12"/>
        <v>-5.1885110441035067</v>
      </c>
      <c r="U22">
        <f t="shared" si="13"/>
        <v>-1.9238477557431483E-2</v>
      </c>
      <c r="V22">
        <v>26921.022241872401</v>
      </c>
      <c r="W22">
        <f t="shared" si="14"/>
        <v>-48.424943408001127</v>
      </c>
      <c r="X22">
        <f t="shared" si="15"/>
        <v>-0.17955482392842992</v>
      </c>
      <c r="Y22">
        <v>26969.4023108248</v>
      </c>
      <c r="Z22">
        <f t="shared" si="16"/>
        <v>-4.4874455601529917E-2</v>
      </c>
      <c r="AA22">
        <f t="shared" si="17"/>
        <v>-1.6638997193098513E-4</v>
      </c>
    </row>
    <row r="23" spans="1:27" x14ac:dyDescent="0.35">
      <c r="A23" t="s">
        <v>3</v>
      </c>
      <c r="B23" t="s">
        <v>20</v>
      </c>
      <c r="C23">
        <v>5059.32596731383</v>
      </c>
      <c r="D23">
        <v>5059.32596764968</v>
      </c>
      <c r="E23">
        <f t="shared" si="5"/>
        <v>3.3585001801839098E-7</v>
      </c>
      <c r="F23">
        <f t="shared" si="6"/>
        <v>6.6382364012158187E-9</v>
      </c>
      <c r="G23">
        <v>5059.32596764968</v>
      </c>
      <c r="H23">
        <f t="shared" si="2"/>
        <v>3.3585001801839098E-7</v>
      </c>
      <c r="I23">
        <f t="shared" si="7"/>
        <v>6.6382364012158187E-9</v>
      </c>
      <c r="J23">
        <v>5059.3260365240003</v>
      </c>
      <c r="K23">
        <f t="shared" si="3"/>
        <v>6.9210170295264106E-5</v>
      </c>
      <c r="L23">
        <f t="shared" si="8"/>
        <v>1.367972151673994E-6</v>
      </c>
      <c r="M23">
        <v>5059.2327518515303</v>
      </c>
      <c r="N23">
        <f t="shared" si="4"/>
        <v>-9.3215462299667706E-2</v>
      </c>
      <c r="O23">
        <f t="shared" si="9"/>
        <v>-1.8424482411667773E-3</v>
      </c>
      <c r="P23">
        <v>5059.3315927189497</v>
      </c>
      <c r="Q23">
        <f t="shared" si="10"/>
        <v>5.6254051196447108E-3</v>
      </c>
      <c r="R23">
        <f t="shared" si="11"/>
        <v>1.1118882546782079E-4</v>
      </c>
      <c r="S23">
        <v>5058.5100985908703</v>
      </c>
      <c r="T23">
        <f t="shared" si="12"/>
        <v>-0.81586872295974899</v>
      </c>
      <c r="U23">
        <f t="shared" si="13"/>
        <v>-1.6126035923178947E-2</v>
      </c>
      <c r="V23">
        <v>5049.5222768541398</v>
      </c>
      <c r="W23">
        <f t="shared" si="14"/>
        <v>-9.8036904596901877</v>
      </c>
      <c r="X23">
        <f t="shared" si="15"/>
        <v>-0.19377463565359682</v>
      </c>
      <c r="Y23">
        <v>5059.3181764582396</v>
      </c>
      <c r="Z23">
        <f t="shared" si="16"/>
        <v>-7.7908555904286914E-3</v>
      </c>
      <c r="AA23">
        <f t="shared" si="17"/>
        <v>-1.5398999077667898E-4</v>
      </c>
    </row>
    <row r="24" spans="1:27" x14ac:dyDescent="0.35">
      <c r="A24" t="s">
        <v>3</v>
      </c>
      <c r="B24" t="s">
        <v>21</v>
      </c>
      <c r="C24">
        <v>4.7150002926062098E-2</v>
      </c>
      <c r="D24">
        <v>4.7150002929800497E-2</v>
      </c>
      <c r="E24">
        <f t="shared" si="5"/>
        <v>3.7383984796690584E-12</v>
      </c>
      <c r="F24">
        <f t="shared" si="6"/>
        <v>7.9287343534875241E-9</v>
      </c>
      <c r="G24">
        <v>4.7150002929800497E-2</v>
      </c>
      <c r="H24">
        <f t="shared" si="2"/>
        <v>3.7383984796690584E-12</v>
      </c>
      <c r="I24">
        <f t="shared" si="7"/>
        <v>7.9287343534875241E-9</v>
      </c>
      <c r="J24">
        <v>4.7150003585843002E-2</v>
      </c>
      <c r="K24">
        <f t="shared" si="3"/>
        <v>6.5978090352247776E-10</v>
      </c>
      <c r="L24">
        <f t="shared" si="8"/>
        <v>1.3993231443847586E-6</v>
      </c>
      <c r="M24">
        <v>4.7149318578660497E-2</v>
      </c>
      <c r="N24">
        <f t="shared" si="4"/>
        <v>-6.8434740160133734E-7</v>
      </c>
      <c r="O24">
        <f t="shared" si="9"/>
        <v>-1.4514260002793451E-3</v>
      </c>
      <c r="P24">
        <v>4.7150051325001399E-2</v>
      </c>
      <c r="Q24">
        <f t="shared" si="10"/>
        <v>4.8398939300753341E-8</v>
      </c>
      <c r="R24">
        <f t="shared" si="11"/>
        <v>1.0264885747016761E-4</v>
      </c>
      <c r="S24">
        <v>4.7133240503321502E-2</v>
      </c>
      <c r="T24">
        <f t="shared" si="12"/>
        <v>-1.6762422740596028E-5</v>
      </c>
      <c r="U24">
        <f t="shared" si="13"/>
        <v>-3.5551265536254345E-2</v>
      </c>
      <c r="V24">
        <v>4.7139703001734097E-2</v>
      </c>
      <c r="W24">
        <f t="shared" si="14"/>
        <v>-1.0299924328001364E-5</v>
      </c>
      <c r="X24">
        <f t="shared" si="15"/>
        <v>-2.1845013125774582E-2</v>
      </c>
      <c r="Y24">
        <v>4.7149933923157097E-2</v>
      </c>
      <c r="Z24">
        <f t="shared" si="16"/>
        <v>-6.9002905001003256E-8</v>
      </c>
      <c r="AA24">
        <f t="shared" si="17"/>
        <v>-1.4634761552233543E-4</v>
      </c>
    </row>
    <row r="25" spans="1:27" x14ac:dyDescent="0.35">
      <c r="A25" t="s">
        <v>3</v>
      </c>
      <c r="B25" t="s">
        <v>50</v>
      </c>
      <c r="C25">
        <v>5601.9868086841698</v>
      </c>
      <c r="D25">
        <v>5601.9868090672198</v>
      </c>
      <c r="E25">
        <f t="shared" si="5"/>
        <v>3.8305006455630064E-7</v>
      </c>
      <c r="F25">
        <f t="shared" si="6"/>
        <v>6.8377537762584249E-9</v>
      </c>
      <c r="G25">
        <v>5601.9868090672198</v>
      </c>
      <c r="H25">
        <f t="shared" si="2"/>
        <v>3.8305006455630064E-7</v>
      </c>
      <c r="I25">
        <f t="shared" si="7"/>
        <v>6.8377537762584249E-9</v>
      </c>
      <c r="J25">
        <v>5601.9868828143999</v>
      </c>
      <c r="K25">
        <f t="shared" si="3"/>
        <v>7.4130230132141151E-5</v>
      </c>
      <c r="L25">
        <f t="shared" si="8"/>
        <v>1.3232846249695709E-6</v>
      </c>
      <c r="M25">
        <v>5601.9165722283296</v>
      </c>
      <c r="N25">
        <f t="shared" si="4"/>
        <v>-7.0236455840131384E-2</v>
      </c>
      <c r="O25">
        <f t="shared" si="9"/>
        <v>-1.2537776013904782E-3</v>
      </c>
      <c r="P25">
        <v>5601.9926706857004</v>
      </c>
      <c r="Q25">
        <f t="shared" si="10"/>
        <v>5.8620015306587447E-3</v>
      </c>
      <c r="R25">
        <f t="shared" si="11"/>
        <v>1.0464147329964258E-4</v>
      </c>
      <c r="S25">
        <v>5601.2194233561204</v>
      </c>
      <c r="T25">
        <f t="shared" si="12"/>
        <v>-0.76738532804938586</v>
      </c>
      <c r="U25">
        <f t="shared" si="13"/>
        <v>-1.3698449394057644E-2</v>
      </c>
      <c r="V25">
        <v>5599.7487214508601</v>
      </c>
      <c r="W25">
        <f t="shared" si="14"/>
        <v>-2.2380872333096704</v>
      </c>
      <c r="X25">
        <f t="shared" si="15"/>
        <v>-3.9951669108541983E-2</v>
      </c>
      <c r="Y25">
        <v>5601.9780929047502</v>
      </c>
      <c r="Z25">
        <f t="shared" si="16"/>
        <v>-8.7157794196173199E-3</v>
      </c>
      <c r="AA25">
        <f t="shared" si="17"/>
        <v>-1.5558371908527463E-4</v>
      </c>
    </row>
    <row r="26" spans="1:27" x14ac:dyDescent="0.35">
      <c r="A26" t="s">
        <v>3</v>
      </c>
      <c r="B26" t="s">
        <v>23</v>
      </c>
      <c r="C26">
        <v>4.7149994152550098E-2</v>
      </c>
      <c r="D26">
        <v>4.7149994156288497E-2</v>
      </c>
      <c r="E26">
        <f t="shared" si="5"/>
        <v>3.7383984796690584E-12</v>
      </c>
      <c r="F26">
        <f t="shared" si="6"/>
        <v>7.9287358288396897E-9</v>
      </c>
      <c r="G26">
        <v>4.7149994156288497E-2</v>
      </c>
      <c r="H26">
        <f t="shared" si="2"/>
        <v>3.7383984796690584E-12</v>
      </c>
      <c r="I26">
        <f t="shared" si="7"/>
        <v>7.9287358288396897E-9</v>
      </c>
      <c r="J26">
        <v>4.7149994812330898E-2</v>
      </c>
      <c r="K26">
        <f t="shared" si="3"/>
        <v>6.597807994390692E-10</v>
      </c>
      <c r="L26">
        <f t="shared" si="8"/>
        <v>1.3993231840165247E-6</v>
      </c>
      <c r="M26">
        <v>4.7149309805270601E-2</v>
      </c>
      <c r="N26">
        <f t="shared" si="4"/>
        <v>-6.8434727949762131E-7</v>
      </c>
      <c r="O26">
        <f t="shared" si="9"/>
        <v>-1.4514260113871265E-3</v>
      </c>
      <c r="P26">
        <v>4.7150042551480302E-2</v>
      </c>
      <c r="Q26">
        <f t="shared" si="10"/>
        <v>4.8398930203863433E-8</v>
      </c>
      <c r="R26">
        <f t="shared" si="11"/>
        <v>1.0264885727720877E-4</v>
      </c>
      <c r="S26">
        <v>4.7133231732330298E-2</v>
      </c>
      <c r="T26">
        <f t="shared" si="12"/>
        <v>-1.6762420219799956E-5</v>
      </c>
      <c r="U26">
        <f t="shared" si="13"/>
        <v>-3.5551266805180219E-2</v>
      </c>
      <c r="V26">
        <v>4.7139694230159498E-2</v>
      </c>
      <c r="W26">
        <f t="shared" si="14"/>
        <v>-1.0299922390599736E-5</v>
      </c>
      <c r="X26">
        <f t="shared" si="15"/>
        <v>-2.1845013081603248E-2</v>
      </c>
      <c r="Y26">
        <v>4.7149925149658697E-2</v>
      </c>
      <c r="Z26">
        <f t="shared" si="16"/>
        <v>-6.9002891400771205E-8</v>
      </c>
      <c r="AA26">
        <f t="shared" si="17"/>
        <v>-1.4634761390959621E-4</v>
      </c>
    </row>
    <row r="27" spans="1:27" x14ac:dyDescent="0.35">
      <c r="A27" t="s">
        <v>3</v>
      </c>
      <c r="B27" t="s">
        <v>24</v>
      </c>
      <c r="C27">
        <v>4.7149994113364201E-2</v>
      </c>
      <c r="D27">
        <v>4.7149994117102703E-2</v>
      </c>
      <c r="E27">
        <f t="shared" si="5"/>
        <v>3.738502563077617E-12</v>
      </c>
      <c r="F27">
        <f t="shared" si="6"/>
        <v>7.928956584997697E-9</v>
      </c>
      <c r="G27">
        <v>4.7149994117102703E-2</v>
      </c>
      <c r="H27">
        <f t="shared" si="2"/>
        <v>3.738502563077617E-12</v>
      </c>
      <c r="I27">
        <f t="shared" si="7"/>
        <v>7.928956584997697E-9</v>
      </c>
      <c r="J27">
        <v>4.7149994773145097E-2</v>
      </c>
      <c r="K27">
        <f t="shared" si="3"/>
        <v>6.5978089658358385E-10</v>
      </c>
      <c r="L27">
        <f t="shared" si="8"/>
        <v>1.3993233912124191E-6</v>
      </c>
      <c r="M27">
        <v>4.7149309766085397E-2</v>
      </c>
      <c r="N27">
        <f t="shared" si="4"/>
        <v>-6.8434727880373192E-7</v>
      </c>
      <c r="O27">
        <f t="shared" si="9"/>
        <v>-1.4514260111217288E-3</v>
      </c>
      <c r="P27">
        <v>4.7150042512294398E-2</v>
      </c>
      <c r="Q27">
        <f t="shared" si="10"/>
        <v>4.8398930196924539E-8</v>
      </c>
      <c r="R27">
        <f t="shared" si="11"/>
        <v>1.026488573478026E-4</v>
      </c>
      <c r="S27">
        <v>4.7133231693168E-2</v>
      </c>
      <c r="T27">
        <f t="shared" si="12"/>
        <v>-1.6762420196200778E-5</v>
      </c>
      <c r="U27">
        <f t="shared" si="13"/>
        <v>-3.5551266784675239E-2</v>
      </c>
      <c r="V27">
        <v>4.7139694190970499E-2</v>
      </c>
      <c r="W27">
        <f t="shared" si="14"/>
        <v>-1.0299922393701422E-5</v>
      </c>
      <c r="X27">
        <f t="shared" si="15"/>
        <v>-2.1845013106336762E-2</v>
      </c>
      <c r="Y27">
        <v>4.7149925110472897E-2</v>
      </c>
      <c r="Z27">
        <f t="shared" si="16"/>
        <v>-6.900289130362669E-8</v>
      </c>
      <c r="AA27">
        <f t="shared" si="17"/>
        <v>-1.4634761382519135E-4</v>
      </c>
    </row>
    <row r="28" spans="1:27" x14ac:dyDescent="0.35">
      <c r="A28" t="s">
        <v>3</v>
      </c>
      <c r="B28" t="s">
        <v>25</v>
      </c>
      <c r="C28">
        <v>1.9257233536757701E-4</v>
      </c>
      <c r="D28">
        <v>1.9257233538285101E-4</v>
      </c>
      <c r="E28">
        <f t="shared" si="5"/>
        <v>1.5273996260486977E-14</v>
      </c>
      <c r="F28">
        <f t="shared" si="6"/>
        <v>7.9315630832083816E-9</v>
      </c>
      <c r="G28">
        <v>1.9257233538285101E-4</v>
      </c>
      <c r="H28">
        <f t="shared" si="2"/>
        <v>1.5273996260486977E-14</v>
      </c>
      <c r="I28">
        <f t="shared" si="7"/>
        <v>7.9315630832083816E-9</v>
      </c>
      <c r="J28">
        <v>1.9257233806232901E-4</v>
      </c>
      <c r="K28">
        <f t="shared" si="3"/>
        <v>2.694752000752601E-12</v>
      </c>
      <c r="L28">
        <f t="shared" si="8"/>
        <v>1.3993453398220098E-6</v>
      </c>
      <c r="M28">
        <v>1.9256954033338499E-4</v>
      </c>
      <c r="N28">
        <f t="shared" si="4"/>
        <v>-2.7950341920221413E-9</v>
      </c>
      <c r="O28">
        <f t="shared" si="9"/>
        <v>-1.4514204164824888E-3</v>
      </c>
      <c r="P28">
        <v>1.9257253305035999E-4</v>
      </c>
      <c r="Q28">
        <f t="shared" si="10"/>
        <v>1.9768278298483953E-10</v>
      </c>
      <c r="R28">
        <f t="shared" si="11"/>
        <v>1.0265378077671843E-4</v>
      </c>
      <c r="S28">
        <v>1.92503874641511E-4</v>
      </c>
      <c r="T28">
        <f t="shared" si="12"/>
        <v>-6.8460726066008754E-8</v>
      </c>
      <c r="U28">
        <f t="shared" si="13"/>
        <v>-3.5550654737261572E-2</v>
      </c>
      <c r="V28">
        <v>1.9253026647145899E-4</v>
      </c>
      <c r="W28">
        <f t="shared" si="14"/>
        <v>-4.2068896118015219E-8</v>
      </c>
      <c r="X28">
        <f t="shared" si="15"/>
        <v>-2.1845763067532629E-2</v>
      </c>
      <c r="Y28">
        <v>1.9257205353720899E-4</v>
      </c>
      <c r="Z28">
        <f t="shared" si="16"/>
        <v>-2.8183036801651337E-10</v>
      </c>
      <c r="AA28">
        <f t="shared" si="17"/>
        <v>-1.4635039216747461E-4</v>
      </c>
    </row>
    <row r="29" spans="1:27" x14ac:dyDescent="0.35">
      <c r="A29" t="s">
        <v>3</v>
      </c>
      <c r="B29" t="s">
        <v>26</v>
      </c>
      <c r="C29">
        <v>4.71500029939175E-2</v>
      </c>
      <c r="D29">
        <v>4.7150002997655899E-2</v>
      </c>
      <c r="E29">
        <f t="shared" si="5"/>
        <v>3.7383984796690584E-12</v>
      </c>
      <c r="F29">
        <f t="shared" si="6"/>
        <v>7.9287343420769745E-9</v>
      </c>
      <c r="G29">
        <v>4.7150002997655899E-2</v>
      </c>
      <c r="H29">
        <f t="shared" si="2"/>
        <v>3.7383984796690584E-12</v>
      </c>
      <c r="I29">
        <f t="shared" si="7"/>
        <v>7.9287343420769745E-9</v>
      </c>
      <c r="J29">
        <v>4.7150003653698501E-2</v>
      </c>
      <c r="K29">
        <f t="shared" si="3"/>
        <v>6.5978100066699241E-10</v>
      </c>
      <c r="L29">
        <f t="shared" si="8"/>
        <v>1.39932334840383E-6</v>
      </c>
      <c r="M29">
        <v>4.7149318646514803E-2</v>
      </c>
      <c r="N29">
        <f t="shared" si="4"/>
        <v>-6.8434740269768257E-7</v>
      </c>
      <c r="O29">
        <f t="shared" si="9"/>
        <v>-1.45142600051577E-3</v>
      </c>
      <c r="P29">
        <v>4.7150051392856801E-2</v>
      </c>
      <c r="Q29">
        <f t="shared" si="10"/>
        <v>4.8398939300753341E-8</v>
      </c>
      <c r="R29">
        <f t="shared" si="11"/>
        <v>1.0264885732244165E-4</v>
      </c>
      <c r="S29">
        <v>4.7133240571136499E-2</v>
      </c>
      <c r="T29">
        <f t="shared" si="12"/>
        <v>-1.6762422781001207E-5</v>
      </c>
      <c r="U29">
        <f t="shared" si="13"/>
        <v>-3.5551265570786098E-2</v>
      </c>
      <c r="V29">
        <v>4.7139703069584801E-2</v>
      </c>
      <c r="W29">
        <f t="shared" si="14"/>
        <v>-1.0299924332698995E-5</v>
      </c>
      <c r="X29">
        <f t="shared" si="15"/>
        <v>-2.1845013104299735E-2</v>
      </c>
      <c r="Y29">
        <v>4.7149933991012499E-2</v>
      </c>
      <c r="Z29">
        <f t="shared" si="16"/>
        <v>-6.9002905001003256E-8</v>
      </c>
      <c r="AA29">
        <f t="shared" si="17"/>
        <v>-1.4634761531172086E-4</v>
      </c>
    </row>
    <row r="30" spans="1:27" x14ac:dyDescent="0.35">
      <c r="A30" t="s">
        <v>3</v>
      </c>
      <c r="B30" t="s">
        <v>27</v>
      </c>
      <c r="C30">
        <v>110.72420779383999</v>
      </c>
      <c r="D30">
        <v>110.724207810302</v>
      </c>
      <c r="E30">
        <f t="shared" si="5"/>
        <v>1.6462010421491868E-8</v>
      </c>
      <c r="F30">
        <f t="shared" si="6"/>
        <v>1.4867580224319937E-8</v>
      </c>
      <c r="G30">
        <v>110.724207810302</v>
      </c>
      <c r="H30">
        <f t="shared" si="2"/>
        <v>1.6462010421491868E-8</v>
      </c>
      <c r="I30">
        <f t="shared" si="7"/>
        <v>1.4867580224319937E-8</v>
      </c>
      <c r="J30">
        <v>110.72420945099201</v>
      </c>
      <c r="K30">
        <f t="shared" si="3"/>
        <v>1.6571520120578498E-6</v>
      </c>
      <c r="L30">
        <f t="shared" si="8"/>
        <v>1.4966483347014233E-6</v>
      </c>
      <c r="M30">
        <v>110.72246248653499</v>
      </c>
      <c r="N30">
        <f t="shared" si="4"/>
        <v>-1.7453073050006651E-3</v>
      </c>
      <c r="O30">
        <f t="shared" si="9"/>
        <v>-1.5762653350839897E-3</v>
      </c>
      <c r="P30">
        <v>110.724331440439</v>
      </c>
      <c r="Q30">
        <f t="shared" si="10"/>
        <v>1.2364659900754305E-4</v>
      </c>
      <c r="R30">
        <f t="shared" si="11"/>
        <v>1.1167079130316611E-4</v>
      </c>
      <c r="S30">
        <v>110.704576622555</v>
      </c>
      <c r="T30">
        <f t="shared" si="12"/>
        <v>-1.9631171284999027E-2</v>
      </c>
      <c r="U30">
        <f t="shared" si="13"/>
        <v>-1.7729791593136316E-2</v>
      </c>
      <c r="V30">
        <v>110.60376919839899</v>
      </c>
      <c r="W30">
        <f t="shared" si="14"/>
        <v>-0.12043859544100144</v>
      </c>
      <c r="X30">
        <f t="shared" si="15"/>
        <v>-0.10877349934645628</v>
      </c>
      <c r="Y30">
        <v>110.724025049999</v>
      </c>
      <c r="Z30">
        <f t="shared" si="16"/>
        <v>-1.8274384099470353E-4</v>
      </c>
      <c r="AA30">
        <f t="shared" si="17"/>
        <v>-1.6504416209954609E-4</v>
      </c>
    </row>
    <row r="31" spans="1:27" x14ac:dyDescent="0.35">
      <c r="A31" t="s">
        <v>3</v>
      </c>
      <c r="B31" t="s">
        <v>28</v>
      </c>
      <c r="C31">
        <v>8.4848456509235604</v>
      </c>
      <c r="D31">
        <v>8.4848456520992492</v>
      </c>
      <c r="E31">
        <f t="shared" si="5"/>
        <v>1.1756888795844134E-9</v>
      </c>
      <c r="F31">
        <f t="shared" si="6"/>
        <v>1.3856337851666656E-8</v>
      </c>
      <c r="G31">
        <v>8.4848456520992492</v>
      </c>
      <c r="H31">
        <f t="shared" si="2"/>
        <v>1.1756888795844134E-9</v>
      </c>
      <c r="I31">
        <f t="shared" si="7"/>
        <v>1.3856337851666656E-8</v>
      </c>
      <c r="J31">
        <v>8.4848457996455604</v>
      </c>
      <c r="K31">
        <f t="shared" si="3"/>
        <v>1.4872200004845126E-7</v>
      </c>
      <c r="L31">
        <f t="shared" si="8"/>
        <v>1.7527955860017693E-6</v>
      </c>
      <c r="M31">
        <v>8.4847139779177994</v>
      </c>
      <c r="N31">
        <f t="shared" si="4"/>
        <v>-1.316730057610016E-4</v>
      </c>
      <c r="O31">
        <f t="shared" si="9"/>
        <v>-1.5518609433592847E-3</v>
      </c>
      <c r="P31">
        <v>8.4848594548901008</v>
      </c>
      <c r="Q31">
        <f t="shared" si="10"/>
        <v>1.3803966540493207E-5</v>
      </c>
      <c r="R31">
        <f t="shared" si="11"/>
        <v>1.626896599938818E-4</v>
      </c>
      <c r="S31">
        <v>8.4838204709995093</v>
      </c>
      <c r="T31">
        <f t="shared" si="12"/>
        <v>-1.0251799240510451E-3</v>
      </c>
      <c r="U31">
        <f t="shared" si="13"/>
        <v>-1.2082481711844175E-2</v>
      </c>
      <c r="V31">
        <v>8.47998688207967</v>
      </c>
      <c r="W31">
        <f t="shared" si="14"/>
        <v>-4.8587688438903598E-3</v>
      </c>
      <c r="X31">
        <f t="shared" si="15"/>
        <v>-5.726408050052733E-2</v>
      </c>
      <c r="Y31">
        <v>8.4848244739455492</v>
      </c>
      <c r="Z31">
        <f t="shared" si="16"/>
        <v>-2.1176978011183678E-5</v>
      </c>
      <c r="AA31">
        <f t="shared" si="17"/>
        <v>-2.495858956359283E-4</v>
      </c>
    </row>
    <row r="32" spans="1:27" x14ac:dyDescent="0.35">
      <c r="A32" t="s">
        <v>3</v>
      </c>
      <c r="B32" t="s">
        <v>29</v>
      </c>
      <c r="C32">
        <v>2563.6955255162602</v>
      </c>
      <c r="D32">
        <v>2563.6955254224099</v>
      </c>
      <c r="E32">
        <f t="shared" si="5"/>
        <v>-9.3850303528597578E-8</v>
      </c>
      <c r="F32">
        <f t="shared" si="6"/>
        <v>-3.6607429624350037E-9</v>
      </c>
      <c r="G32">
        <v>2563.6955254224099</v>
      </c>
      <c r="H32">
        <f t="shared" si="2"/>
        <v>-9.3850303528597578E-8</v>
      </c>
      <c r="I32">
        <f t="shared" si="7"/>
        <v>-3.6607429624350037E-9</v>
      </c>
      <c r="J32">
        <v>2563.6955650853401</v>
      </c>
      <c r="K32">
        <f t="shared" si="3"/>
        <v>3.9569079945067642E-5</v>
      </c>
      <c r="L32">
        <f t="shared" si="8"/>
        <v>1.5434391311776182E-6</v>
      </c>
      <c r="M32">
        <v>2563.6571976013001</v>
      </c>
      <c r="N32">
        <f t="shared" si="4"/>
        <v>-3.8327914960063936E-2</v>
      </c>
      <c r="O32">
        <f t="shared" si="9"/>
        <v>-1.495026011419422E-3</v>
      </c>
      <c r="P32">
        <v>2563.69822253962</v>
      </c>
      <c r="Q32">
        <f t="shared" si="10"/>
        <v>2.6970233598149207E-3</v>
      </c>
      <c r="R32">
        <f t="shared" si="11"/>
        <v>1.052006111089113E-4</v>
      </c>
      <c r="S32">
        <v>2563.3664240969701</v>
      </c>
      <c r="T32">
        <f t="shared" si="12"/>
        <v>-0.32910141929005476</v>
      </c>
      <c r="U32">
        <f t="shared" si="13"/>
        <v>-1.2836993161416173E-2</v>
      </c>
      <c r="V32">
        <v>2562.79867254084</v>
      </c>
      <c r="W32">
        <f t="shared" si="14"/>
        <v>-0.89685297542018816</v>
      </c>
      <c r="X32">
        <f t="shared" si="15"/>
        <v>-3.498281939075374E-2</v>
      </c>
      <c r="Y32">
        <v>2563.6894731225102</v>
      </c>
      <c r="Z32">
        <f t="shared" si="16"/>
        <v>-6.0523937499965541E-3</v>
      </c>
      <c r="AA32">
        <f t="shared" si="17"/>
        <v>-2.3608083291317376E-4</v>
      </c>
    </row>
    <row r="33" spans="1:27" x14ac:dyDescent="0.35">
      <c r="A33" t="s">
        <v>3</v>
      </c>
      <c r="B33" t="s">
        <v>30</v>
      </c>
      <c r="C33">
        <v>3470.4961539145902</v>
      </c>
      <c r="D33">
        <v>3470.4961540367999</v>
      </c>
      <c r="E33">
        <f t="shared" si="5"/>
        <v>1.2220971257193014E-7</v>
      </c>
      <c r="F33">
        <f t="shared" si="6"/>
        <v>3.5213902321742132E-9</v>
      </c>
      <c r="G33">
        <v>3470.4961540367999</v>
      </c>
      <c r="H33">
        <f t="shared" si="2"/>
        <v>1.2220971257193014E-7</v>
      </c>
      <c r="I33">
        <f t="shared" si="7"/>
        <v>3.5213902321742132E-9</v>
      </c>
      <c r="J33">
        <v>3470.4962079625502</v>
      </c>
      <c r="K33">
        <f t="shared" si="3"/>
        <v>5.4047960020398023E-5</v>
      </c>
      <c r="L33">
        <f t="shared" si="8"/>
        <v>1.55735542191666E-6</v>
      </c>
      <c r="M33">
        <v>3470.4440540513201</v>
      </c>
      <c r="N33">
        <f t="shared" si="4"/>
        <v>-5.2099863270086644E-2</v>
      </c>
      <c r="O33">
        <f t="shared" si="9"/>
        <v>-1.5012223313176688E-3</v>
      </c>
      <c r="P33">
        <v>3470.50004663763</v>
      </c>
      <c r="Q33">
        <f t="shared" si="10"/>
        <v>3.8927230398257961E-3</v>
      </c>
      <c r="R33">
        <f t="shared" si="11"/>
        <v>1.1216618221676892E-4</v>
      </c>
      <c r="S33">
        <v>3470.0065413316102</v>
      </c>
      <c r="T33">
        <f t="shared" si="12"/>
        <v>-0.48961258298004395</v>
      </c>
      <c r="U33">
        <f t="shared" si="13"/>
        <v>-1.4107855513044706E-2</v>
      </c>
      <c r="V33">
        <v>3469.2797266487601</v>
      </c>
      <c r="W33">
        <f t="shared" si="14"/>
        <v>-1.2164272658301343</v>
      </c>
      <c r="X33">
        <f t="shared" si="15"/>
        <v>-3.5050529142873411E-2</v>
      </c>
      <c r="Y33">
        <v>3470.4887661848702</v>
      </c>
      <c r="Z33">
        <f t="shared" si="16"/>
        <v>-7.3877297199942404E-3</v>
      </c>
      <c r="AA33">
        <f t="shared" si="17"/>
        <v>-2.1287243645728168E-4</v>
      </c>
    </row>
    <row r="34" spans="1:27" x14ac:dyDescent="0.35">
      <c r="A34" t="s">
        <v>3</v>
      </c>
      <c r="B34" t="s">
        <v>31</v>
      </c>
      <c r="C34">
        <v>87.462568948656397</v>
      </c>
      <c r="D34">
        <v>87.462568953372696</v>
      </c>
      <c r="E34">
        <f t="shared" si="5"/>
        <v>4.716298462881241E-9</v>
      </c>
      <c r="F34">
        <f t="shared" si="6"/>
        <v>5.392362149401161E-9</v>
      </c>
      <c r="G34">
        <v>87.462568953372696</v>
      </c>
      <c r="H34">
        <f t="shared" si="2"/>
        <v>4.716298462881241E-9</v>
      </c>
      <c r="I34">
        <f t="shared" si="7"/>
        <v>5.392362149401161E-9</v>
      </c>
      <c r="J34">
        <v>87.462570352502794</v>
      </c>
      <c r="K34">
        <f t="shared" si="3"/>
        <v>1.4038463973520265E-6</v>
      </c>
      <c r="L34">
        <f t="shared" si="8"/>
        <v>1.6050825104121213E-6</v>
      </c>
      <c r="M34">
        <v>87.461368939154497</v>
      </c>
      <c r="N34">
        <f t="shared" si="4"/>
        <v>-1.2000095019004675E-3</v>
      </c>
      <c r="O34">
        <f t="shared" si="9"/>
        <v>-1.372026360905218E-3</v>
      </c>
      <c r="P34">
        <v>87.462690158591499</v>
      </c>
      <c r="Q34">
        <f t="shared" si="10"/>
        <v>1.2120993510222888E-4</v>
      </c>
      <c r="R34">
        <f t="shared" si="11"/>
        <v>1.385849244530919E-4</v>
      </c>
      <c r="S34">
        <v>87.449124636381597</v>
      </c>
      <c r="T34">
        <f t="shared" si="12"/>
        <v>-1.3444312274799586E-2</v>
      </c>
      <c r="U34">
        <f t="shared" si="13"/>
        <v>-1.5371503988971408E-2</v>
      </c>
      <c r="V34">
        <v>87.430245103690595</v>
      </c>
      <c r="W34">
        <f t="shared" si="14"/>
        <v>-3.2323844965802095E-2</v>
      </c>
      <c r="X34">
        <f t="shared" si="15"/>
        <v>-3.6957346844885525E-2</v>
      </c>
      <c r="Y34">
        <v>87.4623606713226</v>
      </c>
      <c r="Z34">
        <f t="shared" si="16"/>
        <v>-2.082773337974686E-4</v>
      </c>
      <c r="AA34">
        <f t="shared" si="17"/>
        <v>-2.3813310802674309E-4</v>
      </c>
    </row>
    <row r="35" spans="1:27" x14ac:dyDescent="0.35">
      <c r="A35" t="s">
        <v>3</v>
      </c>
      <c r="B35" t="s">
        <v>32</v>
      </c>
      <c r="C35">
        <v>10576.542516613799</v>
      </c>
      <c r="D35">
        <v>10576.5425174053</v>
      </c>
      <c r="E35">
        <f t="shared" si="5"/>
        <v>7.9150049714371562E-7</v>
      </c>
      <c r="F35">
        <f t="shared" si="6"/>
        <v>7.4835466874019951E-9</v>
      </c>
      <c r="G35">
        <v>10576.5425174053</v>
      </c>
      <c r="H35">
        <f t="shared" si="2"/>
        <v>7.9150049714371562E-7</v>
      </c>
      <c r="I35">
        <f t="shared" si="7"/>
        <v>7.4835466874019951E-9</v>
      </c>
      <c r="J35">
        <v>10576.542688327499</v>
      </c>
      <c r="K35">
        <f t="shared" si="3"/>
        <v>1.71713700183318E-4</v>
      </c>
      <c r="L35">
        <f t="shared" si="8"/>
        <v>1.6235333986847537E-6</v>
      </c>
      <c r="M35">
        <v>10576.3860984395</v>
      </c>
      <c r="N35">
        <f t="shared" si="4"/>
        <v>-0.15641817429968796</v>
      </c>
      <c r="O35">
        <f t="shared" si="9"/>
        <v>-1.4789159505952331E-3</v>
      </c>
      <c r="P35">
        <v>10576.5543312768</v>
      </c>
      <c r="Q35">
        <f t="shared" si="10"/>
        <v>1.1814663001132431E-2</v>
      </c>
      <c r="R35">
        <f t="shared" si="11"/>
        <v>1.1170628759420929E-4</v>
      </c>
      <c r="S35">
        <v>10574.9187500263</v>
      </c>
      <c r="T35">
        <f t="shared" si="12"/>
        <v>-1.623766587499631</v>
      </c>
      <c r="U35">
        <f t="shared" si="13"/>
        <v>-1.5352527396821721E-2</v>
      </c>
      <c r="V35">
        <v>10572.164546361901</v>
      </c>
      <c r="W35">
        <f t="shared" si="14"/>
        <v>-4.3779702518986596</v>
      </c>
      <c r="X35">
        <f t="shared" si="15"/>
        <v>-4.1393208083092138E-2</v>
      </c>
      <c r="Y35">
        <v>10576.5207999209</v>
      </c>
      <c r="Z35">
        <f t="shared" si="16"/>
        <v>-2.1716692899644841E-2</v>
      </c>
      <c r="AA35">
        <f t="shared" si="17"/>
        <v>-2.0532884792484802E-4</v>
      </c>
    </row>
    <row r="36" spans="1:27" x14ac:dyDescent="0.35">
      <c r="A36" t="s">
        <v>3</v>
      </c>
      <c r="B36" t="s">
        <v>51</v>
      </c>
      <c r="C36">
        <v>8368.9262528306008</v>
      </c>
      <c r="D36">
        <v>8368.9262502829297</v>
      </c>
      <c r="E36">
        <f t="shared" si="5"/>
        <v>-2.5476711016381159E-6</v>
      </c>
      <c r="F36">
        <f t="shared" si="6"/>
        <v>-3.0442030729765648E-8</v>
      </c>
      <c r="G36">
        <v>8368.9262502829297</v>
      </c>
      <c r="H36">
        <f t="shared" si="2"/>
        <v>-2.5476711016381159E-6</v>
      </c>
      <c r="I36">
        <f t="shared" si="7"/>
        <v>-3.0442030729765648E-8</v>
      </c>
      <c r="J36">
        <v>8368.9263689842301</v>
      </c>
      <c r="K36">
        <f t="shared" si="3"/>
        <v>1.1615362927841488E-4</v>
      </c>
      <c r="L36">
        <f t="shared" si="8"/>
        <v>1.3879155553453293E-6</v>
      </c>
      <c r="M36">
        <v>8368.8103844765992</v>
      </c>
      <c r="N36">
        <f t="shared" si="4"/>
        <v>-0.11586835400157725</v>
      </c>
      <c r="O36">
        <f t="shared" si="9"/>
        <v>-1.384506811281643E-3</v>
      </c>
      <c r="P36">
        <v>8368.9400886879503</v>
      </c>
      <c r="Q36">
        <f t="shared" si="10"/>
        <v>1.383585734947701E-2</v>
      </c>
      <c r="R36">
        <f t="shared" si="11"/>
        <v>1.6532416383520338E-4</v>
      </c>
      <c r="S36">
        <v>8367.9600294388492</v>
      </c>
      <c r="T36">
        <f t="shared" si="12"/>
        <v>-0.96622339175155503</v>
      </c>
      <c r="U36">
        <f t="shared" si="13"/>
        <v>-1.1545368695592839E-2</v>
      </c>
      <c r="V36">
        <v>8366.7970172211299</v>
      </c>
      <c r="W36">
        <f t="shared" si="14"/>
        <v>-2.1292356094709248</v>
      </c>
      <c r="X36">
        <f t="shared" si="15"/>
        <v>-2.5442160023225902E-2</v>
      </c>
      <c r="Y36">
        <v>8368.8978589510207</v>
      </c>
      <c r="Z36">
        <f t="shared" si="16"/>
        <v>-2.839387958010775E-2</v>
      </c>
      <c r="AA36">
        <f t="shared" si="17"/>
        <v>-3.3927744996562923E-4</v>
      </c>
    </row>
    <row r="37" spans="1:27" x14ac:dyDescent="0.35">
      <c r="A37" t="s">
        <v>3</v>
      </c>
      <c r="B37" t="s">
        <v>33</v>
      </c>
      <c r="C37">
        <v>0</v>
      </c>
      <c r="D37">
        <v>0</v>
      </c>
      <c r="E37">
        <f t="shared" si="5"/>
        <v>0</v>
      </c>
      <c r="F37" t="e">
        <f t="shared" si="6"/>
        <v>#DIV/0!</v>
      </c>
      <c r="G37">
        <v>0</v>
      </c>
      <c r="H37">
        <f t="shared" si="2"/>
        <v>0</v>
      </c>
      <c r="I37" t="e">
        <f t="shared" si="7"/>
        <v>#DIV/0!</v>
      </c>
      <c r="J37">
        <v>0</v>
      </c>
      <c r="K37">
        <f t="shared" si="3"/>
        <v>0</v>
      </c>
      <c r="L37" t="e">
        <f t="shared" si="8"/>
        <v>#DIV/0!</v>
      </c>
      <c r="M37">
        <v>0</v>
      </c>
      <c r="N37">
        <f t="shared" si="4"/>
        <v>0</v>
      </c>
      <c r="O37" t="e">
        <f t="shared" si="9"/>
        <v>#DIV/0!</v>
      </c>
      <c r="P37">
        <v>0</v>
      </c>
      <c r="Q37">
        <f t="shared" si="10"/>
        <v>0</v>
      </c>
      <c r="R37" t="e">
        <f t="shared" si="11"/>
        <v>#DIV/0!</v>
      </c>
      <c r="S37">
        <v>0</v>
      </c>
      <c r="T37">
        <f t="shared" si="12"/>
        <v>0</v>
      </c>
      <c r="U37" t="e">
        <f t="shared" si="13"/>
        <v>#DIV/0!</v>
      </c>
      <c r="V37">
        <v>0</v>
      </c>
      <c r="W37">
        <f t="shared" si="14"/>
        <v>0</v>
      </c>
      <c r="X37" t="e">
        <f t="shared" si="15"/>
        <v>#DIV/0!</v>
      </c>
      <c r="Y37">
        <v>0</v>
      </c>
      <c r="Z37">
        <f t="shared" si="16"/>
        <v>0</v>
      </c>
      <c r="AA37" t="e">
        <f t="shared" si="17"/>
        <v>#DIV/0!</v>
      </c>
    </row>
    <row r="38" spans="1:27" x14ac:dyDescent="0.35">
      <c r="A38" t="s">
        <v>3</v>
      </c>
      <c r="B38" t="s">
        <v>34</v>
      </c>
      <c r="C38">
        <v>336777.04411540902</v>
      </c>
      <c r="D38">
        <v>336777.04416991799</v>
      </c>
      <c r="E38">
        <f t="shared" si="5"/>
        <v>5.4508971516042948E-5</v>
      </c>
      <c r="F38">
        <f t="shared" si="6"/>
        <v>1.6185477148306892E-8</v>
      </c>
      <c r="G38">
        <v>336777.04416991799</v>
      </c>
      <c r="H38">
        <f t="shared" si="2"/>
        <v>5.4508971516042948E-5</v>
      </c>
      <c r="I38">
        <f t="shared" si="7"/>
        <v>1.6185477148306892E-8</v>
      </c>
      <c r="J38">
        <v>336777.050447118</v>
      </c>
      <c r="K38">
        <f t="shared" si="3"/>
        <v>6.3317089807242155E-3</v>
      </c>
      <c r="L38">
        <f t="shared" si="8"/>
        <v>1.8800892434207666E-6</v>
      </c>
      <c r="M38">
        <v>336772.3041678</v>
      </c>
      <c r="N38">
        <f t="shared" si="4"/>
        <v>-4.7399476090213284</v>
      </c>
      <c r="O38">
        <f t="shared" si="9"/>
        <v>-1.4074437945945659E-3</v>
      </c>
      <c r="P38">
        <v>336777.51322907303</v>
      </c>
      <c r="Q38">
        <f t="shared" si="10"/>
        <v>0.46911366400308907</v>
      </c>
      <c r="R38">
        <f t="shared" si="11"/>
        <v>1.392950238741124E-4</v>
      </c>
      <c r="S38">
        <v>336731.469192677</v>
      </c>
      <c r="T38">
        <f t="shared" si="12"/>
        <v>-45.574922732019331</v>
      </c>
      <c r="U38">
        <f t="shared" si="13"/>
        <v>-1.3532669024911747E-2</v>
      </c>
      <c r="V38">
        <v>336675.43727716903</v>
      </c>
      <c r="W38">
        <f t="shared" si="14"/>
        <v>-101.60683823999716</v>
      </c>
      <c r="X38">
        <f t="shared" si="15"/>
        <v>-3.0170357515572781E-2</v>
      </c>
      <c r="Y38">
        <v>336776.27487119002</v>
      </c>
      <c r="Z38">
        <f t="shared" si="16"/>
        <v>-0.76924421900184825</v>
      </c>
      <c r="AA38">
        <f t="shared" si="17"/>
        <v>-2.2841349564735729E-4</v>
      </c>
    </row>
    <row r="39" spans="1:27" x14ac:dyDescent="0.35">
      <c r="A39" t="s">
        <v>3</v>
      </c>
      <c r="B39" t="s">
        <v>35</v>
      </c>
      <c r="C39">
        <v>1235.39306758217</v>
      </c>
      <c r="D39">
        <v>1235.3930732778399</v>
      </c>
      <c r="E39">
        <f t="shared" si="5"/>
        <v>5.6956698699650588E-6</v>
      </c>
      <c r="F39">
        <f t="shared" si="6"/>
        <v>4.6104110662626984E-7</v>
      </c>
      <c r="G39">
        <v>1235.3930732778399</v>
      </c>
      <c r="H39">
        <f t="shared" si="2"/>
        <v>5.6956698699650588E-6</v>
      </c>
      <c r="I39">
        <f t="shared" si="7"/>
        <v>4.6104110662626984E-7</v>
      </c>
      <c r="J39">
        <v>1235.3930921346</v>
      </c>
      <c r="K39">
        <f t="shared" si="3"/>
        <v>2.4552429977120482E-5</v>
      </c>
      <c r="L39">
        <f t="shared" si="8"/>
        <v>1.9874184679676797E-6</v>
      </c>
      <c r="M39">
        <v>1235.3864829823401</v>
      </c>
      <c r="N39">
        <f t="shared" si="4"/>
        <v>-6.5845998299209896E-3</v>
      </c>
      <c r="O39">
        <f t="shared" si="9"/>
        <v>-5.3299633960290341E-4</v>
      </c>
      <c r="P39">
        <v>1235.3965888508201</v>
      </c>
      <c r="Q39">
        <f t="shared" si="10"/>
        <v>3.5212686500472046E-3</v>
      </c>
      <c r="R39">
        <f t="shared" si="11"/>
        <v>2.8503224944744101E-4</v>
      </c>
      <c r="S39">
        <v>1235.18246093019</v>
      </c>
      <c r="T39">
        <f t="shared" si="12"/>
        <v>-0.21060665198001516</v>
      </c>
      <c r="U39">
        <f t="shared" si="13"/>
        <v>-1.7047744358174247E-2</v>
      </c>
      <c r="V39">
        <v>1234.77883164887</v>
      </c>
      <c r="W39">
        <f t="shared" si="14"/>
        <v>-0.61423593330005133</v>
      </c>
      <c r="X39">
        <f t="shared" si="15"/>
        <v>-4.9719878589103095E-2</v>
      </c>
      <c r="Y39">
        <v>1235.39051870412</v>
      </c>
      <c r="Z39">
        <f t="shared" si="16"/>
        <v>-2.5488780499927088E-3</v>
      </c>
      <c r="AA39">
        <f t="shared" si="17"/>
        <v>-2.0632122009403897E-4</v>
      </c>
    </row>
    <row r="40" spans="1:27" x14ac:dyDescent="0.35">
      <c r="A40" t="s">
        <v>3</v>
      </c>
      <c r="B40" t="s">
        <v>52</v>
      </c>
      <c r="C40">
        <v>235.77556141157001</v>
      </c>
      <c r="D40">
        <v>235.77556146916999</v>
      </c>
      <c r="E40">
        <f t="shared" si="5"/>
        <v>5.7599976344135939E-8</v>
      </c>
      <c r="F40">
        <f t="shared" si="6"/>
        <v>2.4430002837991074E-8</v>
      </c>
      <c r="G40">
        <v>235.77556146916999</v>
      </c>
      <c r="H40">
        <f t="shared" si="2"/>
        <v>5.7599976344135939E-8</v>
      </c>
      <c r="I40">
        <f t="shared" si="7"/>
        <v>2.4430002837991074E-8</v>
      </c>
      <c r="J40">
        <v>235.77556540396199</v>
      </c>
      <c r="K40">
        <f t="shared" si="3"/>
        <v>3.992391981455512E-6</v>
      </c>
      <c r="L40">
        <f t="shared" si="8"/>
        <v>1.6933018662126687E-6</v>
      </c>
      <c r="M40">
        <v>235.77227684964899</v>
      </c>
      <c r="N40">
        <f t="shared" si="4"/>
        <v>-3.2845619210206678E-3</v>
      </c>
      <c r="O40">
        <f t="shared" si="9"/>
        <v>-1.3930883681736353E-3</v>
      </c>
      <c r="P40">
        <v>235.77613905841099</v>
      </c>
      <c r="Q40">
        <f t="shared" si="10"/>
        <v>5.776468409806057E-4</v>
      </c>
      <c r="R40">
        <f t="shared" si="11"/>
        <v>2.4499860694733534E-4</v>
      </c>
      <c r="S40">
        <v>235.738571292301</v>
      </c>
      <c r="T40">
        <f t="shared" si="12"/>
        <v>-3.6990119269006527E-2</v>
      </c>
      <c r="U40">
        <f t="shared" si="13"/>
        <v>-1.568869947654861E-2</v>
      </c>
      <c r="V40">
        <v>235.67388682643201</v>
      </c>
      <c r="W40">
        <f t="shared" si="14"/>
        <v>-0.10167458513799943</v>
      </c>
      <c r="X40">
        <f t="shared" si="15"/>
        <v>-4.3123462215202274E-2</v>
      </c>
      <c r="Y40">
        <v>235.775048791117</v>
      </c>
      <c r="Z40">
        <f t="shared" si="16"/>
        <v>-5.1262045300859427E-4</v>
      </c>
      <c r="AA40">
        <f t="shared" si="17"/>
        <v>-2.1741882404587454E-4</v>
      </c>
    </row>
    <row r="41" spans="1:27" x14ac:dyDescent="0.35">
      <c r="A41" t="s">
        <v>3</v>
      </c>
      <c r="B41" t="s">
        <v>36</v>
      </c>
      <c r="C41">
        <v>262.68915202733501</v>
      </c>
      <c r="D41">
        <v>262.689152145457</v>
      </c>
      <c r="E41">
        <f t="shared" si="5"/>
        <v>1.1812198863481171E-7</v>
      </c>
      <c r="F41">
        <f t="shared" si="6"/>
        <v>4.496645092619589E-8</v>
      </c>
      <c r="G41">
        <v>262.689152145457</v>
      </c>
      <c r="H41">
        <f t="shared" si="2"/>
        <v>1.1812198863481171E-7</v>
      </c>
      <c r="I41">
        <f t="shared" si="7"/>
        <v>4.496645092619589E-8</v>
      </c>
      <c r="J41">
        <v>262.689156765902</v>
      </c>
      <c r="K41">
        <f t="shared" si="3"/>
        <v>4.7385669859068003E-6</v>
      </c>
      <c r="L41">
        <f t="shared" si="8"/>
        <v>1.8038685455171415E-6</v>
      </c>
      <c r="M41">
        <v>262.68513308702899</v>
      </c>
      <c r="N41">
        <f t="shared" si="4"/>
        <v>-4.0189403060253426E-3</v>
      </c>
      <c r="O41">
        <f t="shared" si="9"/>
        <v>-1.5299224482658266E-3</v>
      </c>
      <c r="P41">
        <v>262.68970542106302</v>
      </c>
      <c r="Q41">
        <f t="shared" si="10"/>
        <v>5.5339372801199715E-4</v>
      </c>
      <c r="R41">
        <f t="shared" si="11"/>
        <v>2.1066485758590133E-4</v>
      </c>
      <c r="S41">
        <v>262.65042340561303</v>
      </c>
      <c r="T41">
        <f t="shared" si="12"/>
        <v>-3.8728621721986656E-2</v>
      </c>
      <c r="U41">
        <f t="shared" si="13"/>
        <v>-1.4743137058798917E-2</v>
      </c>
      <c r="V41">
        <v>262.59122392655399</v>
      </c>
      <c r="W41">
        <f t="shared" si="14"/>
        <v>-9.7928100781018657E-2</v>
      </c>
      <c r="X41">
        <f t="shared" si="15"/>
        <v>-3.7279080626377907E-2</v>
      </c>
      <c r="Y41">
        <v>262.688448363421</v>
      </c>
      <c r="Z41">
        <f t="shared" si="16"/>
        <v>-7.0366391400966677E-4</v>
      </c>
      <c r="AA41">
        <f t="shared" si="17"/>
        <v>-2.6786942231114467E-4</v>
      </c>
    </row>
    <row r="42" spans="1:27" x14ac:dyDescent="0.35">
      <c r="A42" t="s">
        <v>3</v>
      </c>
      <c r="B42" t="s">
        <v>37</v>
      </c>
      <c r="C42">
        <v>355.553732566755</v>
      </c>
      <c r="D42">
        <v>355.55373278803802</v>
      </c>
      <c r="E42">
        <f t="shared" si="5"/>
        <v>2.212830167991342E-7</v>
      </c>
      <c r="F42">
        <f t="shared" si="6"/>
        <v>6.2236167569296561E-8</v>
      </c>
      <c r="G42">
        <v>355.55373278803802</v>
      </c>
      <c r="H42">
        <f t="shared" si="2"/>
        <v>2.212830167991342E-7</v>
      </c>
      <c r="I42">
        <f t="shared" si="7"/>
        <v>6.2236167569296561E-8</v>
      </c>
      <c r="J42">
        <v>355.55374020338797</v>
      </c>
      <c r="K42">
        <f t="shared" si="3"/>
        <v>7.6366329722077353E-6</v>
      </c>
      <c r="L42">
        <f t="shared" si="8"/>
        <v>2.1478140356110485E-6</v>
      </c>
      <c r="M42">
        <v>355.54884851225802</v>
      </c>
      <c r="N42">
        <f t="shared" si="4"/>
        <v>-4.8840544969834809E-3</v>
      </c>
      <c r="O42">
        <f t="shared" si="9"/>
        <v>-1.373647370180962E-3</v>
      </c>
      <c r="P42">
        <v>355.55631261801</v>
      </c>
      <c r="Q42">
        <f t="shared" si="10"/>
        <v>2.5800512549949417E-3</v>
      </c>
      <c r="R42">
        <f t="shared" si="11"/>
        <v>7.2564313595288685E-4</v>
      </c>
      <c r="S42">
        <v>355.48327001725801</v>
      </c>
      <c r="T42">
        <f t="shared" si="12"/>
        <v>-7.0462549496994598E-2</v>
      </c>
      <c r="U42">
        <f t="shared" si="13"/>
        <v>-1.9817693654436686E-2</v>
      </c>
      <c r="V42">
        <v>355.361203127095</v>
      </c>
      <c r="W42">
        <f t="shared" si="14"/>
        <v>-0.19252943966000657</v>
      </c>
      <c r="X42">
        <f t="shared" si="15"/>
        <v>-5.4149182535683071E-2</v>
      </c>
      <c r="Y42">
        <v>355.55189980930299</v>
      </c>
      <c r="Z42">
        <f t="shared" si="16"/>
        <v>-1.8327574520071721E-3</v>
      </c>
      <c r="AA42">
        <f t="shared" si="17"/>
        <v>-5.1546567624995274E-4</v>
      </c>
    </row>
    <row r="43" spans="1:27" x14ac:dyDescent="0.35">
      <c r="A43" t="s">
        <v>3</v>
      </c>
      <c r="B43" t="s">
        <v>38</v>
      </c>
      <c r="C43">
        <v>272.37162472123703</v>
      </c>
      <c r="D43">
        <v>272.37162478304498</v>
      </c>
      <c r="E43">
        <f t="shared" si="5"/>
        <v>6.1807952533854404E-8</v>
      </c>
      <c r="F43">
        <f t="shared" si="6"/>
        <v>2.2692507928134114E-8</v>
      </c>
      <c r="G43">
        <v>272.37162478304498</v>
      </c>
      <c r="H43">
        <f t="shared" si="2"/>
        <v>6.1807952533854404E-8</v>
      </c>
      <c r="I43">
        <f t="shared" si="7"/>
        <v>2.2692507928134114E-8</v>
      </c>
      <c r="J43">
        <v>272.37164028877999</v>
      </c>
      <c r="K43">
        <f t="shared" si="3"/>
        <v>1.5567542959615821E-5</v>
      </c>
      <c r="L43">
        <f t="shared" si="8"/>
        <v>5.7155524095245476E-6</v>
      </c>
      <c r="M43">
        <v>272.368507366774</v>
      </c>
      <c r="N43">
        <f t="shared" si="4"/>
        <v>-3.1173544630291872E-3</v>
      </c>
      <c r="O43">
        <f t="shared" si="9"/>
        <v>-1.1445224759442881E-3</v>
      </c>
      <c r="P43">
        <v>272.37379541077701</v>
      </c>
      <c r="Q43">
        <f t="shared" si="10"/>
        <v>2.1706895399802306E-3</v>
      </c>
      <c r="R43">
        <f t="shared" si="11"/>
        <v>7.9695876624514628E-4</v>
      </c>
      <c r="S43">
        <v>272.32698228652703</v>
      </c>
      <c r="T43">
        <f t="shared" si="12"/>
        <v>-4.4642434709999179E-2</v>
      </c>
      <c r="U43">
        <f t="shared" si="13"/>
        <v>-1.6390266333979969E-2</v>
      </c>
      <c r="V43">
        <v>272.23277213250401</v>
      </c>
      <c r="W43">
        <f t="shared" si="14"/>
        <v>-0.13885258873301609</v>
      </c>
      <c r="X43">
        <f t="shared" si="15"/>
        <v>-5.0979094784607951E-2</v>
      </c>
      <c r="Y43">
        <v>272.37104854332398</v>
      </c>
      <c r="Z43">
        <f t="shared" si="16"/>
        <v>-5.7617791304664934E-4</v>
      </c>
      <c r="AA43">
        <f t="shared" si="17"/>
        <v>-2.1154109339999993E-4</v>
      </c>
    </row>
    <row r="44" spans="1:27" x14ac:dyDescent="0.35">
      <c r="A44" t="s">
        <v>3</v>
      </c>
      <c r="B44" t="s">
        <v>39</v>
      </c>
      <c r="C44">
        <v>533.06605894579604</v>
      </c>
      <c r="D44">
        <v>533.06605905121501</v>
      </c>
      <c r="E44">
        <f t="shared" si="5"/>
        <v>1.054189624483115E-7</v>
      </c>
      <c r="F44">
        <f t="shared" si="6"/>
        <v>1.9775965976297669E-8</v>
      </c>
      <c r="G44">
        <v>533.06605905121501</v>
      </c>
      <c r="H44">
        <f t="shared" si="2"/>
        <v>1.054189624483115E-7</v>
      </c>
      <c r="I44">
        <f t="shared" si="7"/>
        <v>1.9775965976297669E-8</v>
      </c>
      <c r="J44">
        <v>533.06607460541602</v>
      </c>
      <c r="K44">
        <f t="shared" si="3"/>
        <v>1.5659619975849637E-5</v>
      </c>
      <c r="L44">
        <f t="shared" si="8"/>
        <v>2.9376509183155404E-6</v>
      </c>
      <c r="M44">
        <v>533.05849955487895</v>
      </c>
      <c r="N44">
        <f t="shared" si="4"/>
        <v>-7.5593909170947882E-3</v>
      </c>
      <c r="O44">
        <f t="shared" si="9"/>
        <v>-1.4180964610735894E-3</v>
      </c>
      <c r="P44">
        <v>533.06801860761595</v>
      </c>
      <c r="Q44">
        <f t="shared" si="10"/>
        <v>1.9596618199102522E-3</v>
      </c>
      <c r="R44">
        <f t="shared" si="11"/>
        <v>3.6762082053877628E-4</v>
      </c>
      <c r="S44">
        <v>532.99096466694698</v>
      </c>
      <c r="T44">
        <f t="shared" si="12"/>
        <v>-7.5094278849064722E-2</v>
      </c>
      <c r="U44">
        <f t="shared" si="13"/>
        <v>-1.4087236954754336E-2</v>
      </c>
      <c r="V44">
        <v>532.79900708896605</v>
      </c>
      <c r="W44">
        <f t="shared" si="14"/>
        <v>-0.26705185682999399</v>
      </c>
      <c r="X44">
        <f t="shared" si="15"/>
        <v>-5.0097328904811916E-2</v>
      </c>
      <c r="Y44">
        <v>533.06485106469097</v>
      </c>
      <c r="Z44">
        <f t="shared" si="16"/>
        <v>-1.2078811050741933E-3</v>
      </c>
      <c r="AA44">
        <f t="shared" si="17"/>
        <v>-2.26591261027372E-4</v>
      </c>
    </row>
    <row r="45" spans="1:27" x14ac:dyDescent="0.35">
      <c r="A45" t="s">
        <v>40</v>
      </c>
      <c r="B45" t="s">
        <v>5</v>
      </c>
      <c r="C45">
        <v>175577.63016510499</v>
      </c>
      <c r="D45">
        <v>175577.63017466999</v>
      </c>
      <c r="E45">
        <f t="shared" si="5"/>
        <v>9.5650029834359884E-6</v>
      </c>
      <c r="F45">
        <f t="shared" si="6"/>
        <v>5.4477344149374309E-9</v>
      </c>
      <c r="G45">
        <v>175577.63017466999</v>
      </c>
      <c r="H45">
        <f t="shared" si="2"/>
        <v>9.5650029834359884E-6</v>
      </c>
      <c r="I45">
        <f t="shared" si="7"/>
        <v>5.4477344149374309E-9</v>
      </c>
      <c r="J45">
        <v>175577.63050332799</v>
      </c>
      <c r="K45">
        <f t="shared" si="3"/>
        <v>3.3822300611063838E-4</v>
      </c>
      <c r="L45">
        <f t="shared" si="8"/>
        <v>1.9263445223209203E-7</v>
      </c>
      <c r="M45">
        <v>175577.03751328899</v>
      </c>
      <c r="N45">
        <f t="shared" si="4"/>
        <v>-0.59265181599766947</v>
      </c>
      <c r="O45">
        <f t="shared" si="9"/>
        <v>-3.3754403419180873E-4</v>
      </c>
      <c r="P45">
        <v>175577.693121719</v>
      </c>
      <c r="Q45">
        <f t="shared" si="10"/>
        <v>6.2956614012364298E-2</v>
      </c>
      <c r="R45">
        <f t="shared" si="11"/>
        <v>3.5856853719441844E-5</v>
      </c>
      <c r="S45">
        <v>175564.338936607</v>
      </c>
      <c r="T45">
        <f t="shared" si="12"/>
        <v>-13.291228497982956</v>
      </c>
      <c r="U45">
        <f t="shared" si="13"/>
        <v>-7.5700010790010703E-3</v>
      </c>
      <c r="V45">
        <v>175562.83549694999</v>
      </c>
      <c r="W45">
        <f t="shared" si="14"/>
        <v>-14.794668154994724</v>
      </c>
      <c r="X45">
        <f t="shared" si="15"/>
        <v>-8.4262830869072051E-3</v>
      </c>
      <c r="Y45">
        <v>175577.58652656799</v>
      </c>
      <c r="Z45">
        <f t="shared" si="16"/>
        <v>-4.3638536997605115E-2</v>
      </c>
      <c r="AA45">
        <f t="shared" si="17"/>
        <v>-2.4854269280528207E-5</v>
      </c>
    </row>
    <row r="46" spans="1:27" x14ac:dyDescent="0.35">
      <c r="A46" t="s">
        <v>40</v>
      </c>
      <c r="B46" t="s">
        <v>6</v>
      </c>
      <c r="C46">
        <v>0.111871879034111</v>
      </c>
      <c r="D46">
        <v>0.111871879035689</v>
      </c>
      <c r="E46">
        <f t="shared" si="5"/>
        <v>1.5780016182631584E-12</v>
      </c>
      <c r="F46">
        <f t="shared" si="6"/>
        <v>1.4105435895843029E-9</v>
      </c>
      <c r="G46">
        <v>0.111871879035689</v>
      </c>
      <c r="H46">
        <f t="shared" si="2"/>
        <v>1.5780016182631584E-12</v>
      </c>
      <c r="I46">
        <f t="shared" si="7"/>
        <v>1.4105435895843029E-9</v>
      </c>
      <c r="J46">
        <v>0.111871879390148</v>
      </c>
      <c r="K46">
        <f t="shared" si="3"/>
        <v>3.5603700543340722E-10</v>
      </c>
      <c r="L46">
        <f t="shared" si="8"/>
        <v>3.1825424629262509E-7</v>
      </c>
      <c r="M46">
        <v>0.1118708694652</v>
      </c>
      <c r="N46">
        <f t="shared" si="4"/>
        <v>-1.0095689109979045E-6</v>
      </c>
      <c r="O46">
        <f t="shared" si="9"/>
        <v>-9.0243314022648668E-4</v>
      </c>
      <c r="P46">
        <v>0.111872005562574</v>
      </c>
      <c r="Q46">
        <f t="shared" si="10"/>
        <v>1.2652846299865406E-7</v>
      </c>
      <c r="R46">
        <f t="shared" si="11"/>
        <v>1.1310122265853254E-4</v>
      </c>
      <c r="S46">
        <v>0.111861465016695</v>
      </c>
      <c r="T46">
        <f t="shared" si="12"/>
        <v>-1.0414017415999455E-5</v>
      </c>
      <c r="U46">
        <f t="shared" si="13"/>
        <v>-9.3088786082015339E-3</v>
      </c>
      <c r="V46">
        <v>0.111857160943805</v>
      </c>
      <c r="W46">
        <f t="shared" si="14"/>
        <v>-1.471809030599569E-5</v>
      </c>
      <c r="X46">
        <f t="shared" si="15"/>
        <v>-1.3156201927660462E-2</v>
      </c>
      <c r="Y46">
        <v>0.111871783818146</v>
      </c>
      <c r="Z46">
        <f t="shared" si="16"/>
        <v>-9.5215965001393954E-8</v>
      </c>
      <c r="AA46">
        <f t="shared" si="17"/>
        <v>-8.5111616809762831E-5</v>
      </c>
    </row>
    <row r="47" spans="1:27" x14ac:dyDescent="0.35">
      <c r="A47" t="s">
        <v>40</v>
      </c>
      <c r="B47" t="s">
        <v>7</v>
      </c>
      <c r="C47">
        <v>95865.294583673196</v>
      </c>
      <c r="D47">
        <v>95865.294676136094</v>
      </c>
      <c r="E47">
        <f t="shared" si="5"/>
        <v>9.2462898464873433E-5</v>
      </c>
      <c r="F47">
        <f t="shared" si="6"/>
        <v>9.6450857285135568E-8</v>
      </c>
      <c r="G47">
        <v>95865.294676136094</v>
      </c>
      <c r="H47">
        <f t="shared" si="2"/>
        <v>9.2462898464873433E-5</v>
      </c>
      <c r="I47">
        <f t="shared" si="7"/>
        <v>9.6450857285135568E-8</v>
      </c>
      <c r="J47">
        <v>95865.298227844498</v>
      </c>
      <c r="K47">
        <f t="shared" si="3"/>
        <v>3.6441713018575683E-3</v>
      </c>
      <c r="L47">
        <f t="shared" si="8"/>
        <v>3.8013457504966625E-6</v>
      </c>
      <c r="M47">
        <v>95863.843354360302</v>
      </c>
      <c r="N47">
        <f t="shared" si="4"/>
        <v>-1.4512293128937017</v>
      </c>
      <c r="O47">
        <f t="shared" si="9"/>
        <v>-1.5138213669463447E-3</v>
      </c>
      <c r="P47">
        <v>95865.446494040894</v>
      </c>
      <c r="Q47">
        <f t="shared" si="10"/>
        <v>0.15191036769829225</v>
      </c>
      <c r="R47">
        <f t="shared" si="11"/>
        <v>1.5846231773241124E-4</v>
      </c>
      <c r="S47">
        <v>95856.576524946402</v>
      </c>
      <c r="T47">
        <f t="shared" si="12"/>
        <v>-8.71805872679397</v>
      </c>
      <c r="U47">
        <f t="shared" si="13"/>
        <v>-9.0940718063351588E-3</v>
      </c>
      <c r="V47">
        <v>95840.607248816203</v>
      </c>
      <c r="W47">
        <f t="shared" si="14"/>
        <v>-24.687334856993402</v>
      </c>
      <c r="X47">
        <f t="shared" si="15"/>
        <v>-2.5752108689809313E-2</v>
      </c>
      <c r="Y47">
        <v>95862.998871039003</v>
      </c>
      <c r="Z47">
        <f t="shared" si="16"/>
        <v>-2.2957126341934782</v>
      </c>
      <c r="AA47">
        <f t="shared" si="17"/>
        <v>-2.3947275645095243E-3</v>
      </c>
    </row>
    <row r="48" spans="1:27" x14ac:dyDescent="0.35">
      <c r="A48" t="s">
        <v>40</v>
      </c>
      <c r="B48" t="s">
        <v>8</v>
      </c>
      <c r="C48">
        <v>539529.62638859404</v>
      </c>
      <c r="D48">
        <v>539529.62643500103</v>
      </c>
      <c r="E48">
        <f t="shared" si="5"/>
        <v>4.6406988985836506E-5</v>
      </c>
      <c r="F48">
        <f t="shared" si="6"/>
        <v>8.6013791858784889E-9</v>
      </c>
      <c r="G48">
        <v>539529.62643500103</v>
      </c>
      <c r="H48">
        <f t="shared" si="2"/>
        <v>4.6406988985836506E-5</v>
      </c>
      <c r="I48">
        <f t="shared" si="7"/>
        <v>8.6013791858784889E-9</v>
      </c>
      <c r="J48">
        <v>539529.62882605195</v>
      </c>
      <c r="K48">
        <f t="shared" si="3"/>
        <v>2.4374579079449177E-3</v>
      </c>
      <c r="L48">
        <f t="shared" si="8"/>
        <v>4.5177461787600676E-7</v>
      </c>
      <c r="M48">
        <v>539525.14738995302</v>
      </c>
      <c r="N48">
        <f t="shared" si="4"/>
        <v>-4.4789986410178244</v>
      </c>
      <c r="O48">
        <f t="shared" si="9"/>
        <v>-8.3016732018935391E-4</v>
      </c>
      <c r="P48">
        <v>539530.13730862201</v>
      </c>
      <c r="Q48">
        <f t="shared" si="10"/>
        <v>0.51092002796940506</v>
      </c>
      <c r="R48">
        <f t="shared" si="11"/>
        <v>9.4697307243220223E-5</v>
      </c>
      <c r="S48">
        <v>539482.00389945705</v>
      </c>
      <c r="T48">
        <f t="shared" si="12"/>
        <v>-47.622489136992954</v>
      </c>
      <c r="U48">
        <f t="shared" si="13"/>
        <v>-8.8266680470838587E-3</v>
      </c>
      <c r="V48">
        <v>539443.76024064596</v>
      </c>
      <c r="W48">
        <f t="shared" si="14"/>
        <v>-85.866147948079742</v>
      </c>
      <c r="X48">
        <f t="shared" si="15"/>
        <v>-1.5915001465783268E-2</v>
      </c>
      <c r="Y48">
        <v>539529.023791107</v>
      </c>
      <c r="Z48">
        <f t="shared" si="16"/>
        <v>-0.60259748704265803</v>
      </c>
      <c r="AA48">
        <f t="shared" si="17"/>
        <v>-1.1168941566308717E-4</v>
      </c>
    </row>
    <row r="49" spans="1:28" x14ac:dyDescent="0.35">
      <c r="A49" t="s">
        <v>40</v>
      </c>
      <c r="B49" t="s">
        <v>9</v>
      </c>
      <c r="C49">
        <v>5.3492973917295295E-4</v>
      </c>
      <c r="D49">
        <v>5.3492973920706097E-4</v>
      </c>
      <c r="E49">
        <f t="shared" si="5"/>
        <v>3.4108024564438733E-14</v>
      </c>
      <c r="F49">
        <f t="shared" si="6"/>
        <v>6.3761690679551013E-9</v>
      </c>
      <c r="G49">
        <v>5.3492973920706097E-4</v>
      </c>
      <c r="H49">
        <f t="shared" si="2"/>
        <v>3.4108024564438733E-14</v>
      </c>
      <c r="I49">
        <f t="shared" si="7"/>
        <v>6.3761690679551013E-9</v>
      </c>
      <c r="J49">
        <v>5.3492974057520605E-4</v>
      </c>
      <c r="K49">
        <f t="shared" si="3"/>
        <v>1.4022530966245617E-12</v>
      </c>
      <c r="L49">
        <f t="shared" si="8"/>
        <v>2.6213780875083984E-7</v>
      </c>
      <c r="M49">
        <v>5.3492736871574905E-4</v>
      </c>
      <c r="N49">
        <f t="shared" si="4"/>
        <v>-2.3704572038986751E-9</v>
      </c>
      <c r="O49">
        <f t="shared" si="9"/>
        <v>-4.4313430910825866E-4</v>
      </c>
      <c r="P49">
        <v>5.34930041362719E-4</v>
      </c>
      <c r="Q49">
        <f t="shared" si="10"/>
        <v>3.0218976604899639E-10</v>
      </c>
      <c r="R49">
        <f t="shared" si="11"/>
        <v>5.649148737107187E-5</v>
      </c>
      <c r="S49">
        <v>5.3490414545761698E-4</v>
      </c>
      <c r="T49">
        <f t="shared" si="12"/>
        <v>-2.5593715335969248E-8</v>
      </c>
      <c r="U49">
        <f t="shared" si="13"/>
        <v>-4.7845003673826986E-3</v>
      </c>
      <c r="V49">
        <v>5.3488355763566301E-4</v>
      </c>
      <c r="W49">
        <f t="shared" si="14"/>
        <v>-4.6181537289940143E-8</v>
      </c>
      <c r="X49">
        <f t="shared" si="15"/>
        <v>-8.6331968309222712E-3</v>
      </c>
      <c r="Y49">
        <v>5.3492942564563697E-4</v>
      </c>
      <c r="Z49">
        <f t="shared" si="16"/>
        <v>-3.1352731597999312E-10</v>
      </c>
      <c r="AA49">
        <f t="shared" si="17"/>
        <v>-5.8610933926525216E-5</v>
      </c>
    </row>
    <row r="50" spans="1:28" x14ac:dyDescent="0.35">
      <c r="A50" t="s">
        <v>40</v>
      </c>
      <c r="B50" t="s">
        <v>48</v>
      </c>
      <c r="C50">
        <v>22746.562120218299</v>
      </c>
      <c r="D50">
        <v>22746.562123682401</v>
      </c>
      <c r="E50">
        <f t="shared" si="5"/>
        <v>3.4641016100067645E-6</v>
      </c>
      <c r="F50">
        <f t="shared" si="6"/>
        <v>1.5229121621538118E-8</v>
      </c>
      <c r="G50">
        <v>22746.562123682401</v>
      </c>
      <c r="H50">
        <f t="shared" si="2"/>
        <v>3.4641016100067645E-6</v>
      </c>
      <c r="I50">
        <f t="shared" si="7"/>
        <v>1.5229121621538118E-8</v>
      </c>
      <c r="J50">
        <v>22746.562453599399</v>
      </c>
      <c r="K50">
        <f t="shared" si="3"/>
        <v>3.3338110006297939E-4</v>
      </c>
      <c r="L50">
        <f t="shared" si="8"/>
        <v>1.4656329088370385E-6</v>
      </c>
      <c r="M50">
        <v>22746.115370064799</v>
      </c>
      <c r="N50">
        <f t="shared" si="4"/>
        <v>-0.44675015350003378</v>
      </c>
      <c r="O50">
        <f t="shared" si="9"/>
        <v>-1.9640337345876967E-3</v>
      </c>
      <c r="P50">
        <v>22746.6035347209</v>
      </c>
      <c r="Q50">
        <f t="shared" si="10"/>
        <v>4.1414502600673586E-2</v>
      </c>
      <c r="R50">
        <f t="shared" si="11"/>
        <v>1.8206928318131326E-4</v>
      </c>
      <c r="S50">
        <v>22555.575370988801</v>
      </c>
      <c r="T50">
        <f t="shared" si="12"/>
        <v>-190.98674922949795</v>
      </c>
      <c r="U50">
        <f t="shared" si="13"/>
        <v>-0.83962907546252552</v>
      </c>
      <c r="V50">
        <v>22744.345296193202</v>
      </c>
      <c r="W50">
        <f t="shared" si="14"/>
        <v>-2.2168240250975941</v>
      </c>
      <c r="X50">
        <f t="shared" si="15"/>
        <v>-9.745754164437747E-3</v>
      </c>
      <c r="Y50">
        <v>22746.552058874498</v>
      </c>
      <c r="Z50">
        <f t="shared" si="16"/>
        <v>-1.0061343800771283E-2</v>
      </c>
      <c r="AA50">
        <f t="shared" si="17"/>
        <v>-4.4232371237446247E-5</v>
      </c>
    </row>
    <row r="51" spans="1:28" x14ac:dyDescent="0.35">
      <c r="A51" t="s">
        <v>40</v>
      </c>
      <c r="B51" t="s">
        <v>11</v>
      </c>
      <c r="C51">
        <v>1.56547329322631E-4</v>
      </c>
      <c r="D51">
        <v>1.56547329337662E-4</v>
      </c>
      <c r="E51">
        <f t="shared" si="5"/>
        <v>1.5030999448578664E-14</v>
      </c>
      <c r="F51">
        <f t="shared" si="6"/>
        <v>9.6015687483246842E-9</v>
      </c>
      <c r="G51">
        <v>1.56547329337662E-4</v>
      </c>
      <c r="H51">
        <f t="shared" si="2"/>
        <v>1.5030999448578664E-14</v>
      </c>
      <c r="I51">
        <f t="shared" si="7"/>
        <v>9.6015687483246842E-9</v>
      </c>
      <c r="J51">
        <v>1.5654733048094799E-4</v>
      </c>
      <c r="K51">
        <f t="shared" si="3"/>
        <v>1.1583169861641152E-12</v>
      </c>
      <c r="L51">
        <f t="shared" si="8"/>
        <v>7.3991488144580242E-7</v>
      </c>
      <c r="M51">
        <v>1.5654548917688001E-4</v>
      </c>
      <c r="N51">
        <f t="shared" si="4"/>
        <v>-1.8401457509988582E-9</v>
      </c>
      <c r="O51">
        <f t="shared" si="9"/>
        <v>-1.175456495464366E-3</v>
      </c>
      <c r="P51">
        <v>1.5654748586180201E-4</v>
      </c>
      <c r="Q51">
        <f t="shared" si="10"/>
        <v>1.5653917100283757E-10</v>
      </c>
      <c r="R51">
        <f t="shared" si="11"/>
        <v>9.9994788592160124E-5</v>
      </c>
      <c r="S51">
        <v>1.56210531426707E-4</v>
      </c>
      <c r="T51">
        <f t="shared" si="12"/>
        <v>-3.3679789592400578E-7</v>
      </c>
      <c r="U51">
        <f t="shared" si="13"/>
        <v>-0.21514125943975279</v>
      </c>
      <c r="V51">
        <v>1.5652944880145E-4</v>
      </c>
      <c r="W51">
        <f t="shared" si="14"/>
        <v>-1.7880521181002718E-8</v>
      </c>
      <c r="X51">
        <f t="shared" si="15"/>
        <v>-1.1421798927117085E-2</v>
      </c>
      <c r="Y51">
        <v>1.56547210419862E-4</v>
      </c>
      <c r="Z51">
        <f t="shared" si="16"/>
        <v>-1.1890276900550743E-10</v>
      </c>
      <c r="AA51">
        <f t="shared" si="17"/>
        <v>-7.595324016065373E-5</v>
      </c>
    </row>
    <row r="52" spans="1:28" x14ac:dyDescent="0.35">
      <c r="A52" t="s">
        <v>40</v>
      </c>
      <c r="B52" t="s">
        <v>13</v>
      </c>
      <c r="C52">
        <v>0</v>
      </c>
      <c r="D52">
        <v>0</v>
      </c>
      <c r="E52">
        <f t="shared" si="5"/>
        <v>0</v>
      </c>
      <c r="F52" t="e">
        <f t="shared" si="6"/>
        <v>#DIV/0!</v>
      </c>
      <c r="G52">
        <v>0</v>
      </c>
      <c r="H52">
        <f t="shared" si="2"/>
        <v>0</v>
      </c>
      <c r="I52" t="e">
        <f t="shared" si="7"/>
        <v>#DIV/0!</v>
      </c>
      <c r="J52">
        <v>0</v>
      </c>
      <c r="K52">
        <f t="shared" si="3"/>
        <v>0</v>
      </c>
      <c r="L52" t="e">
        <f t="shared" si="8"/>
        <v>#DIV/0!</v>
      </c>
      <c r="M52">
        <v>0</v>
      </c>
      <c r="N52">
        <f t="shared" si="4"/>
        <v>0</v>
      </c>
      <c r="O52" t="e">
        <f t="shared" si="9"/>
        <v>#DIV/0!</v>
      </c>
      <c r="P52">
        <v>0</v>
      </c>
      <c r="Q52">
        <f t="shared" si="10"/>
        <v>0</v>
      </c>
      <c r="R52" t="e">
        <f t="shared" si="11"/>
        <v>#DIV/0!</v>
      </c>
      <c r="S52">
        <v>0</v>
      </c>
      <c r="T52">
        <f t="shared" si="12"/>
        <v>0</v>
      </c>
      <c r="U52" t="e">
        <f t="shared" si="13"/>
        <v>#DIV/0!</v>
      </c>
      <c r="V52">
        <v>0</v>
      </c>
      <c r="W52">
        <f t="shared" si="14"/>
        <v>0</v>
      </c>
      <c r="X52" t="e">
        <f t="shared" si="15"/>
        <v>#DIV/0!</v>
      </c>
      <c r="Y52">
        <v>0</v>
      </c>
      <c r="Z52">
        <f t="shared" si="16"/>
        <v>0</v>
      </c>
      <c r="AA52" t="e">
        <f t="shared" si="17"/>
        <v>#DIV/0!</v>
      </c>
    </row>
    <row r="53" spans="1:28" x14ac:dyDescent="0.35">
      <c r="A53" t="s">
        <v>40</v>
      </c>
      <c r="B53" t="s">
        <v>49</v>
      </c>
      <c r="C53">
        <v>2160.8954151099501</v>
      </c>
      <c r="D53">
        <v>2160.8954153654299</v>
      </c>
      <c r="E53">
        <f t="shared" si="5"/>
        <v>2.5547979021212086E-7</v>
      </c>
      <c r="F53">
        <f t="shared" si="6"/>
        <v>1.182286696642936E-8</v>
      </c>
      <c r="G53">
        <v>2160.8954153654299</v>
      </c>
      <c r="H53">
        <f t="shared" si="2"/>
        <v>2.5547979021212086E-7</v>
      </c>
      <c r="I53">
        <f t="shared" si="7"/>
        <v>1.182286696642936E-8</v>
      </c>
      <c r="J53">
        <v>2160.8954194733901</v>
      </c>
      <c r="K53">
        <f t="shared" si="3"/>
        <v>4.3634399844449945E-6</v>
      </c>
      <c r="L53">
        <f t="shared" si="8"/>
        <v>2.0192740259125288E-7</v>
      </c>
      <c r="M53">
        <v>2160.8781690998699</v>
      </c>
      <c r="N53">
        <f t="shared" si="4"/>
        <v>-1.7246010080270935E-2</v>
      </c>
      <c r="O53">
        <f t="shared" si="9"/>
        <v>-7.9809554685891305E-4</v>
      </c>
      <c r="P53">
        <v>2160.8960939559702</v>
      </c>
      <c r="Q53">
        <f t="shared" si="10"/>
        <v>6.7884602003687178E-4</v>
      </c>
      <c r="R53">
        <f t="shared" si="11"/>
        <v>3.1415033568495534E-5</v>
      </c>
      <c r="S53">
        <v>2160.7597131058801</v>
      </c>
      <c r="T53">
        <f t="shared" si="12"/>
        <v>-0.13570200407002631</v>
      </c>
      <c r="U53">
        <f t="shared" si="13"/>
        <v>-6.2798968946454802E-3</v>
      </c>
      <c r="V53">
        <v>2160.7002412199199</v>
      </c>
      <c r="W53">
        <f t="shared" si="14"/>
        <v>-0.1951738900302189</v>
      </c>
      <c r="X53">
        <f t="shared" si="15"/>
        <v>-9.0320840455986665E-3</v>
      </c>
      <c r="Y53">
        <v>2160.8943103687002</v>
      </c>
      <c r="Z53">
        <f t="shared" si="16"/>
        <v>-1.1047412499465281E-3</v>
      </c>
      <c r="AA53">
        <f t="shared" si="17"/>
        <v>-5.1124234991739148E-5</v>
      </c>
    </row>
    <row r="54" spans="1:28" x14ac:dyDescent="0.35">
      <c r="A54" t="s">
        <v>40</v>
      </c>
      <c r="B54" t="s">
        <v>14</v>
      </c>
      <c r="C54">
        <v>10050.504473671601</v>
      </c>
      <c r="D54">
        <v>10050.504476693501</v>
      </c>
      <c r="E54">
        <f t="shared" si="5"/>
        <v>3.0218998290365562E-6</v>
      </c>
      <c r="F54">
        <f t="shared" si="6"/>
        <v>3.0067145753258E-8</v>
      </c>
      <c r="G54">
        <v>10050.504476693501</v>
      </c>
      <c r="H54">
        <f t="shared" si="2"/>
        <v>3.0218998290365562E-6</v>
      </c>
      <c r="I54">
        <f t="shared" si="7"/>
        <v>3.0067145753258E-8</v>
      </c>
      <c r="J54">
        <v>10050.504538970399</v>
      </c>
      <c r="K54">
        <f t="shared" si="3"/>
        <v>6.5298798290314153E-5</v>
      </c>
      <c r="L54">
        <f t="shared" si="8"/>
        <v>6.4970667354431329E-7</v>
      </c>
      <c r="M54">
        <v>10050.369784069801</v>
      </c>
      <c r="N54">
        <f t="shared" si="4"/>
        <v>-0.13468960180034628</v>
      </c>
      <c r="O54">
        <f t="shared" si="9"/>
        <v>-1.3401277732195481E-3</v>
      </c>
      <c r="P54">
        <v>10050.524798250501</v>
      </c>
      <c r="Q54">
        <f t="shared" si="10"/>
        <v>2.0324578899817425E-2</v>
      </c>
      <c r="R54">
        <f t="shared" si="11"/>
        <v>2.0222446498143341E-4</v>
      </c>
      <c r="S54">
        <v>10018.7681420801</v>
      </c>
      <c r="T54">
        <f t="shared" si="12"/>
        <v>-31.736331591500857</v>
      </c>
      <c r="U54">
        <f t="shared" si="13"/>
        <v>-0.31576854350582756</v>
      </c>
      <c r="V54">
        <v>10048.4695308676</v>
      </c>
      <c r="W54">
        <f t="shared" si="14"/>
        <v>-2.0349428040008206</v>
      </c>
      <c r="X54">
        <f t="shared" si="15"/>
        <v>-2.0247170769701926E-2</v>
      </c>
      <c r="Y54">
        <v>10050.4972025977</v>
      </c>
      <c r="Z54">
        <f t="shared" si="16"/>
        <v>-7.2710739004833158E-3</v>
      </c>
      <c r="AA54">
        <f t="shared" si="17"/>
        <v>-7.2345362558970963E-5</v>
      </c>
    </row>
    <row r="55" spans="1:28" x14ac:dyDescent="0.35">
      <c r="A55" t="s">
        <v>40</v>
      </c>
      <c r="B55" t="s">
        <v>15</v>
      </c>
      <c r="C55">
        <v>5608.9925325004297</v>
      </c>
      <c r="D55">
        <v>5608.9925342388397</v>
      </c>
      <c r="E55">
        <f t="shared" si="5"/>
        <v>1.7384099919581786E-6</v>
      </c>
      <c r="F55">
        <f t="shared" si="6"/>
        <v>3.0993266293104049E-8</v>
      </c>
      <c r="G55">
        <v>5608.9925342388397</v>
      </c>
      <c r="H55">
        <f t="shared" si="2"/>
        <v>1.7384099919581786E-6</v>
      </c>
      <c r="I55">
        <f t="shared" si="7"/>
        <v>3.0993266293104049E-8</v>
      </c>
      <c r="J55">
        <v>5608.9925834743899</v>
      </c>
      <c r="K55">
        <f t="shared" si="3"/>
        <v>5.0973960242117755E-5</v>
      </c>
      <c r="L55">
        <f t="shared" si="8"/>
        <v>9.0878994662155674E-7</v>
      </c>
      <c r="M55">
        <v>5608.9546557593103</v>
      </c>
      <c r="N55">
        <f t="shared" si="4"/>
        <v>-3.7876741119362123E-2</v>
      </c>
      <c r="O55">
        <f t="shared" si="9"/>
        <v>-6.7528599654735275E-4</v>
      </c>
      <c r="P55">
        <v>5608.9976776193798</v>
      </c>
      <c r="Q55">
        <f t="shared" si="10"/>
        <v>5.1451189501676708E-3</v>
      </c>
      <c r="R55">
        <f t="shared" si="11"/>
        <v>9.1729823499587208E-5</v>
      </c>
      <c r="S55">
        <v>5608.5338050580403</v>
      </c>
      <c r="T55">
        <f t="shared" si="12"/>
        <v>-0.45872744238931773</v>
      </c>
      <c r="U55">
        <f t="shared" si="13"/>
        <v>-8.17842847412068E-3</v>
      </c>
      <c r="V55">
        <v>5607.7598912192298</v>
      </c>
      <c r="W55">
        <f t="shared" si="14"/>
        <v>-1.2326412811999035</v>
      </c>
      <c r="X55">
        <f t="shared" si="15"/>
        <v>-2.1976161923153874E-2</v>
      </c>
      <c r="Y55">
        <v>5608.9896279979803</v>
      </c>
      <c r="Z55">
        <f t="shared" si="16"/>
        <v>-2.9045024493825622E-3</v>
      </c>
      <c r="AA55">
        <f t="shared" si="17"/>
        <v>-5.1782961602335485E-5</v>
      </c>
    </row>
    <row r="56" spans="1:28" x14ac:dyDescent="0.35">
      <c r="A56" t="s">
        <v>40</v>
      </c>
      <c r="B56" t="s">
        <v>16</v>
      </c>
      <c r="C56" s="1">
        <v>5.8159047615118503E-5</v>
      </c>
      <c r="D56" s="1">
        <v>5.81590476188268E-5</v>
      </c>
      <c r="E56">
        <f t="shared" si="5"/>
        <v>3.7082966905521708E-15</v>
      </c>
      <c r="F56">
        <f t="shared" si="6"/>
        <v>6.3761303573825991E-9</v>
      </c>
      <c r="G56" s="1">
        <v>5.81590476188268E-5</v>
      </c>
      <c r="H56">
        <f t="shared" si="2"/>
        <v>3.7082966905521708E-15</v>
      </c>
      <c r="I56">
        <f t="shared" si="7"/>
        <v>6.3761303573825991E-9</v>
      </c>
      <c r="J56" s="1">
        <v>5.8159047767575299E-5</v>
      </c>
      <c r="K56">
        <f t="shared" si="3"/>
        <v>1.5245679610247087E-13</v>
      </c>
      <c r="L56">
        <f t="shared" si="8"/>
        <v>2.6213771090508636E-7</v>
      </c>
      <c r="M56" s="1">
        <v>5.8158789892424602E-5</v>
      </c>
      <c r="N56">
        <f t="shared" si="4"/>
        <v>-2.5772269390079766E-10</v>
      </c>
      <c r="O56">
        <f t="shared" si="9"/>
        <v>-4.4313430922449012E-4</v>
      </c>
      <c r="P56" s="1">
        <v>5.81590804700294E-5</v>
      </c>
      <c r="Q56">
        <f t="shared" si="10"/>
        <v>3.285491089664817E-11</v>
      </c>
      <c r="R56">
        <f t="shared" si="11"/>
        <v>5.6491487126944459E-5</v>
      </c>
      <c r="S56" s="1">
        <v>5.8156264995271701E-5</v>
      </c>
      <c r="T56">
        <f t="shared" si="12"/>
        <v>-2.7826198468016545E-9</v>
      </c>
      <c r="U56">
        <f t="shared" si="13"/>
        <v>-4.7845003673655578E-3</v>
      </c>
      <c r="V56" s="1">
        <v>5.8154026630063402E-5</v>
      </c>
      <c r="W56">
        <f t="shared" si="14"/>
        <v>-5.020985055101347E-9</v>
      </c>
      <c r="X56">
        <f t="shared" si="15"/>
        <v>-8.6331968300597424E-3</v>
      </c>
      <c r="Y56" s="1">
        <v>5.8159013527557502E-5</v>
      </c>
      <c r="Z56">
        <f t="shared" si="16"/>
        <v>-3.4087561000598326E-11</v>
      </c>
      <c r="AA56">
        <f t="shared" si="17"/>
        <v>-5.8610933979147951E-5</v>
      </c>
    </row>
    <row r="57" spans="1:28" x14ac:dyDescent="0.35">
      <c r="A57" t="s">
        <v>40</v>
      </c>
      <c r="B57" t="s">
        <v>17</v>
      </c>
      <c r="C57">
        <v>11289.337152501201</v>
      </c>
      <c r="D57">
        <v>11289.337153652399</v>
      </c>
      <c r="E57">
        <f t="shared" si="5"/>
        <v>1.1511983757372946E-6</v>
      </c>
      <c r="F57">
        <f t="shared" si="6"/>
        <v>1.0197218491984195E-8</v>
      </c>
      <c r="G57">
        <v>11289.337153652399</v>
      </c>
      <c r="H57">
        <f t="shared" si="2"/>
        <v>1.1511983757372946E-6</v>
      </c>
      <c r="I57">
        <f t="shared" si="7"/>
        <v>1.0197218491984195E-8</v>
      </c>
      <c r="J57">
        <v>11289.3372043288</v>
      </c>
      <c r="K57">
        <f t="shared" si="3"/>
        <v>5.1827599236276001E-5</v>
      </c>
      <c r="L57">
        <f t="shared" si="8"/>
        <v>4.5908451963269935E-7</v>
      </c>
      <c r="M57">
        <v>11269.5819217847</v>
      </c>
      <c r="N57">
        <f t="shared" si="4"/>
        <v>-19.755230716500591</v>
      </c>
      <c r="O57">
        <f t="shared" si="9"/>
        <v>-0.17499017391046501</v>
      </c>
      <c r="P57">
        <v>11289.3473623679</v>
      </c>
      <c r="Q57">
        <f t="shared" si="10"/>
        <v>1.0209866699369741E-2</v>
      </c>
      <c r="R57">
        <f t="shared" si="11"/>
        <v>9.0438141420089496E-5</v>
      </c>
      <c r="S57">
        <v>11288.9689916843</v>
      </c>
      <c r="T57">
        <f t="shared" si="12"/>
        <v>-0.36816081690085412</v>
      </c>
      <c r="U57">
        <f t="shared" si="13"/>
        <v>-3.2611375843203203E-3</v>
      </c>
      <c r="V57">
        <v>11288.1820926319</v>
      </c>
      <c r="W57">
        <f t="shared" si="14"/>
        <v>-1.1550598693011125</v>
      </c>
      <c r="X57">
        <f t="shared" si="15"/>
        <v>-1.0231423277541181E-2</v>
      </c>
      <c r="Y57">
        <v>11289.3331297083</v>
      </c>
      <c r="Z57">
        <f t="shared" si="16"/>
        <v>-4.0227929002867313E-3</v>
      </c>
      <c r="AA57">
        <f t="shared" si="17"/>
        <v>-3.563356152752923E-5</v>
      </c>
    </row>
    <row r="58" spans="1:28" x14ac:dyDescent="0.35">
      <c r="A58" t="s">
        <v>40</v>
      </c>
      <c r="B58" t="s">
        <v>18</v>
      </c>
      <c r="C58" s="1">
        <v>7.7227337900135401E-5</v>
      </c>
      <c r="D58" s="1">
        <v>7.7227337905059495E-5</v>
      </c>
      <c r="E58">
        <f t="shared" si="5"/>
        <v>4.9240939017231034E-15</v>
      </c>
      <c r="F58">
        <f t="shared" si="6"/>
        <v>6.3761020845889731E-9</v>
      </c>
      <c r="G58" s="1">
        <v>7.7227337905059495E-5</v>
      </c>
      <c r="H58">
        <f t="shared" si="2"/>
        <v>4.9240939017231034E-15</v>
      </c>
      <c r="I58">
        <f t="shared" si="7"/>
        <v>6.3761020845889731E-9</v>
      </c>
      <c r="J58" s="1">
        <v>7.72273381025774E-5</v>
      </c>
      <c r="K58">
        <f t="shared" si="3"/>
        <v>2.0244199925353173E-13</v>
      </c>
      <c r="L58">
        <f t="shared" si="8"/>
        <v>2.6213774132071537E-7</v>
      </c>
      <c r="M58" s="1">
        <v>7.72269956793051E-5</v>
      </c>
      <c r="N58">
        <f t="shared" si="4"/>
        <v>-3.4222083030073253E-10</v>
      </c>
      <c r="O58">
        <f t="shared" si="9"/>
        <v>-4.4313430917852802E-4</v>
      </c>
      <c r="P58" s="1">
        <v>7.7227381527007101E-5</v>
      </c>
      <c r="Q58">
        <f t="shared" si="10"/>
        <v>4.3626871700733899E-11</v>
      </c>
      <c r="R58">
        <f t="shared" si="11"/>
        <v>5.6491487194792212E-5</v>
      </c>
      <c r="S58" s="1">
        <v>7.7223642957869701E-5</v>
      </c>
      <c r="T58">
        <f t="shared" si="12"/>
        <v>-3.6949422656999773E-9</v>
      </c>
      <c r="U58">
        <f t="shared" si="13"/>
        <v>-4.7845003675744974E-3</v>
      </c>
      <c r="V58" s="1">
        <v>7.7220670712047204E-5</v>
      </c>
      <c r="W58">
        <f t="shared" si="14"/>
        <v>-6.667188088196733E-9</v>
      </c>
      <c r="X58">
        <f t="shared" si="15"/>
        <v>-8.6331968309178806E-3</v>
      </c>
      <c r="Y58" s="1">
        <v>7.72272926364713E-5</v>
      </c>
      <c r="Z58">
        <f t="shared" si="16"/>
        <v>-4.5263664100484921E-11</v>
      </c>
      <c r="AA58">
        <f t="shared" si="17"/>
        <v>-5.8610934069767486E-5</v>
      </c>
    </row>
    <row r="59" spans="1:28" x14ac:dyDescent="0.35">
      <c r="A59" t="s">
        <v>40</v>
      </c>
      <c r="B59" t="s">
        <v>19</v>
      </c>
      <c r="C59">
        <v>12722.0793098414</v>
      </c>
      <c r="D59">
        <v>12722.079311593399</v>
      </c>
      <c r="E59">
        <f t="shared" si="5"/>
        <v>1.7519996617920697E-6</v>
      </c>
      <c r="F59">
        <f t="shared" si="6"/>
        <v>1.3771331078220665E-8</v>
      </c>
      <c r="G59">
        <v>12722.079311593399</v>
      </c>
      <c r="H59">
        <f t="shared" si="2"/>
        <v>1.7519996617920697E-6</v>
      </c>
      <c r="I59">
        <f t="shared" si="7"/>
        <v>1.3771331078220665E-8</v>
      </c>
      <c r="J59">
        <v>12722.079497107899</v>
      </c>
      <c r="K59">
        <f t="shared" si="3"/>
        <v>1.8726649977907073E-4</v>
      </c>
      <c r="L59">
        <f t="shared" si="8"/>
        <v>1.4719802888998441E-6</v>
      </c>
      <c r="M59">
        <v>12721.7487210982</v>
      </c>
      <c r="N59">
        <f t="shared" si="4"/>
        <v>-0.33058874319976894</v>
      </c>
      <c r="O59">
        <f t="shared" si="9"/>
        <v>-2.598543328872631E-3</v>
      </c>
      <c r="P59">
        <v>12722.1092975055</v>
      </c>
      <c r="Q59">
        <f t="shared" si="10"/>
        <v>2.9987664100190159E-2</v>
      </c>
      <c r="R59">
        <f t="shared" si="11"/>
        <v>2.3571354469542291E-4</v>
      </c>
      <c r="S59">
        <v>12671.2449421037</v>
      </c>
      <c r="T59">
        <f t="shared" si="12"/>
        <v>-50.834367737699722</v>
      </c>
      <c r="U59">
        <f t="shared" si="13"/>
        <v>-0.39957593801805541</v>
      </c>
      <c r="V59">
        <v>12001.3355689935</v>
      </c>
      <c r="W59">
        <f t="shared" si="14"/>
        <v>-720.74374084789997</v>
      </c>
      <c r="X59">
        <f t="shared" si="15"/>
        <v>-5.6652982841441286</v>
      </c>
      <c r="Y59">
        <v>12722.066099546901</v>
      </c>
      <c r="Z59">
        <f t="shared" si="16"/>
        <v>-1.3210294499003794E-2</v>
      </c>
      <c r="AA59">
        <f t="shared" si="17"/>
        <v>-1.0383754241167736E-4</v>
      </c>
      <c r="AB59" s="1"/>
    </row>
    <row r="60" spans="1:28" x14ac:dyDescent="0.35">
      <c r="A60" t="s">
        <v>40</v>
      </c>
      <c r="B60" t="s">
        <v>20</v>
      </c>
      <c r="C60">
        <v>3799.6027614398899</v>
      </c>
      <c r="D60">
        <v>3799.6027617068198</v>
      </c>
      <c r="E60">
        <f t="shared" si="5"/>
        <v>2.6692987376009114E-7</v>
      </c>
      <c r="F60">
        <f t="shared" si="6"/>
        <v>7.0252047521656167E-9</v>
      </c>
      <c r="G60">
        <v>3799.6027617068198</v>
      </c>
      <c r="H60">
        <f t="shared" si="2"/>
        <v>2.6692987376009114E-7</v>
      </c>
      <c r="I60">
        <f t="shared" si="7"/>
        <v>7.0252047521656167E-9</v>
      </c>
      <c r="J60">
        <v>3799.6028189381</v>
      </c>
      <c r="K60">
        <f t="shared" si="3"/>
        <v>5.7498210026096785E-5</v>
      </c>
      <c r="L60">
        <f t="shared" si="8"/>
        <v>1.5132689819476649E-6</v>
      </c>
      <c r="M60">
        <v>3799.5393210315401</v>
      </c>
      <c r="N60">
        <f t="shared" si="4"/>
        <v>-6.3440408349833888E-2</v>
      </c>
      <c r="O60">
        <f t="shared" si="9"/>
        <v>-1.6696589705022912E-3</v>
      </c>
      <c r="P60">
        <v>3799.61396505117</v>
      </c>
      <c r="Q60">
        <f t="shared" si="10"/>
        <v>1.1203611280052428E-2</v>
      </c>
      <c r="R60">
        <f t="shared" si="11"/>
        <v>2.9486269969460516E-4</v>
      </c>
      <c r="S60">
        <v>3828.6729803338999</v>
      </c>
      <c r="T60">
        <f t="shared" si="12"/>
        <v>29.07021889400994</v>
      </c>
      <c r="U60">
        <f t="shared" si="13"/>
        <v>0.76508573972594829</v>
      </c>
      <c r="V60">
        <v>3809.5487567126202</v>
      </c>
      <c r="W60">
        <f t="shared" si="14"/>
        <v>9.9459952727302152</v>
      </c>
      <c r="X60">
        <f t="shared" si="15"/>
        <v>0.26176408159470599</v>
      </c>
      <c r="Y60">
        <v>3799.59866066113</v>
      </c>
      <c r="Z60">
        <f t="shared" si="16"/>
        <v>-4.1007787599482981E-3</v>
      </c>
      <c r="AA60">
        <f t="shared" si="17"/>
        <v>-1.0792651278088542E-4</v>
      </c>
    </row>
    <row r="61" spans="1:28" x14ac:dyDescent="0.35">
      <c r="A61" t="s">
        <v>40</v>
      </c>
      <c r="B61" t="s">
        <v>21</v>
      </c>
      <c r="C61">
        <v>3.1777491489445198E-2</v>
      </c>
      <c r="D61">
        <v>3.1777491491474998E-2</v>
      </c>
      <c r="E61">
        <f t="shared" si="5"/>
        <v>2.029799939240462E-12</v>
      </c>
      <c r="F61">
        <f t="shared" si="6"/>
        <v>6.387539872096745E-9</v>
      </c>
      <c r="G61">
        <v>3.1777491491474998E-2</v>
      </c>
      <c r="H61">
        <f t="shared" si="2"/>
        <v>2.029799939240462E-12</v>
      </c>
      <c r="I61">
        <f t="shared" si="7"/>
        <v>6.387539872096745E-9</v>
      </c>
      <c r="J61">
        <v>3.17774915756181E-2</v>
      </c>
      <c r="K61">
        <f t="shared" si="3"/>
        <v>8.6172902147296782E-11</v>
      </c>
      <c r="L61">
        <f t="shared" si="8"/>
        <v>2.7117591133937954E-7</v>
      </c>
      <c r="M61">
        <v>3.1777349712576002E-2</v>
      </c>
      <c r="N61">
        <f t="shared" si="4"/>
        <v>-1.4177686919608634E-7</v>
      </c>
      <c r="O61">
        <f t="shared" si="9"/>
        <v>-4.4615500642389316E-4</v>
      </c>
      <c r="P61">
        <v>3.1777509524076902E-2</v>
      </c>
      <c r="Q61">
        <f t="shared" si="10"/>
        <v>1.8034631704688664E-8</v>
      </c>
      <c r="R61">
        <f t="shared" si="11"/>
        <v>5.6752848822817923E-5</v>
      </c>
      <c r="S61">
        <v>3.17757064649681E-2</v>
      </c>
      <c r="T61">
        <f t="shared" si="12"/>
        <v>-1.7850244770981072E-6</v>
      </c>
      <c r="U61">
        <f t="shared" si="13"/>
        <v>-5.6172604992782331E-3</v>
      </c>
      <c r="V61">
        <v>3.1774745657189102E-2</v>
      </c>
      <c r="W61">
        <f t="shared" si="14"/>
        <v>-2.7458322560958148E-6</v>
      </c>
      <c r="X61">
        <f t="shared" si="15"/>
        <v>-8.6408087215060232E-3</v>
      </c>
      <c r="Y61">
        <v>3.1777472875315099E-2</v>
      </c>
      <c r="Z61">
        <f t="shared" si="16"/>
        <v>-1.8614130098404402E-8</v>
      </c>
      <c r="AA61">
        <f t="shared" si="17"/>
        <v>-5.8576461595739967E-5</v>
      </c>
      <c r="AB61" s="1"/>
    </row>
    <row r="62" spans="1:28" x14ac:dyDescent="0.35">
      <c r="A62" t="s">
        <v>40</v>
      </c>
      <c r="B62" t="s">
        <v>50</v>
      </c>
      <c r="C62">
        <v>559.14716121026402</v>
      </c>
      <c r="D62">
        <v>559.14716129169597</v>
      </c>
      <c r="E62">
        <f t="shared" si="5"/>
        <v>8.1431949183752295E-8</v>
      </c>
      <c r="F62">
        <f t="shared" si="6"/>
        <v>1.4563598786318487E-8</v>
      </c>
      <c r="G62">
        <v>559.14716129169597</v>
      </c>
      <c r="H62">
        <f t="shared" si="2"/>
        <v>8.1431949183752295E-8</v>
      </c>
      <c r="I62">
        <f t="shared" si="7"/>
        <v>1.4563598786318487E-8</v>
      </c>
      <c r="J62">
        <v>559.14717737553701</v>
      </c>
      <c r="K62">
        <f t="shared" si="3"/>
        <v>1.6165272995749547E-5</v>
      </c>
      <c r="L62">
        <f t="shared" si="8"/>
        <v>2.8910587618401037E-6</v>
      </c>
      <c r="M62">
        <v>559.14140395707705</v>
      </c>
      <c r="N62">
        <f t="shared" si="4"/>
        <v>-5.7572531869709564E-3</v>
      </c>
      <c r="O62">
        <f t="shared" si="9"/>
        <v>-1.0296490059091929E-3</v>
      </c>
      <c r="P62">
        <v>559.148150129653</v>
      </c>
      <c r="Q62">
        <f t="shared" si="10"/>
        <v>9.889193889875969E-4</v>
      </c>
      <c r="R62">
        <f t="shared" si="11"/>
        <v>1.7686209599045421E-4</v>
      </c>
      <c r="S62">
        <v>559.00347092775303</v>
      </c>
      <c r="T62">
        <f t="shared" si="12"/>
        <v>-0.14369028251098825</v>
      </c>
      <c r="U62">
        <f t="shared" si="13"/>
        <v>-2.5698115358392094E-2</v>
      </c>
      <c r="V62">
        <v>558.40116961056106</v>
      </c>
      <c r="W62">
        <f t="shared" si="14"/>
        <v>-0.74599159970296114</v>
      </c>
      <c r="X62">
        <f t="shared" si="15"/>
        <v>-0.1334159683630112</v>
      </c>
      <c r="Y62">
        <v>559.14658440666506</v>
      </c>
      <c r="Z62">
        <f t="shared" si="16"/>
        <v>-5.768035989603959E-4</v>
      </c>
      <c r="AA62">
        <f t="shared" si="17"/>
        <v>-1.0315774432475251E-4</v>
      </c>
    </row>
    <row r="63" spans="1:28" x14ac:dyDescent="0.35">
      <c r="A63" t="s">
        <v>40</v>
      </c>
      <c r="B63" t="s">
        <v>23</v>
      </c>
      <c r="C63">
        <v>3.1766512695786397E-2</v>
      </c>
      <c r="D63">
        <v>3.1766512697815601E-2</v>
      </c>
      <c r="E63">
        <f t="shared" si="5"/>
        <v>2.029203194364726E-12</v>
      </c>
      <c r="F63">
        <f t="shared" si="6"/>
        <v>6.3878689291377128E-9</v>
      </c>
      <c r="G63">
        <v>3.1766512697815601E-2</v>
      </c>
      <c r="H63">
        <f t="shared" si="2"/>
        <v>2.029203194364726E-12</v>
      </c>
      <c r="I63">
        <f t="shared" si="7"/>
        <v>6.3878689291377128E-9</v>
      </c>
      <c r="J63">
        <v>3.1766512781929601E-2</v>
      </c>
      <c r="K63">
        <f t="shared" si="3"/>
        <v>8.6143203681388059E-11</v>
      </c>
      <c r="L63">
        <f t="shared" si="8"/>
        <v>2.7117614233058182E-7</v>
      </c>
      <c r="M63">
        <v>3.17663709678997E-2</v>
      </c>
      <c r="N63">
        <f t="shared" si="4"/>
        <v>-1.417278866974736E-7</v>
      </c>
      <c r="O63">
        <f t="shared" si="9"/>
        <v>-4.4615500623168124E-4</v>
      </c>
      <c r="P63">
        <v>3.1766530724187399E-2</v>
      </c>
      <c r="Q63">
        <f t="shared" si="10"/>
        <v>1.8028401001235483E-8</v>
      </c>
      <c r="R63">
        <f t="shared" si="11"/>
        <v>5.6752849058017072E-5</v>
      </c>
      <c r="S63">
        <v>3.1764728288016797E-2</v>
      </c>
      <c r="T63">
        <f t="shared" si="12"/>
        <v>-1.7844077696005378E-6</v>
      </c>
      <c r="U63">
        <f t="shared" si="13"/>
        <v>-5.6172604990954098E-3</v>
      </c>
      <c r="V63">
        <v>3.1763767812186899E-2</v>
      </c>
      <c r="W63">
        <f t="shared" si="14"/>
        <v>-2.7448835994980936E-6</v>
      </c>
      <c r="X63">
        <f t="shared" si="15"/>
        <v>-8.6408087213872328E-3</v>
      </c>
      <c r="Y63">
        <v>3.1766494088087301E-2</v>
      </c>
      <c r="Z63">
        <f t="shared" si="16"/>
        <v>-1.8607699096839792E-8</v>
      </c>
      <c r="AA63">
        <f t="shared" si="17"/>
        <v>-5.8576461555718615E-5</v>
      </c>
    </row>
    <row r="64" spans="1:28" x14ac:dyDescent="0.35">
      <c r="A64" t="s">
        <v>40</v>
      </c>
      <c r="B64" t="s">
        <v>24</v>
      </c>
      <c r="C64">
        <v>3.1722793465349702E-2</v>
      </c>
      <c r="D64">
        <v>3.1722793467375998E-2</v>
      </c>
      <c r="E64">
        <f t="shared" si="5"/>
        <v>2.0262957978189888E-12</v>
      </c>
      <c r="F64">
        <f t="shared" si="6"/>
        <v>6.3875074559000585E-9</v>
      </c>
      <c r="G64">
        <v>3.1722793467375998E-2</v>
      </c>
      <c r="H64">
        <f t="shared" si="2"/>
        <v>2.0262957978189888E-12</v>
      </c>
      <c r="I64">
        <f t="shared" si="7"/>
        <v>6.3875074559000585E-9</v>
      </c>
      <c r="J64">
        <v>3.17227935513743E-2</v>
      </c>
      <c r="K64">
        <f t="shared" si="3"/>
        <v>8.6024597167888572E-11</v>
      </c>
      <c r="L64">
        <f t="shared" si="8"/>
        <v>2.711759834828287E-7</v>
      </c>
      <c r="M64">
        <v>3.17226519325184E-2</v>
      </c>
      <c r="N64">
        <f t="shared" si="4"/>
        <v>-1.4153283130202698E-7</v>
      </c>
      <c r="O64">
        <f t="shared" si="9"/>
        <v>-4.4615500667247675E-4</v>
      </c>
      <c r="P64">
        <v>3.1722811468938697E-2</v>
      </c>
      <c r="Q64">
        <f t="shared" si="10"/>
        <v>1.8003588994619513E-8</v>
      </c>
      <c r="R64">
        <f t="shared" si="11"/>
        <v>5.6752848749857236E-5</v>
      </c>
      <c r="S64">
        <v>3.1721011513403098E-2</v>
      </c>
      <c r="T64">
        <f t="shared" si="12"/>
        <v>-1.7819519466041878E-6</v>
      </c>
      <c r="U64">
        <f t="shared" si="13"/>
        <v>-5.6172604993018193E-3</v>
      </c>
      <c r="V64">
        <v>3.1720052359445201E-2</v>
      </c>
      <c r="W64">
        <f t="shared" si="14"/>
        <v>-2.7411059045009956E-6</v>
      </c>
      <c r="X64">
        <f t="shared" si="15"/>
        <v>-8.6408087216375239E-3</v>
      </c>
      <c r="Y64">
        <v>3.1722774883259697E-2</v>
      </c>
      <c r="Z64">
        <f t="shared" si="16"/>
        <v>-1.8582090005603291E-8</v>
      </c>
      <c r="AA64">
        <f t="shared" si="17"/>
        <v>-5.8576461829883326E-5</v>
      </c>
    </row>
    <row r="65" spans="1:27" x14ac:dyDescent="0.35">
      <c r="A65" t="s">
        <v>40</v>
      </c>
      <c r="B65" t="s">
        <v>25</v>
      </c>
      <c r="C65">
        <v>3.17480531546665E-2</v>
      </c>
      <c r="D65">
        <v>3.1748053156694503E-2</v>
      </c>
      <c r="E65">
        <f t="shared" si="5"/>
        <v>2.02800276571935E-12</v>
      </c>
      <c r="F65">
        <f t="shared" si="6"/>
        <v>6.3878019727369116E-9</v>
      </c>
      <c r="G65">
        <v>3.1748053156694503E-2</v>
      </c>
      <c r="H65">
        <f t="shared" si="2"/>
        <v>2.02800276571935E-12</v>
      </c>
      <c r="I65">
        <f t="shared" si="7"/>
        <v>6.3878019727369116E-9</v>
      </c>
      <c r="J65">
        <v>3.1748053240759598E-2</v>
      </c>
      <c r="K65">
        <f t="shared" si="3"/>
        <v>8.6093097928507945E-11</v>
      </c>
      <c r="L65">
        <f t="shared" si="8"/>
        <v>2.7117599151384035E-7</v>
      </c>
      <c r="M65">
        <v>3.1747911509137902E-2</v>
      </c>
      <c r="N65">
        <f t="shared" si="4"/>
        <v>-1.4164552859796675E-7</v>
      </c>
      <c r="O65">
        <f t="shared" si="9"/>
        <v>-4.4615500644374761E-4</v>
      </c>
      <c r="P65">
        <v>3.1748071172591097E-2</v>
      </c>
      <c r="Q65">
        <f t="shared" si="10"/>
        <v>1.8017924596769319E-8</v>
      </c>
      <c r="R65">
        <f t="shared" si="11"/>
        <v>5.6752848777818512E-5</v>
      </c>
      <c r="S65">
        <v>3.17462697838174E-2</v>
      </c>
      <c r="T65">
        <f t="shared" si="12"/>
        <v>-1.7833708490996858E-6</v>
      </c>
      <c r="U65">
        <f t="shared" si="13"/>
        <v>-5.6172604991293973E-3</v>
      </c>
      <c r="V65">
        <v>3.1745309866120598E-2</v>
      </c>
      <c r="W65">
        <f t="shared" si="14"/>
        <v>-2.7432885459019452E-6</v>
      </c>
      <c r="X65">
        <f t="shared" si="15"/>
        <v>-8.6408087215222567E-3</v>
      </c>
      <c r="Y65">
        <v>3.1748034557780302E-2</v>
      </c>
      <c r="Z65">
        <f t="shared" si="16"/>
        <v>-1.8596886197652651E-8</v>
      </c>
      <c r="AA65">
        <f t="shared" si="17"/>
        <v>-5.8576461703193225E-5</v>
      </c>
    </row>
    <row r="66" spans="1:27" x14ac:dyDescent="0.35">
      <c r="A66" t="s">
        <v>40</v>
      </c>
      <c r="B66" t="s">
        <v>26</v>
      </c>
      <c r="C66">
        <v>3.1776083727097601E-2</v>
      </c>
      <c r="D66">
        <v>3.1776083729127297E-2</v>
      </c>
      <c r="E66">
        <f t="shared" si="5"/>
        <v>2.0296958558319034E-12</v>
      </c>
      <c r="F66">
        <f t="shared" si="6"/>
        <v>6.3874953039006672E-9</v>
      </c>
      <c r="G66">
        <v>3.1776083729127297E-2</v>
      </c>
      <c r="H66">
        <f t="shared" si="2"/>
        <v>2.0296958558319034E-12</v>
      </c>
      <c r="I66">
        <f t="shared" si="7"/>
        <v>6.3874953039006672E-9</v>
      </c>
      <c r="J66">
        <v>3.1776083813266701E-2</v>
      </c>
      <c r="K66">
        <f t="shared" si="3"/>
        <v>8.616909963343744E-11</v>
      </c>
      <c r="L66">
        <f t="shared" si="8"/>
        <v>2.7117595854002376E-7</v>
      </c>
      <c r="M66">
        <v>3.1775941956509103E-2</v>
      </c>
      <c r="N66">
        <f t="shared" si="4"/>
        <v>-1.4177058849790258E-7</v>
      </c>
      <c r="O66">
        <f t="shared" si="9"/>
        <v>-4.4615500675121043E-4</v>
      </c>
      <c r="P66">
        <v>3.1776101760930299E-2</v>
      </c>
      <c r="Q66">
        <f t="shared" si="10"/>
        <v>1.8033832697994523E-8</v>
      </c>
      <c r="R66">
        <f t="shared" si="11"/>
        <v>5.675284862941075E-5</v>
      </c>
      <c r="S66">
        <v>3.1774298781698102E-2</v>
      </c>
      <c r="T66">
        <f t="shared" si="12"/>
        <v>-1.7849453994994713E-6</v>
      </c>
      <c r="U66">
        <f t="shared" si="13"/>
        <v>-5.617260499528859E-3</v>
      </c>
      <c r="V66">
        <v>3.17733380164835E-2</v>
      </c>
      <c r="W66">
        <f t="shared" si="14"/>
        <v>-2.745710614100727E-6</v>
      </c>
      <c r="X66">
        <f t="shared" si="15"/>
        <v>-8.6408087216842122E-3</v>
      </c>
      <c r="Y66">
        <v>3.17760651137921E-2</v>
      </c>
      <c r="Z66">
        <f t="shared" si="16"/>
        <v>-1.8613305501069544E-8</v>
      </c>
      <c r="AA66">
        <f t="shared" si="17"/>
        <v>-5.8576461658793797E-5</v>
      </c>
    </row>
    <row r="67" spans="1:27" x14ac:dyDescent="0.35">
      <c r="A67" t="s">
        <v>40</v>
      </c>
      <c r="B67" t="s">
        <v>27</v>
      </c>
      <c r="C67">
        <v>16.563810494048901</v>
      </c>
      <c r="D67">
        <v>16.5638104976703</v>
      </c>
      <c r="E67">
        <f t="shared" si="5"/>
        <v>3.621398292352751E-9</v>
      </c>
      <c r="F67">
        <f t="shared" si="6"/>
        <v>2.1863316376710896E-8</v>
      </c>
      <c r="G67">
        <v>16.5638104976703</v>
      </c>
      <c r="H67">
        <f t="shared" si="2"/>
        <v>3.621398292352751E-9</v>
      </c>
      <c r="I67">
        <f t="shared" si="7"/>
        <v>2.1863316376710896E-8</v>
      </c>
      <c r="J67">
        <v>16.5758806225823</v>
      </c>
      <c r="K67">
        <f t="shared" si="3"/>
        <v>1.2070128533398616E-2</v>
      </c>
      <c r="L67">
        <f t="shared" si="8"/>
        <v>7.2870481932495013E-2</v>
      </c>
      <c r="M67">
        <v>16.566289706842799</v>
      </c>
      <c r="N67">
        <f t="shared" si="4"/>
        <v>2.4792127938972897E-3</v>
      </c>
      <c r="O67">
        <f t="shared" si="9"/>
        <v>1.4967647660470575E-2</v>
      </c>
      <c r="P67">
        <v>16.563910257173301</v>
      </c>
      <c r="Q67">
        <f t="shared" si="10"/>
        <v>9.9763124399743219E-5</v>
      </c>
      <c r="R67">
        <f t="shared" si="11"/>
        <v>6.0229573645259008E-4</v>
      </c>
      <c r="S67">
        <v>16.589391762709099</v>
      </c>
      <c r="T67">
        <f t="shared" si="12"/>
        <v>2.5581268660197054E-2</v>
      </c>
      <c r="U67">
        <f t="shared" si="13"/>
        <v>0.15444072286016539</v>
      </c>
      <c r="V67">
        <v>16.561121705814099</v>
      </c>
      <c r="W67">
        <f t="shared" si="14"/>
        <v>-2.6887882348027858E-3</v>
      </c>
      <c r="X67">
        <f t="shared" si="15"/>
        <v>-1.6232908700379193E-2</v>
      </c>
      <c r="Y67">
        <v>16.563801018418499</v>
      </c>
      <c r="Z67">
        <f t="shared" si="16"/>
        <v>-9.4756304029885996E-6</v>
      </c>
      <c r="AA67">
        <f t="shared" si="17"/>
        <v>-5.7206826933893229E-5</v>
      </c>
    </row>
    <row r="68" spans="1:27" x14ac:dyDescent="0.35">
      <c r="A68" t="s">
        <v>40</v>
      </c>
      <c r="B68" t="s">
        <v>28</v>
      </c>
      <c r="C68">
        <v>36.535152436983502</v>
      </c>
      <c r="D68">
        <v>36.535152448176603</v>
      </c>
      <c r="E68">
        <f t="shared" si="5"/>
        <v>1.1193101556727925E-8</v>
      </c>
      <c r="F68">
        <f t="shared" si="6"/>
        <v>3.0636526222338856E-8</v>
      </c>
      <c r="G68">
        <v>36.535152448176603</v>
      </c>
      <c r="H68">
        <f t="shared" si="2"/>
        <v>1.1193101556727925E-8</v>
      </c>
      <c r="I68">
        <f t="shared" si="7"/>
        <v>3.0636526222338856E-8</v>
      </c>
      <c r="J68">
        <v>36.535758685161397</v>
      </c>
      <c r="K68">
        <f t="shared" si="3"/>
        <v>6.0624817789545205E-4</v>
      </c>
      <c r="L68">
        <f t="shared" si="8"/>
        <v>1.659355818868198E-3</v>
      </c>
      <c r="M68">
        <v>36.5351680544034</v>
      </c>
      <c r="N68">
        <f t="shared" si="4"/>
        <v>1.5617419897751006E-5</v>
      </c>
      <c r="O68">
        <f t="shared" si="9"/>
        <v>4.2746283663899357E-5</v>
      </c>
      <c r="P68">
        <v>36.5355273932567</v>
      </c>
      <c r="Q68">
        <f t="shared" si="10"/>
        <v>3.7495627319827918E-4</v>
      </c>
      <c r="R68">
        <f t="shared" si="11"/>
        <v>1.0262890618699637E-3</v>
      </c>
      <c r="S68">
        <v>36.534102823348299</v>
      </c>
      <c r="T68">
        <f t="shared" si="12"/>
        <v>-1.0496136352031726E-3</v>
      </c>
      <c r="U68">
        <f t="shared" si="13"/>
        <v>-2.8728869737537441E-3</v>
      </c>
      <c r="V68">
        <v>36.527056231107402</v>
      </c>
      <c r="W68">
        <f t="shared" si="14"/>
        <v>-8.0962058761002709E-3</v>
      </c>
      <c r="X68">
        <f t="shared" si="15"/>
        <v>-2.2160044056377635E-2</v>
      </c>
      <c r="Y68">
        <v>36.535130499144202</v>
      </c>
      <c r="Z68">
        <f t="shared" si="16"/>
        <v>-2.1937839299823736E-5</v>
      </c>
      <c r="AA68">
        <f t="shared" si="17"/>
        <v>-6.0045840338732741E-5</v>
      </c>
    </row>
    <row r="69" spans="1:27" x14ac:dyDescent="0.35">
      <c r="A69" t="s">
        <v>40</v>
      </c>
      <c r="B69" t="s">
        <v>29</v>
      </c>
      <c r="C69">
        <v>9056.5307791538107</v>
      </c>
      <c r="D69">
        <v>9056.5300960009299</v>
      </c>
      <c r="E69">
        <f t="shared" si="5"/>
        <v>-6.8315288081066683E-4</v>
      </c>
      <c r="F69">
        <f t="shared" si="6"/>
        <v>-7.5432071890390751E-6</v>
      </c>
      <c r="G69">
        <v>9056.5300960009299</v>
      </c>
      <c r="H69">
        <f t="shared" si="2"/>
        <v>-6.8315288081066683E-4</v>
      </c>
      <c r="I69">
        <f t="shared" si="7"/>
        <v>-7.5432071890390751E-6</v>
      </c>
      <c r="J69">
        <v>9056.5308477326107</v>
      </c>
      <c r="K69">
        <f t="shared" si="3"/>
        <v>6.8578799982788041E-5</v>
      </c>
      <c r="L69">
        <f t="shared" si="8"/>
        <v>7.572303529364878E-7</v>
      </c>
      <c r="M69">
        <v>9056.4040796148201</v>
      </c>
      <c r="N69">
        <f t="shared" si="4"/>
        <v>-0.12669953899057873</v>
      </c>
      <c r="O69">
        <f t="shared" si="9"/>
        <v>-1.3989853518989177E-3</v>
      </c>
      <c r="P69">
        <v>9056.5634243362092</v>
      </c>
      <c r="Q69">
        <f t="shared" si="10"/>
        <v>3.2645182398482575E-2</v>
      </c>
      <c r="R69">
        <f t="shared" si="11"/>
        <v>3.6046012755375136E-4</v>
      </c>
      <c r="S69">
        <v>9055.8181090853905</v>
      </c>
      <c r="T69">
        <f t="shared" si="12"/>
        <v>-0.71267006842026603</v>
      </c>
      <c r="U69">
        <f t="shared" si="13"/>
        <v>-7.8691287624250063E-3</v>
      </c>
      <c r="V69">
        <v>9053.9202368951101</v>
      </c>
      <c r="W69">
        <f t="shared" si="14"/>
        <v>-2.6105422587006615</v>
      </c>
      <c r="X69">
        <f t="shared" si="15"/>
        <v>-2.8824969763362029E-2</v>
      </c>
      <c r="Y69">
        <v>9054.0679839697204</v>
      </c>
      <c r="Z69">
        <f t="shared" si="16"/>
        <v>-2.4627951840902824</v>
      </c>
      <c r="AA69">
        <f t="shared" si="17"/>
        <v>-2.7193582665882485E-2</v>
      </c>
    </row>
    <row r="70" spans="1:27" x14ac:dyDescent="0.35">
      <c r="A70" t="s">
        <v>40</v>
      </c>
      <c r="B70" t="s">
        <v>30</v>
      </c>
      <c r="C70">
        <v>37890.612329488999</v>
      </c>
      <c r="D70">
        <v>37890.620065965501</v>
      </c>
      <c r="E70">
        <f t="shared" si="5"/>
        <v>7.7364765020320192E-3</v>
      </c>
      <c r="F70">
        <f t="shared" si="6"/>
        <v>2.0417924193880016E-5</v>
      </c>
      <c r="G70">
        <v>37890.620065965501</v>
      </c>
      <c r="H70">
        <f t="shared" si="2"/>
        <v>7.7364765020320192E-3</v>
      </c>
      <c r="I70">
        <f t="shared" si="7"/>
        <v>2.0417924193880016E-5</v>
      </c>
      <c r="J70">
        <v>37890.612566228003</v>
      </c>
      <c r="K70">
        <f t="shared" si="3"/>
        <v>2.3673900432186201E-4</v>
      </c>
      <c r="L70">
        <f t="shared" si="8"/>
        <v>6.2479593167623732E-7</v>
      </c>
      <c r="M70">
        <v>37890.128255660697</v>
      </c>
      <c r="N70">
        <f t="shared" si="4"/>
        <v>-0.48407382830191636</v>
      </c>
      <c r="O70">
        <f t="shared" si="9"/>
        <v>-1.2775560977809214E-3</v>
      </c>
      <c r="P70">
        <v>37890.685309449502</v>
      </c>
      <c r="Q70">
        <f t="shared" si="10"/>
        <v>7.2979960503289476E-2</v>
      </c>
      <c r="R70">
        <f t="shared" si="11"/>
        <v>1.9260697047772859E-4</v>
      </c>
      <c r="S70">
        <v>37885.113750826502</v>
      </c>
      <c r="T70">
        <f t="shared" si="12"/>
        <v>-5.498578662496584</v>
      </c>
      <c r="U70">
        <f t="shared" si="13"/>
        <v>-1.451171761142858E-2</v>
      </c>
      <c r="V70">
        <v>37877.590441553497</v>
      </c>
      <c r="W70">
        <f t="shared" si="14"/>
        <v>-13.021887935501582</v>
      </c>
      <c r="X70">
        <f t="shared" si="15"/>
        <v>-3.4367055940574182E-2</v>
      </c>
      <c r="Y70">
        <v>37890.593176520197</v>
      </c>
      <c r="Z70">
        <f t="shared" si="16"/>
        <v>-1.9152968801790848E-2</v>
      </c>
      <c r="AA70">
        <f t="shared" si="17"/>
        <v>-5.0548058276917137E-5</v>
      </c>
    </row>
    <row r="71" spans="1:27" x14ac:dyDescent="0.35">
      <c r="A71" t="s">
        <v>40</v>
      </c>
      <c r="B71" t="s">
        <v>31</v>
      </c>
      <c r="C71">
        <v>131.927359396459</v>
      </c>
      <c r="D71">
        <v>131.92735942443099</v>
      </c>
      <c r="E71">
        <f t="shared" si="5"/>
        <v>2.7971992722086725E-8</v>
      </c>
      <c r="F71">
        <f t="shared" si="6"/>
        <v>2.12025715136367E-8</v>
      </c>
      <c r="G71">
        <v>131.92735942443099</v>
      </c>
      <c r="H71">
        <f t="shared" si="2"/>
        <v>2.7971992722086725E-8</v>
      </c>
      <c r="I71">
        <f t="shared" si="7"/>
        <v>2.12025715136367E-8</v>
      </c>
      <c r="J71">
        <v>131.92760679460699</v>
      </c>
      <c r="K71">
        <f t="shared" si="3"/>
        <v>2.4739814799090709E-4</v>
      </c>
      <c r="L71">
        <f t="shared" si="8"/>
        <v>1.8752603639055887E-4</v>
      </c>
      <c r="M71">
        <v>131.927505234509</v>
      </c>
      <c r="N71">
        <f t="shared" si="4"/>
        <v>1.4583805000256689E-4</v>
      </c>
      <c r="O71">
        <f t="shared" si="9"/>
        <v>1.1054420453024035E-4</v>
      </c>
      <c r="P71">
        <v>131.929009915433</v>
      </c>
      <c r="Q71">
        <f t="shared" si="10"/>
        <v>1.6505189740030346E-3</v>
      </c>
      <c r="R71">
        <f t="shared" si="11"/>
        <v>1.2510816418624805E-3</v>
      </c>
      <c r="S71">
        <v>131.91435593226899</v>
      </c>
      <c r="T71">
        <f t="shared" si="12"/>
        <v>-1.3003464190006753E-2</v>
      </c>
      <c r="U71">
        <f t="shared" si="13"/>
        <v>-9.8565333600967794E-3</v>
      </c>
      <c r="V71">
        <v>131.88798614837401</v>
      </c>
      <c r="W71">
        <f t="shared" si="14"/>
        <v>-3.937324808498488E-2</v>
      </c>
      <c r="X71">
        <f t="shared" si="15"/>
        <v>-2.984464197957841E-2</v>
      </c>
      <c r="Y71">
        <v>131.927275003923</v>
      </c>
      <c r="Z71">
        <f t="shared" si="16"/>
        <v>-8.4392535995903017E-5</v>
      </c>
      <c r="AA71">
        <f t="shared" si="17"/>
        <v>-6.3968941985939685E-5</v>
      </c>
    </row>
    <row r="72" spans="1:27" x14ac:dyDescent="0.35">
      <c r="A72" t="s">
        <v>40</v>
      </c>
      <c r="B72" t="s">
        <v>32</v>
      </c>
      <c r="C72">
        <v>30736.634180339901</v>
      </c>
      <c r="D72">
        <v>30736.634204292401</v>
      </c>
      <c r="E72">
        <f t="shared" si="5"/>
        <v>2.395249975961633E-5</v>
      </c>
      <c r="F72">
        <f t="shared" si="6"/>
        <v>7.7928180486779153E-8</v>
      </c>
      <c r="G72">
        <v>30736.634204292401</v>
      </c>
      <c r="H72">
        <f t="shared" ref="H72:H81" si="18">G72-C72</f>
        <v>2.395249975961633E-5</v>
      </c>
      <c r="I72">
        <f t="shared" si="7"/>
        <v>7.7928180486779153E-8</v>
      </c>
      <c r="J72">
        <v>30736.635728735298</v>
      </c>
      <c r="K72">
        <f t="shared" ref="K72:K81" si="19">J72-C72</f>
        <v>1.5483953975490294E-3</v>
      </c>
      <c r="L72">
        <f t="shared" si="8"/>
        <v>5.0376218439019287E-6</v>
      </c>
      <c r="M72">
        <v>30736.438627857598</v>
      </c>
      <c r="N72">
        <f t="shared" ref="N72:N81" si="20">M72-C72</f>
        <v>-0.19555248230244615</v>
      </c>
      <c r="O72">
        <f t="shared" si="9"/>
        <v>-6.3621957158707882E-4</v>
      </c>
      <c r="P72">
        <v>30737.177852017201</v>
      </c>
      <c r="Q72">
        <f t="shared" si="10"/>
        <v>0.54367167730015353</v>
      </c>
      <c r="R72">
        <f t="shared" si="11"/>
        <v>1.7688068059446233E-3</v>
      </c>
      <c r="S72">
        <v>30733.1370807038</v>
      </c>
      <c r="T72">
        <f t="shared" si="12"/>
        <v>-3.4970996361007565</v>
      </c>
      <c r="U72">
        <f t="shared" si="13"/>
        <v>-1.1377627151959304E-2</v>
      </c>
      <c r="V72">
        <v>30722.491891485301</v>
      </c>
      <c r="W72">
        <f t="shared" si="14"/>
        <v>-14.142288854600338</v>
      </c>
      <c r="X72">
        <f t="shared" si="15"/>
        <v>-4.6011182524487937E-2</v>
      </c>
      <c r="Y72">
        <v>30736.599767798802</v>
      </c>
      <c r="Z72">
        <f t="shared" si="16"/>
        <v>-3.4412541099300142E-2</v>
      </c>
      <c r="AA72">
        <f t="shared" si="17"/>
        <v>-1.1195936711024614E-4</v>
      </c>
    </row>
    <row r="73" spans="1:27" x14ac:dyDescent="0.35">
      <c r="A73" t="s">
        <v>40</v>
      </c>
      <c r="B73" t="s">
        <v>51</v>
      </c>
      <c r="C73">
        <v>291279.05916008499</v>
      </c>
      <c r="D73">
        <v>291279.05916942999</v>
      </c>
      <c r="E73">
        <f t="shared" ref="E73:E81" si="21">D73-C73</f>
        <v>9.3450071290135384E-6</v>
      </c>
      <c r="F73">
        <f t="shared" ref="F73:F81" si="22">(E73/C73)*100</f>
        <v>3.2082660373733168E-9</v>
      </c>
      <c r="G73">
        <v>291279.05916942999</v>
      </c>
      <c r="H73">
        <f t="shared" si="18"/>
        <v>9.3450071290135384E-6</v>
      </c>
      <c r="I73">
        <f t="shared" ref="I73:I81" si="23">(H73/C73)*100</f>
        <v>3.2082660373733168E-9</v>
      </c>
      <c r="J73">
        <v>291279.05936736398</v>
      </c>
      <c r="K73">
        <f t="shared" si="19"/>
        <v>2.0727899391204119E-4</v>
      </c>
      <c r="L73">
        <f t="shared" ref="L73:L81" si="24">(K73/C73)*100</f>
        <v>7.1161653195989644E-8</v>
      </c>
      <c r="M73">
        <v>291278.35738971998</v>
      </c>
      <c r="N73">
        <f t="shared" si="20"/>
        <v>-0.70177036500535905</v>
      </c>
      <c r="O73">
        <f t="shared" ref="O73:O81" si="25">(N73/C73)*100</f>
        <v>-2.4092716003304269E-4</v>
      </c>
      <c r="P73">
        <v>291279.19475316198</v>
      </c>
      <c r="Q73">
        <f t="shared" ref="Q73:Q81" si="26">P73-C73</f>
        <v>0.13559307699324563</v>
      </c>
      <c r="R73">
        <f t="shared" ref="R73:R81" si="27">(Q73/C73)*100</f>
        <v>4.655091834759209E-5</v>
      </c>
      <c r="S73">
        <v>291276.73454938002</v>
      </c>
      <c r="T73">
        <f t="shared" ref="T73:T81" si="28">S73-C73</f>
        <v>-2.3246107049635611</v>
      </c>
      <c r="U73">
        <f t="shared" ref="U73:U81" si="29">(T73/C73)*100</f>
        <v>-7.980699716851155E-4</v>
      </c>
      <c r="V73">
        <v>291268.39660394599</v>
      </c>
      <c r="W73">
        <f t="shared" ref="W73:W81" si="30">V73-C73</f>
        <v>-10.662556138995569</v>
      </c>
      <c r="X73">
        <f t="shared" ref="X73:X81" si="31">(W73/C73)*100</f>
        <v>-3.6605982488893923E-3</v>
      </c>
      <c r="Y73">
        <v>291279.03271417099</v>
      </c>
      <c r="Z73">
        <f t="shared" ref="Z73:Z81" si="32">Y73-C73</f>
        <v>-2.6445914001669735E-2</v>
      </c>
      <c r="AA73">
        <f t="shared" ref="AA73:AA81" si="33">(Z73/C73)*100</f>
        <v>-9.0792362753187976E-6</v>
      </c>
    </row>
    <row r="74" spans="1:27" x14ac:dyDescent="0.35">
      <c r="A74" t="s">
        <v>40</v>
      </c>
      <c r="B74" t="s">
        <v>33</v>
      </c>
      <c r="C74">
        <v>0</v>
      </c>
      <c r="D74">
        <v>0</v>
      </c>
      <c r="E74">
        <f t="shared" si="21"/>
        <v>0</v>
      </c>
      <c r="F74" t="e">
        <f t="shared" si="22"/>
        <v>#DIV/0!</v>
      </c>
      <c r="G74">
        <v>0</v>
      </c>
      <c r="H74">
        <f t="shared" si="18"/>
        <v>0</v>
      </c>
      <c r="I74" t="e">
        <f t="shared" si="23"/>
        <v>#DIV/0!</v>
      </c>
      <c r="J74">
        <v>0</v>
      </c>
      <c r="K74">
        <f t="shared" si="19"/>
        <v>0</v>
      </c>
      <c r="L74" t="e">
        <f t="shared" si="24"/>
        <v>#DIV/0!</v>
      </c>
      <c r="M74">
        <v>0</v>
      </c>
      <c r="N74">
        <f t="shared" si="20"/>
        <v>0</v>
      </c>
      <c r="O74" t="e">
        <f t="shared" si="25"/>
        <v>#DIV/0!</v>
      </c>
      <c r="P74">
        <v>0</v>
      </c>
      <c r="Q74">
        <f t="shared" si="26"/>
        <v>0</v>
      </c>
      <c r="R74" t="e">
        <f t="shared" si="27"/>
        <v>#DIV/0!</v>
      </c>
      <c r="S74">
        <v>0</v>
      </c>
      <c r="T74">
        <f t="shared" si="28"/>
        <v>0</v>
      </c>
      <c r="U74" t="e">
        <f t="shared" si="29"/>
        <v>#DIV/0!</v>
      </c>
      <c r="V74">
        <v>0</v>
      </c>
      <c r="W74">
        <f t="shared" si="30"/>
        <v>0</v>
      </c>
      <c r="X74" t="e">
        <f t="shared" si="31"/>
        <v>#DIV/0!</v>
      </c>
      <c r="Y74">
        <v>0</v>
      </c>
      <c r="Z74">
        <f t="shared" si="32"/>
        <v>0</v>
      </c>
      <c r="AA74" t="e">
        <f t="shared" si="33"/>
        <v>#DIV/0!</v>
      </c>
    </row>
    <row r="75" spans="1:27" x14ac:dyDescent="0.35">
      <c r="A75" t="s">
        <v>40</v>
      </c>
      <c r="B75" t="s">
        <v>34</v>
      </c>
      <c r="C75">
        <v>2848721.6229929002</v>
      </c>
      <c r="D75">
        <v>2848721.6238498702</v>
      </c>
      <c r="E75">
        <f t="shared" si="21"/>
        <v>8.5696997120976448E-4</v>
      </c>
      <c r="F75">
        <f t="shared" si="22"/>
        <v>3.0082615454346215E-8</v>
      </c>
      <c r="G75">
        <v>2848721.6238498702</v>
      </c>
      <c r="H75">
        <f t="shared" si="18"/>
        <v>8.5696997120976448E-4</v>
      </c>
      <c r="I75">
        <f t="shared" si="23"/>
        <v>3.0082615454346215E-8</v>
      </c>
      <c r="J75">
        <v>2848721.6318267998</v>
      </c>
      <c r="K75">
        <f t="shared" si="19"/>
        <v>8.8338996283710003E-3</v>
      </c>
      <c r="L75">
        <f t="shared" si="24"/>
        <v>3.1010048707707711E-7</v>
      </c>
      <c r="M75">
        <v>2848708.3566969102</v>
      </c>
      <c r="N75">
        <f t="shared" si="20"/>
        <v>-13.266295989975333</v>
      </c>
      <c r="O75">
        <f t="shared" si="25"/>
        <v>-4.656929579534559E-4</v>
      </c>
      <c r="P75">
        <v>2848724.2730471501</v>
      </c>
      <c r="Q75">
        <f t="shared" si="26"/>
        <v>2.6500542499125004</v>
      </c>
      <c r="R75">
        <f t="shared" si="27"/>
        <v>9.3026086807608899E-5</v>
      </c>
      <c r="S75">
        <v>2848596.45004491</v>
      </c>
      <c r="T75">
        <f t="shared" si="28"/>
        <v>-125.17294799024239</v>
      </c>
      <c r="U75">
        <f t="shared" si="29"/>
        <v>-4.3940042080606746E-3</v>
      </c>
      <c r="V75">
        <v>2848398.5004608999</v>
      </c>
      <c r="W75">
        <f t="shared" si="30"/>
        <v>-323.12253200029954</v>
      </c>
      <c r="X75">
        <f t="shared" si="31"/>
        <v>-1.1342720516890071E-2</v>
      </c>
      <c r="Y75">
        <v>2848720.0892113</v>
      </c>
      <c r="Z75">
        <f t="shared" si="32"/>
        <v>-1.5337816001847386</v>
      </c>
      <c r="AA75">
        <f t="shared" si="33"/>
        <v>-5.3841048834154943E-5</v>
      </c>
    </row>
    <row r="76" spans="1:27" x14ac:dyDescent="0.35">
      <c r="A76" t="s">
        <v>40</v>
      </c>
      <c r="B76" t="s">
        <v>35</v>
      </c>
      <c r="C76">
        <v>255.86326372676501</v>
      </c>
      <c r="D76">
        <v>255.863263805125</v>
      </c>
      <c r="E76">
        <f t="shared" si="21"/>
        <v>7.8359988719967077E-8</v>
      </c>
      <c r="F76">
        <f t="shared" si="22"/>
        <v>3.0625728593709836E-8</v>
      </c>
      <c r="G76">
        <v>255.863263805125</v>
      </c>
      <c r="H76">
        <f t="shared" si="18"/>
        <v>7.8359988719967077E-8</v>
      </c>
      <c r="I76">
        <f t="shared" si="23"/>
        <v>3.0625728593709836E-8</v>
      </c>
      <c r="J76">
        <v>255.867504969934</v>
      </c>
      <c r="K76">
        <f t="shared" si="19"/>
        <v>4.2412431689911045E-3</v>
      </c>
      <c r="L76">
        <f t="shared" si="24"/>
        <v>1.6576209914684371E-3</v>
      </c>
      <c r="M76">
        <v>255.863372195273</v>
      </c>
      <c r="N76">
        <f t="shared" si="20"/>
        <v>1.0846850798884589E-4</v>
      </c>
      <c r="O76">
        <f t="shared" si="25"/>
        <v>4.2393154221888927E-5</v>
      </c>
      <c r="P76">
        <v>255.865888139909</v>
      </c>
      <c r="Q76">
        <f t="shared" si="26"/>
        <v>2.6244131439909779E-3</v>
      </c>
      <c r="R76">
        <f t="shared" si="27"/>
        <v>1.025709242415345E-3</v>
      </c>
      <c r="S76">
        <v>255.855907394382</v>
      </c>
      <c r="T76">
        <f t="shared" si="28"/>
        <v>-7.3563323830114768E-3</v>
      </c>
      <c r="U76">
        <f t="shared" si="29"/>
        <v>-2.8751030045748439E-3</v>
      </c>
      <c r="V76">
        <v>255.80659037473001</v>
      </c>
      <c r="W76">
        <f t="shared" si="30"/>
        <v>-5.6673352035005564E-2</v>
      </c>
      <c r="X76">
        <f t="shared" si="31"/>
        <v>-2.2149858955729858E-2</v>
      </c>
      <c r="Y76">
        <v>255.863110050367</v>
      </c>
      <c r="Z76">
        <f t="shared" si="32"/>
        <v>-1.5367639801411315E-4</v>
      </c>
      <c r="AA76">
        <f t="shared" si="33"/>
        <v>-6.0061923613318449E-5</v>
      </c>
    </row>
    <row r="77" spans="1:27" x14ac:dyDescent="0.35">
      <c r="A77" t="s">
        <v>40</v>
      </c>
      <c r="B77" t="s">
        <v>52</v>
      </c>
      <c r="C77">
        <v>823.61470953460298</v>
      </c>
      <c r="D77">
        <v>823.61470964698003</v>
      </c>
      <c r="E77">
        <f t="shared" si="21"/>
        <v>1.1237705166422529E-7</v>
      </c>
      <c r="F77">
        <f t="shared" si="22"/>
        <v>1.3644371617370188E-8</v>
      </c>
      <c r="G77">
        <v>823.61470964698003</v>
      </c>
      <c r="H77">
        <f t="shared" si="18"/>
        <v>1.1237705166422529E-7</v>
      </c>
      <c r="I77">
        <f t="shared" si="23"/>
        <v>1.3644371617370188E-8</v>
      </c>
      <c r="J77">
        <v>823.61544421125097</v>
      </c>
      <c r="K77">
        <f t="shared" si="19"/>
        <v>7.3467664799409249E-4</v>
      </c>
      <c r="L77">
        <f t="shared" si="24"/>
        <v>8.9201496705812062E-5</v>
      </c>
      <c r="M77">
        <v>823.69504459340305</v>
      </c>
      <c r="N77">
        <f t="shared" si="20"/>
        <v>8.0335058800073966E-2</v>
      </c>
      <c r="O77">
        <f t="shared" si="25"/>
        <v>9.7539611507750524E-3</v>
      </c>
      <c r="P77">
        <v>831.32865504693996</v>
      </c>
      <c r="Q77">
        <f t="shared" si="26"/>
        <v>7.7139455123369771</v>
      </c>
      <c r="R77">
        <f t="shared" si="27"/>
        <v>0.93659637486269132</v>
      </c>
      <c r="S77">
        <v>823.19127406031703</v>
      </c>
      <c r="T77">
        <f t="shared" si="28"/>
        <v>-0.4234354742859523</v>
      </c>
      <c r="U77">
        <f t="shared" si="29"/>
        <v>-5.1411839709033548E-2</v>
      </c>
      <c r="V77">
        <v>820.94664770823999</v>
      </c>
      <c r="W77">
        <f t="shared" si="30"/>
        <v>-2.6680618263629867</v>
      </c>
      <c r="X77">
        <f t="shared" si="31"/>
        <v>-0.3239453831355949</v>
      </c>
      <c r="Y77">
        <v>823.61435644983203</v>
      </c>
      <c r="Z77">
        <f t="shared" si="32"/>
        <v>-3.5308477094986301E-4</v>
      </c>
      <c r="AA77">
        <f t="shared" si="33"/>
        <v>-4.2870139017961369E-5</v>
      </c>
    </row>
    <row r="78" spans="1:27" x14ac:dyDescent="0.35">
      <c r="A78" t="s">
        <v>40</v>
      </c>
      <c r="B78" t="s">
        <v>36</v>
      </c>
      <c r="C78">
        <v>73.069299978018506</v>
      </c>
      <c r="D78">
        <v>73.069300000408106</v>
      </c>
      <c r="E78">
        <f t="shared" si="21"/>
        <v>2.2389599507732783E-8</v>
      </c>
      <c r="F78">
        <f t="shared" si="22"/>
        <v>3.0641595737838275E-8</v>
      </c>
      <c r="G78">
        <v>73.069300000408106</v>
      </c>
      <c r="H78">
        <f t="shared" si="18"/>
        <v>2.2389599507732783E-8</v>
      </c>
      <c r="I78">
        <f t="shared" si="23"/>
        <v>3.0641595737838275E-8</v>
      </c>
      <c r="J78">
        <v>73.070512534981106</v>
      </c>
      <c r="K78">
        <f t="shared" si="19"/>
        <v>1.2125569625993649E-3</v>
      </c>
      <c r="L78">
        <f t="shared" si="24"/>
        <v>1.6594615836803407E-3</v>
      </c>
      <c r="M78">
        <v>73.069331212048098</v>
      </c>
      <c r="N78">
        <f t="shared" si="20"/>
        <v>3.1234029592042134E-5</v>
      </c>
      <c r="O78">
        <f t="shared" si="25"/>
        <v>4.2745762723111203E-5</v>
      </c>
      <c r="P78">
        <v>73.070049928203503</v>
      </c>
      <c r="Q78">
        <f t="shared" si="26"/>
        <v>7.499501849963508E-4</v>
      </c>
      <c r="R78">
        <f t="shared" si="27"/>
        <v>1.0263546868821227E-3</v>
      </c>
      <c r="S78">
        <v>73.0672006227786</v>
      </c>
      <c r="T78">
        <f t="shared" si="28"/>
        <v>-2.099355239906231E-3</v>
      </c>
      <c r="U78">
        <f t="shared" si="29"/>
        <v>-2.8731016179678491E-3</v>
      </c>
      <c r="V78">
        <v>73.053106714732806</v>
      </c>
      <c r="W78">
        <f t="shared" si="30"/>
        <v>-1.6193263285700255E-2</v>
      </c>
      <c r="X78">
        <f t="shared" si="31"/>
        <v>-2.2161514193473439E-2</v>
      </c>
      <c r="Y78">
        <v>73.069256095334794</v>
      </c>
      <c r="Z78">
        <f t="shared" si="32"/>
        <v>-4.3882683712581638E-5</v>
      </c>
      <c r="AA78">
        <f t="shared" si="33"/>
        <v>-6.0056253071786511E-5</v>
      </c>
    </row>
    <row r="79" spans="1:27" x14ac:dyDescent="0.35">
      <c r="A79" t="s">
        <v>40</v>
      </c>
      <c r="B79" t="s">
        <v>37</v>
      </c>
      <c r="C79">
        <v>279.94403690863999</v>
      </c>
      <c r="D79">
        <v>279.94403695399302</v>
      </c>
      <c r="E79">
        <f t="shared" si="21"/>
        <v>4.5353033328865422E-8</v>
      </c>
      <c r="F79">
        <f t="shared" si="22"/>
        <v>1.620074991762244E-8</v>
      </c>
      <c r="G79">
        <v>279.94403695399302</v>
      </c>
      <c r="H79">
        <f t="shared" si="18"/>
        <v>4.5353033328865422E-8</v>
      </c>
      <c r="I79">
        <f t="shared" si="23"/>
        <v>1.620074991762244E-8</v>
      </c>
      <c r="J79">
        <v>279.944648712461</v>
      </c>
      <c r="K79">
        <f t="shared" si="19"/>
        <v>6.1180382101611031E-4</v>
      </c>
      <c r="L79">
        <f t="shared" si="24"/>
        <v>2.1854504484972227E-4</v>
      </c>
      <c r="M79">
        <v>279.985018189409</v>
      </c>
      <c r="N79">
        <f t="shared" si="20"/>
        <v>4.0981280769017303E-2</v>
      </c>
      <c r="O79">
        <f t="shared" si="25"/>
        <v>1.4639097593063425E-2</v>
      </c>
      <c r="P79">
        <v>280.03619009387</v>
      </c>
      <c r="Q79">
        <f t="shared" si="26"/>
        <v>9.2153185230017698E-2</v>
      </c>
      <c r="R79">
        <f t="shared" si="27"/>
        <v>3.2918431214911711E-2</v>
      </c>
      <c r="S79">
        <v>279.78522365396702</v>
      </c>
      <c r="T79">
        <f t="shared" si="28"/>
        <v>-0.15881325467296392</v>
      </c>
      <c r="U79">
        <f t="shared" si="29"/>
        <v>-5.6730358119681183E-2</v>
      </c>
      <c r="V79">
        <v>279.016134724057</v>
      </c>
      <c r="W79">
        <f t="shared" si="30"/>
        <v>-0.92790218458299023</v>
      </c>
      <c r="X79">
        <f t="shared" si="31"/>
        <v>-0.33145988563628953</v>
      </c>
      <c r="Y79">
        <v>279.943912568911</v>
      </c>
      <c r="Z79">
        <f t="shared" si="32"/>
        <v>-1.2433972898406864E-4</v>
      </c>
      <c r="AA79">
        <f t="shared" si="33"/>
        <v>-4.4415923395663197E-5</v>
      </c>
    </row>
    <row r="80" spans="1:27" x14ac:dyDescent="0.35">
      <c r="A80" t="s">
        <v>40</v>
      </c>
      <c r="B80" t="s">
        <v>38</v>
      </c>
      <c r="C80">
        <v>1966.7895530189301</v>
      </c>
      <c r="D80">
        <v>1966.78955326291</v>
      </c>
      <c r="E80">
        <f t="shared" si="21"/>
        <v>2.4397991182922851E-7</v>
      </c>
      <c r="F80">
        <f t="shared" si="22"/>
        <v>1.2404983108372258E-8</v>
      </c>
      <c r="G80">
        <v>1966.78955326291</v>
      </c>
      <c r="H80">
        <f t="shared" si="18"/>
        <v>2.4397991182922851E-7</v>
      </c>
      <c r="I80">
        <f t="shared" si="23"/>
        <v>1.2404983108372258E-8</v>
      </c>
      <c r="J80">
        <v>1966.7904087597799</v>
      </c>
      <c r="K80">
        <f t="shared" si="19"/>
        <v>8.5574084982908971E-4</v>
      </c>
      <c r="L80">
        <f t="shared" si="24"/>
        <v>4.3509527926644084E-5</v>
      </c>
      <c r="M80">
        <v>1966.9159597493599</v>
      </c>
      <c r="N80">
        <f t="shared" si="20"/>
        <v>0.12640673042983508</v>
      </c>
      <c r="O80">
        <f t="shared" si="25"/>
        <v>6.4270592771761802E-3</v>
      </c>
      <c r="P80">
        <v>1966.98544106133</v>
      </c>
      <c r="Q80">
        <f t="shared" si="26"/>
        <v>0.19588804239992896</v>
      </c>
      <c r="R80">
        <f t="shared" si="27"/>
        <v>9.9597866024481348E-3</v>
      </c>
      <c r="S80">
        <v>1965.79062090773</v>
      </c>
      <c r="T80">
        <f t="shared" si="28"/>
        <v>-0.99893211120001979</v>
      </c>
      <c r="U80">
        <f t="shared" si="29"/>
        <v>-5.0789984605455404E-2</v>
      </c>
      <c r="V80">
        <v>1960.4842909203601</v>
      </c>
      <c r="W80">
        <f t="shared" si="30"/>
        <v>-6.3052620985699832</v>
      </c>
      <c r="X80">
        <f t="shared" si="31"/>
        <v>-0.32058651566923879</v>
      </c>
      <c r="Y80">
        <v>1966.78874640502</v>
      </c>
      <c r="Z80">
        <f t="shared" si="32"/>
        <v>-8.0661391007197381E-4</v>
      </c>
      <c r="AA80">
        <f t="shared" si="33"/>
        <v>-4.1011704014486916E-5</v>
      </c>
    </row>
    <row r="81" spans="1:27" x14ac:dyDescent="0.35">
      <c r="A81" t="s">
        <v>40</v>
      </c>
      <c r="B81" t="s">
        <v>39</v>
      </c>
      <c r="C81">
        <v>4156.1382135345802</v>
      </c>
      <c r="D81">
        <v>4156.1382140631304</v>
      </c>
      <c r="E81">
        <f t="shared" si="21"/>
        <v>5.2855011745123193E-7</v>
      </c>
      <c r="F81">
        <f t="shared" si="22"/>
        <v>1.2717337352496934E-8</v>
      </c>
      <c r="G81">
        <v>4156.1382140631304</v>
      </c>
      <c r="H81">
        <f t="shared" si="18"/>
        <v>5.2855011745123193E-7</v>
      </c>
      <c r="I81">
        <f t="shared" si="23"/>
        <v>1.2717337352496934E-8</v>
      </c>
      <c r="J81">
        <v>4156.14002003309</v>
      </c>
      <c r="K81">
        <f t="shared" si="19"/>
        <v>1.8064985097225872E-3</v>
      </c>
      <c r="L81">
        <f t="shared" si="24"/>
        <v>4.3465794853493427E-5</v>
      </c>
      <c r="M81">
        <v>4160.9986583112304</v>
      </c>
      <c r="N81">
        <f t="shared" si="20"/>
        <v>4.8604447766501835</v>
      </c>
      <c r="O81">
        <f t="shared" si="25"/>
        <v>0.11694617760357462</v>
      </c>
      <c r="P81">
        <v>4156.6142401368597</v>
      </c>
      <c r="Q81">
        <f t="shared" si="26"/>
        <v>0.47602660227948945</v>
      </c>
      <c r="R81">
        <f t="shared" si="27"/>
        <v>1.1453579689176253E-2</v>
      </c>
      <c r="S81">
        <v>4154.07464279339</v>
      </c>
      <c r="T81">
        <f t="shared" si="28"/>
        <v>-2.0635707411902331</v>
      </c>
      <c r="U81">
        <f t="shared" si="29"/>
        <v>-4.9651157761552718E-2</v>
      </c>
      <c r="V81">
        <v>4142.2573177988497</v>
      </c>
      <c r="W81">
        <f t="shared" si="30"/>
        <v>-13.880895735730519</v>
      </c>
      <c r="X81">
        <f t="shared" si="31"/>
        <v>-0.33398542162353967</v>
      </c>
      <c r="Y81">
        <v>4156.1365548086496</v>
      </c>
      <c r="Z81">
        <f t="shared" si="32"/>
        <v>-1.6587259306106716E-3</v>
      </c>
      <c r="AA81">
        <f t="shared" si="33"/>
        <v>-3.9910268749219753E-5</v>
      </c>
    </row>
    <row r="87" spans="1:27" x14ac:dyDescent="0.35">
      <c r="A87" t="s">
        <v>0</v>
      </c>
      <c r="B87" t="s">
        <v>141</v>
      </c>
      <c r="C87" t="s">
        <v>144</v>
      </c>
      <c r="D87" t="s">
        <v>145</v>
      </c>
      <c r="E87" t="s">
        <v>147</v>
      </c>
      <c r="F87" t="s">
        <v>149</v>
      </c>
      <c r="G87" t="s">
        <v>151</v>
      </c>
      <c r="H87" t="s">
        <v>152</v>
      </c>
      <c r="I87" t="s">
        <v>153</v>
      </c>
      <c r="J87" t="s">
        <v>155</v>
      </c>
    </row>
    <row r="88" spans="1:27" x14ac:dyDescent="0.35">
      <c r="A88" t="s">
        <v>3</v>
      </c>
      <c r="B88" t="s">
        <v>5</v>
      </c>
      <c r="C88">
        <v>1.7097997678745715E-5</v>
      </c>
      <c r="D88">
        <v>1.7097997678745715E-5</v>
      </c>
      <c r="E88">
        <v>1.8466972570893052E-5</v>
      </c>
      <c r="F88">
        <v>-1.0642555564821742E-3</v>
      </c>
      <c r="G88">
        <v>9.8353909505455553E-5</v>
      </c>
      <c r="H88">
        <v>-1.3047319655586604E-2</v>
      </c>
      <c r="I88">
        <v>-1.7102008024855848E-2</v>
      </c>
      <c r="J88">
        <v>-1.2633124255901167E-4</v>
      </c>
    </row>
    <row r="89" spans="1:27" x14ac:dyDescent="0.35">
      <c r="A89" t="s">
        <v>3</v>
      </c>
      <c r="B89" t="s">
        <v>6</v>
      </c>
      <c r="C89">
        <v>8.9947124394432718E-9</v>
      </c>
      <c r="D89">
        <v>8.9947124394432718E-9</v>
      </c>
      <c r="E89">
        <v>1.6443417675518543E-6</v>
      </c>
      <c r="F89">
        <v>-1.6504773338686118E-3</v>
      </c>
      <c r="G89">
        <v>1.1278891509592784E-4</v>
      </c>
      <c r="H89">
        <v>-1.4727310890614817E-2</v>
      </c>
      <c r="I89">
        <v>-2.8456743786548878E-2</v>
      </c>
      <c r="J89">
        <v>-2.0352504707314172E-4</v>
      </c>
    </row>
    <row r="90" spans="1:27" x14ac:dyDescent="0.35">
      <c r="A90" t="s">
        <v>3</v>
      </c>
      <c r="B90" t="s">
        <v>7</v>
      </c>
      <c r="C90">
        <v>-5.1495001871726045E-8</v>
      </c>
      <c r="D90">
        <v>-5.1495001871726045E-8</v>
      </c>
      <c r="E90">
        <v>1.503911579786835E-6</v>
      </c>
      <c r="F90">
        <v>-1.8771781375978263E-3</v>
      </c>
      <c r="G90">
        <v>1.078492893685247E-4</v>
      </c>
      <c r="H90">
        <v>4.6524507157108246E-3</v>
      </c>
      <c r="I90">
        <v>-2.892718214475427E-2</v>
      </c>
      <c r="J90">
        <v>-4.9416452153405309E-4</v>
      </c>
    </row>
    <row r="91" spans="1:27" x14ac:dyDescent="0.35">
      <c r="A91" t="s">
        <v>3</v>
      </c>
      <c r="B91" t="s">
        <v>8</v>
      </c>
      <c r="C91">
        <v>5.3371069946184501E-9</v>
      </c>
      <c r="D91">
        <v>5.3371069946184501E-9</v>
      </c>
      <c r="E91">
        <v>1.8030520723608796E-6</v>
      </c>
      <c r="F91">
        <v>-1.4699356210685088E-3</v>
      </c>
      <c r="G91">
        <v>9.3802767525374617E-5</v>
      </c>
      <c r="H91">
        <v>-1.5670902894406858E-2</v>
      </c>
      <c r="I91">
        <v>-2.1410452463001942E-2</v>
      </c>
      <c r="J91">
        <v>-1.9789435318444523E-4</v>
      </c>
    </row>
    <row r="92" spans="1:27" x14ac:dyDescent="0.35">
      <c r="A92" t="s">
        <v>3</v>
      </c>
      <c r="B92" t="s">
        <v>9</v>
      </c>
      <c r="C92">
        <v>7.1703506916458737E-9</v>
      </c>
      <c r="D92">
        <v>7.1703506916458737E-9</v>
      </c>
      <c r="E92">
        <v>1.6810586857257457E-6</v>
      </c>
      <c r="F92">
        <v>-1.4477504385186802E-3</v>
      </c>
      <c r="G92">
        <v>1.2747463217341017E-4</v>
      </c>
      <c r="H92">
        <v>-1.5387961805185708E-2</v>
      </c>
      <c r="I92">
        <v>-2.902314123021096E-2</v>
      </c>
      <c r="J92">
        <v>-2.0625374204047675E-4</v>
      </c>
    </row>
    <row r="93" spans="1:27" x14ac:dyDescent="0.35">
      <c r="A93" t="s">
        <v>3</v>
      </c>
      <c r="B93" t="s">
        <v>48</v>
      </c>
      <c r="C93">
        <v>9.6315577734711013E-9</v>
      </c>
      <c r="D93">
        <v>9.6315577734711013E-9</v>
      </c>
      <c r="E93">
        <v>1.3303711850782883E-6</v>
      </c>
      <c r="F93">
        <v>-1.4995098539998997E-3</v>
      </c>
      <c r="G93">
        <v>1.067393008690079E-4</v>
      </c>
      <c r="H93">
        <v>-4.4969192387773214E-2</v>
      </c>
      <c r="I93">
        <v>-1.7812112194439969E-2</v>
      </c>
      <c r="J93">
        <v>-1.2926784837811341E-4</v>
      </c>
    </row>
    <row r="94" spans="1:27" x14ac:dyDescent="0.35">
      <c r="A94" t="s">
        <v>3</v>
      </c>
      <c r="B94" t="s">
        <v>11</v>
      </c>
      <c r="C94">
        <v>7.1703529144420721E-9</v>
      </c>
      <c r="D94">
        <v>7.1703529144420721E-9</v>
      </c>
      <c r="E94">
        <v>1.681055131067671E-6</v>
      </c>
      <c r="F94">
        <v>-1.4477510662582438E-3</v>
      </c>
      <c r="G94">
        <v>1.2747375577847853E-4</v>
      </c>
      <c r="H94">
        <v>-1.5388420379115178E-2</v>
      </c>
      <c r="I94">
        <v>-2.9022858773717752E-2</v>
      </c>
      <c r="J94">
        <v>-2.0625279991150374E-4</v>
      </c>
    </row>
    <row r="95" spans="1:27" x14ac:dyDescent="0.35">
      <c r="A95" t="s">
        <v>3</v>
      </c>
      <c r="B95" t="s">
        <v>13</v>
      </c>
      <c r="C95">
        <v>-1.7483606508284581E-9</v>
      </c>
      <c r="D95">
        <v>-1.7483606508284581E-9</v>
      </c>
      <c r="E95">
        <v>5.8844374743997129E-7</v>
      </c>
      <c r="F95">
        <v>-1.6717567182165064E-3</v>
      </c>
      <c r="G95">
        <v>7.4897908312560608E-5</v>
      </c>
      <c r="H95">
        <v>-9.7962623573411602E-3</v>
      </c>
      <c r="I95">
        <v>-3.1299515736373296E-2</v>
      </c>
      <c r="J95">
        <v>-1.8608349856454807E-4</v>
      </c>
    </row>
    <row r="96" spans="1:27" x14ac:dyDescent="0.35">
      <c r="A96" t="s">
        <v>3</v>
      </c>
      <c r="B96" t="s">
        <v>49</v>
      </c>
      <c r="C96">
        <v>5.1426582353544914E-9</v>
      </c>
      <c r="D96">
        <v>5.1426582353544914E-9</v>
      </c>
      <c r="E96">
        <v>6.5389896480173114E-7</v>
      </c>
      <c r="F96">
        <v>-8.4457938000432155E-4</v>
      </c>
      <c r="G96">
        <v>5.6372614400896372E-5</v>
      </c>
      <c r="H96">
        <v>-9.2745532613775147E-3</v>
      </c>
      <c r="I96">
        <v>-1.3982659018506587E-2</v>
      </c>
      <c r="J96">
        <v>-9.7476297432308925E-5</v>
      </c>
    </row>
    <row r="97" spans="1:10" x14ac:dyDescent="0.35">
      <c r="A97" t="s">
        <v>3</v>
      </c>
      <c r="B97" t="s">
        <v>14</v>
      </c>
      <c r="C97">
        <v>9.3021079043089435E-9</v>
      </c>
      <c r="D97">
        <v>9.3021079043089435E-9</v>
      </c>
      <c r="E97">
        <v>9.1906769674350947E-7</v>
      </c>
      <c r="F97">
        <v>-1.066866128851046E-3</v>
      </c>
      <c r="G97">
        <v>1.0143650604396773E-4</v>
      </c>
      <c r="H97">
        <v>-1.9097979695901737E-2</v>
      </c>
      <c r="I97">
        <v>-1.8236606844666277E-2</v>
      </c>
      <c r="J97">
        <v>-1.162888294623986E-4</v>
      </c>
    </row>
    <row r="98" spans="1:10" x14ac:dyDescent="0.35">
      <c r="A98" t="s">
        <v>3</v>
      </c>
      <c r="B98" t="s">
        <v>15</v>
      </c>
      <c r="C98">
        <v>1.1572099829979581E-8</v>
      </c>
      <c r="D98">
        <v>1.1572099829979581E-8</v>
      </c>
      <c r="E98">
        <v>1.3872641523686997E-6</v>
      </c>
      <c r="F98">
        <v>-1.295263951777784E-3</v>
      </c>
      <c r="G98">
        <v>9.9323606223496015E-5</v>
      </c>
      <c r="H98">
        <v>-1.2683226382241394E-2</v>
      </c>
      <c r="I98">
        <v>-2.2715132595663049E-2</v>
      </c>
      <c r="J98">
        <v>-1.639699781046422E-4</v>
      </c>
    </row>
    <row r="99" spans="1:10" x14ac:dyDescent="0.35">
      <c r="A99" t="s">
        <v>3</v>
      </c>
      <c r="B99" t="s">
        <v>16</v>
      </c>
      <c r="C99">
        <v>1.2766626114694767E-8</v>
      </c>
      <c r="D99">
        <v>1.2766626114694767E-8</v>
      </c>
      <c r="E99">
        <v>1.5508025506926442E-6</v>
      </c>
      <c r="F99">
        <v>-1.5861980191810442E-3</v>
      </c>
      <c r="G99">
        <v>1.1103178605903709E-4</v>
      </c>
      <c r="H99">
        <v>-1.3647693621185647E-2</v>
      </c>
      <c r="I99">
        <v>-2.6459458347413634E-2</v>
      </c>
      <c r="J99">
        <v>-1.8844685487447524E-4</v>
      </c>
    </row>
    <row r="100" spans="1:10" x14ac:dyDescent="0.35">
      <c r="A100" t="s">
        <v>3</v>
      </c>
      <c r="B100" t="s">
        <v>17</v>
      </c>
      <c r="C100">
        <v>2.9191632286619203E-8</v>
      </c>
      <c r="D100">
        <v>2.9191632286619203E-8</v>
      </c>
      <c r="E100">
        <v>9.697471624466574E-7</v>
      </c>
      <c r="F100">
        <v>-2.6577957668496447E-3</v>
      </c>
      <c r="G100">
        <v>9.1312827367801612E-5</v>
      </c>
      <c r="H100">
        <v>-8.9398180911746689E-3</v>
      </c>
      <c r="I100">
        <v>-1.8523099842070789E-2</v>
      </c>
      <c r="J100">
        <v>-1.3962231995143641E-4</v>
      </c>
    </row>
    <row r="101" spans="1:10" x14ac:dyDescent="0.35">
      <c r="A101" t="s">
        <v>3</v>
      </c>
      <c r="B101" t="s">
        <v>18</v>
      </c>
      <c r="C101">
        <v>1.0395693711323824E-8</v>
      </c>
      <c r="D101">
        <v>1.0395693711323824E-8</v>
      </c>
      <c r="E101">
        <v>1.5367520571889083E-6</v>
      </c>
      <c r="F101">
        <v>-1.4812049967486774E-3</v>
      </c>
      <c r="G101">
        <v>1.1025745762524371E-4</v>
      </c>
      <c r="H101">
        <v>-1.430768044328354E-2</v>
      </c>
      <c r="I101">
        <v>-2.8470782663935362E-2</v>
      </c>
      <c r="J101">
        <v>-1.9070918176501066E-4</v>
      </c>
    </row>
    <row r="102" spans="1:10" x14ac:dyDescent="0.35">
      <c r="A102" t="s">
        <v>3</v>
      </c>
      <c r="B102" t="s">
        <v>19</v>
      </c>
      <c r="C102">
        <v>7.2952884828977574E-9</v>
      </c>
      <c r="D102">
        <v>7.2952884828977574E-9</v>
      </c>
      <c r="E102">
        <v>1.5216325923753637E-6</v>
      </c>
      <c r="F102">
        <v>-1.8100372664213308E-3</v>
      </c>
      <c r="G102">
        <v>1.0299467582234761E-4</v>
      </c>
      <c r="H102">
        <v>-1.9238477557431483E-2</v>
      </c>
      <c r="I102">
        <v>-0.17955482392842992</v>
      </c>
      <c r="J102">
        <v>-1.6638997193098513E-4</v>
      </c>
    </row>
    <row r="103" spans="1:10" x14ac:dyDescent="0.35">
      <c r="A103" t="s">
        <v>3</v>
      </c>
      <c r="B103" t="s">
        <v>20</v>
      </c>
      <c r="C103">
        <v>6.6382364012158187E-9</v>
      </c>
      <c r="D103">
        <v>6.6382364012158187E-9</v>
      </c>
      <c r="E103">
        <v>1.367972151673994E-6</v>
      </c>
      <c r="F103">
        <v>-1.8424482411667773E-3</v>
      </c>
      <c r="G103">
        <v>1.1118882546782079E-4</v>
      </c>
      <c r="H103">
        <v>-1.6126035923178947E-2</v>
      </c>
      <c r="I103">
        <v>-0.19377463565359682</v>
      </c>
      <c r="J103">
        <v>-1.5398999077667898E-4</v>
      </c>
    </row>
    <row r="104" spans="1:10" x14ac:dyDescent="0.35">
      <c r="A104" t="s">
        <v>3</v>
      </c>
      <c r="B104" t="s">
        <v>21</v>
      </c>
      <c r="C104">
        <v>7.9287343534875241E-9</v>
      </c>
      <c r="D104">
        <v>7.9287343534875241E-9</v>
      </c>
      <c r="E104">
        <v>1.3993231443847586E-6</v>
      </c>
      <c r="F104">
        <v>-1.4514260002793451E-3</v>
      </c>
      <c r="G104">
        <v>1.0264885747016761E-4</v>
      </c>
      <c r="H104">
        <v>-3.5551265536254345E-2</v>
      </c>
      <c r="I104">
        <v>-2.1845013125774582E-2</v>
      </c>
      <c r="J104">
        <v>-1.4634761552233543E-4</v>
      </c>
    </row>
    <row r="105" spans="1:10" x14ac:dyDescent="0.35">
      <c r="A105" t="s">
        <v>3</v>
      </c>
      <c r="B105" t="s">
        <v>50</v>
      </c>
      <c r="C105">
        <v>6.8377537762584249E-9</v>
      </c>
      <c r="D105">
        <v>6.8377537762584249E-9</v>
      </c>
      <c r="E105">
        <v>1.3232846249695709E-6</v>
      </c>
      <c r="F105">
        <v>-1.2537776013904782E-3</v>
      </c>
      <c r="G105">
        <v>1.0464147329964258E-4</v>
      </c>
      <c r="H105">
        <v>-1.3698449394057644E-2</v>
      </c>
      <c r="I105">
        <v>-3.9951669108541983E-2</v>
      </c>
      <c r="J105">
        <v>-1.5558371908527463E-4</v>
      </c>
    </row>
    <row r="106" spans="1:10" x14ac:dyDescent="0.35">
      <c r="A106" t="s">
        <v>3</v>
      </c>
      <c r="B106" t="s">
        <v>23</v>
      </c>
      <c r="C106">
        <v>7.9287358288396897E-9</v>
      </c>
      <c r="D106">
        <v>7.9287358288396897E-9</v>
      </c>
      <c r="E106">
        <v>1.3993231840165247E-6</v>
      </c>
      <c r="F106">
        <v>-1.4514260113871265E-3</v>
      </c>
      <c r="G106">
        <v>1.0264885727720877E-4</v>
      </c>
      <c r="H106">
        <v>-3.5551266805180219E-2</v>
      </c>
      <c r="I106">
        <v>-2.1845013081603248E-2</v>
      </c>
      <c r="J106">
        <v>-1.4634761390959621E-4</v>
      </c>
    </row>
    <row r="107" spans="1:10" x14ac:dyDescent="0.35">
      <c r="A107" t="s">
        <v>3</v>
      </c>
      <c r="B107" t="s">
        <v>24</v>
      </c>
      <c r="C107">
        <v>7.928956584997697E-9</v>
      </c>
      <c r="D107">
        <v>7.928956584997697E-9</v>
      </c>
      <c r="E107">
        <v>1.3993233912124191E-6</v>
      </c>
      <c r="F107">
        <v>-1.4514260111217288E-3</v>
      </c>
      <c r="G107">
        <v>1.026488573478026E-4</v>
      </c>
      <c r="H107">
        <v>-3.5551266784675239E-2</v>
      </c>
      <c r="I107">
        <v>-2.1845013106336762E-2</v>
      </c>
      <c r="J107">
        <v>-1.4634761382519135E-4</v>
      </c>
    </row>
    <row r="108" spans="1:10" x14ac:dyDescent="0.35">
      <c r="A108" t="s">
        <v>3</v>
      </c>
      <c r="B108" t="s">
        <v>25</v>
      </c>
      <c r="C108">
        <v>7.9315630832083816E-9</v>
      </c>
      <c r="D108">
        <v>7.9315630832083816E-9</v>
      </c>
      <c r="E108">
        <v>1.3993453398220098E-6</v>
      </c>
      <c r="F108">
        <v>-1.4514204164824888E-3</v>
      </c>
      <c r="G108">
        <v>1.0265378077671843E-4</v>
      </c>
      <c r="H108">
        <v>-3.5550654737261572E-2</v>
      </c>
      <c r="I108">
        <v>-2.1845763067532629E-2</v>
      </c>
      <c r="J108">
        <v>-1.4635039216747461E-4</v>
      </c>
    </row>
    <row r="109" spans="1:10" x14ac:dyDescent="0.35">
      <c r="A109" t="s">
        <v>3</v>
      </c>
      <c r="B109" t="s">
        <v>26</v>
      </c>
      <c r="C109">
        <v>7.9287343420769745E-9</v>
      </c>
      <c r="D109">
        <v>7.9287343420769745E-9</v>
      </c>
      <c r="E109">
        <v>1.39932334840383E-6</v>
      </c>
      <c r="F109">
        <v>-1.45142600051577E-3</v>
      </c>
      <c r="G109">
        <v>1.0264885732244165E-4</v>
      </c>
      <c r="H109">
        <v>-3.5551265570786098E-2</v>
      </c>
      <c r="I109">
        <v>-2.1845013104299735E-2</v>
      </c>
      <c r="J109">
        <v>-1.4634761531172086E-4</v>
      </c>
    </row>
    <row r="110" spans="1:10" x14ac:dyDescent="0.35">
      <c r="A110" t="s">
        <v>3</v>
      </c>
      <c r="B110" t="s">
        <v>27</v>
      </c>
      <c r="C110">
        <v>1.4867580224319937E-8</v>
      </c>
      <c r="D110">
        <v>1.4867580224319937E-8</v>
      </c>
      <c r="E110">
        <v>1.4966483347014233E-6</v>
      </c>
      <c r="F110">
        <v>-1.5762653350839897E-3</v>
      </c>
      <c r="G110">
        <v>1.1167079130316611E-4</v>
      </c>
      <c r="H110">
        <v>-1.7729791593136316E-2</v>
      </c>
      <c r="I110">
        <v>-0.10877349934645628</v>
      </c>
      <c r="J110">
        <v>-1.6504416209954609E-4</v>
      </c>
    </row>
    <row r="111" spans="1:10" x14ac:dyDescent="0.35">
      <c r="A111" t="s">
        <v>3</v>
      </c>
      <c r="B111" t="s">
        <v>28</v>
      </c>
      <c r="C111">
        <v>1.3856337851666656E-8</v>
      </c>
      <c r="D111">
        <v>1.3856337851666656E-8</v>
      </c>
      <c r="E111">
        <v>1.7527955860017693E-6</v>
      </c>
      <c r="F111">
        <v>-1.5518609433592847E-3</v>
      </c>
      <c r="G111">
        <v>1.626896599938818E-4</v>
      </c>
      <c r="H111">
        <v>-1.2082481711844175E-2</v>
      </c>
      <c r="I111">
        <v>-5.726408050052733E-2</v>
      </c>
      <c r="J111">
        <v>-2.495858956359283E-4</v>
      </c>
    </row>
    <row r="112" spans="1:10" x14ac:dyDescent="0.35">
      <c r="A112" t="s">
        <v>3</v>
      </c>
      <c r="B112" t="s">
        <v>29</v>
      </c>
      <c r="C112">
        <v>-3.6607429624350037E-9</v>
      </c>
      <c r="D112">
        <v>-3.6607429624350037E-9</v>
      </c>
      <c r="E112">
        <v>1.5434391311776182E-6</v>
      </c>
      <c r="F112">
        <v>-1.495026011419422E-3</v>
      </c>
      <c r="G112">
        <v>1.052006111089113E-4</v>
      </c>
      <c r="H112">
        <v>-1.2836993161416173E-2</v>
      </c>
      <c r="I112">
        <v>-3.498281939075374E-2</v>
      </c>
      <c r="J112">
        <v>-2.3608083291317376E-4</v>
      </c>
    </row>
    <row r="113" spans="1:10" x14ac:dyDescent="0.35">
      <c r="A113" t="s">
        <v>3</v>
      </c>
      <c r="B113" t="s">
        <v>30</v>
      </c>
      <c r="C113">
        <v>3.5213902321742132E-9</v>
      </c>
      <c r="D113">
        <v>3.5213902321742132E-9</v>
      </c>
      <c r="E113">
        <v>1.55735542191666E-6</v>
      </c>
      <c r="F113">
        <v>-1.5012223313176688E-3</v>
      </c>
      <c r="G113">
        <v>1.1216618221676892E-4</v>
      </c>
      <c r="H113">
        <v>-1.4107855513044706E-2</v>
      </c>
      <c r="I113">
        <v>-3.5050529142873411E-2</v>
      </c>
      <c r="J113">
        <v>-2.1287243645728168E-4</v>
      </c>
    </row>
    <row r="114" spans="1:10" x14ac:dyDescent="0.35">
      <c r="A114" t="s">
        <v>3</v>
      </c>
      <c r="B114" t="s">
        <v>31</v>
      </c>
      <c r="C114">
        <v>5.392362149401161E-9</v>
      </c>
      <c r="D114">
        <v>5.392362149401161E-9</v>
      </c>
      <c r="E114">
        <v>1.6050825104121213E-6</v>
      </c>
      <c r="F114">
        <v>-1.372026360905218E-3</v>
      </c>
      <c r="G114">
        <v>1.385849244530919E-4</v>
      </c>
      <c r="H114">
        <v>-1.5371503988971408E-2</v>
      </c>
      <c r="I114">
        <v>-3.6957346844885525E-2</v>
      </c>
      <c r="J114">
        <v>-2.3813310802674309E-4</v>
      </c>
    </row>
    <row r="115" spans="1:10" x14ac:dyDescent="0.35">
      <c r="A115" t="s">
        <v>3</v>
      </c>
      <c r="B115" t="s">
        <v>32</v>
      </c>
      <c r="C115">
        <v>7.4835466874019951E-9</v>
      </c>
      <c r="D115">
        <v>7.4835466874019951E-9</v>
      </c>
      <c r="E115">
        <v>1.6235333986847537E-6</v>
      </c>
      <c r="F115">
        <v>-1.4789159505952331E-3</v>
      </c>
      <c r="G115">
        <v>1.1170628759420929E-4</v>
      </c>
      <c r="H115">
        <v>-1.5352527396821721E-2</v>
      </c>
      <c r="I115">
        <v>-4.1393208083092138E-2</v>
      </c>
      <c r="J115">
        <v>-2.0532884792484802E-4</v>
      </c>
    </row>
    <row r="116" spans="1:10" x14ac:dyDescent="0.35">
      <c r="A116" t="s">
        <v>3</v>
      </c>
      <c r="B116" t="s">
        <v>51</v>
      </c>
      <c r="C116">
        <v>-3.0442030729765648E-8</v>
      </c>
      <c r="D116">
        <v>-3.0442030729765648E-8</v>
      </c>
      <c r="E116">
        <v>1.3879155553453293E-6</v>
      </c>
      <c r="F116">
        <v>-1.384506811281643E-3</v>
      </c>
      <c r="G116">
        <v>1.6532416383520338E-4</v>
      </c>
      <c r="H116">
        <v>-1.1545368695592839E-2</v>
      </c>
      <c r="I116">
        <v>-2.5442160023225902E-2</v>
      </c>
      <c r="J116">
        <v>-3.3927744996562923E-4</v>
      </c>
    </row>
    <row r="117" spans="1:10" x14ac:dyDescent="0.35">
      <c r="A117" t="s">
        <v>3</v>
      </c>
      <c r="B117" t="s">
        <v>34</v>
      </c>
      <c r="C117">
        <v>1.6185477148306892E-8</v>
      </c>
      <c r="D117">
        <v>1.6185477148306892E-8</v>
      </c>
      <c r="E117">
        <v>1.8800892434207666E-6</v>
      </c>
      <c r="F117">
        <v>-1.4074437945945659E-3</v>
      </c>
      <c r="G117">
        <v>1.392950238741124E-4</v>
      </c>
      <c r="H117">
        <v>-1.3532669024911747E-2</v>
      </c>
      <c r="I117">
        <v>-3.0170357515572781E-2</v>
      </c>
      <c r="J117">
        <v>-2.2841349564735729E-4</v>
      </c>
    </row>
    <row r="118" spans="1:10" x14ac:dyDescent="0.35">
      <c r="A118" t="s">
        <v>3</v>
      </c>
      <c r="B118" t="s">
        <v>35</v>
      </c>
      <c r="C118">
        <v>4.6104110662626984E-7</v>
      </c>
      <c r="D118">
        <v>4.6104110662626984E-7</v>
      </c>
      <c r="E118">
        <v>1.9874184679676797E-6</v>
      </c>
      <c r="F118">
        <v>-5.3299633960290341E-4</v>
      </c>
      <c r="G118">
        <v>2.8503224944744101E-4</v>
      </c>
      <c r="H118">
        <v>-1.7047744358174247E-2</v>
      </c>
      <c r="I118">
        <v>-4.9719878589103095E-2</v>
      </c>
      <c r="J118">
        <v>-2.0632122009403897E-4</v>
      </c>
    </row>
    <row r="119" spans="1:10" x14ac:dyDescent="0.35">
      <c r="A119" t="s">
        <v>3</v>
      </c>
      <c r="B119" t="s">
        <v>52</v>
      </c>
      <c r="C119">
        <v>2.4430002837991074E-8</v>
      </c>
      <c r="D119">
        <v>2.4430002837991074E-8</v>
      </c>
      <c r="E119">
        <v>1.6933018662126687E-6</v>
      </c>
      <c r="F119">
        <v>-1.3930883681736353E-3</v>
      </c>
      <c r="G119">
        <v>2.4499860694733534E-4</v>
      </c>
      <c r="H119">
        <v>-1.568869947654861E-2</v>
      </c>
      <c r="I119">
        <v>-4.3123462215202274E-2</v>
      </c>
      <c r="J119">
        <v>-2.1741882404587454E-4</v>
      </c>
    </row>
    <row r="120" spans="1:10" x14ac:dyDescent="0.35">
      <c r="A120" t="s">
        <v>3</v>
      </c>
      <c r="B120" t="s">
        <v>36</v>
      </c>
      <c r="C120">
        <v>4.496645092619589E-8</v>
      </c>
      <c r="D120">
        <v>4.496645092619589E-8</v>
      </c>
      <c r="E120">
        <v>1.8038685455171415E-6</v>
      </c>
      <c r="F120">
        <v>-1.5299224482658266E-3</v>
      </c>
      <c r="G120">
        <v>2.1066485758590133E-4</v>
      </c>
      <c r="H120">
        <v>-1.4743137058798917E-2</v>
      </c>
      <c r="I120">
        <v>-3.7279080626377907E-2</v>
      </c>
      <c r="J120">
        <v>-2.6786942231114467E-4</v>
      </c>
    </row>
    <row r="121" spans="1:10" x14ac:dyDescent="0.35">
      <c r="A121" t="s">
        <v>3</v>
      </c>
      <c r="B121" t="s">
        <v>37</v>
      </c>
      <c r="C121">
        <v>6.2236167569296561E-8</v>
      </c>
      <c r="D121">
        <v>6.2236167569296561E-8</v>
      </c>
      <c r="E121">
        <v>2.1478140356110485E-6</v>
      </c>
      <c r="F121">
        <v>-1.373647370180962E-3</v>
      </c>
      <c r="G121">
        <v>7.2564313595288685E-4</v>
      </c>
      <c r="H121">
        <v>-1.9817693654436686E-2</v>
      </c>
      <c r="I121">
        <v>-5.4149182535683071E-2</v>
      </c>
      <c r="J121">
        <v>-5.1546567624995274E-4</v>
      </c>
    </row>
    <row r="122" spans="1:10" x14ac:dyDescent="0.35">
      <c r="A122" t="s">
        <v>3</v>
      </c>
      <c r="B122" t="s">
        <v>38</v>
      </c>
      <c r="C122">
        <v>2.2692507928134114E-8</v>
      </c>
      <c r="D122">
        <v>2.2692507928134114E-8</v>
      </c>
      <c r="E122">
        <v>5.7155524095245476E-6</v>
      </c>
      <c r="F122">
        <v>-1.1445224759442881E-3</v>
      </c>
      <c r="G122">
        <v>7.9695876624514628E-4</v>
      </c>
      <c r="H122">
        <v>-1.6390266333979969E-2</v>
      </c>
      <c r="I122">
        <v>-5.0979094784607951E-2</v>
      </c>
      <c r="J122">
        <v>-2.1154109339999993E-4</v>
      </c>
    </row>
    <row r="123" spans="1:10" x14ac:dyDescent="0.35">
      <c r="A123" t="s">
        <v>3</v>
      </c>
      <c r="B123" t="s">
        <v>39</v>
      </c>
      <c r="C123">
        <v>1.9775965976297669E-8</v>
      </c>
      <c r="D123">
        <v>1.9775965976297669E-8</v>
      </c>
      <c r="E123">
        <v>2.9376509183155404E-6</v>
      </c>
      <c r="F123">
        <v>-1.4180964610735894E-3</v>
      </c>
      <c r="G123">
        <v>3.6762082053877628E-4</v>
      </c>
      <c r="H123">
        <v>-1.4087236954754336E-2</v>
      </c>
      <c r="I123">
        <v>-5.0097328904811916E-2</v>
      </c>
      <c r="J123">
        <v>-2.26591261027372E-4</v>
      </c>
    </row>
    <row r="124" spans="1:10" x14ac:dyDescent="0.35">
      <c r="A124" t="s">
        <v>3</v>
      </c>
    </row>
    <row r="125" spans="1:10" x14ac:dyDescent="0.35">
      <c r="B125" t="s">
        <v>141</v>
      </c>
      <c r="C125" t="s">
        <v>53</v>
      </c>
      <c r="D125" t="s">
        <v>54</v>
      </c>
      <c r="E125" t="s">
        <v>55</v>
      </c>
      <c r="F125" t="s">
        <v>56</v>
      </c>
      <c r="G125" t="s">
        <v>57</v>
      </c>
      <c r="H125" t="s">
        <v>58</v>
      </c>
      <c r="I125" t="s">
        <v>59</v>
      </c>
      <c r="J125" t="s">
        <v>60</v>
      </c>
    </row>
    <row r="126" spans="1:10" x14ac:dyDescent="0.35">
      <c r="A126" t="s">
        <v>0</v>
      </c>
      <c r="B126" t="s">
        <v>5</v>
      </c>
      <c r="C126">
        <v>5.4477344149374309E-9</v>
      </c>
      <c r="D126">
        <v>5.4477344149374309E-9</v>
      </c>
      <c r="E126">
        <v>1.9263445223209203E-7</v>
      </c>
      <c r="F126">
        <v>-3.3754403419180873E-4</v>
      </c>
      <c r="G126">
        <v>3.5856853719441844E-5</v>
      </c>
      <c r="H126">
        <v>-7.5700010790010703E-3</v>
      </c>
      <c r="I126">
        <v>-8.4262830869072051E-3</v>
      </c>
      <c r="J126">
        <v>-2.4854269280528207E-5</v>
      </c>
    </row>
    <row r="127" spans="1:10" x14ac:dyDescent="0.35">
      <c r="A127" t="s">
        <v>40</v>
      </c>
      <c r="B127" t="s">
        <v>7</v>
      </c>
      <c r="C127">
        <v>9.6450857285135568E-8</v>
      </c>
      <c r="D127">
        <v>9.6450857285135568E-8</v>
      </c>
      <c r="E127">
        <v>3.8013457504966625E-6</v>
      </c>
      <c r="F127">
        <v>-1.5138213669463447E-3</v>
      </c>
      <c r="G127">
        <v>1.5846231773241124E-4</v>
      </c>
      <c r="H127">
        <v>-9.0940718063351588E-3</v>
      </c>
      <c r="I127">
        <v>-2.5752108689809313E-2</v>
      </c>
      <c r="J127">
        <v>-2.3947275645095243E-3</v>
      </c>
    </row>
    <row r="128" spans="1:10" x14ac:dyDescent="0.35">
      <c r="A128" t="s">
        <v>40</v>
      </c>
      <c r="B128" t="s">
        <v>8</v>
      </c>
      <c r="C128">
        <v>8.6013791858784889E-9</v>
      </c>
      <c r="D128">
        <v>8.6013791858784889E-9</v>
      </c>
      <c r="E128">
        <v>4.5177461787600676E-7</v>
      </c>
      <c r="F128">
        <v>-8.3016732018935391E-4</v>
      </c>
      <c r="G128">
        <v>9.4697307243220223E-5</v>
      </c>
      <c r="H128">
        <v>-8.8266680470838587E-3</v>
      </c>
      <c r="I128">
        <v>-1.5915001465783268E-2</v>
      </c>
      <c r="J128">
        <v>-1.1168941566308717E-4</v>
      </c>
    </row>
    <row r="129" spans="1:10" x14ac:dyDescent="0.35">
      <c r="A129" t="s">
        <v>40</v>
      </c>
      <c r="B129" t="s">
        <v>9</v>
      </c>
      <c r="C129">
        <v>6.3761690679551013E-9</v>
      </c>
      <c r="D129">
        <v>6.3761690679551013E-9</v>
      </c>
      <c r="E129">
        <v>2.6213780875083984E-7</v>
      </c>
      <c r="F129">
        <v>-4.4313430910825866E-4</v>
      </c>
      <c r="G129">
        <v>5.649148737107187E-5</v>
      </c>
      <c r="H129">
        <v>-4.7845003673826986E-3</v>
      </c>
      <c r="I129">
        <v>-8.6331968309222712E-3</v>
      </c>
      <c r="J129">
        <v>-5.8610933926525216E-5</v>
      </c>
    </row>
    <row r="130" spans="1:10" x14ac:dyDescent="0.35">
      <c r="A130" t="s">
        <v>40</v>
      </c>
      <c r="B130" t="s">
        <v>48</v>
      </c>
      <c r="C130">
        <v>1.5229121621538118E-8</v>
      </c>
      <c r="D130">
        <v>1.5229121621538118E-8</v>
      </c>
      <c r="E130">
        <v>1.4656329088370385E-6</v>
      </c>
      <c r="F130">
        <v>-1.9640337345876967E-3</v>
      </c>
      <c r="G130">
        <v>1.8206928318131326E-4</v>
      </c>
      <c r="H130">
        <v>-0.83962907546252552</v>
      </c>
      <c r="I130">
        <v>-9.745754164437747E-3</v>
      </c>
      <c r="J130">
        <v>-4.4232371237446247E-5</v>
      </c>
    </row>
    <row r="131" spans="1:10" x14ac:dyDescent="0.35">
      <c r="A131" t="s">
        <v>40</v>
      </c>
      <c r="B131" t="s">
        <v>11</v>
      </c>
      <c r="C131">
        <v>9.6015687483246842E-9</v>
      </c>
      <c r="D131">
        <v>9.6015687483246842E-9</v>
      </c>
      <c r="E131">
        <v>7.3991488144580242E-7</v>
      </c>
      <c r="F131">
        <v>-1.175456495464366E-3</v>
      </c>
      <c r="G131">
        <v>9.9994788592160124E-5</v>
      </c>
      <c r="H131">
        <v>-0.21514125943975279</v>
      </c>
      <c r="I131">
        <v>-1.1421798927117085E-2</v>
      </c>
      <c r="J131">
        <v>-7.595324016065373E-5</v>
      </c>
    </row>
    <row r="132" spans="1:10" x14ac:dyDescent="0.35">
      <c r="A132" t="s">
        <v>40</v>
      </c>
      <c r="B132" t="s">
        <v>49</v>
      </c>
      <c r="C132">
        <v>1.182286696642936E-8</v>
      </c>
      <c r="D132">
        <v>1.182286696642936E-8</v>
      </c>
      <c r="E132">
        <v>2.0192740259125288E-7</v>
      </c>
      <c r="F132">
        <v>-7.9809554685891305E-4</v>
      </c>
      <c r="G132">
        <v>3.1415033568495534E-5</v>
      </c>
      <c r="H132">
        <v>-6.2798968946454802E-3</v>
      </c>
      <c r="I132">
        <v>-9.0320840455986665E-3</v>
      </c>
      <c r="J132">
        <v>-5.1124234991739148E-5</v>
      </c>
    </row>
    <row r="133" spans="1:10" x14ac:dyDescent="0.35">
      <c r="A133" t="s">
        <v>40</v>
      </c>
      <c r="B133" t="s">
        <v>14</v>
      </c>
      <c r="C133">
        <v>3.0067145753258E-8</v>
      </c>
      <c r="D133">
        <v>3.0067145753258E-8</v>
      </c>
      <c r="E133">
        <v>6.4970667354431329E-7</v>
      </c>
      <c r="F133">
        <v>-1.3401277732195481E-3</v>
      </c>
      <c r="G133">
        <v>2.0222446498143341E-4</v>
      </c>
      <c r="H133">
        <v>-0.31576854350582756</v>
      </c>
      <c r="I133">
        <v>-2.0247170769701926E-2</v>
      </c>
      <c r="J133">
        <v>-7.2345362558970963E-5</v>
      </c>
    </row>
    <row r="134" spans="1:10" x14ac:dyDescent="0.35">
      <c r="A134" t="s">
        <v>40</v>
      </c>
      <c r="B134" t="s">
        <v>15</v>
      </c>
      <c r="C134">
        <v>3.0993266293104049E-8</v>
      </c>
      <c r="D134">
        <v>3.0993266293104049E-8</v>
      </c>
      <c r="E134">
        <v>9.0878994662155674E-7</v>
      </c>
      <c r="F134">
        <v>-6.7528599654735275E-4</v>
      </c>
      <c r="G134">
        <v>9.1729823499587208E-5</v>
      </c>
      <c r="H134">
        <v>-8.17842847412068E-3</v>
      </c>
      <c r="I134">
        <v>-2.1976161923153874E-2</v>
      </c>
      <c r="J134">
        <v>-5.1782961602335485E-5</v>
      </c>
    </row>
    <row r="135" spans="1:10" x14ac:dyDescent="0.35">
      <c r="A135" t="s">
        <v>40</v>
      </c>
      <c r="B135" t="s">
        <v>16</v>
      </c>
      <c r="C135">
        <v>6.3761303573825991E-9</v>
      </c>
      <c r="D135">
        <v>6.3761303573825991E-9</v>
      </c>
      <c r="E135">
        <v>2.6213771090508636E-7</v>
      </c>
      <c r="F135">
        <v>-4.4313430922449012E-4</v>
      </c>
      <c r="G135">
        <v>5.6491487126944459E-5</v>
      </c>
      <c r="H135">
        <v>-4.7845003673655578E-3</v>
      </c>
      <c r="I135">
        <v>-8.6331968300597424E-3</v>
      </c>
      <c r="J135">
        <v>-5.8610933979147951E-5</v>
      </c>
    </row>
    <row r="136" spans="1:10" x14ac:dyDescent="0.35">
      <c r="A136" t="s">
        <v>40</v>
      </c>
      <c r="B136" t="s">
        <v>17</v>
      </c>
      <c r="C136">
        <v>1.0197218491984195E-8</v>
      </c>
      <c r="D136">
        <v>1.0197218491984195E-8</v>
      </c>
      <c r="E136">
        <v>4.5908451963269935E-7</v>
      </c>
      <c r="F136">
        <v>-0.17499017391046501</v>
      </c>
      <c r="G136">
        <v>9.0438141420089496E-5</v>
      </c>
      <c r="H136">
        <v>-3.2611375843203203E-3</v>
      </c>
      <c r="I136">
        <v>-1.0231423277541181E-2</v>
      </c>
      <c r="J136">
        <v>-3.563356152752923E-5</v>
      </c>
    </row>
    <row r="137" spans="1:10" x14ac:dyDescent="0.35">
      <c r="A137" t="s">
        <v>40</v>
      </c>
      <c r="B137" t="s">
        <v>18</v>
      </c>
      <c r="C137">
        <v>6.3761020845889731E-9</v>
      </c>
      <c r="D137">
        <v>6.3761020845889731E-9</v>
      </c>
      <c r="E137">
        <v>2.6213774132071537E-7</v>
      </c>
      <c r="F137">
        <v>-4.4313430917852802E-4</v>
      </c>
      <c r="G137">
        <v>5.6491487194792212E-5</v>
      </c>
      <c r="H137">
        <v>-4.7845003675744974E-3</v>
      </c>
      <c r="I137">
        <v>-8.6331968309178806E-3</v>
      </c>
      <c r="J137">
        <v>-5.8610934069767486E-5</v>
      </c>
    </row>
    <row r="138" spans="1:10" x14ac:dyDescent="0.35">
      <c r="A138" t="s">
        <v>40</v>
      </c>
      <c r="B138" t="s">
        <v>19</v>
      </c>
      <c r="C138">
        <v>1.3771331078220665E-8</v>
      </c>
      <c r="D138">
        <v>1.3771331078220665E-8</v>
      </c>
      <c r="E138">
        <v>1.4719802888998441E-6</v>
      </c>
      <c r="F138">
        <v>-2.598543328872631E-3</v>
      </c>
      <c r="G138">
        <v>2.3571354469542291E-4</v>
      </c>
      <c r="H138">
        <v>-0.39957593801805541</v>
      </c>
      <c r="I138">
        <v>-5.6652982841441286</v>
      </c>
      <c r="J138">
        <v>-1.0383754241167736E-4</v>
      </c>
    </row>
    <row r="139" spans="1:10" x14ac:dyDescent="0.35">
      <c r="A139" t="s">
        <v>40</v>
      </c>
      <c r="B139" t="s">
        <v>20</v>
      </c>
      <c r="C139">
        <v>7.0252047521656167E-9</v>
      </c>
      <c r="D139">
        <v>7.0252047521656167E-9</v>
      </c>
      <c r="E139">
        <v>1.5132689819476649E-6</v>
      </c>
      <c r="F139">
        <v>-1.6696589705022912E-3</v>
      </c>
      <c r="G139">
        <v>2.9486269969460516E-4</v>
      </c>
      <c r="H139">
        <v>0.76508573972594829</v>
      </c>
      <c r="I139">
        <v>0.26176408159470599</v>
      </c>
      <c r="J139">
        <v>-1.0792651278088542E-4</v>
      </c>
    </row>
    <row r="140" spans="1:10" x14ac:dyDescent="0.35">
      <c r="A140" t="s">
        <v>40</v>
      </c>
      <c r="B140" t="s">
        <v>50</v>
      </c>
      <c r="C140">
        <v>1.4563598786318487E-8</v>
      </c>
      <c r="D140">
        <v>1.4563598786318487E-8</v>
      </c>
      <c r="E140">
        <v>2.8910587618401037E-6</v>
      </c>
      <c r="F140">
        <v>-1.0296490059091929E-3</v>
      </c>
      <c r="G140">
        <v>1.7686209599045421E-4</v>
      </c>
      <c r="H140">
        <v>-2.5698115358392094E-2</v>
      </c>
      <c r="I140">
        <v>-0.1334159683630112</v>
      </c>
      <c r="J140">
        <v>-1.0315774432475251E-4</v>
      </c>
    </row>
    <row r="141" spans="1:10" x14ac:dyDescent="0.35">
      <c r="A141" t="s">
        <v>40</v>
      </c>
      <c r="B141" t="s">
        <v>23</v>
      </c>
      <c r="C141">
        <v>6.3878689291377128E-9</v>
      </c>
      <c r="D141">
        <v>6.3878689291377128E-9</v>
      </c>
      <c r="E141">
        <v>2.7117614233058182E-7</v>
      </c>
      <c r="F141">
        <v>-4.4615500623168124E-4</v>
      </c>
      <c r="G141">
        <v>5.6752849058017072E-5</v>
      </c>
      <c r="H141">
        <v>-5.6172604990954098E-3</v>
      </c>
      <c r="I141">
        <v>-8.6408087213872328E-3</v>
      </c>
      <c r="J141">
        <v>-5.8576461555718615E-5</v>
      </c>
    </row>
    <row r="142" spans="1:10" x14ac:dyDescent="0.35">
      <c r="A142" t="s">
        <v>40</v>
      </c>
      <c r="B142" t="s">
        <v>24</v>
      </c>
      <c r="C142">
        <v>6.3875074559000585E-9</v>
      </c>
      <c r="D142">
        <v>6.3875074559000585E-9</v>
      </c>
      <c r="E142">
        <v>2.711759834828287E-7</v>
      </c>
      <c r="F142">
        <v>-4.4615500667247675E-4</v>
      </c>
      <c r="G142">
        <v>5.6752848749857236E-5</v>
      </c>
      <c r="H142">
        <v>-5.6172604993018193E-3</v>
      </c>
      <c r="I142">
        <v>-8.6408087216375239E-3</v>
      </c>
      <c r="J142">
        <v>-5.8576461829883326E-5</v>
      </c>
    </row>
    <row r="143" spans="1:10" x14ac:dyDescent="0.35">
      <c r="A143" t="s">
        <v>40</v>
      </c>
      <c r="B143" t="s">
        <v>25</v>
      </c>
      <c r="C143">
        <v>6.3878019727369116E-9</v>
      </c>
      <c r="D143">
        <v>6.3878019727369116E-9</v>
      </c>
      <c r="E143">
        <v>2.7117599151384035E-7</v>
      </c>
      <c r="F143">
        <v>-4.4615500644374761E-4</v>
      </c>
      <c r="G143">
        <v>5.6752848777818512E-5</v>
      </c>
      <c r="H143">
        <v>-5.6172604991293973E-3</v>
      </c>
      <c r="I143">
        <v>-8.6408087215222567E-3</v>
      </c>
      <c r="J143">
        <v>-5.8576461703193225E-5</v>
      </c>
    </row>
    <row r="144" spans="1:10" x14ac:dyDescent="0.35">
      <c r="A144" t="s">
        <v>40</v>
      </c>
      <c r="B144" t="s">
        <v>26</v>
      </c>
      <c r="C144">
        <v>6.3874953039006672E-9</v>
      </c>
      <c r="D144">
        <v>6.3874953039006672E-9</v>
      </c>
      <c r="E144">
        <v>2.7117595854002376E-7</v>
      </c>
      <c r="F144">
        <v>-4.4615500675121043E-4</v>
      </c>
      <c r="G144">
        <v>5.675284862941075E-5</v>
      </c>
      <c r="H144">
        <v>-5.617260499528859E-3</v>
      </c>
      <c r="I144">
        <v>-8.6408087216842122E-3</v>
      </c>
      <c r="J144">
        <v>-5.8576461658793797E-5</v>
      </c>
    </row>
    <row r="145" spans="1:10" x14ac:dyDescent="0.35">
      <c r="A145" t="s">
        <v>40</v>
      </c>
      <c r="B145" t="s">
        <v>27</v>
      </c>
      <c r="C145">
        <v>2.1863316376710896E-8</v>
      </c>
      <c r="D145">
        <v>2.1863316376710896E-8</v>
      </c>
      <c r="E145">
        <v>7.2870481932495013E-2</v>
      </c>
      <c r="F145">
        <v>1.4967647660470575E-2</v>
      </c>
      <c r="G145">
        <v>6.0229573645259008E-4</v>
      </c>
      <c r="H145">
        <v>0.15444072286016539</v>
      </c>
      <c r="I145">
        <v>-1.6232908700379193E-2</v>
      </c>
      <c r="J145">
        <v>-5.7206826933893229E-5</v>
      </c>
    </row>
    <row r="146" spans="1:10" x14ac:dyDescent="0.35">
      <c r="A146" t="s">
        <v>40</v>
      </c>
      <c r="B146" t="s">
        <v>29</v>
      </c>
      <c r="C146">
        <v>-7.5432071890390751E-6</v>
      </c>
      <c r="D146">
        <v>-7.5432071890390751E-6</v>
      </c>
      <c r="E146">
        <v>7.572303529364878E-7</v>
      </c>
      <c r="F146">
        <v>-1.3989853518989177E-3</v>
      </c>
      <c r="G146">
        <v>3.6046012755375136E-4</v>
      </c>
      <c r="H146">
        <v>-7.8691287624250063E-3</v>
      </c>
      <c r="I146">
        <v>-2.8824969763362029E-2</v>
      </c>
      <c r="J146">
        <v>-2.7193582665882485E-2</v>
      </c>
    </row>
    <row r="147" spans="1:10" x14ac:dyDescent="0.35">
      <c r="A147" t="s">
        <v>40</v>
      </c>
      <c r="B147" t="s">
        <v>30</v>
      </c>
      <c r="C147">
        <v>2.0417924193880016E-5</v>
      </c>
      <c r="D147">
        <v>2.0417924193880016E-5</v>
      </c>
      <c r="E147">
        <v>6.2479593167623732E-7</v>
      </c>
      <c r="F147">
        <v>-1.2775560977809214E-3</v>
      </c>
      <c r="G147">
        <v>1.9260697047772859E-4</v>
      </c>
      <c r="H147">
        <v>-1.451171761142858E-2</v>
      </c>
      <c r="I147">
        <v>-3.4367055940574182E-2</v>
      </c>
      <c r="J147">
        <v>-5.0548058276917137E-5</v>
      </c>
    </row>
    <row r="148" spans="1:10" x14ac:dyDescent="0.35">
      <c r="A148" t="s">
        <v>40</v>
      </c>
      <c r="B148" t="s">
        <v>31</v>
      </c>
      <c r="C148">
        <v>2.12025715136367E-8</v>
      </c>
      <c r="D148">
        <v>2.12025715136367E-8</v>
      </c>
      <c r="E148">
        <v>1.8752603639055887E-4</v>
      </c>
      <c r="F148">
        <v>1.1054420453024035E-4</v>
      </c>
      <c r="G148">
        <v>1.2510816418624805E-3</v>
      </c>
      <c r="H148">
        <v>-9.8565333600967794E-3</v>
      </c>
      <c r="I148">
        <v>-2.984464197957841E-2</v>
      </c>
      <c r="J148">
        <v>-6.3968941985939685E-5</v>
      </c>
    </row>
    <row r="149" spans="1:10" x14ac:dyDescent="0.35">
      <c r="A149" t="s">
        <v>40</v>
      </c>
      <c r="B149" t="s">
        <v>32</v>
      </c>
      <c r="C149">
        <v>7.7928180486779153E-8</v>
      </c>
      <c r="D149">
        <v>7.7928180486779153E-8</v>
      </c>
      <c r="E149">
        <v>5.0376218439019287E-6</v>
      </c>
      <c r="F149">
        <v>-6.3621957158707882E-4</v>
      </c>
      <c r="G149">
        <v>1.7688068059446233E-3</v>
      </c>
      <c r="H149">
        <v>-1.1377627151959304E-2</v>
      </c>
      <c r="I149">
        <v>-4.6011182524487937E-2</v>
      </c>
      <c r="J149">
        <v>-1.1195936711024614E-4</v>
      </c>
    </row>
    <row r="150" spans="1:10" x14ac:dyDescent="0.35">
      <c r="A150" t="s">
        <v>40</v>
      </c>
      <c r="B150" t="s">
        <v>51</v>
      </c>
      <c r="C150">
        <v>3.2082660373733168E-9</v>
      </c>
      <c r="D150">
        <v>3.2082660373733168E-9</v>
      </c>
      <c r="E150">
        <v>7.1161653195989644E-8</v>
      </c>
      <c r="F150">
        <v>-2.4092716003304269E-4</v>
      </c>
      <c r="G150">
        <v>4.655091834759209E-5</v>
      </c>
      <c r="H150">
        <v>-7.980699716851155E-4</v>
      </c>
      <c r="I150">
        <v>-3.6605982488893923E-3</v>
      </c>
      <c r="J150">
        <v>-9.0792362753187976E-6</v>
      </c>
    </row>
    <row r="151" spans="1:10" x14ac:dyDescent="0.35">
      <c r="A151" t="s">
        <v>40</v>
      </c>
      <c r="B151" t="s">
        <v>34</v>
      </c>
      <c r="C151">
        <v>3.0082615454346215E-8</v>
      </c>
      <c r="D151">
        <v>3.0082615454346215E-8</v>
      </c>
      <c r="E151">
        <v>3.1010048707707711E-7</v>
      </c>
      <c r="F151">
        <v>-4.656929579534559E-4</v>
      </c>
      <c r="G151">
        <v>9.3026086807608899E-5</v>
      </c>
      <c r="H151">
        <v>-4.3940042080606746E-3</v>
      </c>
      <c r="I151">
        <v>-1.1342720516890071E-2</v>
      </c>
      <c r="J151">
        <v>-5.3841048834154943E-5</v>
      </c>
    </row>
    <row r="152" spans="1:10" x14ac:dyDescent="0.35">
      <c r="A152" t="s">
        <v>40</v>
      </c>
      <c r="B152" t="s">
        <v>35</v>
      </c>
      <c r="C152">
        <v>3.0625728593709836E-8</v>
      </c>
      <c r="D152">
        <v>3.0625728593709836E-8</v>
      </c>
      <c r="E152">
        <v>1.6576209914684371E-3</v>
      </c>
      <c r="F152">
        <v>4.2393154221888927E-5</v>
      </c>
      <c r="G152">
        <v>1.025709242415345E-3</v>
      </c>
      <c r="H152">
        <v>-2.8751030045748439E-3</v>
      </c>
      <c r="I152">
        <v>-2.2149858955729858E-2</v>
      </c>
      <c r="J152">
        <v>-6.0061923613318449E-5</v>
      </c>
    </row>
    <row r="153" spans="1:10" x14ac:dyDescent="0.35">
      <c r="A153" t="s">
        <v>40</v>
      </c>
      <c r="B153" t="s">
        <v>52</v>
      </c>
      <c r="C153">
        <v>1.3644371617370188E-8</v>
      </c>
      <c r="D153">
        <v>1.3644371617370188E-8</v>
      </c>
      <c r="E153">
        <v>8.9201496705812062E-5</v>
      </c>
      <c r="F153">
        <v>9.7539611507750524E-3</v>
      </c>
      <c r="G153">
        <v>0.93659637486269132</v>
      </c>
      <c r="H153">
        <v>-5.1411839709033548E-2</v>
      </c>
      <c r="I153">
        <v>-0.3239453831355949</v>
      </c>
      <c r="J153">
        <v>-4.2870139017961369E-5</v>
      </c>
    </row>
    <row r="154" spans="1:10" x14ac:dyDescent="0.35">
      <c r="A154" t="s">
        <v>40</v>
      </c>
      <c r="B154" t="s">
        <v>36</v>
      </c>
      <c r="C154">
        <v>3.0641595737838275E-8</v>
      </c>
      <c r="D154">
        <v>3.0641595737838275E-8</v>
      </c>
      <c r="E154">
        <v>1.6594615836803407E-3</v>
      </c>
      <c r="F154">
        <v>4.2745762723111203E-5</v>
      </c>
      <c r="G154">
        <v>1.0263546868821227E-3</v>
      </c>
      <c r="H154">
        <v>-2.8731016179678491E-3</v>
      </c>
      <c r="I154">
        <v>-2.2161514193473439E-2</v>
      </c>
      <c r="J154">
        <v>-6.0056253071786511E-5</v>
      </c>
    </row>
    <row r="155" spans="1:10" x14ac:dyDescent="0.35">
      <c r="A155" t="s">
        <v>40</v>
      </c>
      <c r="B155" t="s">
        <v>37</v>
      </c>
      <c r="C155">
        <v>1.620074991762244E-8</v>
      </c>
      <c r="D155">
        <v>1.620074991762244E-8</v>
      </c>
      <c r="E155">
        <v>2.1854504484972227E-4</v>
      </c>
      <c r="F155">
        <v>1.4639097593063425E-2</v>
      </c>
      <c r="G155">
        <v>3.2918431214911711E-2</v>
      </c>
      <c r="H155">
        <v>-5.6730358119681183E-2</v>
      </c>
      <c r="I155">
        <v>-0.33145988563628953</v>
      </c>
      <c r="J155">
        <v>-4.4415923395663197E-5</v>
      </c>
    </row>
    <row r="156" spans="1:10" x14ac:dyDescent="0.35">
      <c r="A156" t="s">
        <v>40</v>
      </c>
      <c r="B156" t="s">
        <v>38</v>
      </c>
      <c r="C156">
        <v>1.2404983108372258E-8</v>
      </c>
      <c r="D156">
        <v>1.2404983108372258E-8</v>
      </c>
      <c r="E156">
        <v>4.3509527926644084E-5</v>
      </c>
      <c r="F156">
        <v>6.4270592771761802E-3</v>
      </c>
      <c r="G156">
        <v>9.9597866024481348E-3</v>
      </c>
      <c r="H156">
        <v>-5.0789984605455404E-2</v>
      </c>
      <c r="I156">
        <v>-0.32058651566923879</v>
      </c>
      <c r="J156">
        <v>-4.1011704014486916E-5</v>
      </c>
    </row>
    <row r="157" spans="1:10" x14ac:dyDescent="0.35">
      <c r="A157" t="s">
        <v>40</v>
      </c>
      <c r="B157" t="s">
        <v>39</v>
      </c>
      <c r="C157">
        <v>1.2717337352496934E-8</v>
      </c>
      <c r="D157">
        <v>1.2717337352496934E-8</v>
      </c>
      <c r="E157">
        <v>4.3465794853493427E-5</v>
      </c>
      <c r="F157">
        <v>0.11694617760357462</v>
      </c>
      <c r="G157">
        <v>1.1453579689176253E-2</v>
      </c>
      <c r="H157">
        <v>-4.9651157761552718E-2</v>
      </c>
      <c r="I157">
        <v>-0.33398542162353967</v>
      </c>
      <c r="J157">
        <v>-3.9910268749219753E-5</v>
      </c>
    </row>
    <row r="158" spans="1:10" x14ac:dyDescent="0.35">
      <c r="A158" t="s">
        <v>40</v>
      </c>
    </row>
    <row r="162" spans="1:10" x14ac:dyDescent="0.35">
      <c r="C162" t="s">
        <v>53</v>
      </c>
      <c r="D162" t="s">
        <v>54</v>
      </c>
      <c r="E162" t="s">
        <v>55</v>
      </c>
      <c r="F162" t="s">
        <v>56</v>
      </c>
      <c r="G162" t="s">
        <v>57</v>
      </c>
      <c r="H162" t="s">
        <v>58</v>
      </c>
      <c r="I162" t="s">
        <v>59</v>
      </c>
      <c r="J162" t="s">
        <v>60</v>
      </c>
    </row>
    <row r="163" spans="1:10" x14ac:dyDescent="0.35">
      <c r="A163" t="s">
        <v>156</v>
      </c>
      <c r="B163" t="s">
        <v>141</v>
      </c>
    </row>
    <row r="164" spans="1:10" x14ac:dyDescent="0.35">
      <c r="A164" t="s">
        <v>0</v>
      </c>
      <c r="B164" t="s">
        <v>5</v>
      </c>
      <c r="C164">
        <v>1.0316076899471227E-2</v>
      </c>
      <c r="D164">
        <v>1.0316076899471227E-2</v>
      </c>
      <c r="E164">
        <v>1.1142047900648322E-2</v>
      </c>
      <c r="F164">
        <v>-0.64211859000351978</v>
      </c>
      <c r="G164">
        <v>5.934183130011661E-2</v>
      </c>
      <c r="H164">
        <v>-7.8721003141981782</v>
      </c>
      <c r="I164">
        <v>-10.318496541796776</v>
      </c>
      <c r="J164">
        <v>-7.6221955197979696E-2</v>
      </c>
    </row>
    <row r="165" spans="1:10" x14ac:dyDescent="0.35">
      <c r="A165" t="s">
        <v>3</v>
      </c>
      <c r="B165" t="s">
        <v>6</v>
      </c>
      <c r="C165">
        <v>1.1888992394737397E-13</v>
      </c>
      <c r="D165">
        <v>1.1888992394737397E-13</v>
      </c>
      <c r="E165">
        <v>2.1734510025073206E-11</v>
      </c>
      <c r="F165">
        <v>-2.1815608450140647E-8</v>
      </c>
      <c r="G165">
        <v>1.4908164800309792E-9</v>
      </c>
      <c r="H165">
        <v>-1.9466201766011118E-7</v>
      </c>
      <c r="I165">
        <v>-3.7613432640011199E-7</v>
      </c>
      <c r="J165">
        <v>-2.6901446300610365E-9</v>
      </c>
    </row>
    <row r="166" spans="1:10" x14ac:dyDescent="0.35">
      <c r="A166" t="s">
        <v>3</v>
      </c>
      <c r="B166" t="s">
        <v>7</v>
      </c>
      <c r="C166">
        <v>-3.8347308873198926E-5</v>
      </c>
      <c r="D166">
        <v>-3.8347308873198926E-5</v>
      </c>
      <c r="E166">
        <v>1.1199331929674372E-3</v>
      </c>
      <c r="F166">
        <v>-1.3978974120982457</v>
      </c>
      <c r="G166">
        <v>8.0313231592299417E-2</v>
      </c>
      <c r="H166">
        <v>3.4645879818999674</v>
      </c>
      <c r="I166">
        <v>-21.541500111008645</v>
      </c>
      <c r="J166">
        <v>-0.36799454029824119</v>
      </c>
    </row>
    <row r="167" spans="1:10" x14ac:dyDescent="0.35">
      <c r="A167" t="s">
        <v>3</v>
      </c>
      <c r="B167" t="s">
        <v>8</v>
      </c>
      <c r="C167">
        <v>1.7139012925326824E-5</v>
      </c>
      <c r="D167">
        <v>1.7139012925326824E-5</v>
      </c>
      <c r="E167">
        <v>5.7901280233636498E-3</v>
      </c>
      <c r="F167">
        <v>-4.7203935829456896</v>
      </c>
      <c r="G167">
        <v>0.30122814601054415</v>
      </c>
      <c r="H167">
        <v>-50.323856637987774</v>
      </c>
      <c r="I167">
        <v>-68.755230477952864</v>
      </c>
      <c r="J167">
        <v>-0.63549669896019623</v>
      </c>
    </row>
    <row r="168" spans="1:10" x14ac:dyDescent="0.35">
      <c r="A168" t="s">
        <v>3</v>
      </c>
      <c r="B168" t="s">
        <v>9</v>
      </c>
      <c r="C168">
        <v>4.9550034214584926E-13</v>
      </c>
      <c r="D168">
        <v>4.9550034214584926E-13</v>
      </c>
      <c r="E168">
        <v>1.1616797974955961E-10</v>
      </c>
      <c r="F168">
        <v>-1.000454327099512E-7</v>
      </c>
      <c r="G168">
        <v>8.8090145898209182E-9</v>
      </c>
      <c r="H168">
        <v>-1.0633706309902402E-6</v>
      </c>
      <c r="I168">
        <v>-2.0056168837699964E-6</v>
      </c>
      <c r="J168">
        <v>-1.4252970899873707E-8</v>
      </c>
    </row>
    <row r="169" spans="1:10" x14ac:dyDescent="0.35">
      <c r="A169" t="s">
        <v>3</v>
      </c>
      <c r="B169" t="s">
        <v>48</v>
      </c>
      <c r="C169">
        <v>1.2580003385664895E-6</v>
      </c>
      <c r="D169">
        <v>1.2580003385664895E-6</v>
      </c>
      <c r="E169">
        <v>1.7376289906678721E-4</v>
      </c>
      <c r="F169">
        <v>-0.19585449710029934</v>
      </c>
      <c r="G169">
        <v>1.3941470298959757E-2</v>
      </c>
      <c r="H169">
        <v>-5.8735316320999118</v>
      </c>
      <c r="I169">
        <v>-2.3264817278995906</v>
      </c>
      <c r="J169">
        <v>-1.6883976699318737E-2</v>
      </c>
    </row>
    <row r="170" spans="1:10" x14ac:dyDescent="0.35">
      <c r="A170" t="s">
        <v>3</v>
      </c>
      <c r="B170" t="s">
        <v>11</v>
      </c>
      <c r="C170">
        <v>4.9339005103732347E-13</v>
      </c>
      <c r="D170">
        <v>4.9339005103732347E-13</v>
      </c>
      <c r="E170">
        <v>1.1567295038483749E-10</v>
      </c>
      <c r="F170">
        <v>-9.9619360580116556E-8</v>
      </c>
      <c r="G170">
        <v>8.7714347703563011E-9</v>
      </c>
      <c r="H170">
        <v>-1.0588730578299857E-6</v>
      </c>
      <c r="I170">
        <v>-1.9970550881494298E-6</v>
      </c>
      <c r="J170">
        <v>-1.4192199559656671E-8</v>
      </c>
    </row>
    <row r="171" spans="1:10" x14ac:dyDescent="0.35">
      <c r="A171" t="s">
        <v>3</v>
      </c>
      <c r="B171" t="s">
        <v>13</v>
      </c>
      <c r="C171">
        <v>-8.6530227427772388E-12</v>
      </c>
      <c r="D171">
        <v>-8.6530227427772388E-12</v>
      </c>
      <c r="E171">
        <v>2.9123379818862816E-9</v>
      </c>
      <c r="F171">
        <v>-8.2738929729764266E-6</v>
      </c>
      <c r="G171">
        <v>3.7068627900538331E-7</v>
      </c>
      <c r="H171">
        <v>-4.8483864545978417E-5</v>
      </c>
      <c r="I171">
        <v>-1.5490821151598055E-4</v>
      </c>
      <c r="J171">
        <v>-9.2096830500709714E-7</v>
      </c>
    </row>
    <row r="172" spans="1:10" x14ac:dyDescent="0.35">
      <c r="A172" t="s">
        <v>3</v>
      </c>
      <c r="B172" t="s">
        <v>49</v>
      </c>
      <c r="C172">
        <v>2.2226959117688239E-7</v>
      </c>
      <c r="D172">
        <v>2.2226959117688239E-7</v>
      </c>
      <c r="E172">
        <v>2.8262009436730295E-5</v>
      </c>
      <c r="F172">
        <v>-3.6503361669929291E-2</v>
      </c>
      <c r="G172">
        <v>2.4364671699004248E-3</v>
      </c>
      <c r="H172">
        <v>-0.40085322948016255</v>
      </c>
      <c r="I172">
        <v>-0.6043411328100774</v>
      </c>
      <c r="J172">
        <v>-4.212999539959128E-3</v>
      </c>
    </row>
    <row r="173" spans="1:10" x14ac:dyDescent="0.35">
      <c r="A173" t="s">
        <v>3</v>
      </c>
      <c r="B173" t="s">
        <v>14</v>
      </c>
      <c r="C173">
        <v>1.4529996406054124E-6</v>
      </c>
      <c r="D173">
        <v>1.4529996406054124E-6</v>
      </c>
      <c r="E173">
        <v>1.4355940038512927E-4</v>
      </c>
      <c r="F173">
        <v>-0.16664568049964146</v>
      </c>
      <c r="G173">
        <v>1.5844495499550248E-2</v>
      </c>
      <c r="H173">
        <v>-2.9831257516998448</v>
      </c>
      <c r="I173">
        <v>-2.8485783506002917</v>
      </c>
      <c r="J173">
        <v>-1.8164445000365959E-2</v>
      </c>
    </row>
    <row r="174" spans="1:10" x14ac:dyDescent="0.35">
      <c r="A174" t="s">
        <v>3</v>
      </c>
      <c r="B174" t="s">
        <v>15</v>
      </c>
      <c r="C174">
        <v>5.7169927458744496E-7</v>
      </c>
      <c r="D174">
        <v>5.7169927458744496E-7</v>
      </c>
      <c r="E174">
        <v>6.8535349782905541E-5</v>
      </c>
      <c r="F174">
        <v>-6.3990241400460945E-2</v>
      </c>
      <c r="G174">
        <v>4.9069083797803614E-3</v>
      </c>
      <c r="H174">
        <v>-0.62659253106085089</v>
      </c>
      <c r="I174">
        <v>-1.1222012441903644</v>
      </c>
      <c r="J174">
        <v>-8.100648880827066E-3</v>
      </c>
    </row>
    <row r="175" spans="1:10" x14ac:dyDescent="0.35">
      <c r="A175" t="s">
        <v>3</v>
      </c>
      <c r="B175" t="s">
        <v>16</v>
      </c>
      <c r="C175">
        <v>2.12789785791756E-11</v>
      </c>
      <c r="D175">
        <v>2.12789785791756E-11</v>
      </c>
      <c r="E175">
        <v>2.5848249929349976E-9</v>
      </c>
      <c r="F175">
        <v>-2.6438209570212035E-6</v>
      </c>
      <c r="G175">
        <v>1.8506400797924094E-7</v>
      </c>
      <c r="H175">
        <v>-2.2747511959020361E-5</v>
      </c>
      <c r="I175">
        <v>-4.4101726042022893E-5</v>
      </c>
      <c r="J175">
        <v>-3.1409681400251799E-7</v>
      </c>
    </row>
    <row r="176" spans="1:10" x14ac:dyDescent="0.35">
      <c r="A176" t="s">
        <v>3</v>
      </c>
      <c r="B176" t="s">
        <v>17</v>
      </c>
      <c r="C176">
        <v>1.0450598892930429E-6</v>
      </c>
      <c r="D176">
        <v>1.0450598892930429E-6</v>
      </c>
      <c r="E176">
        <v>3.4716930258582579E-5</v>
      </c>
      <c r="F176">
        <v>-9.5149038690124144E-2</v>
      </c>
      <c r="G176">
        <v>3.2689975100765878E-3</v>
      </c>
      <c r="H176">
        <v>-0.32004532027985988</v>
      </c>
      <c r="I176">
        <v>-0.66312662752989127</v>
      </c>
      <c r="J176">
        <v>-4.998476440050581E-3</v>
      </c>
    </row>
    <row r="177" spans="1:10" x14ac:dyDescent="0.35">
      <c r="A177" t="s">
        <v>3</v>
      </c>
      <c r="B177" t="s">
        <v>18</v>
      </c>
      <c r="C177">
        <v>4.2902001395894729E-12</v>
      </c>
      <c r="D177">
        <v>4.2902001395894729E-12</v>
      </c>
      <c r="E177">
        <v>6.3420239893030583E-10</v>
      </c>
      <c r="F177">
        <v>-6.1127867560101246E-7</v>
      </c>
      <c r="G177">
        <v>4.5502163995014833E-8</v>
      </c>
      <c r="H177">
        <v>-5.9046384339039859E-6</v>
      </c>
      <c r="I177">
        <v>-1.1749610863004412E-5</v>
      </c>
      <c r="J177">
        <v>-7.870379610530609E-8</v>
      </c>
    </row>
    <row r="178" spans="1:10" x14ac:dyDescent="0.35">
      <c r="A178" t="s">
        <v>3</v>
      </c>
      <c r="B178" t="s">
        <v>19</v>
      </c>
      <c r="C178">
        <v>1.9674989744089544E-6</v>
      </c>
      <c r="D178">
        <v>1.9674989744089544E-6</v>
      </c>
      <c r="E178">
        <v>4.103758983546868E-4</v>
      </c>
      <c r="F178">
        <v>-0.48815704460139386</v>
      </c>
      <c r="G178">
        <v>2.7777094699558802E-2</v>
      </c>
      <c r="H178">
        <v>-5.1885110441035067</v>
      </c>
      <c r="I178">
        <v>-48.424943408001127</v>
      </c>
      <c r="J178">
        <v>-4.4874455601529917E-2</v>
      </c>
    </row>
    <row r="179" spans="1:10" x14ac:dyDescent="0.35">
      <c r="A179" t="s">
        <v>3</v>
      </c>
      <c r="B179" t="s">
        <v>20</v>
      </c>
      <c r="C179">
        <v>3.3585001801839098E-7</v>
      </c>
      <c r="D179">
        <v>3.3585001801839098E-7</v>
      </c>
      <c r="E179">
        <v>6.9210170295264106E-5</v>
      </c>
      <c r="F179">
        <v>-9.3215462299667706E-2</v>
      </c>
      <c r="G179">
        <v>5.6254051196447108E-3</v>
      </c>
      <c r="H179">
        <v>-0.81586872295974899</v>
      </c>
      <c r="I179">
        <v>-9.8036904596901877</v>
      </c>
      <c r="J179">
        <v>-7.7908555904286914E-3</v>
      </c>
    </row>
    <row r="180" spans="1:10" x14ac:dyDescent="0.35">
      <c r="A180" t="s">
        <v>3</v>
      </c>
      <c r="B180" t="s">
        <v>21</v>
      </c>
      <c r="C180">
        <v>3.7383984796690584E-12</v>
      </c>
      <c r="D180">
        <v>3.7383984796690584E-12</v>
      </c>
      <c r="E180">
        <v>6.5978090352247776E-10</v>
      </c>
      <c r="F180">
        <v>-6.8434740160133734E-7</v>
      </c>
      <c r="G180">
        <v>4.8398939300753341E-8</v>
      </c>
      <c r="H180">
        <v>-1.6762422740596028E-5</v>
      </c>
      <c r="I180">
        <v>-1.0299924328001364E-5</v>
      </c>
      <c r="J180">
        <v>-6.9002905001003256E-8</v>
      </c>
    </row>
    <row r="181" spans="1:10" x14ac:dyDescent="0.35">
      <c r="A181" t="s">
        <v>3</v>
      </c>
      <c r="B181" t="s">
        <v>50</v>
      </c>
      <c r="C181">
        <v>3.8305006455630064E-7</v>
      </c>
      <c r="D181">
        <v>3.8305006455630064E-7</v>
      </c>
      <c r="E181">
        <v>7.4130230132141151E-5</v>
      </c>
      <c r="F181">
        <v>-7.0236455840131384E-2</v>
      </c>
      <c r="G181">
        <v>5.8620015306587447E-3</v>
      </c>
      <c r="H181">
        <v>-0.76738532804938586</v>
      </c>
      <c r="I181">
        <v>-2.2380872333096704</v>
      </c>
      <c r="J181">
        <v>-8.7157794196173199E-3</v>
      </c>
    </row>
    <row r="182" spans="1:10" x14ac:dyDescent="0.35">
      <c r="A182" t="s">
        <v>3</v>
      </c>
      <c r="B182" t="s">
        <v>23</v>
      </c>
      <c r="C182">
        <v>3.7383984796690584E-12</v>
      </c>
      <c r="D182">
        <v>3.7383984796690584E-12</v>
      </c>
      <c r="E182">
        <v>6.597807994390692E-10</v>
      </c>
      <c r="F182">
        <v>-6.8434727949762131E-7</v>
      </c>
      <c r="G182">
        <v>4.8398930203863433E-8</v>
      </c>
      <c r="H182">
        <v>-1.6762420219799956E-5</v>
      </c>
      <c r="I182">
        <v>-1.0299922390599736E-5</v>
      </c>
      <c r="J182">
        <v>-6.9002891400771205E-8</v>
      </c>
    </row>
    <row r="183" spans="1:10" x14ac:dyDescent="0.35">
      <c r="A183" t="s">
        <v>3</v>
      </c>
      <c r="B183" t="s">
        <v>24</v>
      </c>
      <c r="C183">
        <v>3.738502563077617E-12</v>
      </c>
      <c r="D183">
        <v>3.738502563077617E-12</v>
      </c>
      <c r="E183">
        <v>6.5978089658358385E-10</v>
      </c>
      <c r="F183">
        <v>-6.8434727880373192E-7</v>
      </c>
      <c r="G183">
        <v>4.8398930196924539E-8</v>
      </c>
      <c r="H183">
        <v>-1.6762420196200778E-5</v>
      </c>
      <c r="I183">
        <v>-1.0299922393701422E-5</v>
      </c>
      <c r="J183">
        <v>-6.900289130362669E-8</v>
      </c>
    </row>
    <row r="184" spans="1:10" x14ac:dyDescent="0.35">
      <c r="A184" t="s">
        <v>3</v>
      </c>
      <c r="B184" t="s">
        <v>25</v>
      </c>
      <c r="C184">
        <v>1.5273996260486977E-14</v>
      </c>
      <c r="D184">
        <v>1.5273996260486977E-14</v>
      </c>
      <c r="E184">
        <v>2.694752000752601E-12</v>
      </c>
      <c r="F184">
        <v>-2.7950341920221413E-9</v>
      </c>
      <c r="G184">
        <v>1.9768278298483953E-10</v>
      </c>
      <c r="H184">
        <v>-6.8460726066008754E-8</v>
      </c>
      <c r="I184">
        <v>-4.2068896118015219E-8</v>
      </c>
      <c r="J184">
        <v>-2.8183036801651337E-10</v>
      </c>
    </row>
    <row r="185" spans="1:10" x14ac:dyDescent="0.35">
      <c r="A185" t="s">
        <v>3</v>
      </c>
      <c r="B185" t="s">
        <v>26</v>
      </c>
      <c r="C185">
        <v>3.7383984796690584E-12</v>
      </c>
      <c r="D185">
        <v>3.7383984796690584E-12</v>
      </c>
      <c r="E185">
        <v>6.5978100066699241E-10</v>
      </c>
      <c r="F185">
        <v>-6.8434740269768257E-7</v>
      </c>
      <c r="G185">
        <v>4.8398939300753341E-8</v>
      </c>
      <c r="H185">
        <v>-1.6762422781001207E-5</v>
      </c>
      <c r="I185">
        <v>-1.0299924332698995E-5</v>
      </c>
      <c r="J185">
        <v>-6.9002905001003256E-8</v>
      </c>
    </row>
    <row r="186" spans="1:10" x14ac:dyDescent="0.35">
      <c r="A186" t="s">
        <v>3</v>
      </c>
      <c r="B186" t="s">
        <v>27</v>
      </c>
      <c r="C186">
        <v>1.6462010421491868E-8</v>
      </c>
      <c r="D186">
        <v>1.6462010421491868E-8</v>
      </c>
      <c r="E186">
        <v>1.6571520120578498E-6</v>
      </c>
      <c r="F186">
        <v>-1.7453073050006651E-3</v>
      </c>
      <c r="G186">
        <v>1.2364659900754305E-4</v>
      </c>
      <c r="H186">
        <v>-1.9631171284999027E-2</v>
      </c>
      <c r="I186">
        <v>-0.12043859544100144</v>
      </c>
      <c r="J186">
        <v>-1.8274384099470353E-4</v>
      </c>
    </row>
    <row r="187" spans="1:10" x14ac:dyDescent="0.35">
      <c r="A187" t="s">
        <v>3</v>
      </c>
      <c r="B187" t="s">
        <v>28</v>
      </c>
      <c r="C187">
        <v>1.1756888795844134E-9</v>
      </c>
      <c r="D187">
        <v>1.1756888795844134E-9</v>
      </c>
      <c r="E187">
        <v>1.4872200004845126E-7</v>
      </c>
      <c r="F187">
        <v>-1.316730057610016E-4</v>
      </c>
      <c r="G187">
        <v>1.3803966540493207E-5</v>
      </c>
      <c r="H187">
        <v>-1.0251799240510451E-3</v>
      </c>
      <c r="I187">
        <v>-4.8587688438903598E-3</v>
      </c>
      <c r="J187">
        <v>-2.1176978011183678E-5</v>
      </c>
    </row>
    <row r="188" spans="1:10" x14ac:dyDescent="0.35">
      <c r="A188" t="s">
        <v>3</v>
      </c>
      <c r="B188" t="s">
        <v>29</v>
      </c>
      <c r="C188">
        <v>-9.3850303528597578E-8</v>
      </c>
      <c r="D188">
        <v>-9.3850303528597578E-8</v>
      </c>
      <c r="E188">
        <v>3.9569079945067642E-5</v>
      </c>
      <c r="F188">
        <v>-3.8327914960063936E-2</v>
      </c>
      <c r="G188">
        <v>2.6970233598149207E-3</v>
      </c>
      <c r="H188">
        <v>-0.32910141929005476</v>
      </c>
      <c r="I188">
        <v>-0.89685297542018816</v>
      </c>
      <c r="J188">
        <v>-6.0523937499965541E-3</v>
      </c>
    </row>
    <row r="189" spans="1:10" x14ac:dyDescent="0.35">
      <c r="A189" t="s">
        <v>3</v>
      </c>
      <c r="B189" t="s">
        <v>30</v>
      </c>
      <c r="C189">
        <v>1.2220971257193014E-7</v>
      </c>
      <c r="D189">
        <v>1.2220971257193014E-7</v>
      </c>
      <c r="E189">
        <v>5.4047960020398023E-5</v>
      </c>
      <c r="F189">
        <v>-5.2099863270086644E-2</v>
      </c>
      <c r="G189">
        <v>3.8927230398257961E-3</v>
      </c>
      <c r="H189">
        <v>-0.48961258298004395</v>
      </c>
      <c r="I189">
        <v>-1.2164272658301343</v>
      </c>
      <c r="J189">
        <v>-7.3877297199942404E-3</v>
      </c>
    </row>
    <row r="190" spans="1:10" x14ac:dyDescent="0.35">
      <c r="A190" t="s">
        <v>3</v>
      </c>
      <c r="B190" t="s">
        <v>31</v>
      </c>
      <c r="C190">
        <v>4.716298462881241E-9</v>
      </c>
      <c r="D190">
        <v>4.716298462881241E-9</v>
      </c>
      <c r="E190">
        <v>1.4038463973520265E-6</v>
      </c>
      <c r="F190">
        <v>-1.2000095019004675E-3</v>
      </c>
      <c r="G190">
        <v>1.2120993510222888E-4</v>
      </c>
      <c r="H190">
        <v>-1.3444312274799586E-2</v>
      </c>
      <c r="I190">
        <v>-3.2323844965802095E-2</v>
      </c>
      <c r="J190">
        <v>-2.082773337974686E-4</v>
      </c>
    </row>
    <row r="191" spans="1:10" x14ac:dyDescent="0.35">
      <c r="A191" t="s">
        <v>3</v>
      </c>
      <c r="B191" t="s">
        <v>32</v>
      </c>
      <c r="C191">
        <v>7.9150049714371562E-7</v>
      </c>
      <c r="D191">
        <v>7.9150049714371562E-7</v>
      </c>
      <c r="E191">
        <v>1.71713700183318E-4</v>
      </c>
      <c r="F191">
        <v>-0.15641817429968796</v>
      </c>
      <c r="G191">
        <v>1.1814663001132431E-2</v>
      </c>
      <c r="H191">
        <v>-1.623766587499631</v>
      </c>
      <c r="I191">
        <v>-4.3779702518986596</v>
      </c>
      <c r="J191">
        <v>-2.1716692899644841E-2</v>
      </c>
    </row>
    <row r="192" spans="1:10" x14ac:dyDescent="0.35">
      <c r="A192" t="s">
        <v>3</v>
      </c>
      <c r="B192" t="s">
        <v>51</v>
      </c>
      <c r="C192">
        <v>-2.5476711016381159E-6</v>
      </c>
      <c r="D192">
        <v>-2.5476711016381159E-6</v>
      </c>
      <c r="E192">
        <v>1.1615362927841488E-4</v>
      </c>
      <c r="F192">
        <v>-0.11586835400157725</v>
      </c>
      <c r="G192">
        <v>1.383585734947701E-2</v>
      </c>
      <c r="H192">
        <v>-0.96622339175155503</v>
      </c>
      <c r="I192">
        <v>-2.1292356094709248</v>
      </c>
      <c r="J192">
        <v>-2.839387958010775E-2</v>
      </c>
    </row>
    <row r="193" spans="1:10" x14ac:dyDescent="0.35">
      <c r="A193" t="s">
        <v>3</v>
      </c>
      <c r="B193" t="s">
        <v>33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3</v>
      </c>
      <c r="B194" t="s">
        <v>34</v>
      </c>
      <c r="C194">
        <v>5.4508971516042948E-5</v>
      </c>
      <c r="D194">
        <v>5.4508971516042948E-5</v>
      </c>
      <c r="E194">
        <v>6.3317089807242155E-3</v>
      </c>
      <c r="F194">
        <v>-4.7399476090213284</v>
      </c>
      <c r="G194">
        <v>0.46911366400308907</v>
      </c>
      <c r="H194">
        <v>-45.574922732019331</v>
      </c>
      <c r="I194">
        <v>-101.60683823999716</v>
      </c>
      <c r="J194">
        <v>-0.76924421900184825</v>
      </c>
    </row>
    <row r="195" spans="1:10" x14ac:dyDescent="0.35">
      <c r="A195" t="s">
        <v>3</v>
      </c>
      <c r="B195" t="s">
        <v>35</v>
      </c>
      <c r="C195">
        <v>5.6956698699650588E-6</v>
      </c>
      <c r="D195">
        <v>5.6956698699650588E-6</v>
      </c>
      <c r="E195">
        <v>2.4552429977120482E-5</v>
      </c>
      <c r="F195">
        <v>-6.5845998299209896E-3</v>
      </c>
      <c r="G195">
        <v>3.5212686500472046E-3</v>
      </c>
      <c r="H195">
        <v>-0.21060665198001516</v>
      </c>
      <c r="I195">
        <v>-0.61423593330005133</v>
      </c>
      <c r="J195">
        <v>-2.5488780499927088E-3</v>
      </c>
    </row>
    <row r="196" spans="1:10" x14ac:dyDescent="0.35">
      <c r="A196" t="s">
        <v>3</v>
      </c>
      <c r="B196" t="s">
        <v>52</v>
      </c>
      <c r="C196">
        <v>5.7599976344135939E-8</v>
      </c>
      <c r="D196">
        <v>5.7599976344135939E-8</v>
      </c>
      <c r="E196">
        <v>3.992391981455512E-6</v>
      </c>
      <c r="F196">
        <v>-3.2845619210206678E-3</v>
      </c>
      <c r="G196">
        <v>5.776468409806057E-4</v>
      </c>
      <c r="H196">
        <v>-3.6990119269006527E-2</v>
      </c>
      <c r="I196">
        <v>-0.10167458513799943</v>
      </c>
      <c r="J196">
        <v>-5.1262045300859427E-4</v>
      </c>
    </row>
    <row r="197" spans="1:10" x14ac:dyDescent="0.35">
      <c r="A197" t="s">
        <v>3</v>
      </c>
      <c r="B197" t="s">
        <v>36</v>
      </c>
      <c r="C197">
        <v>1.1812198863481171E-7</v>
      </c>
      <c r="D197">
        <v>1.1812198863481171E-7</v>
      </c>
      <c r="E197">
        <v>4.7385669859068003E-6</v>
      </c>
      <c r="F197">
        <v>-4.0189403060253426E-3</v>
      </c>
      <c r="G197">
        <v>5.5339372801199715E-4</v>
      </c>
      <c r="H197">
        <v>-3.8728621721986656E-2</v>
      </c>
      <c r="I197">
        <v>-9.7928100781018657E-2</v>
      </c>
      <c r="J197">
        <v>-7.0366391400966677E-4</v>
      </c>
    </row>
    <row r="198" spans="1:10" x14ac:dyDescent="0.35">
      <c r="A198" t="s">
        <v>3</v>
      </c>
      <c r="B198" t="s">
        <v>37</v>
      </c>
      <c r="C198">
        <v>2.212830167991342E-7</v>
      </c>
      <c r="D198">
        <v>2.212830167991342E-7</v>
      </c>
      <c r="E198">
        <v>7.6366329722077353E-6</v>
      </c>
      <c r="F198">
        <v>-4.8840544969834809E-3</v>
      </c>
      <c r="G198">
        <v>2.5800512549949417E-3</v>
      </c>
      <c r="H198">
        <v>-7.0462549496994598E-2</v>
      </c>
      <c r="I198">
        <v>-0.19252943966000657</v>
      </c>
      <c r="J198">
        <v>-1.8327574520071721E-3</v>
      </c>
    </row>
    <row r="199" spans="1:10" x14ac:dyDescent="0.35">
      <c r="A199" t="s">
        <v>3</v>
      </c>
      <c r="B199" t="s">
        <v>38</v>
      </c>
      <c r="C199">
        <v>6.1807952533854404E-8</v>
      </c>
      <c r="D199">
        <v>6.1807952533854404E-8</v>
      </c>
      <c r="E199">
        <v>1.5567542959615821E-5</v>
      </c>
      <c r="F199">
        <v>-3.1173544630291872E-3</v>
      </c>
      <c r="G199">
        <v>2.1706895399802306E-3</v>
      </c>
      <c r="H199">
        <v>-4.4642434709999179E-2</v>
      </c>
      <c r="I199">
        <v>-0.13885258873301609</v>
      </c>
      <c r="J199">
        <v>-5.7617791304664934E-4</v>
      </c>
    </row>
    <row r="200" spans="1:10" x14ac:dyDescent="0.35">
      <c r="A200" t="s">
        <v>3</v>
      </c>
      <c r="B200" t="s">
        <v>39</v>
      </c>
      <c r="C200">
        <v>1.054189624483115E-7</v>
      </c>
      <c r="D200">
        <v>1.054189624483115E-7</v>
      </c>
      <c r="E200">
        <v>1.5659619975849637E-5</v>
      </c>
      <c r="F200">
        <v>-7.5593909170947882E-3</v>
      </c>
      <c r="G200">
        <v>1.9596618199102522E-3</v>
      </c>
      <c r="H200">
        <v>-7.5094278849064722E-2</v>
      </c>
      <c r="I200">
        <v>-0.26705185682999399</v>
      </c>
      <c r="J200">
        <v>-1.2078811050741933E-3</v>
      </c>
    </row>
    <row r="201" spans="1:10" x14ac:dyDescent="0.35">
      <c r="A201" t="s">
        <v>3</v>
      </c>
    </row>
    <row r="202" spans="1:10" x14ac:dyDescent="0.35">
      <c r="C202" t="s">
        <v>53</v>
      </c>
      <c r="D202" t="s">
        <v>54</v>
      </c>
      <c r="E202" t="s">
        <v>55</v>
      </c>
      <c r="F202" t="s">
        <v>56</v>
      </c>
      <c r="G202" t="s">
        <v>57</v>
      </c>
      <c r="H202" t="s">
        <v>58</v>
      </c>
      <c r="I202" t="s">
        <v>59</v>
      </c>
      <c r="J202" t="s">
        <v>60</v>
      </c>
    </row>
    <row r="203" spans="1:10" x14ac:dyDescent="0.35">
      <c r="A203" t="s">
        <v>156</v>
      </c>
      <c r="B203" t="s">
        <v>5</v>
      </c>
      <c r="C203">
        <v>9.5650029834359884E-6</v>
      </c>
      <c r="D203">
        <v>9.5650029834359884E-6</v>
      </c>
      <c r="E203">
        <v>3.3822300611063838E-4</v>
      </c>
      <c r="F203">
        <v>-0.59265181599766947</v>
      </c>
      <c r="G203">
        <v>6.2956614012364298E-2</v>
      </c>
      <c r="H203">
        <v>-13.291228497982956</v>
      </c>
      <c r="I203">
        <v>-14.794668154994724</v>
      </c>
      <c r="J203">
        <v>-4.3638536997605115E-2</v>
      </c>
    </row>
    <row r="204" spans="1:10" x14ac:dyDescent="0.35">
      <c r="A204" t="s">
        <v>40</v>
      </c>
      <c r="B204" t="s">
        <v>6</v>
      </c>
      <c r="C204">
        <v>1.5780016182631584E-12</v>
      </c>
      <c r="D204">
        <v>1.5780016182631584E-12</v>
      </c>
      <c r="E204">
        <v>3.5603700543340722E-10</v>
      </c>
      <c r="F204">
        <v>-1.0095689109979045E-6</v>
      </c>
      <c r="G204">
        <v>1.2652846299865406E-7</v>
      </c>
      <c r="H204">
        <v>-1.0414017415999455E-5</v>
      </c>
      <c r="I204">
        <v>-1.471809030599569E-5</v>
      </c>
      <c r="J204">
        <v>-9.5215965001393954E-8</v>
      </c>
    </row>
    <row r="205" spans="1:10" x14ac:dyDescent="0.35">
      <c r="A205" t="s">
        <v>40</v>
      </c>
      <c r="B205" t="s">
        <v>7</v>
      </c>
      <c r="C205">
        <v>9.2462898464873433E-5</v>
      </c>
      <c r="D205">
        <v>9.2462898464873433E-5</v>
      </c>
      <c r="E205">
        <v>3.6441713018575683E-3</v>
      </c>
      <c r="F205">
        <v>-1.4512293128937017</v>
      </c>
      <c r="G205">
        <v>0.15191036769829225</v>
      </c>
      <c r="H205">
        <v>-8.71805872679397</v>
      </c>
      <c r="I205">
        <v>-24.687334856993402</v>
      </c>
      <c r="J205">
        <v>-2.2957126341934782</v>
      </c>
    </row>
    <row r="206" spans="1:10" x14ac:dyDescent="0.35">
      <c r="A206" t="s">
        <v>40</v>
      </c>
      <c r="B206" t="s">
        <v>8</v>
      </c>
      <c r="C206">
        <v>4.6406988985836506E-5</v>
      </c>
      <c r="D206">
        <v>4.6406988985836506E-5</v>
      </c>
      <c r="E206">
        <v>2.4374579079449177E-3</v>
      </c>
      <c r="F206">
        <v>-4.4789986410178244</v>
      </c>
      <c r="G206">
        <v>0.51092002796940506</v>
      </c>
      <c r="H206">
        <v>-47.622489136992954</v>
      </c>
      <c r="I206">
        <v>-85.866147948079742</v>
      </c>
      <c r="J206">
        <v>-0.60259748704265803</v>
      </c>
    </row>
    <row r="207" spans="1:10" x14ac:dyDescent="0.35">
      <c r="A207" t="s">
        <v>40</v>
      </c>
      <c r="B207" t="s">
        <v>9</v>
      </c>
      <c r="C207">
        <v>3.4108024564438733E-14</v>
      </c>
      <c r="D207">
        <v>3.4108024564438733E-14</v>
      </c>
      <c r="E207">
        <v>1.4022530966245617E-12</v>
      </c>
      <c r="F207">
        <v>-2.3704572038986751E-9</v>
      </c>
      <c r="G207">
        <v>3.0218976604899639E-10</v>
      </c>
      <c r="H207">
        <v>-2.5593715335969248E-8</v>
      </c>
      <c r="I207">
        <v>-4.6181537289940143E-8</v>
      </c>
      <c r="J207">
        <v>-3.1352731597999312E-10</v>
      </c>
    </row>
    <row r="208" spans="1:10" x14ac:dyDescent="0.35">
      <c r="A208" t="s">
        <v>40</v>
      </c>
      <c r="B208" t="s">
        <v>48</v>
      </c>
      <c r="C208">
        <v>3.4641016100067645E-6</v>
      </c>
      <c r="D208">
        <v>3.4641016100067645E-6</v>
      </c>
      <c r="E208">
        <v>3.3338110006297939E-4</v>
      </c>
      <c r="F208">
        <v>-0.44675015350003378</v>
      </c>
      <c r="G208">
        <v>4.1414502600673586E-2</v>
      </c>
      <c r="H208">
        <v>-190.98674922949795</v>
      </c>
      <c r="I208">
        <v>-2.2168240250975941</v>
      </c>
      <c r="J208">
        <v>-1.0061343800771283E-2</v>
      </c>
    </row>
    <row r="209" spans="1:10" x14ac:dyDescent="0.35">
      <c r="A209" t="s">
        <v>40</v>
      </c>
      <c r="B209" t="s">
        <v>11</v>
      </c>
      <c r="C209">
        <v>1.5030999448578664E-14</v>
      </c>
      <c r="D209">
        <v>1.5030999448578664E-14</v>
      </c>
      <c r="E209">
        <v>1.1583169861641152E-12</v>
      </c>
      <c r="F209">
        <v>-1.8401457509988582E-9</v>
      </c>
      <c r="G209">
        <v>1.5653917100283757E-10</v>
      </c>
      <c r="H209">
        <v>-3.3679789592400578E-7</v>
      </c>
      <c r="I209">
        <v>-1.7880521181002718E-8</v>
      </c>
      <c r="J209">
        <v>-1.1890276900550743E-10</v>
      </c>
    </row>
    <row r="210" spans="1:10" x14ac:dyDescent="0.35">
      <c r="A210" t="s">
        <v>40</v>
      </c>
      <c r="B210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40</v>
      </c>
      <c r="B211" t="s">
        <v>49</v>
      </c>
      <c r="C211">
        <v>2.5547979021212086E-7</v>
      </c>
      <c r="D211">
        <v>2.5547979021212086E-7</v>
      </c>
      <c r="E211">
        <v>4.3634399844449945E-6</v>
      </c>
      <c r="F211">
        <v>-1.7246010080270935E-2</v>
      </c>
      <c r="G211">
        <v>6.7884602003687178E-4</v>
      </c>
      <c r="H211">
        <v>-0.13570200407002631</v>
      </c>
      <c r="I211">
        <v>-0.1951738900302189</v>
      </c>
      <c r="J211">
        <v>-1.1047412499465281E-3</v>
      </c>
    </row>
    <row r="212" spans="1:10" x14ac:dyDescent="0.35">
      <c r="A212" t="s">
        <v>40</v>
      </c>
      <c r="B212" t="s">
        <v>14</v>
      </c>
      <c r="C212">
        <v>3.0218998290365562E-6</v>
      </c>
      <c r="D212">
        <v>3.0218998290365562E-6</v>
      </c>
      <c r="E212">
        <v>6.5298798290314153E-5</v>
      </c>
      <c r="F212">
        <v>-0.13468960180034628</v>
      </c>
      <c r="G212">
        <v>2.0324578899817425E-2</v>
      </c>
      <c r="H212">
        <v>-31.736331591500857</v>
      </c>
      <c r="I212">
        <v>-2.0349428040008206</v>
      </c>
      <c r="J212">
        <v>-7.2710739004833158E-3</v>
      </c>
    </row>
    <row r="213" spans="1:10" x14ac:dyDescent="0.35">
      <c r="A213" t="s">
        <v>40</v>
      </c>
      <c r="B213" t="s">
        <v>15</v>
      </c>
      <c r="C213">
        <v>1.7384099919581786E-6</v>
      </c>
      <c r="D213">
        <v>1.7384099919581786E-6</v>
      </c>
      <c r="E213">
        <v>5.0973960242117755E-5</v>
      </c>
      <c r="F213">
        <v>-3.7876741119362123E-2</v>
      </c>
      <c r="G213">
        <v>5.1451189501676708E-3</v>
      </c>
      <c r="H213">
        <v>-0.45872744238931773</v>
      </c>
      <c r="I213">
        <v>-1.2326412811999035</v>
      </c>
      <c r="J213">
        <v>-2.9045024493825622E-3</v>
      </c>
    </row>
    <row r="214" spans="1:10" x14ac:dyDescent="0.35">
      <c r="A214" t="s">
        <v>40</v>
      </c>
      <c r="B214" t="s">
        <v>16</v>
      </c>
      <c r="C214">
        <v>3.7082966905521708E-15</v>
      </c>
      <c r="D214">
        <v>3.7082966905521708E-15</v>
      </c>
      <c r="E214">
        <v>1.5245679610247087E-13</v>
      </c>
      <c r="F214">
        <v>-2.5772269390079766E-10</v>
      </c>
      <c r="G214">
        <v>3.285491089664817E-11</v>
      </c>
      <c r="H214">
        <v>-2.7826198468016545E-9</v>
      </c>
      <c r="I214">
        <v>-5.020985055101347E-9</v>
      </c>
      <c r="J214">
        <v>-3.4087561000598326E-11</v>
      </c>
    </row>
    <row r="215" spans="1:10" x14ac:dyDescent="0.35">
      <c r="A215" t="s">
        <v>40</v>
      </c>
      <c r="B215" t="s">
        <v>17</v>
      </c>
      <c r="C215">
        <v>1.1511983757372946E-6</v>
      </c>
      <c r="D215">
        <v>1.1511983757372946E-6</v>
      </c>
      <c r="E215">
        <v>5.1827599236276001E-5</v>
      </c>
      <c r="F215">
        <v>-19.755230716500591</v>
      </c>
      <c r="G215">
        <v>1.0209866699369741E-2</v>
      </c>
      <c r="H215">
        <v>-0.36816081690085412</v>
      </c>
      <c r="I215">
        <v>-1.1550598693011125</v>
      </c>
      <c r="J215">
        <v>-4.0227929002867313E-3</v>
      </c>
    </row>
    <row r="216" spans="1:10" x14ac:dyDescent="0.35">
      <c r="A216" t="s">
        <v>40</v>
      </c>
      <c r="B216" t="s">
        <v>18</v>
      </c>
      <c r="C216">
        <v>4.9240939017231034E-15</v>
      </c>
      <c r="D216">
        <v>4.9240939017231034E-15</v>
      </c>
      <c r="E216">
        <v>2.0244199925353173E-13</v>
      </c>
      <c r="F216">
        <v>-3.4222083030073253E-10</v>
      </c>
      <c r="G216">
        <v>4.3626871700733899E-11</v>
      </c>
      <c r="H216">
        <v>-3.6949422656999773E-9</v>
      </c>
      <c r="I216">
        <v>-6.667188088196733E-9</v>
      </c>
      <c r="J216">
        <v>-4.5263664100484921E-11</v>
      </c>
    </row>
    <row r="217" spans="1:10" x14ac:dyDescent="0.35">
      <c r="A217" t="s">
        <v>40</v>
      </c>
      <c r="B217" t="s">
        <v>19</v>
      </c>
      <c r="C217">
        <v>1.7519996617920697E-6</v>
      </c>
      <c r="D217">
        <v>1.7519996617920697E-6</v>
      </c>
      <c r="E217">
        <v>1.8726649977907073E-4</v>
      </c>
      <c r="F217">
        <v>-0.33058874319976894</v>
      </c>
      <c r="G217">
        <v>2.9987664100190159E-2</v>
      </c>
      <c r="H217">
        <v>-50.834367737699722</v>
      </c>
      <c r="I217">
        <v>-720.74374084789997</v>
      </c>
      <c r="J217">
        <v>-1.3210294499003794E-2</v>
      </c>
    </row>
    <row r="218" spans="1:10" x14ac:dyDescent="0.35">
      <c r="A218" t="s">
        <v>40</v>
      </c>
      <c r="B218" t="s">
        <v>20</v>
      </c>
      <c r="C218">
        <v>2.6692987376009114E-7</v>
      </c>
      <c r="D218">
        <v>2.6692987376009114E-7</v>
      </c>
      <c r="E218">
        <v>5.7498210026096785E-5</v>
      </c>
      <c r="F218">
        <v>-6.3440408349833888E-2</v>
      </c>
      <c r="G218">
        <v>1.1203611280052428E-2</v>
      </c>
      <c r="H218">
        <v>29.07021889400994</v>
      </c>
      <c r="I218">
        <v>9.9459952727302152</v>
      </c>
      <c r="J218">
        <v>-4.1007787599482981E-3</v>
      </c>
    </row>
    <row r="219" spans="1:10" x14ac:dyDescent="0.35">
      <c r="A219" t="s">
        <v>40</v>
      </c>
      <c r="B219" t="s">
        <v>21</v>
      </c>
      <c r="C219">
        <v>2.029799939240462E-12</v>
      </c>
      <c r="D219">
        <v>2.029799939240462E-12</v>
      </c>
      <c r="E219">
        <v>8.6172902147296782E-11</v>
      </c>
      <c r="F219">
        <v>-1.4177686919608634E-7</v>
      </c>
      <c r="G219">
        <v>1.8034631704688664E-8</v>
      </c>
      <c r="H219">
        <v>-1.7850244770981072E-6</v>
      </c>
      <c r="I219">
        <v>-2.7458322560958148E-6</v>
      </c>
      <c r="J219">
        <v>-1.8614130098404402E-8</v>
      </c>
    </row>
    <row r="220" spans="1:10" x14ac:dyDescent="0.35">
      <c r="A220" t="s">
        <v>40</v>
      </c>
      <c r="B220" t="s">
        <v>50</v>
      </c>
      <c r="C220">
        <v>8.1431949183752295E-8</v>
      </c>
      <c r="D220">
        <v>8.1431949183752295E-8</v>
      </c>
      <c r="E220">
        <v>1.6165272995749547E-5</v>
      </c>
      <c r="F220">
        <v>-5.7572531869709564E-3</v>
      </c>
      <c r="G220">
        <v>9.889193889875969E-4</v>
      </c>
      <c r="H220">
        <v>-0.14369028251098825</v>
      </c>
      <c r="I220">
        <v>-0.74599159970296114</v>
      </c>
      <c r="J220">
        <v>-5.768035989603959E-4</v>
      </c>
    </row>
    <row r="221" spans="1:10" x14ac:dyDescent="0.35">
      <c r="A221" t="s">
        <v>40</v>
      </c>
      <c r="B221" t="s">
        <v>23</v>
      </c>
      <c r="C221">
        <v>2.029203194364726E-12</v>
      </c>
      <c r="D221">
        <v>2.029203194364726E-12</v>
      </c>
      <c r="E221">
        <v>8.6143203681388059E-11</v>
      </c>
      <c r="F221">
        <v>-1.417278866974736E-7</v>
      </c>
      <c r="G221">
        <v>1.8028401001235483E-8</v>
      </c>
      <c r="H221">
        <v>-1.7844077696005378E-6</v>
      </c>
      <c r="I221">
        <v>-2.7448835994980936E-6</v>
      </c>
      <c r="J221">
        <v>-1.8607699096839792E-8</v>
      </c>
    </row>
    <row r="222" spans="1:10" x14ac:dyDescent="0.35">
      <c r="A222" t="s">
        <v>40</v>
      </c>
      <c r="B222" t="s">
        <v>24</v>
      </c>
      <c r="C222">
        <v>2.0262957978189888E-12</v>
      </c>
      <c r="D222">
        <v>2.0262957978189888E-12</v>
      </c>
      <c r="E222">
        <v>8.6024597167888572E-11</v>
      </c>
      <c r="F222">
        <v>-1.4153283130202698E-7</v>
      </c>
      <c r="G222">
        <v>1.8003588994619513E-8</v>
      </c>
      <c r="H222">
        <v>-1.7819519466041878E-6</v>
      </c>
      <c r="I222">
        <v>-2.7411059045009956E-6</v>
      </c>
      <c r="J222">
        <v>-1.8582090005603291E-8</v>
      </c>
    </row>
    <row r="223" spans="1:10" x14ac:dyDescent="0.35">
      <c r="A223" t="s">
        <v>40</v>
      </c>
      <c r="B223" t="s">
        <v>25</v>
      </c>
      <c r="C223">
        <v>2.02800276571935E-12</v>
      </c>
      <c r="D223">
        <v>2.02800276571935E-12</v>
      </c>
      <c r="E223">
        <v>8.6093097928507945E-11</v>
      </c>
      <c r="F223">
        <v>-1.4164552859796675E-7</v>
      </c>
      <c r="G223">
        <v>1.8017924596769319E-8</v>
      </c>
      <c r="H223">
        <v>-1.7833708490996858E-6</v>
      </c>
      <c r="I223">
        <v>-2.7432885459019452E-6</v>
      </c>
      <c r="J223">
        <v>-1.8596886197652651E-8</v>
      </c>
    </row>
    <row r="224" spans="1:10" x14ac:dyDescent="0.35">
      <c r="A224" t="s">
        <v>40</v>
      </c>
      <c r="B224" t="s">
        <v>26</v>
      </c>
      <c r="C224">
        <v>2.0296958558319034E-12</v>
      </c>
      <c r="D224">
        <v>2.0296958558319034E-12</v>
      </c>
      <c r="E224">
        <v>8.616909963343744E-11</v>
      </c>
      <c r="F224">
        <v>-1.4177058849790258E-7</v>
      </c>
      <c r="G224">
        <v>1.8033832697994523E-8</v>
      </c>
      <c r="H224">
        <v>-1.7849453994994713E-6</v>
      </c>
      <c r="I224">
        <v>-2.745710614100727E-6</v>
      </c>
      <c r="J224">
        <v>-1.8613305501069544E-8</v>
      </c>
    </row>
    <row r="225" spans="1:10" x14ac:dyDescent="0.35">
      <c r="A225" t="s">
        <v>40</v>
      </c>
      <c r="B225" t="s">
        <v>27</v>
      </c>
      <c r="C225">
        <v>3.621398292352751E-9</v>
      </c>
      <c r="D225">
        <v>3.621398292352751E-9</v>
      </c>
      <c r="E225">
        <v>1.2070128533398616E-2</v>
      </c>
      <c r="F225">
        <v>2.4792127938972897E-3</v>
      </c>
      <c r="G225">
        <v>9.9763124399743219E-5</v>
      </c>
      <c r="H225">
        <v>2.5581268660197054E-2</v>
      </c>
      <c r="I225">
        <v>-2.6887882348027858E-3</v>
      </c>
      <c r="J225">
        <v>-9.4756304029885996E-6</v>
      </c>
    </row>
    <row r="226" spans="1:10" x14ac:dyDescent="0.35">
      <c r="A226" t="s">
        <v>40</v>
      </c>
      <c r="B226" t="s">
        <v>28</v>
      </c>
      <c r="C226">
        <v>1.1193101556727925E-8</v>
      </c>
      <c r="D226">
        <v>1.1193101556727925E-8</v>
      </c>
      <c r="E226">
        <v>6.0624817789545205E-4</v>
      </c>
      <c r="F226">
        <v>1.5617419897751006E-5</v>
      </c>
      <c r="G226">
        <v>3.7495627319827918E-4</v>
      </c>
      <c r="H226">
        <v>-1.0496136352031726E-3</v>
      </c>
      <c r="I226">
        <v>-8.0962058761002709E-3</v>
      </c>
      <c r="J226">
        <v>-2.1937839299823736E-5</v>
      </c>
    </row>
    <row r="227" spans="1:10" x14ac:dyDescent="0.35">
      <c r="A227" t="s">
        <v>40</v>
      </c>
      <c r="B227" t="s">
        <v>29</v>
      </c>
      <c r="C227">
        <v>-6.8315288081066683E-4</v>
      </c>
      <c r="D227">
        <v>-6.8315288081066683E-4</v>
      </c>
      <c r="E227">
        <v>6.8578799982788041E-5</v>
      </c>
      <c r="F227">
        <v>-0.12669953899057873</v>
      </c>
      <c r="G227">
        <v>3.2645182398482575E-2</v>
      </c>
      <c r="H227">
        <v>-0.71267006842026603</v>
      </c>
      <c r="I227">
        <v>-2.6105422587006615</v>
      </c>
      <c r="J227">
        <v>-2.4627951840902824</v>
      </c>
    </row>
    <row r="228" spans="1:10" x14ac:dyDescent="0.35">
      <c r="A228" t="s">
        <v>40</v>
      </c>
      <c r="B228" t="s">
        <v>30</v>
      </c>
      <c r="C228">
        <v>7.7364765020320192E-3</v>
      </c>
      <c r="D228">
        <v>7.7364765020320192E-3</v>
      </c>
      <c r="E228">
        <v>2.3673900432186201E-4</v>
      </c>
      <c r="F228">
        <v>-0.48407382830191636</v>
      </c>
      <c r="G228">
        <v>7.2979960503289476E-2</v>
      </c>
      <c r="H228">
        <v>-5.498578662496584</v>
      </c>
      <c r="I228">
        <v>-13.021887935501582</v>
      </c>
      <c r="J228">
        <v>-1.9152968801790848E-2</v>
      </c>
    </row>
    <row r="229" spans="1:10" x14ac:dyDescent="0.35">
      <c r="A229" t="s">
        <v>40</v>
      </c>
      <c r="B229" t="s">
        <v>31</v>
      </c>
      <c r="C229">
        <v>2.7971992722086725E-8</v>
      </c>
      <c r="D229">
        <v>2.7971992722086725E-8</v>
      </c>
      <c r="E229">
        <v>2.4739814799090709E-4</v>
      </c>
      <c r="F229">
        <v>1.4583805000256689E-4</v>
      </c>
      <c r="G229">
        <v>1.6505189740030346E-3</v>
      </c>
      <c r="H229">
        <v>-1.3003464190006753E-2</v>
      </c>
      <c r="I229">
        <v>-3.937324808498488E-2</v>
      </c>
      <c r="J229">
        <v>-8.4392535995903017E-5</v>
      </c>
    </row>
    <row r="230" spans="1:10" x14ac:dyDescent="0.35">
      <c r="A230" t="s">
        <v>40</v>
      </c>
      <c r="B230" t="s">
        <v>32</v>
      </c>
      <c r="C230">
        <v>2.395249975961633E-5</v>
      </c>
      <c r="D230">
        <v>2.395249975961633E-5</v>
      </c>
      <c r="E230">
        <v>1.5483953975490294E-3</v>
      </c>
      <c r="F230">
        <v>-0.19555248230244615</v>
      </c>
      <c r="G230">
        <v>0.54367167730015353</v>
      </c>
      <c r="H230">
        <v>-3.4970996361007565</v>
      </c>
      <c r="I230">
        <v>-14.142288854600338</v>
      </c>
      <c r="J230">
        <v>-3.4412541099300142E-2</v>
      </c>
    </row>
    <row r="231" spans="1:10" x14ac:dyDescent="0.35">
      <c r="A231" t="s">
        <v>40</v>
      </c>
      <c r="B231" t="s">
        <v>51</v>
      </c>
      <c r="C231">
        <v>9.3450071290135384E-6</v>
      </c>
      <c r="D231">
        <v>9.3450071290135384E-6</v>
      </c>
      <c r="E231">
        <v>2.0727899391204119E-4</v>
      </c>
      <c r="F231">
        <v>-0.70177036500535905</v>
      </c>
      <c r="G231">
        <v>0.13559307699324563</v>
      </c>
      <c r="H231">
        <v>-2.3246107049635611</v>
      </c>
      <c r="I231">
        <v>-10.662556138995569</v>
      </c>
      <c r="J231">
        <v>-2.6445914001669735E-2</v>
      </c>
    </row>
    <row r="232" spans="1:10" x14ac:dyDescent="0.35">
      <c r="A232" t="s">
        <v>40</v>
      </c>
      <c r="B232" t="s">
        <v>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40</v>
      </c>
      <c r="B233" t="s">
        <v>34</v>
      </c>
      <c r="C233">
        <v>8.5696997120976448E-4</v>
      </c>
      <c r="D233">
        <v>8.5696997120976448E-4</v>
      </c>
      <c r="E233">
        <v>8.8338996283710003E-3</v>
      </c>
      <c r="F233">
        <v>-13.266295989975333</v>
      </c>
      <c r="G233">
        <v>2.6500542499125004</v>
      </c>
      <c r="H233">
        <v>-125.17294799024239</v>
      </c>
      <c r="I233">
        <v>-323.12253200029954</v>
      </c>
      <c r="J233">
        <v>-1.5337816001847386</v>
      </c>
    </row>
    <row r="234" spans="1:10" x14ac:dyDescent="0.35">
      <c r="A234" t="s">
        <v>40</v>
      </c>
      <c r="B234" t="s">
        <v>35</v>
      </c>
      <c r="C234">
        <v>7.8359988719967077E-8</v>
      </c>
      <c r="D234">
        <v>7.8359988719967077E-8</v>
      </c>
      <c r="E234">
        <v>4.2412431689911045E-3</v>
      </c>
      <c r="F234">
        <v>1.0846850798884589E-4</v>
      </c>
      <c r="G234">
        <v>2.6244131439909779E-3</v>
      </c>
      <c r="H234">
        <v>-7.3563323830114768E-3</v>
      </c>
      <c r="I234">
        <v>-5.6673352035005564E-2</v>
      </c>
      <c r="J234">
        <v>-1.5367639801411315E-4</v>
      </c>
    </row>
    <row r="235" spans="1:10" x14ac:dyDescent="0.35">
      <c r="A235" t="s">
        <v>40</v>
      </c>
      <c r="B235" t="s">
        <v>52</v>
      </c>
      <c r="C235">
        <v>1.1237705166422529E-7</v>
      </c>
      <c r="D235">
        <v>1.1237705166422529E-7</v>
      </c>
      <c r="E235">
        <v>7.3467664799409249E-4</v>
      </c>
      <c r="F235">
        <v>8.0335058800073966E-2</v>
      </c>
      <c r="G235">
        <v>7.7139455123369771</v>
      </c>
      <c r="H235">
        <v>-0.4234354742859523</v>
      </c>
      <c r="I235">
        <v>-2.6680618263629867</v>
      </c>
      <c r="J235">
        <v>-3.5308477094986301E-4</v>
      </c>
    </row>
    <row r="236" spans="1:10" x14ac:dyDescent="0.35">
      <c r="A236" t="s">
        <v>40</v>
      </c>
      <c r="B236" t="s">
        <v>36</v>
      </c>
      <c r="C236">
        <v>2.2389599507732783E-8</v>
      </c>
      <c r="D236">
        <v>2.2389599507732783E-8</v>
      </c>
      <c r="E236">
        <v>1.2125569625993649E-3</v>
      </c>
      <c r="F236">
        <v>3.1234029592042134E-5</v>
      </c>
      <c r="G236">
        <v>7.499501849963508E-4</v>
      </c>
      <c r="H236">
        <v>-2.099355239906231E-3</v>
      </c>
      <c r="I236">
        <v>-1.6193263285700255E-2</v>
      </c>
      <c r="J236">
        <v>-4.3882683712581638E-5</v>
      </c>
    </row>
    <row r="237" spans="1:10" x14ac:dyDescent="0.35">
      <c r="A237" t="s">
        <v>40</v>
      </c>
      <c r="B237" t="s">
        <v>37</v>
      </c>
      <c r="C237">
        <v>4.5353033328865422E-8</v>
      </c>
      <c r="D237">
        <v>4.5353033328865422E-8</v>
      </c>
      <c r="E237">
        <v>6.1180382101611031E-4</v>
      </c>
      <c r="F237">
        <v>4.0981280769017303E-2</v>
      </c>
      <c r="G237">
        <v>9.2153185230017698E-2</v>
      </c>
      <c r="H237">
        <v>-0.15881325467296392</v>
      </c>
      <c r="I237">
        <v>-0.92790218458299023</v>
      </c>
      <c r="J237">
        <v>-1.2433972898406864E-4</v>
      </c>
    </row>
    <row r="238" spans="1:10" x14ac:dyDescent="0.35">
      <c r="A238" t="s">
        <v>40</v>
      </c>
      <c r="B238" t="s">
        <v>38</v>
      </c>
      <c r="C238">
        <v>2.4397991182922851E-7</v>
      </c>
      <c r="D238">
        <v>2.4397991182922851E-7</v>
      </c>
      <c r="E238">
        <v>8.5574084982908971E-4</v>
      </c>
      <c r="F238">
        <v>0.12640673042983508</v>
      </c>
      <c r="G238">
        <v>0.19588804239992896</v>
      </c>
      <c r="H238">
        <v>-0.99893211120001979</v>
      </c>
      <c r="I238">
        <v>-6.3052620985699832</v>
      </c>
      <c r="J238">
        <v>-8.0661391007197381E-4</v>
      </c>
    </row>
    <row r="239" spans="1:10" x14ac:dyDescent="0.35">
      <c r="A239" t="s">
        <v>40</v>
      </c>
      <c r="B239" t="s">
        <v>39</v>
      </c>
      <c r="C239">
        <v>5.2855011745123193E-7</v>
      </c>
      <c r="D239">
        <v>5.2855011745123193E-7</v>
      </c>
      <c r="E239">
        <v>1.8064985097225872E-3</v>
      </c>
      <c r="F239">
        <v>4.8604447766501835</v>
      </c>
      <c r="G239">
        <v>0.47602660227948945</v>
      </c>
      <c r="H239">
        <v>-2.0635707411902331</v>
      </c>
      <c r="I239">
        <v>-13.880895735730519</v>
      </c>
      <c r="J239">
        <v>-1.6587259306106716E-3</v>
      </c>
    </row>
    <row r="240" spans="1:10" x14ac:dyDescent="0.35">
      <c r="A240" t="s">
        <v>40</v>
      </c>
    </row>
    <row r="241" spans="1:10" x14ac:dyDescent="0.35">
      <c r="C241">
        <f>SUM(C203:C239)</f>
        <v>8.1048312488094226E-3</v>
      </c>
      <c r="D241">
        <f t="shared" ref="D241:J241" si="34">SUM(D203:D239)</f>
        <v>8.1048312488094226E-3</v>
      </c>
      <c r="E241">
        <f t="shared" si="34"/>
        <v>4.0467814529659599E-2</v>
      </c>
      <c r="F241">
        <f t="shared" si="34"/>
        <v>-36.977905107604684</v>
      </c>
      <c r="G241">
        <f t="shared" si="34"/>
        <v>12.764197425856082</v>
      </c>
      <c r="H241">
        <f t="shared" si="34"/>
        <v>-456.07389241527733</v>
      </c>
      <c r="I241">
        <f t="shared" si="34"/>
        <v>-1231.1915124100924</v>
      </c>
      <c r="J241">
        <f t="shared" si="34"/>
        <v>-7.0650455157402057</v>
      </c>
    </row>
    <row r="242" spans="1:10" x14ac:dyDescent="0.35">
      <c r="A242" t="s">
        <v>46</v>
      </c>
    </row>
    <row r="247" spans="1:10" x14ac:dyDescent="0.35">
      <c r="D247" s="1"/>
    </row>
    <row r="250" spans="1:10" x14ac:dyDescent="0.35">
      <c r="D250" s="1"/>
    </row>
    <row r="252" spans="1:10" x14ac:dyDescent="0.35">
      <c r="D252" s="1"/>
    </row>
    <row r="253" spans="1:10" x14ac:dyDescent="0.35">
      <c r="D253" s="1"/>
    </row>
    <row r="257" spans="4:4" x14ac:dyDescent="0.35">
      <c r="D257" s="1"/>
    </row>
    <row r="259" spans="4:4" x14ac:dyDescent="0.35">
      <c r="D259" s="1"/>
    </row>
    <row r="262" spans="4:4" x14ac:dyDescent="0.35">
      <c r="D262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9" spans="4:4" x14ac:dyDescent="0.35">
      <c r="D269" s="1"/>
    </row>
    <row r="284" spans="4:4" x14ac:dyDescent="0.35">
      <c r="D284" s="1"/>
    </row>
    <row r="287" spans="4:4" x14ac:dyDescent="0.35">
      <c r="D287" s="1"/>
    </row>
    <row r="289" spans="4:4" x14ac:dyDescent="0.35">
      <c r="D289" s="1"/>
    </row>
    <row r="294" spans="4:4" x14ac:dyDescent="0.35">
      <c r="D294" s="1"/>
    </row>
    <row r="296" spans="4:4" x14ac:dyDescent="0.35">
      <c r="D296" s="1"/>
    </row>
    <row r="299" spans="4:4" x14ac:dyDescent="0.35">
      <c r="D299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9" spans="4:4" x14ac:dyDescent="0.35">
      <c r="D309" s="1"/>
    </row>
    <row r="316" spans="4:4" x14ac:dyDescent="0.35">
      <c r="D316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52EB-9894-417D-AE60-204F6C618AD4}">
  <dimension ref="A1:I35"/>
  <sheetViews>
    <sheetView topLeftCell="D7" zoomScale="85" workbookViewId="0">
      <selection activeCell="AA10" sqref="AA10"/>
    </sheetView>
  </sheetViews>
  <sheetFormatPr defaultRowHeight="14.5" x14ac:dyDescent="0.35"/>
  <cols>
    <col min="1" max="1" width="39.54296875" customWidth="1"/>
    <col min="2" max="4" width="13.36328125" bestFit="1" customWidth="1"/>
    <col min="5" max="5" width="12.6328125" bestFit="1" customWidth="1"/>
    <col min="8" max="8" width="25.26953125" customWidth="1"/>
    <col min="9" max="9" width="8.90625" bestFit="1" customWidth="1"/>
  </cols>
  <sheetData>
    <row r="1" spans="1:9" x14ac:dyDescent="0.35">
      <c r="A1" s="3" t="s">
        <v>54</v>
      </c>
      <c r="H1" s="3" t="s">
        <v>66</v>
      </c>
      <c r="I1" s="3"/>
    </row>
    <row r="2" spans="1:9" x14ac:dyDescent="0.35">
      <c r="H2" s="3" t="s">
        <v>108</v>
      </c>
      <c r="I2" s="3">
        <f>-31854.3801269531/1000000</f>
        <v>-3.1854380126953102E-2</v>
      </c>
    </row>
    <row r="3" spans="1:9" x14ac:dyDescent="0.35">
      <c r="A3" s="3" t="s">
        <v>129</v>
      </c>
      <c r="B3" t="s">
        <v>102</v>
      </c>
      <c r="C3" t="s">
        <v>103</v>
      </c>
      <c r="D3" t="s">
        <v>104</v>
      </c>
      <c r="H3" s="3" t="s">
        <v>105</v>
      </c>
      <c r="I3" s="3">
        <v>3.3967206961048606E-4</v>
      </c>
    </row>
    <row r="4" spans="1:9" x14ac:dyDescent="0.35">
      <c r="A4" t="s">
        <v>5</v>
      </c>
      <c r="B4">
        <v>5.447793654878687E-9</v>
      </c>
      <c r="C4">
        <v>3.5788131712198513E-9</v>
      </c>
      <c r="D4">
        <v>5.4477344149374309E-9</v>
      </c>
      <c r="H4" s="3" t="s">
        <v>106</v>
      </c>
      <c r="I4" s="3">
        <v>8.1048312488094226E-3</v>
      </c>
    </row>
    <row r="5" spans="1:9" x14ac:dyDescent="0.35">
      <c r="A5" t="s">
        <v>7</v>
      </c>
      <c r="B5">
        <v>9.645088070008223E-8</v>
      </c>
      <c r="C5">
        <v>4.0755941380591917E-8</v>
      </c>
      <c r="D5">
        <v>9.6450857285135568E-8</v>
      </c>
    </row>
    <row r="6" spans="1:9" x14ac:dyDescent="0.35">
      <c r="A6" t="s">
        <v>8</v>
      </c>
      <c r="B6">
        <v>8.601694044935245E-9</v>
      </c>
      <c r="C6">
        <v>6.842488250551901E-9</v>
      </c>
      <c r="D6">
        <v>8.6013791858784889E-9</v>
      </c>
    </row>
    <row r="7" spans="1:9" x14ac:dyDescent="0.35">
      <c r="A7" t="s">
        <v>9</v>
      </c>
      <c r="B7">
        <v>6.3765891394803193E-9</v>
      </c>
      <c r="C7">
        <v>3.9365407589733826E-9</v>
      </c>
      <c r="D7">
        <v>6.3761690679551013E-9</v>
      </c>
    </row>
    <row r="8" spans="1:9" x14ac:dyDescent="0.35">
      <c r="A8" t="s">
        <v>48</v>
      </c>
      <c r="B8">
        <v>1.5229315168909492E-8</v>
      </c>
      <c r="C8">
        <v>1.2136963493032925E-8</v>
      </c>
      <c r="D8">
        <v>1.5229121621538118E-8</v>
      </c>
    </row>
    <row r="9" spans="1:9" x14ac:dyDescent="0.35">
      <c r="A9" t="s">
        <v>11</v>
      </c>
      <c r="B9">
        <v>9.6017699460067103E-9</v>
      </c>
      <c r="C9">
        <v>1.9749771396373378E-9</v>
      </c>
      <c r="D9">
        <v>9.6015687483246842E-9</v>
      </c>
    </row>
    <row r="10" spans="1:9" x14ac:dyDescent="0.35">
      <c r="A10" t="s">
        <v>49</v>
      </c>
      <c r="B10">
        <v>1.1822683492396072E-8</v>
      </c>
      <c r="C10">
        <v>9.3610868779635774E-9</v>
      </c>
      <c r="D10">
        <v>1.182286696642936E-8</v>
      </c>
    </row>
    <row r="11" spans="1:9" x14ac:dyDescent="0.35">
      <c r="A11" t="s">
        <v>14</v>
      </c>
      <c r="B11">
        <v>3.0067619948209824E-8</v>
      </c>
      <c r="C11">
        <v>2.0403924102784663E-8</v>
      </c>
      <c r="D11">
        <v>3.0067145753258E-8</v>
      </c>
    </row>
    <row r="12" spans="1:9" x14ac:dyDescent="0.35">
      <c r="A12" t="s">
        <v>15</v>
      </c>
      <c r="B12">
        <v>3.0993260800693179E-8</v>
      </c>
      <c r="C12">
        <v>2.3106670533013849E-8</v>
      </c>
      <c r="D12">
        <v>3.0993266293104049E-8</v>
      </c>
    </row>
    <row r="13" spans="1:9" x14ac:dyDescent="0.35">
      <c r="A13" t="s">
        <v>16</v>
      </c>
      <c r="B13">
        <v>6.375955939232855E-9</v>
      </c>
      <c r="C13">
        <v>3.9366415568528239E-9</v>
      </c>
      <c r="D13">
        <v>6.3761303573825991E-9</v>
      </c>
    </row>
    <row r="14" spans="1:9" x14ac:dyDescent="0.35">
      <c r="A14" t="s">
        <v>17</v>
      </c>
      <c r="B14">
        <v>1.019716947195774E-8</v>
      </c>
      <c r="C14">
        <v>9.5485984281554109E-9</v>
      </c>
      <c r="D14">
        <v>1.0197218491984195E-8</v>
      </c>
    </row>
    <row r="15" spans="1:9" x14ac:dyDescent="0.35">
      <c r="A15" t="s">
        <v>18</v>
      </c>
      <c r="C15">
        <v>3.9365471208667587E-9</v>
      </c>
      <c r="D15">
        <v>6.3761020845889731E-9</v>
      </c>
    </row>
    <row r="16" spans="1:9" x14ac:dyDescent="0.35">
      <c r="A16" t="s">
        <v>19</v>
      </c>
      <c r="B16">
        <v>1.3770834026294932E-8</v>
      </c>
      <c r="C16">
        <v>9.5077300422335539E-9</v>
      </c>
      <c r="D16">
        <v>1.3771331078220665E-8</v>
      </c>
    </row>
    <row r="17" spans="1:4" x14ac:dyDescent="0.35">
      <c r="A17" t="s">
        <v>20</v>
      </c>
      <c r="B17">
        <v>7.0253354887641273E-9</v>
      </c>
      <c r="C17">
        <v>4.0255594939612301E-9</v>
      </c>
      <c r="D17">
        <v>7.0252047521656167E-9</v>
      </c>
    </row>
    <row r="18" spans="1:4" x14ac:dyDescent="0.35">
      <c r="A18" t="s">
        <v>50</v>
      </c>
      <c r="B18">
        <v>1.4563688575872725E-8</v>
      </c>
      <c r="C18">
        <v>5.9697569494189281E-9</v>
      </c>
      <c r="D18">
        <v>1.4563598786318487E-8</v>
      </c>
    </row>
    <row r="19" spans="1:4" x14ac:dyDescent="0.35">
      <c r="A19" t="s">
        <v>23</v>
      </c>
      <c r="B19">
        <v>6.3876843654171148E-9</v>
      </c>
      <c r="C19">
        <v>3.9496966018910985E-9</v>
      </c>
      <c r="D19">
        <v>6.3878689291377128E-9</v>
      </c>
    </row>
    <row r="20" spans="1:4" x14ac:dyDescent="0.35">
      <c r="A20" t="s">
        <v>24</v>
      </c>
      <c r="B20">
        <v>6.3881141792525995E-9</v>
      </c>
      <c r="C20">
        <v>3.9496735035108829E-9</v>
      </c>
      <c r="D20">
        <v>6.3875074559000585E-9</v>
      </c>
    </row>
    <row r="21" spans="1:4" x14ac:dyDescent="0.35">
      <c r="A21" t="s">
        <v>25</v>
      </c>
      <c r="B21">
        <v>6.3875567808979405E-9</v>
      </c>
      <c r="C21">
        <v>3.9497631099446958E-9</v>
      </c>
      <c r="D21">
        <v>6.3878019727369116E-9</v>
      </c>
    </row>
    <row r="22" spans="1:4" x14ac:dyDescent="0.35">
      <c r="A22" t="s">
        <v>26</v>
      </c>
      <c r="B22">
        <v>6.3876581686630658E-9</v>
      </c>
      <c r="C22">
        <v>3.9497635158347008E-9</v>
      </c>
      <c r="D22">
        <v>6.3874953039006672E-9</v>
      </c>
    </row>
    <row r="23" spans="1:4" x14ac:dyDescent="0.35">
      <c r="A23" t="s">
        <v>27</v>
      </c>
      <c r="B23">
        <v>2.1863359674018656E-8</v>
      </c>
      <c r="C23">
        <v>1.9678332820569414E-8</v>
      </c>
      <c r="D23">
        <v>2.1863316376710896E-8</v>
      </c>
    </row>
    <row r="24" spans="1:4" x14ac:dyDescent="0.35">
      <c r="A24" t="s">
        <v>29</v>
      </c>
      <c r="B24">
        <v>-7.5432069630396098E-6</v>
      </c>
      <c r="C24">
        <v>-7.5431198390337385E-6</v>
      </c>
      <c r="D24">
        <v>-7.5432071890390751E-6</v>
      </c>
    </row>
    <row r="25" spans="1:4" x14ac:dyDescent="0.35">
      <c r="A25" t="s">
        <v>30</v>
      </c>
      <c r="B25">
        <v>2.0417924136140484E-5</v>
      </c>
      <c r="C25">
        <v>2.0417964977205091E-5</v>
      </c>
      <c r="D25">
        <v>2.0417924193880016E-5</v>
      </c>
    </row>
    <row r="26" spans="1:4" x14ac:dyDescent="0.35">
      <c r="A26" t="s">
        <v>31</v>
      </c>
      <c r="B26">
        <v>2.1202628853162477E-8</v>
      </c>
      <c r="C26">
        <v>1.9583570696878226E-8</v>
      </c>
      <c r="D26">
        <v>2.12025715136367E-8</v>
      </c>
    </row>
    <row r="27" spans="1:4" x14ac:dyDescent="0.35">
      <c r="A27" t="s">
        <v>32</v>
      </c>
      <c r="B27">
        <v>7.7928485299179006E-8</v>
      </c>
      <c r="C27">
        <v>8.1551220188168148E-8</v>
      </c>
      <c r="D27">
        <v>7.7928180486779153E-8</v>
      </c>
    </row>
    <row r="28" spans="1:4" x14ac:dyDescent="0.35">
      <c r="A28" t="s">
        <v>51</v>
      </c>
      <c r="B28">
        <v>3.2086288826915447E-9</v>
      </c>
      <c r="C28">
        <v>3.5887232674026602E-9</v>
      </c>
      <c r="D28">
        <v>3.2082660373733168E-9</v>
      </c>
    </row>
    <row r="29" spans="1:4" x14ac:dyDescent="0.35">
      <c r="A29" t="s">
        <v>34</v>
      </c>
      <c r="B29">
        <v>3.008198093992016E-8</v>
      </c>
      <c r="C29">
        <v>3.1399021667359424E-8</v>
      </c>
      <c r="D29">
        <v>3.0082615454346215E-8</v>
      </c>
    </row>
    <row r="30" spans="1:4" x14ac:dyDescent="0.35">
      <c r="A30" t="s">
        <v>35</v>
      </c>
      <c r="B30">
        <v>3.0625410496757099E-8</v>
      </c>
      <c r="C30">
        <v>3.1944347163169349E-8</v>
      </c>
      <c r="D30">
        <v>3.0625728593709836E-8</v>
      </c>
    </row>
    <row r="31" spans="1:4" x14ac:dyDescent="0.35">
      <c r="A31" t="s">
        <v>52</v>
      </c>
      <c r="B31">
        <v>1.3644402712489303E-8</v>
      </c>
      <c r="C31">
        <v>1.3573682161866258E-8</v>
      </c>
      <c r="D31">
        <v>1.3644371617370188E-8</v>
      </c>
    </row>
    <row r="32" spans="1:4" x14ac:dyDescent="0.35">
      <c r="A32" t="s">
        <v>36</v>
      </c>
      <c r="B32">
        <v>3.064118340494325E-8</v>
      </c>
      <c r="C32">
        <v>3.196195291633352E-8</v>
      </c>
      <c r="D32">
        <v>3.0641595737838275E-8</v>
      </c>
    </row>
    <row r="33" spans="1:4" x14ac:dyDescent="0.35">
      <c r="A33" t="s">
        <v>37</v>
      </c>
      <c r="B33">
        <v>1.6200307636755676E-8</v>
      </c>
      <c r="C33">
        <v>1.5625931950852649E-8</v>
      </c>
      <c r="D33">
        <v>1.620074991762244E-8</v>
      </c>
    </row>
    <row r="34" spans="1:4" x14ac:dyDescent="0.35">
      <c r="A34" t="s">
        <v>38</v>
      </c>
      <c r="B34">
        <v>1.2404457161920476E-8</v>
      </c>
      <c r="C34">
        <v>1.2380855911728742E-8</v>
      </c>
      <c r="D34">
        <v>1.2404983108372258E-8</v>
      </c>
    </row>
    <row r="35" spans="1:4" x14ac:dyDescent="0.35">
      <c r="A35" t="s">
        <v>39</v>
      </c>
      <c r="B35">
        <v>1.2717579477691839E-8</v>
      </c>
      <c r="C35">
        <v>1.2468116095247269E-8</v>
      </c>
      <c r="D35">
        <v>1.2717337352496934E-8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897A-85B7-4767-B8F7-BB68ABDCC54C}">
  <dimension ref="A1:I35"/>
  <sheetViews>
    <sheetView topLeftCell="D10" zoomScale="114" zoomScaleNormal="55" workbookViewId="0">
      <selection activeCell="R39" sqref="R39"/>
    </sheetView>
  </sheetViews>
  <sheetFormatPr defaultRowHeight="14.5" x14ac:dyDescent="0.35"/>
  <cols>
    <col min="1" max="1" width="37.6328125" customWidth="1"/>
    <col min="2" max="3" width="12.453125" bestFit="1" customWidth="1"/>
    <col min="4" max="4" width="12.54296875" bestFit="1" customWidth="1"/>
    <col min="8" max="8" width="23.453125" customWidth="1"/>
    <col min="9" max="9" width="8.81640625" bestFit="1" customWidth="1"/>
  </cols>
  <sheetData>
    <row r="1" spans="1:9" x14ac:dyDescent="0.35">
      <c r="A1" s="3" t="s">
        <v>60</v>
      </c>
    </row>
    <row r="3" spans="1:9" x14ac:dyDescent="0.35">
      <c r="A3" s="3" t="s">
        <v>129</v>
      </c>
      <c r="B3" t="s">
        <v>157</v>
      </c>
      <c r="C3" t="s">
        <v>158</v>
      </c>
      <c r="D3" t="s">
        <v>104</v>
      </c>
      <c r="H3" s="3" t="s">
        <v>66</v>
      </c>
    </row>
    <row r="4" spans="1:9" x14ac:dyDescent="0.35">
      <c r="A4" t="s">
        <v>5</v>
      </c>
      <c r="B4">
        <v>-2.4854269218790371E-5</v>
      </c>
      <c r="C4">
        <v>-1.6220864823005774E-5</v>
      </c>
      <c r="D4">
        <v>-2.4854269280528207E-5</v>
      </c>
      <c r="H4" s="3" t="s">
        <v>108</v>
      </c>
      <c r="I4">
        <f>-122029577.92041/1000000</f>
        <v>-122.02957792041001</v>
      </c>
    </row>
    <row r="5" spans="1:9" x14ac:dyDescent="0.35">
      <c r="A5" t="s">
        <v>7</v>
      </c>
      <c r="B5">
        <v>-2.3947275641912603E-3</v>
      </c>
      <c r="C5">
        <v>-9.8912166512885556E-4</v>
      </c>
      <c r="D5">
        <v>-2.3947275645095243E-3</v>
      </c>
      <c r="H5" s="3" t="s">
        <v>105</v>
      </c>
      <c r="I5">
        <v>-0.90084583805466978</v>
      </c>
    </row>
    <row r="6" spans="1:9" x14ac:dyDescent="0.35">
      <c r="A6" t="s">
        <v>8</v>
      </c>
      <c r="B6">
        <v>-1.1168941555041372E-4</v>
      </c>
      <c r="C6">
        <v>-8.7674262679130998E-5</v>
      </c>
      <c r="D6">
        <v>-1.1168941566308717E-4</v>
      </c>
      <c r="H6" s="3" t="s">
        <v>106</v>
      </c>
      <c r="I6">
        <v>-7.0650455157402057</v>
      </c>
    </row>
    <row r="7" spans="1:9" x14ac:dyDescent="0.35">
      <c r="A7" t="s">
        <v>9</v>
      </c>
      <c r="B7">
        <v>-5.8610933704740088E-5</v>
      </c>
      <c r="C7">
        <v>-3.5815987910407507E-5</v>
      </c>
      <c r="D7">
        <v>-5.8610933926525216E-5</v>
      </c>
    </row>
    <row r="8" spans="1:9" x14ac:dyDescent="0.35">
      <c r="A8" t="s">
        <v>48</v>
      </c>
      <c r="B8">
        <v>-4.4232371213645271E-5</v>
      </c>
      <c r="C8">
        <v>-3.5067174536646957E-5</v>
      </c>
      <c r="D8">
        <v>-4.4232371237446247E-5</v>
      </c>
    </row>
    <row r="9" spans="1:9" x14ac:dyDescent="0.35">
      <c r="A9" t="s">
        <v>11</v>
      </c>
      <c r="B9">
        <v>-7.5953239952301704E-5</v>
      </c>
      <c r="C9">
        <v>-1.5480005479670724E-5</v>
      </c>
      <c r="D9">
        <v>-7.595324016065373E-5</v>
      </c>
    </row>
    <row r="10" spans="1:9" x14ac:dyDescent="0.35">
      <c r="A10" t="s">
        <v>49</v>
      </c>
      <c r="B10">
        <v>-5.1124234930457006E-5</v>
      </c>
      <c r="C10">
        <v>-4.0221036915310564E-5</v>
      </c>
      <c r="D10">
        <v>-5.1124234991739148E-5</v>
      </c>
    </row>
    <row r="11" spans="1:9" x14ac:dyDescent="0.35">
      <c r="A11" t="s">
        <v>14</v>
      </c>
      <c r="B11">
        <v>-7.2345361969635566E-5</v>
      </c>
      <c r="C11">
        <v>-4.8855321809847425E-5</v>
      </c>
      <c r="D11">
        <v>-7.2345362558970963E-5</v>
      </c>
    </row>
    <row r="12" spans="1:9" x14ac:dyDescent="0.35">
      <c r="A12" t="s">
        <v>15</v>
      </c>
      <c r="B12">
        <v>-5.1782961633843945E-5</v>
      </c>
      <c r="C12">
        <v>-3.8442266730205166E-5</v>
      </c>
      <c r="D12">
        <v>-5.1782961602335485E-5</v>
      </c>
    </row>
    <row r="13" spans="1:9" x14ac:dyDescent="0.35">
      <c r="A13" t="s">
        <v>16</v>
      </c>
      <c r="B13">
        <v>-5.8610933719276847E-5</v>
      </c>
      <c r="C13">
        <v>-3.5815987910652584E-5</v>
      </c>
      <c r="D13">
        <v>-5.8610933979147951E-5</v>
      </c>
    </row>
    <row r="14" spans="1:9" x14ac:dyDescent="0.35">
      <c r="A14" t="s">
        <v>17</v>
      </c>
      <c r="B14">
        <v>-3.563356146450411E-5</v>
      </c>
      <c r="C14">
        <v>-3.3177217396246388E-5</v>
      </c>
      <c r="D14">
        <v>-3.563356152752923E-5</v>
      </c>
    </row>
    <row r="15" spans="1:9" x14ac:dyDescent="0.35">
      <c r="A15" t="s">
        <v>18</v>
      </c>
      <c r="C15">
        <v>-3.5815988005723718E-5</v>
      </c>
      <c r="D15">
        <v>-5.8610934069767486E-5</v>
      </c>
    </row>
    <row r="16" spans="1:9" x14ac:dyDescent="0.35">
      <c r="A16" t="s">
        <v>19</v>
      </c>
      <c r="B16">
        <v>-1.0383754266303251E-4</v>
      </c>
      <c r="C16">
        <v>-7.1051212337082509E-5</v>
      </c>
      <c r="D16">
        <v>-1.0383754241167736E-4</v>
      </c>
    </row>
    <row r="17" spans="1:4" x14ac:dyDescent="0.35">
      <c r="A17" t="s">
        <v>20</v>
      </c>
      <c r="B17">
        <v>-1.0792651267437383E-4</v>
      </c>
      <c r="C17">
        <v>-6.0908701301636121E-5</v>
      </c>
      <c r="D17">
        <v>-1.0792651278088542E-4</v>
      </c>
    </row>
    <row r="18" spans="1:4" x14ac:dyDescent="0.35">
      <c r="A18" t="s">
        <v>50</v>
      </c>
      <c r="B18">
        <v>-1.0315774415190645E-4</v>
      </c>
      <c r="C18">
        <v>-4.192429144465968E-5</v>
      </c>
      <c r="D18">
        <v>-1.0315774432475251E-4</v>
      </c>
    </row>
    <row r="19" spans="1:4" x14ac:dyDescent="0.35">
      <c r="A19" t="s">
        <v>23</v>
      </c>
      <c r="B19">
        <v>-5.8576461612398787E-5</v>
      </c>
      <c r="C19">
        <v>-3.5850131018669957E-5</v>
      </c>
      <c r="D19">
        <v>-5.8576461555718615E-5</v>
      </c>
    </row>
    <row r="20" spans="1:4" x14ac:dyDescent="0.35">
      <c r="A20" t="s">
        <v>24</v>
      </c>
      <c r="B20">
        <v>-5.8576461276922959E-5</v>
      </c>
      <c r="C20">
        <v>-3.585013094121824E-5</v>
      </c>
      <c r="D20">
        <v>-5.8576461829883326E-5</v>
      </c>
    </row>
    <row r="21" spans="1:4" x14ac:dyDescent="0.35">
      <c r="A21" t="s">
        <v>25</v>
      </c>
      <c r="B21">
        <v>-5.8576461663989341E-5</v>
      </c>
      <c r="C21">
        <v>-3.5850130997514523E-5</v>
      </c>
      <c r="D21">
        <v>-5.8576461703193225E-5</v>
      </c>
    </row>
    <row r="22" spans="1:4" x14ac:dyDescent="0.35">
      <c r="A22" t="s">
        <v>26</v>
      </c>
      <c r="B22">
        <v>-5.8576461464922091E-5</v>
      </c>
      <c r="C22">
        <v>-3.585013113529894E-5</v>
      </c>
      <c r="D22">
        <v>-5.8576461658793797E-5</v>
      </c>
    </row>
    <row r="23" spans="1:4" x14ac:dyDescent="0.35">
      <c r="A23" t="s">
        <v>27</v>
      </c>
      <c r="B23">
        <v>-5.7206826353925636E-5</v>
      </c>
      <c r="C23">
        <v>-5.1232467941257412E-5</v>
      </c>
      <c r="D23">
        <v>-5.7206826933893229E-5</v>
      </c>
    </row>
    <row r="24" spans="1:4" x14ac:dyDescent="0.35">
      <c r="A24" t="s">
        <v>29</v>
      </c>
      <c r="B24">
        <v>-2.7193582665818131E-2</v>
      </c>
      <c r="C24">
        <v>-2.7193582666055968E-2</v>
      </c>
      <c r="D24">
        <v>-2.7193582665882485E-2</v>
      </c>
    </row>
    <row r="25" spans="1:4" x14ac:dyDescent="0.35">
      <c r="A25" t="s">
        <v>30</v>
      </c>
      <c r="B25">
        <v>-5.0548058284994592E-5</v>
      </c>
      <c r="C25">
        <v>-5.0401350627858718E-5</v>
      </c>
      <c r="D25">
        <v>-5.0548058276917137E-5</v>
      </c>
    </row>
    <row r="26" spans="1:4" x14ac:dyDescent="0.35">
      <c r="A26" t="s">
        <v>31</v>
      </c>
      <c r="B26">
        <v>-6.3968941394260622E-5</v>
      </c>
      <c r="C26">
        <v>-5.8769608984321263E-5</v>
      </c>
      <c r="D26">
        <v>-6.3968941985939685E-5</v>
      </c>
    </row>
    <row r="27" spans="1:4" x14ac:dyDescent="0.35">
      <c r="A27" t="s">
        <v>32</v>
      </c>
      <c r="B27">
        <v>-1.1195936675767739E-4</v>
      </c>
      <c r="C27">
        <v>-1.1668944219814565E-4</v>
      </c>
      <c r="D27">
        <v>-1.1195936711024614E-4</v>
      </c>
    </row>
    <row r="28" spans="1:4" x14ac:dyDescent="0.35">
      <c r="A28" t="s">
        <v>51</v>
      </c>
      <c r="B28">
        <v>-9.0792366283865432E-6</v>
      </c>
      <c r="C28">
        <v>-1.01037671175363E-5</v>
      </c>
      <c r="D28">
        <v>-9.0792362753187976E-6</v>
      </c>
    </row>
    <row r="29" spans="1:4" x14ac:dyDescent="0.35">
      <c r="A29" t="s">
        <v>34</v>
      </c>
      <c r="B29">
        <v>-5.3841049403934382E-5</v>
      </c>
      <c r="C29">
        <v>-5.5954032434747806E-5</v>
      </c>
      <c r="D29">
        <v>-5.3841048834154943E-5</v>
      </c>
    </row>
    <row r="30" spans="1:4" x14ac:dyDescent="0.35">
      <c r="A30" t="s">
        <v>35</v>
      </c>
      <c r="B30">
        <v>-6.0061923704591934E-5</v>
      </c>
      <c r="C30">
        <v>-6.2368633156815223E-5</v>
      </c>
      <c r="D30">
        <v>-6.0061923613318449E-5</v>
      </c>
    </row>
    <row r="31" spans="1:4" x14ac:dyDescent="0.35">
      <c r="A31" t="s">
        <v>52</v>
      </c>
      <c r="B31">
        <v>-4.2870138991958508E-5</v>
      </c>
      <c r="C31">
        <v>-4.2417566361538896E-5</v>
      </c>
      <c r="D31">
        <v>-4.2870139017961369E-5</v>
      </c>
    </row>
    <row r="32" spans="1:4" x14ac:dyDescent="0.35">
      <c r="A32" t="s">
        <v>36</v>
      </c>
      <c r="B32">
        <v>-6.0056253636296999E-5</v>
      </c>
      <c r="C32">
        <v>-6.2363620367542749E-5</v>
      </c>
      <c r="D32">
        <v>-6.0056253071786511E-5</v>
      </c>
    </row>
    <row r="33" spans="1:4" x14ac:dyDescent="0.35">
      <c r="A33" t="s">
        <v>37</v>
      </c>
      <c r="B33">
        <v>-4.4415922981792165E-5</v>
      </c>
      <c r="C33">
        <v>-4.2621951197611877E-5</v>
      </c>
      <c r="D33">
        <v>-4.4415923395663197E-5</v>
      </c>
    </row>
    <row r="34" spans="1:4" x14ac:dyDescent="0.35">
      <c r="A34" t="s">
        <v>38</v>
      </c>
      <c r="B34">
        <v>-4.1011704640234241E-5</v>
      </c>
      <c r="C34">
        <v>-4.0706457226706569E-5</v>
      </c>
      <c r="D34">
        <v>-4.1011704014486916E-5</v>
      </c>
    </row>
    <row r="35" spans="1:4" x14ac:dyDescent="0.35">
      <c r="A35" t="s">
        <v>39</v>
      </c>
      <c r="B35">
        <v>-3.9910268666696884E-5</v>
      </c>
      <c r="C35">
        <v>-3.8916330626909021E-5</v>
      </c>
      <c r="D35">
        <v>-3.9910268749219801E-5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E6B5-E89F-486C-BE68-E9CC39ECE8BB}">
  <dimension ref="A1:U40"/>
  <sheetViews>
    <sheetView topLeftCell="AP2" zoomScale="99" zoomScaleNormal="130" workbookViewId="0">
      <selection activeCell="BL22" sqref="BL22"/>
    </sheetView>
  </sheetViews>
  <sheetFormatPr defaultRowHeight="14.5" x14ac:dyDescent="0.35"/>
  <cols>
    <col min="1" max="1" width="20.6328125" customWidth="1"/>
    <col min="2" max="4" width="17.81640625" customWidth="1"/>
    <col min="5" max="10" width="14.26953125" bestFit="1" customWidth="1"/>
    <col min="11" max="12" width="14.26953125" customWidth="1"/>
    <col min="13" max="15" width="14.26953125" bestFit="1" customWidth="1"/>
    <col min="16" max="16" width="9" bestFit="1" customWidth="1"/>
    <col min="17" max="17" width="15.90625" customWidth="1"/>
    <col min="18" max="18" width="8.81640625" bestFit="1" customWidth="1"/>
    <col min="19" max="19" width="9" bestFit="1" customWidth="1"/>
    <col min="20" max="20" width="8.90625" bestFit="1" customWidth="1"/>
    <col min="21" max="21" width="8.81640625" bestFit="1" customWidth="1"/>
  </cols>
  <sheetData>
    <row r="1" spans="1:21" x14ac:dyDescent="0.35">
      <c r="A1" s="3" t="s">
        <v>81</v>
      </c>
    </row>
    <row r="3" spans="1:21" x14ac:dyDescent="0.35">
      <c r="A3" t="s">
        <v>129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</row>
    <row r="4" spans="1:21" x14ac:dyDescent="0.35">
      <c r="A4" t="s">
        <v>5</v>
      </c>
      <c r="B4">
        <v>3.1296793195386481E-6</v>
      </c>
      <c r="C4">
        <v>2.2807380480335734E-6</v>
      </c>
      <c r="D4">
        <v>5.4477344149374309E-9</v>
      </c>
      <c r="E4">
        <v>1.9263426179392046E-7</v>
      </c>
      <c r="F4">
        <v>1.4038114997511566E-7</v>
      </c>
      <c r="G4">
        <v>1.9263445223209203E-7</v>
      </c>
      <c r="H4">
        <v>-3.3754403419211226E-4</v>
      </c>
      <c r="I4">
        <v>-2.3757446145292218E-4</v>
      </c>
      <c r="J4">
        <v>-3.3754403419180873E-4</v>
      </c>
      <c r="L4" t="s">
        <v>5</v>
      </c>
      <c r="M4">
        <v>3.5856853499157204E-5</v>
      </c>
      <c r="N4">
        <v>2.3651262175881551E-5</v>
      </c>
      <c r="O4">
        <v>3.5856853719441844E-5</v>
      </c>
      <c r="P4">
        <v>-7.5700010791817486E-3</v>
      </c>
      <c r="Q4">
        <v>-6.394067915074588E-3</v>
      </c>
      <c r="R4">
        <v>-7.5700010790010703E-3</v>
      </c>
      <c r="S4">
        <v>-8.4262830869545249E-3</v>
      </c>
      <c r="T4">
        <v>-8.0090796086473535E-3</v>
      </c>
      <c r="U4">
        <v>-8.4262830869072051E-3</v>
      </c>
    </row>
    <row r="5" spans="1:21" x14ac:dyDescent="0.35">
      <c r="A5" t="s">
        <v>7</v>
      </c>
      <c r="B5">
        <v>6.1759498120753402E-5</v>
      </c>
      <c r="C5">
        <v>2.8483932099928327E-5</v>
      </c>
      <c r="D5">
        <v>9.6450857285135568E-8</v>
      </c>
      <c r="E5">
        <v>3.8013456206671484E-6</v>
      </c>
      <c r="F5">
        <v>1.7532084233920312E-6</v>
      </c>
      <c r="G5">
        <v>3.8013457504966625E-6</v>
      </c>
      <c r="H5">
        <v>-1.5138213669716758E-3</v>
      </c>
      <c r="I5">
        <v>-6.7410558777991679E-4</v>
      </c>
      <c r="J5">
        <v>-1.5138213669463447E-3</v>
      </c>
      <c r="L5" t="s">
        <v>7</v>
      </c>
      <c r="M5">
        <v>1.5846231784454509E-4</v>
      </c>
      <c r="N5">
        <v>6.6149832794199791E-5</v>
      </c>
      <c r="O5">
        <v>1.5846231773241124E-4</v>
      </c>
      <c r="P5">
        <v>-9.094071806152907E-3</v>
      </c>
      <c r="Q5">
        <v>-4.3929602866928418E-3</v>
      </c>
      <c r="R5">
        <v>-9.0940718063351588E-3</v>
      </c>
      <c r="S5">
        <v>-2.5752108689889513E-2</v>
      </c>
      <c r="T5">
        <v>-1.5186053630419419E-2</v>
      </c>
      <c r="U5">
        <v>-2.5752108689809313E-2</v>
      </c>
    </row>
    <row r="6" spans="1:21" x14ac:dyDescent="0.35">
      <c r="A6" t="s">
        <v>8</v>
      </c>
      <c r="B6">
        <v>7.3398689211841475E-6</v>
      </c>
      <c r="C6">
        <v>6.4335541085452382E-6</v>
      </c>
      <c r="D6">
        <v>8.6013791858784889E-9</v>
      </c>
      <c r="E6">
        <v>4.5177485782577715E-7</v>
      </c>
      <c r="F6">
        <v>3.9599023085603487E-7</v>
      </c>
      <c r="G6">
        <v>4.5177461787600676E-7</v>
      </c>
      <c r="H6">
        <v>-8.3016732006392896E-4</v>
      </c>
      <c r="I6">
        <v>-7.029047719520295E-4</v>
      </c>
      <c r="J6">
        <v>-8.3016732018935391E-4</v>
      </c>
      <c r="L6" t="s">
        <v>8</v>
      </c>
      <c r="M6">
        <v>9.4697307559505294E-5</v>
      </c>
      <c r="N6">
        <v>7.5128873563899768E-5</v>
      </c>
      <c r="O6">
        <v>9.4697307243220223E-5</v>
      </c>
      <c r="P6">
        <v>-8.8266680470153007E-3</v>
      </c>
      <c r="Q6">
        <v>-9.2795121487801169E-3</v>
      </c>
      <c r="R6">
        <v>-8.8266680470838587E-3</v>
      </c>
      <c r="S6">
        <v>-1.5915001465356453E-2</v>
      </c>
      <c r="T6">
        <v>-1.8135966452455202E-2</v>
      </c>
      <c r="U6">
        <v>-1.5915001465783268E-2</v>
      </c>
    </row>
    <row r="7" spans="1:21" x14ac:dyDescent="0.35">
      <c r="A7" t="s">
        <v>9</v>
      </c>
      <c r="B7">
        <v>4.2588860463757188E-6</v>
      </c>
      <c r="C7">
        <v>2.9060080588756538E-6</v>
      </c>
      <c r="D7">
        <v>6.3761690679551013E-9</v>
      </c>
      <c r="E7">
        <v>2.6213830097354761E-7</v>
      </c>
      <c r="F7">
        <v>1.7886697724993478E-7</v>
      </c>
      <c r="G7">
        <v>2.6213780875083984E-7</v>
      </c>
      <c r="H7">
        <v>-4.4313430905279543E-4</v>
      </c>
      <c r="I7">
        <v>-2.921318897432179E-4</v>
      </c>
      <c r="J7">
        <v>-4.4313430910825866E-4</v>
      </c>
      <c r="L7" t="s">
        <v>9</v>
      </c>
      <c r="M7">
        <v>5.6491487226039928E-5</v>
      </c>
      <c r="N7">
        <v>3.4889154476851962E-5</v>
      </c>
      <c r="O7">
        <v>5.649148737107187E-5</v>
      </c>
      <c r="P7">
        <v>-4.7845003669967599E-3</v>
      </c>
      <c r="Q7">
        <v>-3.9030621943164793E-3</v>
      </c>
      <c r="R7">
        <v>-4.7845003673826986E-3</v>
      </c>
      <c r="S7">
        <v>-8.633196830999992E-3</v>
      </c>
      <c r="T7">
        <v>-7.6599284489275634E-3</v>
      </c>
      <c r="U7">
        <v>-8.6331968309222712E-3</v>
      </c>
    </row>
    <row r="8" spans="1:21" x14ac:dyDescent="0.35">
      <c r="A8" t="s">
        <v>48</v>
      </c>
      <c r="B8">
        <v>2.3811767856350927E-5</v>
      </c>
      <c r="C8">
        <v>2.1079231196088474E-5</v>
      </c>
      <c r="D8">
        <v>1.5229121621538118E-8</v>
      </c>
      <c r="E8">
        <v>1.4656329517745053E-6</v>
      </c>
      <c r="F8">
        <v>1.2974430874427386E-6</v>
      </c>
      <c r="G8">
        <v>1.4656329088370385E-6</v>
      </c>
      <c r="H8">
        <v>-1.9640337346323133E-3</v>
      </c>
      <c r="I8">
        <v>-1.6770936560441382E-3</v>
      </c>
      <c r="J8">
        <v>-1.9640337345876967E-3</v>
      </c>
      <c r="L8" t="s">
        <v>48</v>
      </c>
      <c r="M8">
        <v>1.8206928308663788E-4</v>
      </c>
      <c r="N8">
        <v>1.4588356838814284E-4</v>
      </c>
      <c r="O8">
        <v>1.8206928318131326E-4</v>
      </c>
      <c r="P8">
        <v>-0.83962907546240795</v>
      </c>
      <c r="Q8">
        <v>-0.84013713310083715</v>
      </c>
      <c r="R8">
        <v>-0.83962907546252552</v>
      </c>
      <c r="S8">
        <v>-9.7457541642492016E-3</v>
      </c>
      <c r="T8">
        <v>-1.1221098528615388E-2</v>
      </c>
      <c r="U8">
        <v>-9.745754164437747E-3</v>
      </c>
    </row>
    <row r="9" spans="1:21" x14ac:dyDescent="0.35">
      <c r="A9" t="s">
        <v>11</v>
      </c>
      <c r="B9">
        <v>1.202120615110693E-5</v>
      </c>
      <c r="C9">
        <v>2.7357436617253361E-6</v>
      </c>
      <c r="D9">
        <v>9.6015687483246842E-9</v>
      </c>
      <c r="E9">
        <v>7.3991436710556309E-7</v>
      </c>
      <c r="F9">
        <v>1.6838693608366046E-7</v>
      </c>
      <c r="G9">
        <v>7.3991488144580242E-7</v>
      </c>
      <c r="H9">
        <v>-1.1754564948001894E-3</v>
      </c>
      <c r="I9">
        <v>-2.5803997663177084E-4</v>
      </c>
      <c r="J9">
        <v>-1.175456495464366E-3</v>
      </c>
      <c r="L9" t="s">
        <v>11</v>
      </c>
      <c r="M9">
        <v>9.9994789112360259E-5</v>
      </c>
      <c r="N9">
        <v>2.0597348059463375E-5</v>
      </c>
      <c r="O9">
        <v>9.9994788592160124E-5</v>
      </c>
      <c r="P9">
        <v>-0.21514125943943499</v>
      </c>
      <c r="Q9">
        <v>-5.5412476283244048E-2</v>
      </c>
      <c r="R9">
        <v>-0.21514125943975279</v>
      </c>
      <c r="S9">
        <v>-1.1421798926876805E-2</v>
      </c>
      <c r="T9">
        <v>-3.3746728936894684E-3</v>
      </c>
      <c r="U9">
        <v>-1.1421798927117085E-2</v>
      </c>
    </row>
    <row r="10" spans="1:21" x14ac:dyDescent="0.35">
      <c r="A10" t="s">
        <v>49</v>
      </c>
      <c r="B10">
        <v>3.2806624060210983E-6</v>
      </c>
      <c r="C10">
        <v>2.8819775765430354E-6</v>
      </c>
      <c r="D10">
        <v>1.182286696642936E-8</v>
      </c>
      <c r="E10">
        <v>2.0192729962485505E-7</v>
      </c>
      <c r="F10">
        <v>1.7738827418720393E-7</v>
      </c>
      <c r="G10">
        <v>2.0192740259125288E-7</v>
      </c>
      <c r="H10">
        <v>-7.9809554680097176E-4</v>
      </c>
      <c r="I10">
        <v>-6.7531367866151065E-4</v>
      </c>
      <c r="J10">
        <v>-7.9809554685891305E-4</v>
      </c>
      <c r="L10" t="s">
        <v>49</v>
      </c>
      <c r="M10">
        <v>3.1415033434351211E-5</v>
      </c>
      <c r="N10">
        <v>2.4978888813687435E-5</v>
      </c>
      <c r="O10">
        <v>3.1415033568495534E-5</v>
      </c>
      <c r="P10">
        <v>-6.2798968945630088E-3</v>
      </c>
      <c r="Q10">
        <v>-6.382698258684108E-3</v>
      </c>
      <c r="R10">
        <v>-6.2798968946454802E-3</v>
      </c>
      <c r="S10">
        <v>-9.0320840453827229E-3</v>
      </c>
      <c r="T10">
        <v>-1.0342566270515361E-2</v>
      </c>
      <c r="U10">
        <v>-9.0320840455986665E-3</v>
      </c>
    </row>
    <row r="11" spans="1:21" x14ac:dyDescent="0.35">
      <c r="A11" t="s">
        <v>14</v>
      </c>
      <c r="B11">
        <v>1.0555628731151629E-5</v>
      </c>
      <c r="C11">
        <v>7.9595384550635072E-6</v>
      </c>
      <c r="D11">
        <v>3.0067145753258E-8</v>
      </c>
      <c r="E11">
        <v>6.4970701292559242E-7</v>
      </c>
      <c r="F11">
        <v>4.8991596597072745E-7</v>
      </c>
      <c r="G11">
        <v>6.4970667354431329E-7</v>
      </c>
      <c r="H11">
        <v>-1.3401277733390868E-3</v>
      </c>
      <c r="I11">
        <v>-9.7683125579273145E-4</v>
      </c>
      <c r="J11">
        <v>-1.3401277732195481E-3</v>
      </c>
      <c r="L11" t="s">
        <v>14</v>
      </c>
      <c r="M11">
        <v>2.0222446503612225E-4</v>
      </c>
      <c r="N11">
        <v>1.3802063680611772E-4</v>
      </c>
      <c r="O11">
        <v>2.0222446498143341E-4</v>
      </c>
      <c r="P11">
        <v>-0.31576854350576633</v>
      </c>
      <c r="Q11">
        <v>-0.31381437496517489</v>
      </c>
      <c r="R11">
        <v>-0.31576854350582756</v>
      </c>
      <c r="S11">
        <v>-2.0247170769258735E-2</v>
      </c>
      <c r="T11">
        <v>-1.9866308404459829E-2</v>
      </c>
      <c r="U11">
        <v>-2.0247170769701926E-2</v>
      </c>
    </row>
    <row r="12" spans="1:21" x14ac:dyDescent="0.35">
      <c r="A12" t="s">
        <v>15</v>
      </c>
      <c r="B12">
        <v>1.4764880058522823E-5</v>
      </c>
      <c r="C12">
        <v>1.2239244144839453E-5</v>
      </c>
      <c r="D12">
        <v>3.0993266293104049E-8</v>
      </c>
      <c r="E12">
        <v>9.0878998684713901E-7</v>
      </c>
      <c r="F12">
        <v>7.5333506083469969E-7</v>
      </c>
      <c r="G12">
        <v>9.0878994662155674E-7</v>
      </c>
      <c r="H12">
        <v>-6.7528599641544632E-4</v>
      </c>
      <c r="I12">
        <v>-5.4102155701694801E-4</v>
      </c>
      <c r="J12">
        <v>-6.7528599654735275E-4</v>
      </c>
      <c r="L12" t="s">
        <v>15</v>
      </c>
      <c r="M12">
        <v>9.1729823735285293E-5</v>
      </c>
      <c r="N12">
        <v>6.8824300516139429E-5</v>
      </c>
      <c r="O12">
        <v>9.1729823499587208E-5</v>
      </c>
      <c r="P12">
        <v>-8.1784284740859924E-3</v>
      </c>
      <c r="Q12">
        <v>-7.3294521333425421E-3</v>
      </c>
      <c r="R12">
        <v>-8.17842847412068E-3</v>
      </c>
      <c r="S12">
        <v>-2.197616192304223E-2</v>
      </c>
      <c r="T12">
        <v>-2.3374127600263472E-2</v>
      </c>
      <c r="U12">
        <v>-2.1976161923153874E-2</v>
      </c>
    </row>
    <row r="13" spans="1:21" x14ac:dyDescent="0.35">
      <c r="A13" t="s">
        <v>16</v>
      </c>
      <c r="B13">
        <v>4.2588858670167133E-6</v>
      </c>
      <c r="C13">
        <v>2.9060081451454546E-6</v>
      </c>
      <c r="D13">
        <v>6.3761303573825991E-9</v>
      </c>
      <c r="E13">
        <v>2.6213820108282318E-7</v>
      </c>
      <c r="F13">
        <v>1.788670329023502E-7</v>
      </c>
      <c r="G13">
        <v>2.6213771090508636E-7</v>
      </c>
      <c r="H13">
        <v>-4.431343088209833E-4</v>
      </c>
      <c r="I13">
        <v>-2.9213188969177696E-4</v>
      </c>
      <c r="J13">
        <v>-4.4313430922449012E-4</v>
      </c>
      <c r="L13" t="s">
        <v>16</v>
      </c>
      <c r="M13">
        <v>5.649148723265018E-5</v>
      </c>
      <c r="N13">
        <v>3.4889154463354851E-5</v>
      </c>
      <c r="O13">
        <v>5.6491487126944459E-5</v>
      </c>
      <c r="P13">
        <v>-4.7845003671252457E-3</v>
      </c>
      <c r="Q13">
        <v>-3.9030621949068889E-3</v>
      </c>
      <c r="R13">
        <v>-4.7845003673655578E-3</v>
      </c>
      <c r="S13">
        <v>-8.6331968301419024E-3</v>
      </c>
      <c r="T13">
        <v>-7.6599284497495864E-3</v>
      </c>
      <c r="U13">
        <v>-8.6331968300597424E-3</v>
      </c>
    </row>
    <row r="14" spans="1:21" x14ac:dyDescent="0.35">
      <c r="A14" t="s">
        <v>17</v>
      </c>
      <c r="B14">
        <v>7.4586312799908317E-6</v>
      </c>
      <c r="C14">
        <v>7.7542971703803637E-6</v>
      </c>
      <c r="D14">
        <v>1.0197218491984195E-8</v>
      </c>
      <c r="E14">
        <v>4.5908462765221601E-7</v>
      </c>
      <c r="F14">
        <v>4.7728306796335837E-7</v>
      </c>
      <c r="G14">
        <v>4.5908451963269935E-7</v>
      </c>
      <c r="H14">
        <v>-0.17499017391057237</v>
      </c>
      <c r="I14">
        <v>-0.17499926498038118</v>
      </c>
      <c r="J14">
        <v>-0.17499017391046501</v>
      </c>
      <c r="L14" t="s">
        <v>17</v>
      </c>
      <c r="M14">
        <v>9.0438141461230131E-5</v>
      </c>
      <c r="N14">
        <v>8.510233972131671E-5</v>
      </c>
      <c r="O14">
        <v>9.0438141420089496E-5</v>
      </c>
      <c r="P14">
        <v>-3.2611375842552456E-3</v>
      </c>
      <c r="Q14">
        <v>-3.9830459659874976E-3</v>
      </c>
      <c r="R14">
        <v>-3.2611375843203203E-3</v>
      </c>
      <c r="S14">
        <v>-1.0231423278069638E-2</v>
      </c>
      <c r="T14">
        <v>-1.3871192070496519E-2</v>
      </c>
      <c r="U14">
        <v>-1.0231423277541181E-2</v>
      </c>
    </row>
    <row r="15" spans="1:21" x14ac:dyDescent="0.35">
      <c r="A15" t="s">
        <v>18</v>
      </c>
      <c r="C15">
        <v>2.9060079969263953E-6</v>
      </c>
      <c r="D15">
        <v>6.3761020845889731E-9</v>
      </c>
      <c r="F15">
        <v>1.7886699263455005E-7</v>
      </c>
      <c r="G15">
        <v>2.6213774132071537E-7</v>
      </c>
      <c r="I15">
        <v>-2.9213188982583882E-4</v>
      </c>
      <c r="J15">
        <v>-4.4313430917852802E-4</v>
      </c>
      <c r="L15" t="s">
        <v>18</v>
      </c>
      <c r="N15">
        <v>3.4889154452045091E-5</v>
      </c>
      <c r="O15">
        <v>5.6491487194792212E-5</v>
      </c>
      <c r="Q15">
        <v>-3.9030621943443216E-3</v>
      </c>
      <c r="R15">
        <v>-4.7845003675744974E-3</v>
      </c>
      <c r="T15">
        <v>-7.6599284488130769E-3</v>
      </c>
      <c r="U15">
        <v>-8.6331968309178806E-3</v>
      </c>
    </row>
    <row r="16" spans="1:21" x14ac:dyDescent="0.35">
      <c r="A16" t="s">
        <v>19</v>
      </c>
      <c r="B16">
        <v>2.3914885219028869E-5</v>
      </c>
      <c r="C16">
        <v>1.8272079232503846E-5</v>
      </c>
      <c r="D16">
        <v>1.3771331078220665E-8</v>
      </c>
      <c r="E16">
        <v>1.4719799361963044E-6</v>
      </c>
      <c r="F16">
        <v>1.1246605923614692E-6</v>
      </c>
      <c r="G16">
        <v>1.4719802888998441E-6</v>
      </c>
      <c r="H16">
        <v>-2.5985433289668291E-3</v>
      </c>
      <c r="I16">
        <v>-1.9169262972153333E-3</v>
      </c>
      <c r="J16">
        <v>-2.598543328872631E-3</v>
      </c>
      <c r="L16" t="s">
        <v>19</v>
      </c>
      <c r="M16">
        <v>2.3571354424046809E-4</v>
      </c>
      <c r="N16">
        <v>1.6300869616638522E-4</v>
      </c>
      <c r="O16">
        <v>2.3571354469542291E-4</v>
      </c>
      <c r="P16">
        <v>-0.39957593801835978</v>
      </c>
      <c r="Q16">
        <v>-0.39517952758433961</v>
      </c>
      <c r="R16">
        <v>-0.39957593801805541</v>
      </c>
      <c r="S16">
        <v>-5.6652982841438391</v>
      </c>
      <c r="T16">
        <v>-5.6628187685528149</v>
      </c>
      <c r="U16">
        <v>-5.6652982841441286</v>
      </c>
    </row>
    <row r="17" spans="1:21" x14ac:dyDescent="0.35">
      <c r="A17" t="s">
        <v>20</v>
      </c>
      <c r="B17">
        <v>2.4585695914640587E-5</v>
      </c>
      <c r="C17">
        <v>1.5493027085643348E-5</v>
      </c>
      <c r="D17">
        <v>7.0252047521656167E-9</v>
      </c>
      <c r="E17">
        <v>1.5132689023683319E-6</v>
      </c>
      <c r="F17">
        <v>9.5360798838763365E-7</v>
      </c>
      <c r="G17">
        <v>1.5132689819476649E-6</v>
      </c>
      <c r="H17">
        <v>-1.6696589707267567E-3</v>
      </c>
      <c r="I17">
        <v>-1.0226315658627076E-3</v>
      </c>
      <c r="J17">
        <v>-1.6696589705022912E-3</v>
      </c>
      <c r="L17" t="s">
        <v>20</v>
      </c>
      <c r="M17">
        <v>2.9486269974361994E-4</v>
      </c>
      <c r="N17">
        <v>1.6818225739039717E-4</v>
      </c>
      <c r="O17">
        <v>2.9486269969460516E-4</v>
      </c>
      <c r="P17">
        <v>0.76508573972587612</v>
      </c>
      <c r="Q17">
        <v>0.77000361581475885</v>
      </c>
      <c r="R17">
        <v>0.76508573972594829</v>
      </c>
      <c r="S17">
        <v>0.26176408159457409</v>
      </c>
      <c r="T17">
        <v>0.30804567879704409</v>
      </c>
      <c r="U17">
        <v>0.26176408159470599</v>
      </c>
    </row>
    <row r="18" spans="1:21" x14ac:dyDescent="0.35">
      <c r="A18" t="s">
        <v>50</v>
      </c>
      <c r="B18">
        <v>4.6970299332564045E-5</v>
      </c>
      <c r="C18">
        <v>2.1315219074765339E-5</v>
      </c>
      <c r="D18">
        <v>1.4563598786318487E-8</v>
      </c>
      <c r="E18">
        <v>2.8910589007879932E-6</v>
      </c>
      <c r="F18">
        <v>1.3119682008742648E-6</v>
      </c>
      <c r="G18">
        <v>2.8910587618401037E-6</v>
      </c>
      <c r="H18">
        <v>-1.0296490059061188E-3</v>
      </c>
      <c r="I18">
        <v>-4.5187113935803451E-4</v>
      </c>
      <c r="J18">
        <v>-1.0296490059091929E-3</v>
      </c>
      <c r="L18" t="s">
        <v>50</v>
      </c>
      <c r="M18">
        <v>1.7686209607620839E-4</v>
      </c>
      <c r="N18">
        <v>7.2645347597702486E-5</v>
      </c>
      <c r="O18">
        <v>1.7686209599045421E-4</v>
      </c>
      <c r="P18">
        <v>-2.5698115358288628E-2</v>
      </c>
      <c r="Q18">
        <v>-1.3462236028088354E-2</v>
      </c>
      <c r="R18">
        <v>-2.5698115358392094E-2</v>
      </c>
      <c r="S18">
        <v>-0.13341596836307396</v>
      </c>
      <c r="T18">
        <v>-7.8846107936816026E-2</v>
      </c>
      <c r="U18">
        <v>-0.1334159683630112</v>
      </c>
    </row>
    <row r="19" spans="1:21" x14ac:dyDescent="0.35">
      <c r="A19" t="s">
        <v>23</v>
      </c>
      <c r="B19">
        <v>4.4057272459582116E-6</v>
      </c>
      <c r="C19">
        <v>3.010840683345209E-6</v>
      </c>
      <c r="D19">
        <v>6.3878689291377128E-9</v>
      </c>
      <c r="E19">
        <v>2.7117613184689315E-7</v>
      </c>
      <c r="F19">
        <v>1.8531960641026085E-7</v>
      </c>
      <c r="G19">
        <v>2.7117614233058182E-7</v>
      </c>
      <c r="H19">
        <v>-4.4615500644380312E-4</v>
      </c>
      <c r="I19">
        <v>-2.9457243243266308E-4</v>
      </c>
      <c r="J19">
        <v>-4.4615500623168124E-4</v>
      </c>
      <c r="L19" t="s">
        <v>23</v>
      </c>
      <c r="M19">
        <v>5.6752848944107505E-5</v>
      </c>
      <c r="N19">
        <v>3.510463198021784E-5</v>
      </c>
      <c r="O19">
        <v>5.6752849058017072E-5</v>
      </c>
      <c r="P19">
        <v>-5.6172604992186801E-3</v>
      </c>
      <c r="Q19">
        <v>-4.5530955260081069E-3</v>
      </c>
      <c r="R19">
        <v>-5.6172604990954098E-3</v>
      </c>
      <c r="S19">
        <v>-8.6408087214698039E-3</v>
      </c>
      <c r="T19">
        <v>-7.6781461928458897E-3</v>
      </c>
      <c r="U19">
        <v>-8.6408087213872328E-3</v>
      </c>
    </row>
    <row r="20" spans="1:21" x14ac:dyDescent="0.35">
      <c r="A20" t="s">
        <v>24</v>
      </c>
      <c r="B20">
        <v>4.4057277345455485E-6</v>
      </c>
      <c r="C20">
        <v>3.0108406888047684E-6</v>
      </c>
      <c r="D20">
        <v>6.3875074559000585E-9</v>
      </c>
      <c r="E20">
        <v>2.7117648946579627E-7</v>
      </c>
      <c r="F20">
        <v>1.8531963324360039E-7</v>
      </c>
      <c r="G20">
        <v>2.711759834828287E-7</v>
      </c>
      <c r="H20">
        <v>-4.461550063861704E-4</v>
      </c>
      <c r="I20">
        <v>-2.9457243251547211E-4</v>
      </c>
      <c r="J20">
        <v>-4.4615500667247675E-4</v>
      </c>
      <c r="L20" t="s">
        <v>24</v>
      </c>
      <c r="M20">
        <v>5.6752848734572472E-5</v>
      </c>
      <c r="N20">
        <v>3.5104631982731617E-5</v>
      </c>
      <c r="O20">
        <v>5.6752848749857236E-5</v>
      </c>
      <c r="P20">
        <v>-5.6172604991456803E-3</v>
      </c>
      <c r="Q20">
        <v>-4.5530955260826133E-3</v>
      </c>
      <c r="R20">
        <v>-5.6172604993018193E-3</v>
      </c>
      <c r="S20">
        <v>-8.6408087212228625E-3</v>
      </c>
      <c r="T20">
        <v>-7.6781461929022951E-3</v>
      </c>
      <c r="U20">
        <v>-8.6408087216375239E-3</v>
      </c>
    </row>
    <row r="21" spans="1:21" x14ac:dyDescent="0.35">
      <c r="A21" t="s">
        <v>25</v>
      </c>
      <c r="B21">
        <v>4.4057271111161255E-6</v>
      </c>
      <c r="C21">
        <v>3.0108407022588326E-6</v>
      </c>
      <c r="D21">
        <v>6.3878019727369116E-9</v>
      </c>
      <c r="E21">
        <v>2.7117587433950625E-7</v>
      </c>
      <c r="F21">
        <v>1.8531958007026769E-7</v>
      </c>
      <c r="G21">
        <v>2.7117599151384035E-7</v>
      </c>
      <c r="H21">
        <v>-4.4615500661682769E-4</v>
      </c>
      <c r="I21">
        <v>-2.9457243246805485E-4</v>
      </c>
      <c r="J21">
        <v>-4.4615500644374761E-4</v>
      </c>
      <c r="L21" t="s">
        <v>25</v>
      </c>
      <c r="M21">
        <v>5.6752848746266778E-5</v>
      </c>
      <c r="N21">
        <v>3.5104631936844678E-5</v>
      </c>
      <c r="O21">
        <v>5.6752848777818512E-5</v>
      </c>
      <c r="P21">
        <v>-5.6172604993208189E-3</v>
      </c>
      <c r="Q21">
        <v>-4.5530955259552681E-3</v>
      </c>
      <c r="R21">
        <v>-5.6172604991293973E-3</v>
      </c>
      <c r="S21">
        <v>-8.6408087217603752E-3</v>
      </c>
      <c r="T21">
        <v>-7.6781461929152596E-3</v>
      </c>
      <c r="U21">
        <v>-8.6408087215222567E-3</v>
      </c>
    </row>
    <row r="22" spans="1:21" x14ac:dyDescent="0.35">
      <c r="A22" t="s">
        <v>26</v>
      </c>
      <c r="B22">
        <v>4.4057272099115785E-6</v>
      </c>
      <c r="C22">
        <v>3.0108405607522159E-6</v>
      </c>
      <c r="D22">
        <v>6.3874953039006672E-9</v>
      </c>
      <c r="E22">
        <v>2.7117608894541939E-7</v>
      </c>
      <c r="F22">
        <v>1.8531943872159554E-7</v>
      </c>
      <c r="G22">
        <v>2.7117595854002376E-7</v>
      </c>
      <c r="H22">
        <v>-4.4615500651357381E-4</v>
      </c>
      <c r="I22">
        <v>-2.9457243242326668E-4</v>
      </c>
      <c r="J22">
        <v>-4.4615500675121043E-4</v>
      </c>
      <c r="L22" t="s">
        <v>26</v>
      </c>
      <c r="M22">
        <v>5.6752848931964996E-5</v>
      </c>
      <c r="N22">
        <v>3.5104631959224935E-5</v>
      </c>
      <c r="O22">
        <v>5.675284862941075E-5</v>
      </c>
      <c r="P22">
        <v>-5.6172604991025204E-3</v>
      </c>
      <c r="Q22">
        <v>-4.5530955260471746E-3</v>
      </c>
      <c r="R22">
        <v>-5.617260499528859E-3</v>
      </c>
      <c r="S22">
        <v>-8.6408087214485292E-3</v>
      </c>
      <c r="T22">
        <v>-7.678146193000516E-3</v>
      </c>
      <c r="U22">
        <v>-8.6408087216842122E-3</v>
      </c>
    </row>
    <row r="23" spans="1:21" x14ac:dyDescent="0.35">
      <c r="A23" t="s">
        <v>27</v>
      </c>
      <c r="B23">
        <v>1.1839082189274004</v>
      </c>
      <c r="C23">
        <v>1.183908218926895</v>
      </c>
      <c r="D23">
        <v>2.1863316376710896E-8</v>
      </c>
      <c r="E23">
        <v>7.2870481932968717E-2</v>
      </c>
      <c r="F23">
        <v>7.2870481932731948E-2</v>
      </c>
      <c r="G23">
        <v>7.2870481932495013E-2</v>
      </c>
      <c r="H23">
        <v>1.4967647660975357E-2</v>
      </c>
      <c r="I23">
        <v>1.4974464652883754E-2</v>
      </c>
      <c r="J23">
        <v>1.4967647660470575E-2</v>
      </c>
      <c r="L23" t="s">
        <v>27</v>
      </c>
      <c r="M23">
        <v>6.0229573687354892E-4</v>
      </c>
      <c r="N23">
        <v>5.4515042193898939E-4</v>
      </c>
      <c r="O23">
        <v>6.0229573645259008E-4</v>
      </c>
      <c r="P23">
        <v>0.15444072286019511</v>
      </c>
      <c r="Q23">
        <v>0.15350517689974183</v>
      </c>
      <c r="R23">
        <v>0.15444072286016539</v>
      </c>
      <c r="S23">
        <v>-1.6232908700148384E-2</v>
      </c>
      <c r="T23">
        <v>-2.1020221236106071E-2</v>
      </c>
      <c r="U23">
        <v>-1.6232908700379193E-2</v>
      </c>
    </row>
    <row r="24" spans="1:21" x14ac:dyDescent="0.35">
      <c r="A24" t="s">
        <v>29</v>
      </c>
      <c r="B24">
        <v>1.2302528752704361E-5</v>
      </c>
      <c r="C24">
        <v>1.3737160301532986E-5</v>
      </c>
      <c r="D24">
        <v>-7.5432071890390751E-6</v>
      </c>
      <c r="E24">
        <v>7.5723054346409938E-7</v>
      </c>
      <c r="F24">
        <v>8.455329399590909E-7</v>
      </c>
      <c r="G24">
        <v>7.572303529364878E-7</v>
      </c>
      <c r="H24">
        <v>-1.3989853517206339E-3</v>
      </c>
      <c r="I24">
        <v>-1.5163977082493073E-3</v>
      </c>
      <c r="J24">
        <v>-1.3989853518989177E-3</v>
      </c>
      <c r="L24" t="s">
        <v>29</v>
      </c>
      <c r="M24">
        <v>3.6046012770722631E-4</v>
      </c>
      <c r="N24">
        <v>3.643060456995784E-4</v>
      </c>
      <c r="O24">
        <v>3.6046012755375136E-4</v>
      </c>
      <c r="P24">
        <v>-7.8691287622459083E-3</v>
      </c>
      <c r="Q24">
        <v>-8.7154974884326875E-3</v>
      </c>
      <c r="R24">
        <v>-7.8691287624250063E-3</v>
      </c>
      <c r="S24">
        <v>-2.8824969763150955E-2</v>
      </c>
      <c r="T24">
        <v>-4.1313348585898343E-2</v>
      </c>
      <c r="U24">
        <v>-2.8824969763362029E-2</v>
      </c>
    </row>
    <row r="25" spans="1:21" x14ac:dyDescent="0.35">
      <c r="A25" t="s">
        <v>30</v>
      </c>
      <c r="B25">
        <v>1.0150897423806863E-5</v>
      </c>
      <c r="C25">
        <v>1.1301724596198978E-5</v>
      </c>
      <c r="D25">
        <v>2.0417924193880016E-5</v>
      </c>
      <c r="E25">
        <v>6.2479565776117129E-7</v>
      </c>
      <c r="F25">
        <v>6.9563003075565614E-7</v>
      </c>
      <c r="G25">
        <v>6.2479593167623732E-7</v>
      </c>
      <c r="H25">
        <v>-1.2775560979417127E-3</v>
      </c>
      <c r="I25">
        <v>-1.3737526991793984E-3</v>
      </c>
      <c r="J25">
        <v>-1.2775560977809214E-3</v>
      </c>
      <c r="L25" t="s">
        <v>30</v>
      </c>
      <c r="M25">
        <v>1.9260697036146041E-4</v>
      </c>
      <c r="N25">
        <v>1.9409700913786433E-4</v>
      </c>
      <c r="O25">
        <v>1.9260697047772859E-4</v>
      </c>
      <c r="P25">
        <v>-1.4511717611538629E-2</v>
      </c>
      <c r="Q25">
        <v>-1.7914698518172789E-2</v>
      </c>
      <c r="R25">
        <v>-1.451171761142858E-2</v>
      </c>
      <c r="S25">
        <v>-3.4367055940762163E-2</v>
      </c>
      <c r="T25">
        <v>-4.955627515522764E-2</v>
      </c>
      <c r="U25">
        <v>-3.4367055940574182E-2</v>
      </c>
    </row>
    <row r="26" spans="1:21" x14ac:dyDescent="0.35">
      <c r="A26" t="s">
        <v>31</v>
      </c>
      <c r="B26">
        <v>3.0466879061906513E-3</v>
      </c>
      <c r="C26">
        <v>3.1254656903471449E-3</v>
      </c>
      <c r="D26">
        <v>2.12025715136367E-8</v>
      </c>
      <c r="E26">
        <v>1.8752603658328187E-4</v>
      </c>
      <c r="F26">
        <v>1.9237487113629722E-4</v>
      </c>
      <c r="G26">
        <v>1.8752603639055887E-4</v>
      </c>
      <c r="H26">
        <v>1.105442049200235E-4</v>
      </c>
      <c r="I26">
        <v>6.4012348162842655E-5</v>
      </c>
      <c r="J26">
        <v>1.1054420453024035E-4</v>
      </c>
      <c r="L26" t="s">
        <v>31</v>
      </c>
      <c r="M26">
        <v>1.2510816423274436E-3</v>
      </c>
      <c r="N26">
        <v>1.1616598580034786E-3</v>
      </c>
      <c r="O26">
        <v>1.2510816418624805E-3</v>
      </c>
      <c r="P26">
        <v>-9.8565333597056496E-3</v>
      </c>
      <c r="Q26">
        <v>-1.1542128420641564E-2</v>
      </c>
      <c r="R26">
        <v>-9.8565333600967794E-3</v>
      </c>
      <c r="S26">
        <v>-2.98446419789547E-2</v>
      </c>
      <c r="T26">
        <v>-3.9736714943929011E-2</v>
      </c>
      <c r="U26">
        <v>-2.984464197957841E-2</v>
      </c>
    </row>
    <row r="27" spans="1:21" x14ac:dyDescent="0.35">
      <c r="A27" t="s">
        <v>32</v>
      </c>
      <c r="B27">
        <v>8.1844966614360762E-5</v>
      </c>
      <c r="C27">
        <v>9.5250154003222648E-5</v>
      </c>
      <c r="D27">
        <v>7.7928180486779153E-8</v>
      </c>
      <c r="E27">
        <v>5.0376221424871387E-6</v>
      </c>
      <c r="F27">
        <v>5.8627215339168504E-6</v>
      </c>
      <c r="G27">
        <v>5.0376218439019287E-6</v>
      </c>
      <c r="H27">
        <v>-6.362195711282064E-4</v>
      </c>
      <c r="I27">
        <v>-7.4937726810781423E-4</v>
      </c>
      <c r="J27">
        <v>-6.3621957158707882E-4</v>
      </c>
      <c r="L27" t="s">
        <v>32</v>
      </c>
      <c r="M27">
        <v>1.7688068058901722E-3</v>
      </c>
      <c r="N27">
        <v>1.8632051498912163E-3</v>
      </c>
      <c r="O27">
        <v>1.7688068059446233E-3</v>
      </c>
      <c r="P27">
        <v>-1.1377627151626116E-2</v>
      </c>
      <c r="Q27">
        <v>-1.5108108090556028E-2</v>
      </c>
      <c r="R27">
        <v>-1.1377627151959304E-2</v>
      </c>
      <c r="S27">
        <v>-4.6011182524243181E-2</v>
      </c>
      <c r="T27">
        <v>-6.9707985894728472E-2</v>
      </c>
      <c r="U27">
        <v>-4.6011182524487937E-2</v>
      </c>
    </row>
    <row r="28" spans="1:21" x14ac:dyDescent="0.35">
      <c r="A28" t="s">
        <v>51</v>
      </c>
      <c r="B28">
        <v>1.1561435497841123E-6</v>
      </c>
      <c r="C28">
        <v>1.4366412239843284E-6</v>
      </c>
      <c r="D28">
        <v>3.2082660373733168E-9</v>
      </c>
      <c r="E28">
        <v>7.1161834317669217E-8</v>
      </c>
      <c r="F28">
        <v>8.8426174954396448E-8</v>
      </c>
      <c r="G28">
        <v>7.1161653195989644E-8</v>
      </c>
      <c r="H28">
        <v>-2.4092716002437412E-4</v>
      </c>
      <c r="I28">
        <v>-2.8992205823369783E-4</v>
      </c>
      <c r="J28">
        <v>-2.4092716003304269E-4</v>
      </c>
      <c r="L28" t="s">
        <v>51</v>
      </c>
      <c r="M28">
        <v>4.6550918432342419E-5</v>
      </c>
      <c r="N28">
        <v>5.235659481173704E-5</v>
      </c>
      <c r="O28">
        <v>4.655091834759209E-5</v>
      </c>
      <c r="P28">
        <v>-7.9806997172823671E-4</v>
      </c>
      <c r="Q28">
        <v>-1.1664953673281625E-3</v>
      </c>
      <c r="R28">
        <v>-7.980699716851155E-4</v>
      </c>
      <c r="S28">
        <v>-3.6605982487803671E-3</v>
      </c>
      <c r="T28">
        <v>-5.935101477245807E-3</v>
      </c>
      <c r="U28">
        <v>-3.6605982488893923E-3</v>
      </c>
    </row>
    <row r="29" spans="1:21" x14ac:dyDescent="0.35">
      <c r="A29" t="s">
        <v>34</v>
      </c>
      <c r="B29">
        <v>5.0381240641560092E-6</v>
      </c>
      <c r="C29">
        <v>5.8464108282083163E-6</v>
      </c>
      <c r="D29">
        <v>3.0082615454346215E-8</v>
      </c>
      <c r="E29">
        <v>3.1010028848922377E-7</v>
      </c>
      <c r="F29">
        <v>3.5985103122564986E-7</v>
      </c>
      <c r="G29">
        <v>3.1010048707707711E-7</v>
      </c>
      <c r="H29">
        <v>-4.6569295801457026E-4</v>
      </c>
      <c r="I29">
        <v>-5.2283597259988185E-4</v>
      </c>
      <c r="J29">
        <v>-4.656929579534559E-4</v>
      </c>
      <c r="L29" t="s">
        <v>34</v>
      </c>
      <c r="M29">
        <v>9.3026086547228883E-5</v>
      </c>
      <c r="N29">
        <v>9.7708371204839538E-5</v>
      </c>
      <c r="O29">
        <v>9.3026086807608899E-5</v>
      </c>
      <c r="P29">
        <v>-4.3940042085183944E-3</v>
      </c>
      <c r="Q29">
        <v>-5.9665825694833656E-3</v>
      </c>
      <c r="R29">
        <v>-4.3940042080606746E-3</v>
      </c>
      <c r="S29">
        <v>-1.1342720517405196E-2</v>
      </c>
      <c r="T29">
        <v>-1.7161910340588327E-2</v>
      </c>
      <c r="U29">
        <v>-1.1342720516890071E-2</v>
      </c>
    </row>
    <row r="30" spans="1:21" x14ac:dyDescent="0.35">
      <c r="A30" t="s">
        <v>35</v>
      </c>
      <c r="B30">
        <v>2.6930947394690728E-2</v>
      </c>
      <c r="C30">
        <v>3.1226348340766829E-2</v>
      </c>
      <c r="D30">
        <v>3.0625728593709836E-8</v>
      </c>
      <c r="E30">
        <v>1.6576209912051952E-3</v>
      </c>
      <c r="F30">
        <v>1.922006297531857E-3</v>
      </c>
      <c r="G30">
        <v>1.6576209914684371E-3</v>
      </c>
      <c r="H30">
        <v>4.2393153717939845E-5</v>
      </c>
      <c r="I30">
        <v>4.262755616841957E-5</v>
      </c>
      <c r="J30">
        <v>4.2393154221888927E-5</v>
      </c>
      <c r="L30" t="s">
        <v>35</v>
      </c>
      <c r="M30">
        <v>1.0257092420054323E-3</v>
      </c>
      <c r="N30">
        <v>1.0764662069643182E-3</v>
      </c>
      <c r="O30">
        <v>1.025709242415345E-3</v>
      </c>
      <c r="P30">
        <v>-2.8751030048277636E-3</v>
      </c>
      <c r="Q30">
        <v>-3.758533490643205E-3</v>
      </c>
      <c r="R30">
        <v>-2.8751030045748439E-3</v>
      </c>
      <c r="S30">
        <v>-2.2149858955788609E-2</v>
      </c>
      <c r="T30">
        <v>-3.3137953516274923E-2</v>
      </c>
      <c r="U30">
        <v>-2.2149858955729858E-2</v>
      </c>
    </row>
    <row r="31" spans="1:21" x14ac:dyDescent="0.35">
      <c r="A31" t="s">
        <v>52</v>
      </c>
      <c r="B31">
        <v>1.4492340692450645E-3</v>
      </c>
      <c r="C31">
        <v>1.601149822509755E-3</v>
      </c>
      <c r="D31">
        <v>1.3644371617370188E-8</v>
      </c>
      <c r="E31">
        <v>8.9201496229893861E-5</v>
      </c>
      <c r="F31">
        <v>9.8552030563032778E-5</v>
      </c>
      <c r="G31">
        <v>8.9201496705812062E-5</v>
      </c>
      <c r="H31">
        <v>9.753961150501346E-3</v>
      </c>
      <c r="I31">
        <v>9.831854125425853E-3</v>
      </c>
      <c r="J31">
        <v>9.7539611507750524E-3</v>
      </c>
      <c r="L31" t="s">
        <v>52</v>
      </c>
      <c r="M31">
        <v>0.93659637486226033</v>
      </c>
      <c r="N31">
        <v>0.93659637486251601</v>
      </c>
      <c r="O31">
        <v>0.93659637486269132</v>
      </c>
      <c r="P31">
        <v>-5.1411839709637489E-2</v>
      </c>
      <c r="Q31">
        <v>-6.6277533859033247E-2</v>
      </c>
      <c r="R31">
        <v>-5.1411839709033548E-2</v>
      </c>
      <c r="S31">
        <v>-0.32394538313599808</v>
      </c>
      <c r="T31">
        <v>-0.4670252011513194</v>
      </c>
      <c r="U31">
        <v>-0.3239453831355949</v>
      </c>
    </row>
    <row r="32" spans="1:21" x14ac:dyDescent="0.35">
      <c r="A32" t="s">
        <v>36</v>
      </c>
      <c r="B32">
        <v>2.6960851030431068E-2</v>
      </c>
      <c r="C32">
        <v>3.1261460602384612E-2</v>
      </c>
      <c r="D32">
        <v>3.0641595737838275E-8</v>
      </c>
      <c r="E32">
        <v>1.6594615833728649E-3</v>
      </c>
      <c r="F32">
        <v>1.9241674848455657E-3</v>
      </c>
      <c r="G32">
        <v>1.6594615836803407E-3</v>
      </c>
      <c r="H32">
        <v>4.274576266724959E-5</v>
      </c>
      <c r="I32">
        <v>4.3035029453847514E-5</v>
      </c>
      <c r="J32">
        <v>4.2745762723111203E-5</v>
      </c>
      <c r="L32" t="s">
        <v>36</v>
      </c>
      <c r="M32">
        <v>1.026354686457928E-3</v>
      </c>
      <c r="N32">
        <v>1.0771587208813704E-3</v>
      </c>
      <c r="O32">
        <v>1.0263546868821227E-3</v>
      </c>
      <c r="P32">
        <v>-2.8731016182891784E-3</v>
      </c>
      <c r="Q32">
        <v>-3.7568966837149141E-3</v>
      </c>
      <c r="R32">
        <v>-2.8731016179678491E-3</v>
      </c>
      <c r="S32">
        <v>-2.2161514193951234E-2</v>
      </c>
      <c r="T32">
        <v>-3.3156182146202209E-2</v>
      </c>
      <c r="U32">
        <v>-2.2161514193473439E-2</v>
      </c>
    </row>
    <row r="33" spans="1:21" x14ac:dyDescent="0.35">
      <c r="A33" t="s">
        <v>37</v>
      </c>
      <c r="B33">
        <v>3.5506458612929678E-3</v>
      </c>
      <c r="C33">
        <v>3.8045611845240229E-3</v>
      </c>
      <c r="D33">
        <v>1.620074991762244E-8</v>
      </c>
      <c r="E33">
        <v>2.1854504460496117E-4</v>
      </c>
      <c r="F33">
        <v>2.3417373268445337E-4</v>
      </c>
      <c r="G33">
        <v>2.1854504484972227E-4</v>
      </c>
      <c r="H33">
        <v>1.4639097592572006E-2</v>
      </c>
      <c r="I33">
        <v>1.4338801360997137E-2</v>
      </c>
      <c r="J33">
        <v>1.4639097593063425E-2</v>
      </c>
      <c r="L33" t="s">
        <v>37</v>
      </c>
      <c r="M33">
        <v>3.2918431215434078E-2</v>
      </c>
      <c r="N33">
        <v>3.1925882289975061E-2</v>
      </c>
      <c r="O33">
        <v>3.2918431214911711E-2</v>
      </c>
      <c r="P33">
        <v>-5.6730358119384469E-2</v>
      </c>
      <c r="Q33">
        <v>-7.0869033254709432E-2</v>
      </c>
      <c r="R33">
        <v>-5.6730358119681183E-2</v>
      </c>
      <c r="S33">
        <v>-0.33145988563641926</v>
      </c>
      <c r="T33">
        <v>-0.46344002589654881</v>
      </c>
      <c r="U33">
        <v>-0.33145988563628953</v>
      </c>
    </row>
    <row r="34" spans="1:21" x14ac:dyDescent="0.35">
      <c r="A34" t="s">
        <v>38</v>
      </c>
      <c r="B34">
        <v>7.068882476433606E-4</v>
      </c>
      <c r="C34">
        <v>7.8344557176071388E-4</v>
      </c>
      <c r="D34">
        <v>1.2404983108372258E-8</v>
      </c>
      <c r="E34">
        <v>4.3509527343097148E-5</v>
      </c>
      <c r="F34">
        <v>4.822169085503614E-5</v>
      </c>
      <c r="G34">
        <v>4.3509527926644084E-5</v>
      </c>
      <c r="H34">
        <v>6.4270592770407876E-3</v>
      </c>
      <c r="I34">
        <v>6.4772659369943947E-3</v>
      </c>
      <c r="J34">
        <v>6.4270592771761802E-3</v>
      </c>
      <c r="L34" t="s">
        <v>38</v>
      </c>
      <c r="M34">
        <v>9.9597866021077126E-3</v>
      </c>
      <c r="N34">
        <v>9.9911312872126134E-3</v>
      </c>
      <c r="O34">
        <v>9.9597866024481348E-3</v>
      </c>
      <c r="P34">
        <v>-5.0789984605705829E-2</v>
      </c>
      <c r="Q34">
        <v>-6.577986240551259E-2</v>
      </c>
      <c r="R34">
        <v>-5.0789984605455404E-2</v>
      </c>
      <c r="S34">
        <v>-0.32058651566969371</v>
      </c>
      <c r="T34">
        <v>-0.46368731930032531</v>
      </c>
      <c r="U34">
        <v>-0.32058651566923879</v>
      </c>
    </row>
    <row r="35" spans="1:21" x14ac:dyDescent="0.35">
      <c r="A35" t="s">
        <v>39</v>
      </c>
      <c r="B35">
        <v>7.0617773178048788E-4</v>
      </c>
      <c r="C35">
        <v>7.6888932810454519E-4</v>
      </c>
      <c r="D35">
        <v>1.2717337352496934E-8</v>
      </c>
      <c r="E35">
        <v>4.3465794965627165E-5</v>
      </c>
      <c r="F35">
        <v>4.7325742717057979E-5</v>
      </c>
      <c r="G35">
        <v>4.3465794853493427E-5</v>
      </c>
      <c r="H35">
        <v>0.1169461776038757</v>
      </c>
      <c r="I35">
        <v>0.11688026950511166</v>
      </c>
      <c r="J35">
        <v>0.11694617760357462</v>
      </c>
      <c r="L35" t="s">
        <v>39</v>
      </c>
      <c r="M35">
        <v>1.1453579689457854E-2</v>
      </c>
      <c r="N35">
        <v>1.1287496272965918E-2</v>
      </c>
      <c r="O35">
        <v>1.1453579689176253E-2</v>
      </c>
      <c r="P35">
        <v>-4.9651157761573805E-2</v>
      </c>
      <c r="Q35">
        <v>-6.1682137057840924E-2</v>
      </c>
      <c r="R35">
        <v>-4.9651157761552718E-2</v>
      </c>
      <c r="S35">
        <v>-0.33398542162354106</v>
      </c>
      <c r="T35">
        <v>-0.47389706221359301</v>
      </c>
      <c r="U35">
        <v>-0.33398542162353967</v>
      </c>
    </row>
    <row r="37" spans="1:21" x14ac:dyDescent="0.35">
      <c r="A37" t="s">
        <v>66</v>
      </c>
      <c r="B37" t="s">
        <v>53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21" x14ac:dyDescent="0.35">
      <c r="A38" s="3" t="s">
        <v>108</v>
      </c>
      <c r="B38">
        <f>31613826.3222656/1000000</f>
        <v>31.613826322265599</v>
      </c>
      <c r="C38">
        <f>1945855.87426758/1000000</f>
        <v>1.94585587426758</v>
      </c>
      <c r="D38">
        <f>76766928.7868652/1000000</f>
        <v>76.766928786865208</v>
      </c>
      <c r="E38">
        <f>32499358.661377/1000000</f>
        <v>32.499358661377002</v>
      </c>
      <c r="F38">
        <f>-349277762.579346/1000000</f>
        <v>-349.27776257934602</v>
      </c>
      <c r="G38">
        <f>-2504261666.96802/1000000</f>
        <v>-2504.2616669680201</v>
      </c>
    </row>
    <row r="39" spans="1:21" x14ac:dyDescent="0.35">
      <c r="A39" s="3" t="s">
        <v>105</v>
      </c>
      <c r="B39">
        <v>-3.896388565449227</v>
      </c>
      <c r="C39">
        <v>8.8508456198968993E-2</v>
      </c>
      <c r="D39">
        <v>-4.9914806811582135</v>
      </c>
      <c r="E39">
        <v>3.3322156660924875</v>
      </c>
      <c r="F39">
        <v>-86.214016440414568</v>
      </c>
      <c r="G39">
        <v>-186.81609372979057</v>
      </c>
    </row>
    <row r="40" spans="1:21" x14ac:dyDescent="0.35">
      <c r="A40" s="3" t="s">
        <v>106</v>
      </c>
      <c r="B40">
        <v>8.1048312488094226E-3</v>
      </c>
      <c r="C40">
        <v>4.0467814529659599E-2</v>
      </c>
      <c r="D40">
        <v>-36.977905107604684</v>
      </c>
      <c r="E40">
        <v>12.764197425856082</v>
      </c>
      <c r="F40">
        <v>-456.07389241527733</v>
      </c>
      <c r="G40">
        <v>-1231.1915124100924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E345A835B3C347B8E76121CECECF30" ma:contentTypeVersion="14" ma:contentTypeDescription="Create a new document." ma:contentTypeScope="" ma:versionID="c13c31e6c9e9b915087bccc4f501d69a">
  <xsd:schema xmlns:xsd="http://www.w3.org/2001/XMLSchema" xmlns:xs="http://www.w3.org/2001/XMLSchema" xmlns:p="http://schemas.microsoft.com/office/2006/metadata/properties" xmlns:ns3="7d0c00e3-78f5-4dcb-9198-70f098800374" xmlns:ns4="064c914c-6cd2-4602-9ab2-7803e498e334" targetNamespace="http://schemas.microsoft.com/office/2006/metadata/properties" ma:root="true" ma:fieldsID="c736312ac3501a6c8d074df421671a2f" ns3:_="" ns4:_="">
    <xsd:import namespace="7d0c00e3-78f5-4dcb-9198-70f098800374"/>
    <xsd:import namespace="064c914c-6cd2-4602-9ab2-7803e498e33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c00e3-78f5-4dcb-9198-70f09880037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c914c-6cd2-4602-9ab2-7803e498e33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0c00e3-78f5-4dcb-9198-70f098800374" xsi:nil="true"/>
  </documentManagement>
</p:properties>
</file>

<file path=customXml/itemProps1.xml><?xml version="1.0" encoding="utf-8"?>
<ds:datastoreItem xmlns:ds="http://schemas.openxmlformats.org/officeDocument/2006/customXml" ds:itemID="{7EA71D0B-24F1-4CF3-8DC7-831EE4597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0c00e3-78f5-4dcb-9198-70f098800374"/>
    <ds:schemaRef ds:uri="064c914c-6cd2-4602-9ab2-7803e498e3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4E1E83-2F6C-4570-90C1-F4CFA8E114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811272-172E-42B1-8A1C-6624F5B1FD87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7d0c00e3-78f5-4dcb-9198-70f098800374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64c914c-6cd2-4602-9ab2-7803e498e3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Chile_employment</vt:lpstr>
      <vt:lpstr>Colombia_employment </vt:lpstr>
      <vt:lpstr>Chile_employment_analysis</vt:lpstr>
      <vt:lpstr>Chile_GHG</vt:lpstr>
      <vt:lpstr>Chile_value_added</vt:lpstr>
      <vt:lpstr>Narrowing_the_loop_CH</vt:lpstr>
      <vt:lpstr>Closing_the_loop_CH</vt:lpstr>
      <vt:lpstr>CO_GHG</vt:lpstr>
      <vt:lpstr>CO_emp</vt:lpstr>
      <vt:lpstr>CO_emp_aggregated</vt:lpstr>
      <vt:lpstr>CO_value_added</vt:lpstr>
      <vt:lpstr>CO_narrowing_loop</vt:lpstr>
      <vt:lpstr>CO_slowing_loop</vt:lpstr>
      <vt:lpstr>CO_Closing_loop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J.E. (Jaqueline)</dc:creator>
  <cp:lastModifiedBy>Herrmann, J.E. (Jaqueline)</cp:lastModifiedBy>
  <dcterms:created xsi:type="dcterms:W3CDTF">2025-07-18T15:17:44Z</dcterms:created>
  <dcterms:modified xsi:type="dcterms:W3CDTF">2025-07-21T09:32:19Z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0x0101001BE345A835B3C347B8E76121CECECF30</vt:lpwstr>
  </property>
</Properties>
</file>