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publishItems="1"/>
  <mc:AlternateContent xmlns:mc="http://schemas.openxmlformats.org/markup-compatibility/2006">
    <mc:Choice Requires="x15">
      <x15ac:absPath xmlns:x15ac="http://schemas.microsoft.com/office/spreadsheetml/2010/11/ac" url="C:\Users\jkvoo\OneDrive\Desktop\Portfolio Projects\"/>
    </mc:Choice>
  </mc:AlternateContent>
  <xr:revisionPtr revIDLastSave="0" documentId="13_ncr:1_{1DC15A23-92E5-4D75-B52B-22A874AAF8C3}" xr6:coauthVersionLast="47" xr6:coauthVersionMax="47" xr10:uidLastSave="{00000000-0000-0000-0000-000000000000}"/>
  <bookViews>
    <workbookView xWindow="-108" yWindow="-108" windowWidth="23256" windowHeight="12456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Prep'!$D$3:$D$13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2" l="1"/>
  <c r="T2" i="2" s="1"/>
  <c r="A6" i="3" a="1"/>
  <c r="A6" i="3" s="1"/>
  <c r="B4" i="2" s="1"/>
  <c r="S6" i="2" s="1"/>
  <c r="I11" i="2"/>
  <c r="I4" i="2"/>
  <c r="I5" i="2"/>
  <c r="I13" i="2"/>
  <c r="I10" i="2"/>
  <c r="I8" i="2"/>
  <c r="I6" i="2"/>
  <c r="I9" i="2"/>
  <c r="I12" i="2"/>
  <c r="I7" i="2"/>
  <c r="E9" i="2"/>
  <c r="E7" i="2"/>
  <c r="E12" i="2"/>
  <c r="E13" i="2"/>
  <c r="E4" i="2"/>
  <c r="E10" i="2"/>
  <c r="E8" i="2"/>
  <c r="E5" i="2"/>
  <c r="E6" i="2"/>
  <c r="E11" i="2"/>
  <c r="F5" i="2" l="1"/>
  <c r="F12" i="2"/>
  <c r="F10" i="2"/>
  <c r="F4" i="2"/>
  <c r="F13" i="2"/>
  <c r="F11" i="2"/>
  <c r="F9" i="2"/>
  <c r="F8" i="2"/>
  <c r="F7" i="2"/>
  <c r="F6" i="2"/>
  <c r="P16" i="2"/>
  <c r="R16" i="2" s="1"/>
  <c r="L7" i="2"/>
  <c r="P6" i="2"/>
  <c r="R6" i="2" s="1"/>
  <c r="T6" i="2" s="1"/>
  <c r="L6" i="2"/>
  <c r="P5" i="2"/>
  <c r="R5" i="2" s="1"/>
  <c r="S17" i="2"/>
  <c r="P28" i="2"/>
  <c r="R28" i="2" s="1"/>
  <c r="S42" i="2"/>
  <c r="S41" i="2"/>
  <c r="P30" i="2"/>
  <c r="R30" i="2" s="1"/>
  <c r="S5" i="2"/>
  <c r="P18" i="2"/>
  <c r="R18" i="2" s="1"/>
  <c r="P17" i="2"/>
  <c r="R17" i="2" s="1"/>
  <c r="L5" i="2"/>
  <c r="P42" i="2"/>
  <c r="R42" i="2" s="1"/>
  <c r="P41" i="2"/>
  <c r="R41" i="2" s="1"/>
  <c r="S30" i="2"/>
  <c r="P29" i="2"/>
  <c r="R29" i="2" s="1"/>
  <c r="P40" i="2"/>
  <c r="R40" i="2" s="1"/>
  <c r="S29" i="2"/>
  <c r="P49" i="2"/>
  <c r="R49" i="2" s="1"/>
  <c r="P37" i="2"/>
  <c r="R37" i="2" s="1"/>
  <c r="P25" i="2"/>
  <c r="R25" i="2" s="1"/>
  <c r="P13" i="2"/>
  <c r="R13" i="2" s="1"/>
  <c r="S49" i="2"/>
  <c r="S37" i="2"/>
  <c r="S25" i="2"/>
  <c r="S13" i="2"/>
  <c r="S16" i="2"/>
  <c r="P3" i="2"/>
  <c r="R3" i="2" s="1"/>
  <c r="S27" i="2"/>
  <c r="P50" i="2"/>
  <c r="R50" i="2" s="1"/>
  <c r="S50" i="2"/>
  <c r="H17" i="2"/>
  <c r="I17" i="2" s="1"/>
  <c r="P48" i="2"/>
  <c r="R48" i="2" s="1"/>
  <c r="P36" i="2"/>
  <c r="R36" i="2" s="1"/>
  <c r="P24" i="2"/>
  <c r="R24" i="2" s="1"/>
  <c r="P12" i="2"/>
  <c r="R12" i="2" s="1"/>
  <c r="S48" i="2"/>
  <c r="S36" i="2"/>
  <c r="S24" i="2"/>
  <c r="S12" i="2"/>
  <c r="S4" i="2"/>
  <c r="P27" i="2"/>
  <c r="R27" i="2" s="1"/>
  <c r="S39" i="2"/>
  <c r="P14" i="2"/>
  <c r="R14" i="2" s="1"/>
  <c r="S14" i="2"/>
  <c r="M4" i="2"/>
  <c r="P47" i="2"/>
  <c r="R47" i="2" s="1"/>
  <c r="P35" i="2"/>
  <c r="R35" i="2" s="1"/>
  <c r="P23" i="2"/>
  <c r="R23" i="2" s="1"/>
  <c r="P11" i="2"/>
  <c r="R11" i="2" s="1"/>
  <c r="S47" i="2"/>
  <c r="S35" i="2"/>
  <c r="S23" i="2"/>
  <c r="S11" i="2"/>
  <c r="S28" i="2"/>
  <c r="S3" i="2"/>
  <c r="P38" i="2"/>
  <c r="R38" i="2" s="1"/>
  <c r="S26" i="2"/>
  <c r="M7" i="2"/>
  <c r="P46" i="2"/>
  <c r="R46" i="2" s="1"/>
  <c r="P34" i="2"/>
  <c r="R34" i="2" s="1"/>
  <c r="P22" i="2"/>
  <c r="R22" i="2" s="1"/>
  <c r="P10" i="2"/>
  <c r="R10" i="2" s="1"/>
  <c r="S46" i="2"/>
  <c r="S34" i="2"/>
  <c r="S22" i="2"/>
  <c r="S10" i="2"/>
  <c r="S40" i="2"/>
  <c r="S15" i="2"/>
  <c r="P26" i="2"/>
  <c r="R26" i="2" s="1"/>
  <c r="S38" i="2"/>
  <c r="M6" i="2"/>
  <c r="P45" i="2"/>
  <c r="R45" i="2" s="1"/>
  <c r="P33" i="2"/>
  <c r="R33" i="2" s="1"/>
  <c r="P21" i="2"/>
  <c r="R21" i="2" s="1"/>
  <c r="P9" i="2"/>
  <c r="R9" i="2" s="1"/>
  <c r="S45" i="2"/>
  <c r="S33" i="2"/>
  <c r="S21" i="2"/>
  <c r="S9" i="2"/>
  <c r="P4" i="2"/>
  <c r="R4" i="2" s="1"/>
  <c r="P39" i="2"/>
  <c r="R39" i="2" s="1"/>
  <c r="P15" i="2"/>
  <c r="R15" i="2" s="1"/>
  <c r="M5" i="2"/>
  <c r="P44" i="2"/>
  <c r="R44" i="2" s="1"/>
  <c r="P32" i="2"/>
  <c r="R32" i="2" s="1"/>
  <c r="P20" i="2"/>
  <c r="R20" i="2" s="1"/>
  <c r="P8" i="2"/>
  <c r="R8" i="2" s="1"/>
  <c r="S44" i="2"/>
  <c r="S32" i="2"/>
  <c r="S20" i="2"/>
  <c r="S8" i="2"/>
  <c r="L4" i="2"/>
  <c r="P43" i="2"/>
  <c r="R43" i="2" s="1"/>
  <c r="P31" i="2"/>
  <c r="R31" i="2" s="1"/>
  <c r="P19" i="2"/>
  <c r="R19" i="2" s="1"/>
  <c r="P7" i="2"/>
  <c r="R7" i="2" s="1"/>
  <c r="S43" i="2"/>
  <c r="S31" i="2"/>
  <c r="S19" i="2"/>
  <c r="S7" i="2"/>
  <c r="S18" i="2"/>
  <c r="T41" i="2" l="1"/>
  <c r="T26" i="2"/>
  <c r="T28" i="2"/>
  <c r="T17" i="2"/>
  <c r="T16" i="2"/>
  <c r="T29" i="2"/>
  <c r="T22" i="2"/>
  <c r="T11" i="2"/>
  <c r="T42" i="2"/>
  <c r="T49" i="2"/>
  <c r="I18" i="2"/>
  <c r="I21" i="2" s="1"/>
  <c r="T20" i="2"/>
  <c r="T21" i="2"/>
  <c r="T10" i="2"/>
  <c r="T32" i="2"/>
  <c r="T33" i="2"/>
  <c r="T12" i="2"/>
  <c r="T9" i="2"/>
  <c r="T3" i="2"/>
  <c r="T18" i="2"/>
  <c r="T13" i="2"/>
  <c r="T5" i="2"/>
  <c r="T8" i="2"/>
  <c r="T44" i="2"/>
  <c r="T45" i="2"/>
  <c r="T34" i="2"/>
  <c r="T23" i="2"/>
  <c r="T46" i="2"/>
  <c r="T35" i="2"/>
  <c r="T36" i="2"/>
  <c r="T25" i="2"/>
  <c r="T48" i="2"/>
  <c r="T39" i="2"/>
  <c r="T4" i="2"/>
  <c r="T27" i="2"/>
  <c r="T50" i="2"/>
  <c r="T7" i="2"/>
  <c r="T43" i="2"/>
  <c r="T38" i="2"/>
  <c r="T14" i="2"/>
  <c r="T37" i="2"/>
  <c r="T30" i="2"/>
  <c r="T40" i="2"/>
  <c r="T19" i="2"/>
  <c r="T31" i="2"/>
  <c r="T15" i="2"/>
  <c r="T47" i="2"/>
  <c r="T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<sst xmlns="http://schemas.openxmlformats.org/spreadsheetml/2006/main" count="3948" uniqueCount="80">
  <si>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</si>
  <si>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</si>
  <si>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</si>
  <si>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</si>
  <si>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</si>
  <si>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</si>
  <si>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</si>
  <si>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</si>
  <si>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</si>
  <si>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</si>
  <si>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</si>
  <si>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</si>
  <si>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</si>
  <si>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</si>
  <si>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</si>
  <si>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</si>
  <si>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</si>
  <si>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</si>
  <si>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</si>
  <si>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</si>
  <si>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</si>
  <si>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</si>
  <si>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</si>
  <si>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</si>
  <si>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</si>
  <si>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</si>
  <si>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</si>
  <si>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</si>
  <si>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</si>
  <si>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</si>
  <si>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</si>
  <si>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</si>
  <si>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</si>
  <si>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</si>
  <si>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</si>
  <si>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</si>
  <si>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</si>
  <si>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</si>
  <si>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</si>
  <si>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</si>
  <si>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</si>
  <si>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</si>
  <si>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</si>
  <si>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</si>
  <si>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</si>
  <si>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</si>
  <si>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</si>
  <si>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</si>
  <si>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</si>
  <si>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</si>
  <si>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</si>
  <si>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</si>
  <si>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</si>
  <si>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</si>
  <si>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</si>
  <si>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</si>
  <si>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</si>
  <si>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</si>
  <si>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</si>
  <si>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</si>
  <si>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</si>
  <si>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</si>
  <si>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</si>
  <si>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</si>
  <si>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Current Year:</t>
  </si>
  <si>
    <t>DATE FILTER</t>
  </si>
  <si>
    <t>INDUSTRY FILTER</t>
  </si>
  <si>
    <t>Selection</t>
  </si>
  <si>
    <t>AVG WAGE BY INDUSTRY</t>
  </si>
  <si>
    <t>EMPLOYEES BY INDUSTRY</t>
  </si>
  <si>
    <t>EMPLOYEES BY INDUSTRY (Clean)</t>
  </si>
  <si>
    <t>Other</t>
  </si>
  <si>
    <t>Avg Wage</t>
  </si>
  <si>
    <t>WAGE &amp; EMPLOYEE TRENDS</t>
  </si>
  <si>
    <t>Population</t>
  </si>
  <si>
    <t>Employees per 1000 Capita</t>
  </si>
  <si>
    <t>Avg Wages per State</t>
  </si>
  <si>
    <t>MAP FILTER</t>
  </si>
  <si>
    <t>Metric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</si>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</sst>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  <numFmt numFmtId="167" formatCode="#,##0;&quot;$&quot;#,##0"/>
    <numFmt numFmtId="168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6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165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0" fontId="1" fillId="2" borderId="0" xfId="0" applyFont="1" applyFill="1" applyAlignment="1">
      <alignment horizontal="right"/>
    </xf>
    <xf numFmtId="37" fontId="0" fillId="0" borderId="0" xfId="0" applyNumberFormat="1"/>
    <xf numFmtId="167" fontId="0" fillId="0" borderId="0" xfId="0" applyNumberFormat="1"/>
    <xf numFmtId="0" fontId="4" fillId="5" borderId="0" xfId="0" applyFont="1" applyFill="1"/>
    <xf numFmtId="9" fontId="0" fillId="0" borderId="0" xfId="3" applyFont="1"/>
    <xf numFmtId="2" fontId="0" fillId="0" borderId="0" xfId="0" applyNumberFormat="1"/>
    <xf numFmtId="168" fontId="0" fillId="0" borderId="0" xfId="0" applyNumberFormat="1" applyProtection="1"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70C0"/>
      <color rgb="FF269999"/>
      <color rgb="FFEE0000"/>
      <color rgb="FFB2DBD5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Wage &amp; Employee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Prep'!$M$3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'Data Prep'!$K$4:$K$7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Prep'!$M$4:$M$7</c:f>
              <c:numCache>
                <c:formatCode>_(* #,##0_);_(* \(#,##0\);_(* "-"??_);_(@_)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6-42D7-ABDF-D3F887CA1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402271"/>
        <c:axId val="1345403711"/>
      </c:barChart>
      <c:lineChart>
        <c:grouping val="standard"/>
        <c:varyColors val="0"/>
        <c:ser>
          <c:idx val="1"/>
          <c:order val="0"/>
          <c:tx>
            <c:strRef>
              <c:f>'Data Prep'!$L$3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Prep'!$K$4:$K$7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Prep'!$L$4:$L$7</c:f>
              <c:numCache>
                <c:formatCode>_("$"* #,##0_);_("$"* \(#,##0\);_("$"* "-"??_);_(@_)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6-42D7-ABDF-D3F887CA1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701455"/>
        <c:axId val="1339717295"/>
      </c:lineChart>
      <c:catAx>
        <c:axId val="13454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03711"/>
        <c:crossesAt val="0"/>
        <c:auto val="1"/>
        <c:lblAlgn val="ctr"/>
        <c:lblOffset val="100"/>
        <c:noMultiLvlLbl val="0"/>
      </c:catAx>
      <c:valAx>
        <c:axId val="134540371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4905839895013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02271"/>
        <c:crosses val="autoZero"/>
        <c:crossBetween val="between"/>
      </c:valAx>
      <c:valAx>
        <c:axId val="133971729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701455"/>
        <c:crosses val="max"/>
        <c:crossBetween val="between"/>
      </c:valAx>
      <c:catAx>
        <c:axId val="1339701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9717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Prep'!$L$3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5875">
                <a:solidFill>
                  <a:srgbClr val="EE0000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Prep'!$K$4:$K$7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Prep'!$L$4:$L$7</c:f>
              <c:numCache>
                <c:formatCode>_("$"* #,##0_);_("$"* \(#,##0\);_("$"* "-"??_);_(@_)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9-450F-ACCE-7E319C190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5402271"/>
        <c:axId val="1345403711"/>
      </c:lineChart>
      <c:catAx>
        <c:axId val="13454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03711"/>
        <c:crossesAt val="0"/>
        <c:auto val="1"/>
        <c:lblAlgn val="ctr"/>
        <c:lblOffset val="100"/>
        <c:noMultiLvlLbl val="0"/>
      </c:catAx>
      <c:valAx>
        <c:axId val="134540371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Annual Wages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4905839895013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0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E-48D2-AA35-BECA25EF4C02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E-48D2-AA35-BECA25EF4C02}"/>
              </c:ext>
            </c:extLst>
          </c:dPt>
          <c:cat>
            <c:strRef>
              <c:f>'Data Prep'!$H$17:$H$18</c:f>
              <c:strCache>
                <c:ptCount val="2"/>
                <c:pt idx="0">
                  <c:v>Information</c:v>
                </c:pt>
                <c:pt idx="1">
                  <c:v>Other</c:v>
                </c:pt>
              </c:strCache>
            </c:strRef>
          </c:cat>
          <c:val>
            <c:numRef>
              <c:f>'Data Prep'!$I$17:$I$18</c:f>
              <c:numCache>
                <c:formatCode>_(* #,##0_);_(* \(#,##0\);_(* "-"??_);_(@_)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8E-48D2-AA35-BECA25EF4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Prep'!$E$3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Prep'!$D$4:$D$13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Prep'!$E$4:$E$13</c:f>
              <c:numCache>
                <c:formatCode>_("$"* #,##0_);_("$"* \(#,##0\);_("$"* "-"??_);_(@_)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B-4B74-93E5-8B0239ECC217}"/>
            </c:ext>
          </c:extLst>
        </c:ser>
        <c:ser>
          <c:idx val="1"/>
          <c:order val="1"/>
          <c:tx>
            <c:strRef>
              <c:f>'Data Prep'!$F$3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Prep'!$D$4:$D$13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Prep'!$F$4:$F$13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F-4795-800A-53CFB6ECD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100"/>
        <c:axId val="1268251535"/>
        <c:axId val="1268253935"/>
      </c:barChart>
      <c:catAx>
        <c:axId val="126825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253935"/>
        <c:crosses val="autoZero"/>
        <c:auto val="1"/>
        <c:lblAlgn val="ctr"/>
        <c:lblOffset val="100"/>
        <c:noMultiLvlLbl val="0"/>
      </c:catAx>
      <c:valAx>
        <c:axId val="12682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25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Prep'!$M$3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Prep'!$K$4:$K$7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Prep'!$M$4:$M$7</c:f>
              <c:numCache>
                <c:formatCode>_(* #,##0_);_(* \(#,##0\);_(* "-"??_);_(@_)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9-42B6-8C76-4D6ECB9FA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45402271"/>
        <c:axId val="1345403711"/>
      </c:barChart>
      <c:catAx>
        <c:axId val="13454022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45403711"/>
        <c:crossesAt val="0"/>
        <c:auto val="1"/>
        <c:lblAlgn val="ctr"/>
        <c:lblOffset val="100"/>
        <c:noMultiLvlLbl val="0"/>
      </c:catAx>
      <c:valAx>
        <c:axId val="1345403711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49058398950131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40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4B926C1-7E52-44FC-8C95-BDAFC73C5FB9}">
          <cx:tx>
            <cx:txData>
              <cx:f>_xlchart.v5.2</cx:f>
              <cx:v>Avg Wages per State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ES" attribution="Powered by Bing">
              <cx:geoCache provider="{E9337A44-BEBE-4D9F-B70C-5C5E7DAFC167}">
                <cx:binary>7H1pc9u40u5fSeXzpQcgFgKnzrxVQ2r1Iju2Y8fzhaXYDgkSXMH9178tS05sjpL41PGtW6q6msxM
ORKMJh709nQD+vd99697/bguP3SJTs2/7rs/P4ZVlf/rjz/MffiYrM1Rou7LzGTfqqP7LPkj+/ZN
3T/+8VCuW5UGf9gI0z/uw3VZPXYf/+ff8NuCx+w0u19XKks/1Y9lf/loal2ZX7y3960P64dEpRNl
qlLdV/jPj2cqTR9NVq0/fnhMK1X1133++OfHVx/7+OGP8S/7x8QfNMhW1Q8wlvIjQiWmRAr09MIf
P+gsDXZvW5IeYSkIIrb9POlqncDAN8nyJMn64aF8NAae5un/r4a+Eh3eWX38cJ/VabVZswCW78+P
n1NVPT58uKrW1aP5+EGZzNt+wMs28n++enrgP16v+v/8e/QXsASjv3kBzHi9fvfWP3D5S6+/rpN3
RIXYRw7n1OZIblEhr1ER/EhQRIiNbLl9vQbnDQLth+b7wBEwf50eJDAznZXq4R2BscURk4xhm8gR
IvYRFQ6hNujK0wsQ2+roVl3eIMl+RL4PHCEyO0xEVo/th+PH0jz2z+vzDjYMHWEikWQEb9ceTNVL
G+bQI+4IBnZ6pyz0ee4tNm+TaT88L8eOEFodH6TO/FWqIUvfUWcIPbIl+A+B6Xb9ndfwYIyPwNgx
yRl/wg9c0EvVeYNA+7H5PnAEzF9/HyQw3lqrb1mZqvfExjmyGeVc4p2jgbV/qToYyyOOHdvBdKc8
r7F5m0z74Xk5doSQ99dBInS7NiFEhFWWPq/SOxg354hiTJgjnP3aY6MjxjgViG6t30h73ibTfoRe
jh0hdHuYCP1VxuvUrCGQfK8AGqybkBA8E8y2+IjXGiQhMCASM8Z2ATZ7nnvrfN4i0X50fowcYfPX
5UFqz+dqHT6vzX+vN0QeEZs4DrfZ3qDgyes4wrZtzp9n3SLyOzn2o7EdNULi8/VBIuFlkGfeV+q+
rp6X5r8HhOIj5jDMCNkBMnI1DuQ8RECUYI805I3S7Ifl1eAROt5horN8WIfZO+JCj4iQyLGfPfzI
gGEM4TOTxEF0RAH8VpD9kOyGjcBYTg5UVSDFXD+8Ix5EHIE/YQyWe2u4RnqCETti1BGEj1JML/u9
KPsR+TFyBIp3fpCgbJKyxTrJIRorH99RU8gRF4xj+WzBRqyMs7Fw4HAgFf3ucl4mMm8Waz9Ko+Ej
qFaLg4Rq8qjX7fo9UQLHj5AAGMguIBsxNQ47olxwSjDEbZvXyN28RaL9AP0YOcJmMj1IbOaPWRm8
a7ZpH0GiYgsgnPeaNkGOKKXEoWgXK48s3BsE2o/M94EjYOaHmcWcqftQBev3zDIhi3GoIx2xS/NH
QYBgEJwhCSno7v1RzPwWifZD82PkCJuz5UEqzVJrlWbqHTNMCvQmBGcUQoKtwRpjI48wFZww8cPg
vXQ7b5FoPzY/Ro6wWR4m+bxMH9T6XalNebRRCAc8/u71OvmHOg0kNAJxuct56HM0sk013yDQT5B5
fpIxMIdRQPt1je8lNfPqk/9hbRMiAYaAOUMMrNVLVlNCiIAFAcJspzHASL/UmFHN8efy7AdnNPzV
IxxGQfMqq6vww2Qdv2+tmQIVxsGQOT+hMhE6sgmC6ICP9OSt8uzH4/XokcZcHWbeucza9fOmfQdu
xj5CDuXMoXQbmI0yG0lAkxDiGO3eH7n/30mzH5ftqBEey8MMyU7em1YWUE+mji0dZ2+oLAWwNmDE
wL5tPc/IhP1env2YPI8boXJydZDB2AmY7vo+fsdaM3GOmO0QG1LI1z4FImRbAFiU8i0gIxP2FlF+
Asn3hxiDcneQoKwem/V79mRsmH4ogFEGCcrTa4QMxhwITEaEI7ZpJRBqL7397+XZj8vzuBEqq5uD
ROU0q5V55+gYHUkBmb5gY3eCoWaGofYidoiNdOVNsuwH5cXQES6nh+lYrh83PX/m8R15TMKgewwa
x9BOH9CoXwayFkIJ9AX8hMd8k0j74XkxdATP9WFkLq+k3rRkrlX6jtBQBku/aYZ54dZfZi5cHtkY
QmiI1vZ6md+Ksx+W3bBXDwfPdpi05Xn5GLxrBwY5kkQAZUx2nn1EKOOnDgwBTRojx/J7Qfaj8Txu
BMf5YZb1N2WLu6yMn53uu2Qrkkibbvpfn14j9wIMP4d3oFKzU5JRtvIWifYj82PkCJvVoYZi7Yez
x07dv2f9ErJ8GxPoGNt286EROhjxI4wENGyKkb5sVvf30vwcmeexY2zODjIgO1uXvV6nD++nN5vK
8iZ5YSMD5vAjB2Ho0ZQ7fQHEXgbIb5FkPyo/Ro4wOTtM1uVsbcz6PqzNY1WZ50V6F4MGPZZQ94Ia
y9MLFOOl14fCMkdAZUIK8zzplj9+szw/g+fV44wxOsyA+TKEgyEfluZ9dQe6l7gtbMl2RWM5SjI3
tX8M8fSmj/npNdKht0q1H6jXo0c4XS4P075lafWuxRjqHIGKMCyhfrwvLMAIepkpnN3gZJRvnv1e
lP24fB84guTs+jAhUcZs/uS5erYz/71x25xlsqEh43t1cuR9BKDCIF6j9i6aG0VrZ28T6icAvRw8
BunqIEG6AELA9LpZv+tBACgyC8khDNgQNpsX2K9XLsg5EkSIDR29tW9g/17GCG+Vaj9Mr0ePcLo4
TD+02bdZXb6nJgHnzx3oI991+o95m02rueNAX+Czk9qjSb+TaD8+P55lhM3ZYTYIbiuC3rrMoFlj
/byT38HWAVWAIIy28X4tEhstg+4maD7fatEIobfLtR+n8fgRWlfeQVq81ePXcm3id8Rp04sOZ5o2
xwO21m7EgEKDANhBqL49n4pmz3tkG3e/RaL9CP0YOcJmdZhk260y91lq1Pv2onECbZkETj9vX69d
EQQMUICDU7hy/1HbN4m0H50XQ0fw3B5mkH2joIPzXQOFTQEUuAK0sWNPr3GgII44RAmCPrevj1Tn
LRLtB+fHyBE2N4cZIKyyEpps/i84ITgfQOC8xvd66Oi8rQP9glCSE5zvjN/ICb1drv04jceP0Fod
phO67TO4jCN49gP/faxAbTjnIbnNf3JwEPwPHOzEUNdGOzv4PPfWB71BoP34fB84Aub27jCjgyc1
evdeNTh2SzmBUA1c0dPrtROC+A6OEWyOte8iOchqX+ZDWyX4vVT7IXo9eoTT6jC50/NQvWOVAfJV
Codq4e6aXX/UyA0JYB0QHNQRP8Hnd9Lsx2U7aoTH+eIg9eY81nCO8F1vrQHHA1210Ee4jQwQfq0z
EgwaFH4Qeu7/HOnMWyT6CS7fn2WMzclBYnP92L3rGXUMtooICnnnFpkxMNBBBcVUCNt21wmNyJ3f
irMfld2wESTXXw4SkpvHMgGa+NnKv4P/p9Bzy2z4Z2S64CA0h7BAcqiRPr3GEfTvJdmPx/dHGCFy
c5hs9e2jqT78SAq23ve/xwWqpHDzFty3AVnO02sUPgOHw4E5gPr1D47nped/s1j7QRoNH0F1e/P/
Rnl+fnna98vlJutqPX26le7F/Wm/fvdpBeCyvNHQXSC1F8rtSi8f/vxoE2iEenEiZPNLXodgo8aT
F4Me16b686MFRTsBySzUJih2QN8c0LQWdtXmLSAZOII2X9uBM79wRQ74qnQTacKVeQxOj8BhK+iH
BwpJcAfII2B6n96CqERC1CExRI6bM/Ps+4WAF5nuoS3p+4Lsfv6Q1slFptLK/PkRZs+3n9qIyiic
NSYU0jg4bswkpGsI3r9fX0IWAh/G/wc3vGgQCrJlI6xYeXEasHNStvlq0K2AIPH7RYB75oKc7x9z
QU/mpk4j4b4ZAR7g5VyNQdZQCJwuHdLi1dD0eBXVRN70sAKnRTHI6a/n2/y+0bPRTcnHgU426DwQ
o2crLWI7uUAwX4LjwG1Rnvhu1A14VXWULNPK52RKOoGvW65sMGC/eljQ4PHkDDmcSgHowbVUo4ct
LGS6zJTpciir6iHRieGuxo047fHQXXb+IG98G/3ukfcsMYPVgv4+stlrm23zcokrU0VlK5xkWSa4
u4h1WD00aaIGV6qyuwhQ/x9PCKklQjAd7F44J7A5BfVywghZXW6bUi5Cy89OHJGLSR9WcpoIYv1N
/IZDQvirZcX/WFcHmhS4sKEEDosL53xfT9gbjIbA75pFnXVF7NbcN/b5MBSocUVL08Tra4VXQqd0
6fQxviwalt6kee60XsjjIXUDxziXVW/btVs2rG7cPA/NKe5k96W3xW92ARw7Gu8DuI9kc7QStiC0
utp0JG+aSBFESVUvmEMCem0lNvNPTKBRMQuyQkySIsDtMc7CXgeuqRi+Bh3sLy2py4WNQs6PlRFk
mfQ5WwfElNwNuYa9ZHw7O0kGgVedCpPwuEG2TqZp2eBVYiNYhyJmA57Utgki1yqV7ba9PYhZzjq8
skrHKqe1g7KT3Oq7S1zx7sJX0tfuUDYZ+yoakvcTXg5dMxVxYUcnJWHdBQcrwSdKNLFcRKixbiMd
Sv+yKO0StpwfFSR1HdNbQebaQ4jxI+zSTgUuVirqzioqG/qpS/v2NEWhVh5nUes2Emg+98kQlH0C
eto1pruw2qq7kHFRCq/zi/yujuz8bigRWfImrgqva5r8TiSkuUBQIks8WQxgvjoUyWmES7YWJeou
s1Jj200aP78jYdVdWoWFr1lVi4kaFFvDLYx2ukx72d3xrLJrj1OcGVhZ1l3WtIQnzWPauok2MKFM
lX9jR3FcTmrRsrWuYR3F0MC6lRRf1xJAG0Qhb9piYGtu8e5SBUZOC9IyMuszVQlPdlaYu6bxu8vt
Xg2jgNReSFRbn6m4Mw86yizlUgYPa/dNbuambfTgWWUfh8fS8VWyjAurSCoXrogQ9bSidngbNq28
ETnY00kV1043TXoK+6RJOV1nRuR3YZCD8heJPJV9KW9ynUSBS1MFO6OLc8ujQZedlKgH+EmedRd1
3eftpOE2LClod37XdVGSeEEWD8WsqUsASYaYLOswUrnb5ptnbanUrgiycvG0/rSrmEdqQadh7DgT
KazQeEUq0erpM5Xvp17SowjsxhAuLHjWT6FTNZM2kHJWFwY2cLhRD17Fbb4wJvL9E2walHuNaetJ
XHRCXhLk4JK4FeSDtVtpgaJVVXCTM1cksd1d5TxFZeD6Wec3Mx2h3vWJBQNSrTBatrhyms4NEisN
j42plDXvUR21kyKwev8yz1Om3TBjLHfTsK78U3uQ/R2XdvvQ9FbReG1kBnXR9pbd3hpY/nBu0rSZ
GztMW3dAceZaorG8DMXKtVjDYJ3NdU78cNqpPnT9VPYzSbRXhEW3bElBZ7mIyIqJrPaapl34su9O
qiDrrnlSZ16Y+wpgt/oVZTH3jBPiLwbZxSQPe+5WfYfPLR5Wl21YmMCt/Ib9XdFYUthfpiVeIFV3
0jhWs6AiCxK3RnamXZQNK1HWwUNhwGzyRDnHqQr5Kkep9N16oP0pTtsEAO8sk7lDFKh5mg/Vg1Rh
0U6MVQdqAptbHlO/6tKJpI2RLnYc/4akpkon2KKfqzCwPFUW6xQ70SrSiNFF0RIw2dghsOlK1MCW
6mNmHkIMP7hgl7tLcHOwl20/DdWCWz546aFU895U+R3DlbxJ+rCOXCcQCXNZ03SXQxf6N10IsUVO
cX7Xm7jTbhO36y4TwU3EOBjMzI6vIwtFt1E5gGLJnpGlj4yaK4eQpcglCl0p/XQCbjS75iyZDipK
JwYeI5hhkgh2zPSA5O1gcvx3UlrWsBxCWoslScqBtB7OTTcjJS7jY7g+hHwdgobxaZnGx1rm/mlr
5cFFaaJwGQh57YRhcaOrct0n3cb6K3xjEllPohrWqZMR2HmWY3Uss9z+u7b8uvV02KKzXLbOlc1F
7ExU0y4Zqa1mQtoCe6CXzgn1s1LMZGqn511td/VsoPZNEop8knWGDm6ThO2E9nbhuJamrHET4qer
1LHoV40JfD4Hj1V+ZqG0/a9StKp0iyL3s9kgMqVdO4hr6sUmtk4TrWpYusTP3aFiwZfeEdlC0VSc
OyFBkwgeae7gvIy93vbNXdYJiEXyiolT0irLi3EDsBZSllOlDQVjQXVQrkph+mVPIrGyul7eQNIc
JRNLc/OAdCRPmc/AvMV8gE1T1LBTTIDEJOiszVaqgzScBGGGV0BGgC0tuA02PZLwexobpOFVKE9N
C9B4Wkuwg0kdgUyO6FtX5RT+IoxT2IIdCeQp17lKJoEdg70vm3LRhw3YwYYFxswl4+JU5tryIpHB
zBE4k8QjjugucgLTc9YWeu704Mch5ldz4g90PfQRGPwnE+iEtV9OHSvYbP0W6fCialORunXe0tO2
rtHc0Wxo3LKyzENKYvAcmJSwI+yhYGtHg380ioGdTpjS5aQvMh1OdMUciBh6yGvmW7Fwyko9L8II
IgnfssB9OSVY+0KX5aLp6+6iaiD2TUQrp3jQaX9stzZPjVv3Ce3OMA9s4qFSZnetXeThuc0akFol
OTxr2wwwZVqq3rmkRa4NeAte0SxxdRgUsXZbgRrH8YKO8uM6NlHhqYL1V76VsTseYjCsfWlFp21e
dsqNdR0ZcBk4uG6dIevBbmp+SgciDNhFB1/pzELHeR1a36qykPOwbmXngswQ5SjItW7sroVtIXQJ
nryQFb4mZQHuKSi7NJ6VDo0HkERtVrTIAHHNenDrdS4YOMwSTNWVv0E0igjAVCew47QBGC1cQNZQ
2QMq0YSZ3FJTLZiPbrDVU0ZhnSC0vOJEWfVVwzvNc0+1YRCKSx1DNxS4qlwOJAfXWPRq1sfKCvDn
SEC0HMy7tmKugyHc0ChjU4WoH3u+TtSkarXvtry35wlcn966jh2i45iW4YokVeMpK+yn8G8x6aBX
9FhHQ34G8BeXmQDLEjeh9aWzpDq2qsB3GxOC6+lFsgigUOT2nWPNdN0yeI6CT1Lkhy5y5Antje8V
CfkUCDDppAzqGUYBnpQDTtyy64pl1lSBG1QaX6YUTIwLYUjpRk2pXBxDRFLxJP5mKcpmosn8hRyg
2OVWRZNNQANbD6zCt7Qsvlm6P5cdbZewryEwqAt0LqscnbOkbyYNSjxu+mTR1ayYQmzsX3W87mcR
ONFJVITttKP0nKKKnnV2nX4CtMEvp50+Bs+XzGkSW65jkcoTCZ8GUp/VMTUugaU6R30efM4tXt+V
mU1WWZNEmUcCBAFkV8y11OmENxckwZcQ+aVT22rRN8Z9dkxIQ5VyE1tGKHVTp6W+WFjR8MgKDoDQ
GlR4BmWENpwkNdIZBNpWk3sWeGDj9nWzsSAhAgsB/gqsYRVlJ3VhW0tO+iI/M7GGTZqEYG0UL2FH
Do0P2PudDs1FH7eR8hoIuye/TqM2Wcer1FgAEQFd+kAsYKAgxmn/0NiRBI+XL3L2FPQ3HbLdchP4
/nqef2Q/QmwOLQGXAWk/3CY/Sg+lH1Z1lFX5QqccjHHtOPi6MKWlXdrh7ITTTeryZA5/Pe8/Un+Y
F4o2DOrPUCyATPF1lggpuSZR1uWLLtJ8XVlJuUhMp7tZ64Rgv7Ik7S85D8EWF80myv317MDbjFdX
SOg25aDgIAQePXVvImBPMM8WLfMhARlEaV+LjdWNHAPWvgpy+C/KS0hLNpG3TQUY9ycRdhzZxRbL
LdFzn+V9qYJw9+UP33/8n+ssgT9PX0rw4y833x3x4ye4GWn7pRO//BRcbbWpB5vxhzbSfP9dIMxO
ug1L9uqHf1B2PyHltt9h8ZM338bYYcl+Sdj9uND2B8u3HbPj6zatwhQuCYdzeEDMwaWVAN6Or4Pv
qeAYOHNuA2O2uQkJdtWOryMcyk4Q+sORSWTDwdYNy7fj6wgBKg+aIaQArg7YIFv8R3yd2FA4L1QX
yivwhyDmYKhNgqSjrV2owqa5XdMl00J4NbOaVZlWzXzww+5YBwVbDFYWgfts2/6BZcY5ZTEtAhf0
tL3Mshq5NXixtXY0OosZlash9ck1jyLI0zlkTJPAUGcV6sZc9lGjrhPD9DwGM7ZMAo7/znJfTHXk
RMfC5tOqN8XXxkTRorMEOAIVtV3pmjof7lEeQ9DvB9z2/C62r0qj4mOZ6vTEd4ie1wTsclelZxmz
lSe1DxFeBMYAQ363TFUCcVZicTKxrcA5Too6166vu/MsF3qeayFPexM0EP7zzv7UWbVcOSpGZ7hX
6KwnYIDdJiPFDBr09BxndvAFSyVX2IovMDiUM9/G1wPqswnmfu2mBZWWi4qcfCM9ZGZt0nNP4Ca1
vTIpqwvZY+riyAG2kLLOuOUm6mUa5Q8tpG0Q7ZPYLRSEWWmdxZ8LGvHC7TSN5nnSRQtpqmrS0jaZ
IKfHXoXt+jYTyj+v6rD9VEEsci/7tv+SljU431j0C9JH5YqTqPsETe3KQ7atZoXP6hPU8eJrQupu
0qSBM8sb3UB4HcNjBF3n0jjViyZtbbeIaf1gSeKqkvUekfmJnQZL6lvdtFYauTHKIKdh/lkS58nS
EtZSx048CYpsuKVNWcwLoM2+BTLKXBNV6qTitJ1DK52/tJMwucCDM9gzaUXxcQhRgzUlQ1Sf5LSP
boJeyTun4Mk0Ujw/9nPeXuVNW1xLn6qzAXF01hrUNW5dEnXrV9ScRuA0r2hG83kCF/tJty0ytGCd
diKICQn5NPSOOgsCOsx6x9HatSAavExVjhs3rYAiUIY0p7xV6EKWsFeyoOK+Fw1U39ddl698zvWi
72pywqtcz5Ocq7taOOoLhLN4lQY5+5QIPSy6sO9WyGrIid2ybFHWWXAOway5jgYivS4xeplY9TJP
/dZ3ZcrECgJi+y6Fm4bOioDGS4V1vogiTRM3iY2etTRk5zpvT+ywpbAdi3JhoWpahwFcUl0LYCP6
LsZTO/edNbBEEE50yTLoc0jH+oQts8Knsy2h6qT2DaHxfd+SPPCsgNp3jkivs4YMN8bk/XxAKfqU
AVmYupADW8fMMps8FijxVdiAb/Zaixdr45fRhRPEBXhfQuS98kU4TxsYFAxKfxYKgq8GCJIppOPJ
SRQAiC0haslrzSeC6uTKIab6Cjf9NqVbxfgaLqlfBnbLj7O2mKep4N7AnSR1lY7iTwRjfcl8veB9
Wx1zf0iXNE6yiclroG3BWN5VmVRLhyX+rFekmDim6oAU6aLL3CD6OHQFxGdxFHpD2MdulLP4iwN0
82cnza1PuZ1kHgDqILcMY3tScJxfWCU4eM2Lk6JsROQBk8SqKJn7BlJmOHcAaZD+1Ph+88Xy22wS
c4I/RSggixTuwDGeblGzgtSvvCdAprg+RZMWdc48w203bTSurWkIt0t/qRyI29wcDVq5rdNn03To
g/PBZPHc6qpBuX3PHK9sOi49YbWZG/j9tE4HY9whq4F8lLL5HAw9jVwdy3yiy6AAM2cgs9Z1Mpxk
Vlec9amPphhbXyI7LoUbBAOBFFk6LlgA5Mky5Z621G0sWrTUyKBphqLCBX4y+6p5OJz4WSg/sUTw
pTGsS9whsKpPqrLiieOkHktzs+aR080jxAREwDypvDwhaNWIDHnCTwZI84Xm04Rk8kaC11gNNAxv
S0HVaTI0f8uh4gvwiIPXR6ZZmYACL9S00amJeOpVvSVPE+BQL6rIL84i1BY3lq/0ysRJPs2wAS5F
ZsFksMN8ykxBbuM2sRe8gqcsfZHNwi6yHwcnqM9aJvM1JcXGuQAd9SUEyuFzZeNGu1zFckYiGczr
IYynWR+0noX98AJjBUZcUuY2QdFdoRqWPg3ZMOn7Kp+azhYncH8oiyadzsJz4kQtbDTcetKirABk
62HeAzE7T1VXLWM55J917c8VzqNp3PvDRdwQOs0bYCPdvkJD5NVWSl0WdDNeZM0KN4F9LHEQ/90W
djyBfFq4DQZ3q0DFT4C4zxcOFl3mAr0t72LO1SRJW/RF+6W/AMsULv3KnvQ2ZxdDHVn3OXUg8a2E
NUugeHGOVaqXjFr+jAOh+En3rfgctMKHdK1AV2GjEEzn+JbX9xafkdABQqUvvqZm6O/RUIP5r8tq
MK7uKKSgUIqbQI5NXNtYJyxFdlO5kNJ3hVtnLUssF6c1guwnVugT8Kwl+P4oCq4hPVMFsPaF7r2U
yOpTERR6kYWg0m6XO3HsDqZsoRrgi+KbLPN42ejQhqi/tU6VnUx7kSYXTZPGi4rVd6xkQEhnpghd
Ubf117jid0yFa+TX3xw93Imsu0zxkHjW0OYwXwHVhtTpp5DgX9tFkB/noeNcN3ls38RRm95vyg63
pQ8DgQS3YKurvgJCLg/gKerjvDBFU80174qBn0GolQbcHewYQQpuZxWd8kyFpx3U7yd129XioqiK
nn8x3P9WA7UiFrppATirD+18ZjVD4/kZmtc9RD3zJMyzM5UXVnaXgwGF2Es2E9z58ayI+yA5hipr
OTFtZE8gyItPcNCnx3DAx7ljPSv+Ro4fRBd+F+oTJ2S4vK7DIfTneoj1kHqdaQfgsoKKRQ8i7Iz1
mRV+x6Y4bPzUhcJBnC0LR5FJaqF+DpxNOmu4uTVO0EICH+gJ6gHJKqC3HVDWC65yx+uhNLWCT3Yz
qR0IJ3V4rEp6WkPlDVIUIGrcOAAvYzmNtYBY5HM6hHoaQkUb0mJpXYWWCk47R2MvSHG/aoD3WZWA
5vFQtW4VqnYNDHR/XEpuuYZa9RynXe+m9SbcIgOU4KBFvzxRahn7s9jh/QSYg2ohNAF+sRBqbqAP
zOt9+ikZQgMEgBUsBxpUy9r3/eMysdVxhYJTjrX2oBaQn4Y+ryZ94BR/14RrT3Ssn6uiUbOoglqM
FSB/WiqdTVuf5p2bhTE4Mj83HgOYFzXKbSgj2MmcIR99o7UPYXQe5wrYKfj+OvzARcrFrUF16pj7
mjpQYvvsFxQiDiC2tEr0/0/itlnXtu3i/uW38D03PT11UGyqpN+rwv9ouhjdffkjkXuqru7yOM6P
JFD2cN8g3GIPXz74I4+DY/DPxwugYA1JOpAHuzQOmjUI3HsPx9t23xGxy+Ew3GpAbDj2KzFkDBK+
q+g/yeEINF+9SOE2M8J9LhI6fKDxA4IwyAhfFc01jsoUtzF7FNivagkhIM0t2MF5o4Ybxuo8XlOr
ZGaWFr3p6aSyOxZ2npX56GuQljSFopLdxc6xDFkPDKO00mLRSihUnmmWQEXXzeKO5V9ZXEVdNrEg
Ao6gAOQ4FD86XdbXlzoEpV0LwXL/niSk4KuAK8h/3AQrA6LQnJXJeYgRcNKTQLMyzt2NO0hOMUQ/
IHKQJLg/sROSRt8s02Qw5gWkO/7iZWPKa+Zo000At68Ahw7kDcAHZMrrNXJwouqQh+IRQrU0KhZV
QjVdaCgvlc5iMEGlWm9QOXydlUa+sv3Zr6fHr9NsmB9OOW7u4APXB0iBMK/nHyLgnYElUA8Rjgkw
RFVGGNnUhv6Xsy9bjltHtv0iRJAAOOCVrEGzbcnSsfWCsCw3wREDAU5ffxct9z1t7Q477nXs2BWu
KhcJIJHIXLlWkhLbnNwyV84fnII3VQXhZDPDx5mzdaRlzLd0Zlc+VcPYFlpbVIPuIPq3+OzPN7nj
SP8LBeDUB6MSXZnF3vAUPYLfsz0WVROqHCOvKXGo/x8qREyZPXU59yzCKe7T9LmFL/OXf77uu7XZ
r8sFGkfisTeoMrP31zVh1ZkmLH+tVtgcKs0RwP8viktkmQUQy1B/GID8eV8opfFwnDe3+PZ4zf9i
Gr/Da/uwM9BM91yQg3uNPfT70lTJVJNoUeyVZF1mWZnMUZp8w0Yi/lJvddbd1STW8S1r7Roe2jGK
NlXgOQ4dJuXPE/HPOwGXKQUZGU3mdk3mO4aRApjYNWvkXnk6Y8ud1jjdYoDBbg4jP9a55OkzEklK
bTGmEAo+62idnDhOtY7M/JdV+Z3KhWlJKDrfA5jape5gfL6zWJ/WUbO2g/wuxYaiz1lb8J1QJpD9
KNbzCgASJvLn8cfvPBmuKSK0cds3KtK+f1CsKrE1iM89ecFTMrKeXCxe7RuiX7TCQ1bD3PCNl3U/
rtQUi6AME5HUkQoPSMNxuA4kdsODAKbghoNNtKP3/VQP48ufb/N3NJgDKUPHX1DBkhhkHOyWd74k
zBJ0ELstL4vzDkYQhTbC+kTLzBJSLI5N5MHQ1u6bxs96f6lNFf6yPv+YLDSJRANchqwo5wCK3t9G
bukIvCzVL0OXEPjwBt5rAwFmjfyaXDOZwO+PFegV3/omGeBRneldnFzkpCETECYFb7t7/lXhXw31
1k3XHPwNsF/+PF3xe7OGchgicAreGrhzwNDfnU/ICQYjho29IFdJCaAcP5oufLSbr81Qzna1uDmS
9RM+06vt9XrI220lD7Mx8nIUrmuqst8AsF33yoJnV4D4kUoPtDIi3X3aiwqxPJ5/usAlUtKs8XAV
baLDr7a1nK39yzaNAQH/5ihR1wIUDzAeD7lLQet55zFgmYOdhsk8Z4lOmqQ0YFbCFKUMKD2XgLMI
XLtc37xnFzg+Cz/diYlljo9QqGOpPYWZ/X0P8fdeHL1CoHUEnxNPfN337jvrbJd27KXS5tk47CJ7
ZGOb81saK7ZeszGsmA4hwQJCBX9Z16wIys1WlXD4c3pf2U2SC9fzZntyJIzpXV6ne4Cw8KnvBIDb
ZF8ePTIBE1qnLJnujWva7Wnr0nZui6jr9kOrxuxjgfQgFN5kKDhsT3m/LFg7ljQrXsYtqnx+MMnI
xlOahX3t2qWqEWDYn5cH0Y2giI5crcFPaAQPuPOaDHts4E3St9+WMR2sOQE+iqcHzvTmb5xrpSu6
rncU2V0l++WiQpJYfUUpXPKnKZpiGFmWV4gzJjtohCh/Nvb3XhOzD34o8m3QYFM83fWdaTC5DlWM
Mv4zypwjyEILjTIzFrNudHfJgp3hKP58xffeCEUCHtEY5zbal4l/XHF00ajmns1f2RZ2Y5wD390f
HbMWh3c62SR9lg2yI1vMNPixus3gWGCnf74N+n7kDI9/phnOCjy1FiWm97W5jU3BEpH2Tz1okx40
Ko1iwg8NNhK8kWrHIQYWk+n64zTmFTyOUYmujlXu6aQLcE/nbkJdvLLXnczTh4W5Ll+LEXWv6R5Y
RVSXNtlQ3YIRAYtsUNtGnZPLNN43u4pgh3pSiC4uZdP6fedP6Fj5Ac/Sy8xasNaxZTr/ecTv/VqO
5lbAyvdRY7QMOcHvgUObSjCz7Jg9TmGIEMQmzlEEsdO22y1HkMUvFMA+mO3SCoaXyv+MbElqdpNm
IIdR+SCXdDdpausNZcXaULa7SLuNUXyyHUh79XlL1ha7Ts79HlPHqL1jd2axxTb685DoO8+WIwLK
cWzCq2EFURh656pBuOw33Qz0MfeKYW95U+034AkDY+3XPkZPnBX3hvrQvsXhK3eX4ozFQUNUjDA+
RpqMt7QFp+cbSDEZv6jnbp8Hu846vZN2wbdq8MjwM0Ax0vHUkswx8DLcxMZyxXmB4f5laO+iTAwN
FHe0ucBWASHsHwxqD3A864JeH1kFEldbgPUB0wLfo9bffZS3dAD6pu32lNFhPx97omMsyJL2XbUe
tz6NfQV+HQnzI6JUh+mYs4bB+ti0wZsMNREwMT53ZvduAW7zoqZmhlvziEhwwdqDGUZL5FgxpqKv
OKbC+0wRXyYgq2BLgCDV4G9v87O7wr3BxP9NbP9LqPtuj+YIFxBdZTQBwQWVxfehbjxvPF1TSz5P
fabhHd7CW6ryZWpLZJaqGv7mFt4dR/slOdQANMKxhFZj7xOvqNGIWs2SfR4DSGzf/Io2dfUZZz/m
hzeGg6giZwIiWZF2bMWEd0CfELLA6WGWZrd0/mOWjrlsTijv5HAG2JDTvUMnIJwAPYiQ9yAK4qD6
tWyVnQdM5dLlA/YKdtG+HFW77AtBmjrGi1gbMd1Hute4k6RtcTa1qd/z1D/PNhfs90ABg98PATgJ
PJEQUdD7zAbh4AiQaFk/K3AqQcPwoWWmlHMkm7uUbtytR6tcavJCUPBBVOEAQdqrqAtsSQqDaIdc
OzBK+a3sUSwo7ayX6nuEmtvFLANPD2026O6VN93m7nud9u7bvMXd/IFPcbRsh7wZRGJKi/hxDKd5
TnJUd62SAIvTPurjGyCwsTgMgxNx2Sw+OFmAVGe3plDD5PgCilM7YTNMm5vXrlhI0vDmJGgc+EPa
+ZVXZbTEwFjP4BCqWCJ+k8DTvEJppSsz8Ba2DWktTNFcLgC7Q2FH06SnSWQVOwAPXjaoJTStnwKo
evLAOLD4EvVRodcirYCyHURN57askq66yCjzB5TzZhQkxBBF53iOFT1VZMxVdDSt7vnjmkxVSx6F
jpbl8+IX5m8J2FjkHidGFl4Tl6buccumatCF0TpW4yexbF17ljXQjdOmed7rQrSaUVVmbhtt/hL3
TT68Ap7V04I6j1/tDxH8PEdl281j3Fx4OdgkPyAPSLr0LHvSpncizkjbnqcUlOdO/VD5wDxmeYHe
wvHbjekJJr3FbjTqE/qK+DQ6DgOHsuAyCFmr7mZIltZWx2aq/DzdgPtR1fWJaK7r9D7xzunLtOGq
yk+wlRQlYzOBSOrKbszrWRQV4an1B9BTtma9nKuRqPo81z1Om7IVM4eDnUwdki+ahDQZL2EcM5Hl
zBC2xHfBIOoShQc8vaQfOpplePFvb5K67vAZpMwclwOEzO3LFqyg01WTOlPRi3ghBES9tUnAHz8v
QxMDy0z4tJ+LUUJqDKdiCQ6Vb4tcUQcuG3BDk+rDOpvZZB8bSZq5O2UtI9RctmEV+fQhbVhSiwLk
zh2TyJxPVPuUVVKS7ZrzbsRMEZAW4/4WXtuq5Jow6bLuJq4tKqkfm2ZucnmcGziC6qhraOhdCZe1
39I6kS6ix6hSa20PIBo0Lj8MPiLJ8IVWdMD1+qYT4jFUubWlQ+qNmaV5qHGClHGq9h/B/SNkAbFV
7DE9VyNGX6IkPLD01Kh5nzHWgX0uCj0qTx6GPttdPgcJLs9KMXsNA9gGxBtnL1yP75m3oSqfbJg+
22T4g7NklLhap2IkmUNc78sTG65o8j9xt+zzPHDRAEsigTgsBRnaXPEf1iKhsSdX14i0yjmP1wzs
yVwlgWAFebDhyTdDqAfMF1GbBh1y4/FymzfZfss1VtpsDyksC1dg+Mi+oPq/G1jqyL7yyQpm40sn
+n1qpinGV3HE5nbGPUxoxoMx/hqPc4zZFwBuCu8li9HpA3gjUrCSzwIAUGHARMdc/LIeuY0CP5k1
ZB+c9OvPyQiwGlf+inFFsiX739iYtKi/1I48/Jpq8vb1f0/y2/eAFND2NqOmxw3EA1HTSwtyQe3O
9cBWDNrSbcG1QFWt6ugBCXilRZG8LZTeJg9TQ+YdXHU5xGKVCfiKalrTDwK0eszSRPsOX6EGGJsr
AXPISYAise5Bb9UnFG92WRXZF/E2g9pgB8GvvY1J0Ro5Wmn0kM7xxRryPTuP3pb2zTxS2XaYn5TX
+BfHBLRe/OKSrgp2WsVuv4ziKsWbq7ZRph43sCiDv8JI2T69b4a0ocCEu8Qg91+Jazfi3+HJVAzW
NXq13/rbhKJGtuEvumOaZ0eC8lbbXG6oZi3mXO0gUnScaxT3phvQn3fkA+oA+1JPGbUv4PsOMJ8x
QcSKwTtIVdIPI7Ds/QfptL/wCcx1zMgQ7duh35L9/oeQVmp+DF3VVfVpqKB7eFCWxSiut+Oaxf6a
vdlK3YzCZ+dfUy7AHsXtLDVr8SM4ATQu3pi6xTk/xajORY+I3Jp8OqCi5gdQYcZK4uJJozRSJt8Z
YJsdAANANlgmFS4zXe3bOeB8xXvtGtImP7UIFpf1iomxW/QFSB0R2EWd4F0/FXJEZfwyFnHA95W3
I14QNCbdHUhH+P/az8DtkmiOARVZYPndHQRIEqDA7BpcPVaVnp7SQS7IAuS67baP0nMKkHhhlsLD
5E51AZypHkdsf1zIIMV4mQgcVcvXKF0a+Juq07ptL37ByY3vlGtOQXXId7+vfARb48I0CtNxZj/3
jNVgrGDZ5dzK7YmpXM/+ERwSNacX/m3oi6igPjwws2wtRtRW85gc0y2K4eW84/v0xYvZrQZ41W7i
b/hpPrYQZhRxoPt4fV1TvDgYOL5va6CPBOyODbiy4LQdBMgX9Zr2t8zEDt9I13jPYSHfGGFXbyDL
Ficg6Z7CYJ2kl5WEPIoU2xv0JpGWAzW0yV4lPMu4Rerb98idQCHoAEwk130LNgNKiXyuAcKDHeXh
KlkqV5x54wpP05yQ6+2TF2q2QwU05C2w+KaDii65RvtrjPLrjPAMtJhZjs7Vd4I1O0ipA46726yV
LPWfOGCsVR4X2aCse0pnk3TjAdAFHiNWZACB0mdesRgpOQ5DgcXfCN8wqnTo92OjT+RubpDBxTC+
t5lsvAYSzeqoZtPVvIHmkn1qtzCTB4dgGqjCZqxIn+FvYV9kNhAXnRse7WOQZgBf54T0ckepuhrx
KiJr0evZPKdiVTZ+4WCad3dpas0qT5zq0ZN/zXXcLPKIE411STF2wL9JmXdx5p6ASM6t/xxVtqmq
UiYrU8v9nCG2sa9iqidLv44yBzRxdqD69aIkdBvbp40HynURcDqAsuXjWCOmzLJEhDjAyvtG0HLC
mygPF9mMytRy+DWSt7W0pgFAXIIcve7D+uluum7a/Z9Yq92bIPrfN2899vs3hp/ovWzo/h4oxQTf
WKt1/6JkQCf6IzL3vbZRd9JgK1eIFuXd5tfYHBts1H1Xin7/5JfJIqaEJxKQbeKjNwh+d6ekKt2y
OpYVMXVR/jEo1MhB3I4GAPZ83aSgl7MFL1IhLNt2OHBEnQgvIFzAW9gtgn3zCPWHO+CW+523NSqN
z78ulDiBI83CVMjDW8Y21M2WgcQ0mMA/tW8OC4KH/ZehiN7BaNLZHYSEwNNxfuir3mpZKJsG8hAg
88CYoQloYEo1rfYwTvEF18imbr+t8HPDEd3iHClAFNw3uaF7mfEwzMtuk5kEwaEuEgVlXX9UTYfd
eHqbEODAu9Nr8XAK/C6H1Km5VpSBDvAX4OtdQg8sZ1e5ows8nBuItO9hZeVRQwBeTR+U1inuOquq
Bbth1nCzlvB9B3VQlmIWptru9/6X7O733G6/PJ56AsIA2vpB1v8eZ3Vh0WQeM0BVb66xAQa8zz8K
Kh0eHPOntP0dgI7dFIF9jmsBssL/0z2t/w9V/QzJbC4RSv7bRqJ20bqEhAriBTwgd7dukap9UUPd
YIU1dxxL9ss5/vlefocQkgjtpfDf3osN5XDYOf39XuTEKODbpnpAT2u4sTqJ93h8HHPQWTeN0Plv
8/zPC6KpBYADsN8pwEXxDlFtlYviro8gC14GHBRVixN/12LDzf3a2X8eYLzDdv9bBt1HCOx2J0Sj
eTqeHvgeyFy6hleD75BkvXmMWW07aL9CYJEkp4WP+XRqjNzcpzCDWguVBqiKz5w5uAYybhzn0V/u
6HdLxx0hldqfPgXCd4Lmau87D6wiImAGMnvfvW2qGXEd9vgSWgm/XudTjSWAanDFzhQMhwNCC6L2
G2kMs2ErJ4vM/pSAfZdExQLXspZw9RZfx/6Q8R1oSJTZcn6rZ5k3N/vnQbxfRiwcBBsRnhIESDbG
w85/txucu9bTBexyBaEfpnP7GQiZMRnCp5XkgeP5vX/aM//tekmEhdz/7H0Df79eBq4uFjgKd7+O
vaVStikiDc+qC5DHq/8naA29GdCGGs30sTHQLYr/wx2wWQKJnurm7u1YQpC8r0bWdtgXw2j3A+PP
A9zrOP9hpjAIlJ/25sngo3Agmu+g2nndltptSXuRDcS1SZn1fcaeU4cN87ct+M9LYelyVPDwDC4k
me9dXS9pv4YqrS7eQpEpAToCO6KQd/2tBP6LivEfAwNWiEuhJQn9WZjHU4x+X7koQl0GrMXx7DZ0
LBiPNFl2NkJAb46g/zVuA2ropR4rYKui6CUaA0CunFQ+7q9xWoOCU5W6NUB+bigH9hB97GVSVfpi
RWyQ6Du51G28rKWkKDl9Ha2FLOzoGsoHKMS6sFFfRjpKx/6QuwRQ2w2DtIilYO3/rOe1KZIR9kEO
fWyX27ZSEwS2CHLSOgYm0oCqcYFEI4NKqyONwVL8ClCglN7Nvn0LKxCh5zgs0p9u7C3VaOcIrntW
PYXrRmq4hwHzRAkCWk1z5AkDDfgCQqw0ZHds7PZgjrzFNgbFUez2yOQxCMPt6Pt4Kwb00RjqQ2qy
rgnFvyEPi2MTCr23QOZnBIXK2oz5RS+V/RDP7MTsJXKLNqVHA+04eehbZBXTVYRqRV2VHbjryKeA
53dN98gQ9gp2l65ecHPZpBHZwYBxcsBZQcPe8zAxryP42KoNPWBXIDAZqgxFozx0riUBL36O+sKi
k3tCPworoH88VhaiGvs5WcW06c+oN+wVLcSAkJ7daT+iiPC5NkCbK9CPOegEJ+VsHDdlHyPo/NeK
1HPMr5J0mekz5JCrz+94P0vzaRCiaemxGUYSIROG41h8iQ46qKUfB71ibQ/zQje3gqsIZGIqEZrF
SV6ufJXzTQvpxbhBrtHMNbJpkTvURWsVjWcedX5+SaO+XdVBcgTcQ9FnQ+++DEBeSIBaJt1Lbr98
kUU9vEpvcsjjkXAMqkuhMf0VZwH43uPEdUAbAvUrC+1+RoND1rVI2ZwAI8YUk4vSPoYnq3SG26Bt
i5YcLZnEZzhxnT+YQZDu1NdJlRSqquaHZK1BUV7rGdRjPrGLGozJy97trU9cpe8zB2XNIhIF5Yvv
ImDGk/ssYdQXvILsp8DuUy+NM92XKqr1ASxeqBelchzU6xiQEh2S69xEz7rFdhzQxGHXUJhDBpo3
Vjci7gR+OD82ug4ftqbz0RFRuT/ma8Q6WGzaf1cmPNCYm2vHSXXdT6MHlxsQNLgv1cWkgzgoMeef
MqMs6vqmfq1HKw+dMhA882E4JFLYq3yj/WmVA6rAg0k4fjpfh5I3Q3aa8ZOXOfKxF2jnwhm8B/lq
RQs10hJ3W7GKJjmpJtIPBkouCHoB0YwFYbp6nJct/9aRIUEqH/rPc07rY0R9dIXHEaoaVFnCbjhg
upPzI56M2GTyE8DDGnwlz8RrjFIP8pnYxPfQSar6ZNaBHOOx9/fjxAE4wBUcRkhKrtiIxhxF0s95
KTOIHfMv9UTFegkGQvg+Ut7ERx2MR5pT92otJpbkP3JItKF1ksRd9QJ0hAOPffNpmViLPKnX18no
Y1tCmqG/Rc1owK7l0fWYxruFymSvoVbTfLUgnL2Nsna6BPpNruqWKXrI4f1e43lGF5YNnWEU0mZD
vs7Gzj8sIUtJ63j7hl4amoJRYEAf3LYRlqs6iKvAmHLhYLa5Xa7SUEEwFsWmvlvjDI4YKVU5zaxj
VzyPOnPlFutO1AR6nXT9UgDpfUpmsMtBy73jMbbPNAZ/ALQIvnG19FN2SFbNjjzzw51R3H1dzYKY
LEJ5u4LUvAUHoi2zuoIinATor1GZ1gWj3XDWAAoKGvX+0xIP7adRrb4tW++rRwv58xe3mB5ypyUs
pYydaYoG94eKaw7MDRtvUVvJl3z+KOiounLYpuZb05utQJGnfxo0KOzGTPEngSLCpaFoNhNcJK94
PfBvY54uNw3wfnQIAuCKi0pfyEAsMtIAznFOdF10cSu+OYKg5pAjPmuKpBntx3RO2xMcfZqWot6y
C4/2Ph/B0wG3Y1bukerBnCf0jzk3Zkq/OSYfZ+TJj5tFP5+zNXwtGttXP1ZMyFn5LIQjwsD1wTuR
yMJxi4ptW/kiUtN0mYrWnC3i0HjvbCQexeDFC1sM+9w4qV/ATt9+BBj4Yco0veUgFpwjnBQHu1j/
gPiSFMk8TDfEje3zBlnYmXWxBDMLcPKdWiOOs2yBR4qaOgcehMYjF3g+sSzNODTnNgnuEdwuhvuf
6FUcDezUpGz8ClzOfhSDchfx2omHHq0xrivo/49LBpeLNLiv7waouK9c4PPHAcKkzy7P+XfWTnAO
1K7THV97bB5gWh9i5sP14rL5sp4XpoHb5MNZpj0/ID0GwxKwh7jcCITgEu7t00Zz9ZgDOvlqt9x/
xoFfXWCzZbdbTDw4TGl96oRMblDhjlnpe9Ed8m0dGOzdDSfoZPTHFhD8RyhzDdr+mC46ubmxX40P
HL1kkm27cYKHaxCVWqADvf4Mgrzo4bP75ciyNr+IUfMrJ7PxD/lUMSDzjrwSScFBu1kTvtUCrPsF
se4hC4C085s2YVPmjxEecNj54n/bhABl6e4IX4f/nxYhoPqEx5pOkz0ruvPp/7MzSNQP4up9Q5Bc
bH1WNJsXvxqCaIJ6/zVa3WSY6zSavbuxYkKhJ15cDJEmt/0HtnDyKRtEbcp0cUoflTDuHl1ipv6I
ku+qrnvIEuoDcQOo+KuUMTln0zhu91CAuKDOe+gRHYRddKdbzJqeq/aqRU7uujLOELmUSR/kdPvf
20OArifjwxwjRIRIMUn9E2Qj0FvDjzi0GUkROFUDaEUXk0+zq4Qu0dB83tgq6QT1nY1EuKJwdtFl
zlERgD5sHdxBTWMSHgRk/Q0YOFUnXOGIrLq2JFwsDzUDa6agaFXySa8x2c5ziqwS+gNLo5tZNMtQ
Ugcc/zbr4E4PIMhtBw1k66pB/5EyjbP2yqPp1th86CDQQXMI9GMZoqWHIoT27c7SMjTpP3jPmxxi
hrRJOwqAHc0ojjpHebMM8QoFDY8h1rhBW5AmLfoBMG+5+cUOBetXFH6y0LQXA5ox6GOFQuFtWwMm
PTRLvVygDVmMxkp5pDJAYo2LL9sKAp3ChCRbCzqj+p166u9IIpas7BuJDgronsEAxQGze4oNca/T
rp5izqBBhdYyZsdqUjTQEiGcIrpEbR5UNLStUOn9SrjOEJiFfK27Ep7U4ws6IlBVfIcTsnl6VKYz
kE/ZeBHHts/iTB0NXdB56TYmUxrQLmPo5UVjc/6tmqbnbVPVY6XMcyVM0hRIE/qHGdyOo8ylO0c4
PCI4idSh/JVt191KuzuITcNpUk6UxprNFBlomui60Cf9gxugbnQuXSFKrDn86+T77+ibsZ0yDbWp
rRZ5iwpjHpUxBDj2sOGw4R/FqNhDBgKRQwceYD2wBxhMAT7c/Bpr034ydhjz45hl1c2oB/0Q7Oir
Y1iqSV4CNa7QeqdfxCVa20D8N9ju1ELh+zC0UXwUXunrVibklrYLv6YGRUtdjSheC6RFB0olHtwU
snDeFkrRwinDIXyIxGTHo0HXAYjs8tlfGrfrVCF9XNAKrmpKno6TKUTcQxmmQYgMl2OKwR1XgNwP
m3T1q0Td254b1NcODpsSPazW1t3hlMfhX6dtd6gbxBe4BXmPU6c+BfS7LMNg1BO04/EzkLflBNKO
OOtI9KfMZM1H0kSunPpUfUFLuke04AKgisTtlFHZfNUz9bpImNZfWSTdVaBMQnfpliYva4CjUA9T
DBqinROvl6lEsss+NEhLrqY5rr+3imXPraziL23M5psJldtDYqy+ZICMnwC+Q3sHn7aYgjWRvU2l
ZIhb0T9pN0L+HWJUJMPr0O+n9kLHF43mdmjuktYohAJM1unlkAy1Lkeo4TxqTZsGWJjNTVyyDn6k
QEOLJrntzEhflFK+LWiHeyiaLlM5Gmn2tgT8BZtQq0ku+zTQ7OAViJwOsVZbXfVG+/8xyNpU2RrG
omccvLMrBMnn6YL4Nj1405ALdMyhjztv4BRvUxuKeiXmQ5IszUuYcoPjAZnnSQcJNpSWCbtB6c5d
mxWkksJVCGluFqjxX1rql7ocATNORT11y3fvV+wVbErkacEAxXxFEzl8iIrcdByaiV0BpEbzmLle
NgTzoI3+4KCQylOfKY9eMcjfCoJwxB86aUlyJBY95cpom5InP3bd18xMC1pEsfHQRcRGd2HO4gdU
13IBVhBiuCL1s+rOM4KqK3i/AY1drFINQjmB0BMsDqLvGFp5kTLInYm39lFijs5A974zUmBE5d47
pOHtdKqmFKWUvi3Rnc+ju8eexkKTt9qaIqZmg9y+DGMY2g8UUt7xgKxCtnBpItWbKV0cqm49k4g2
A/+QBibzoo1tzb51oI2SoZxIvjTyhIJZu6BjgtKpFiWy7YUb9EdT/RjKDD25kvWgUL/KuyKAzc3X
wzCtsm+v11xSFpVjWERsPnYT0CFWLKB5i3Bywdj6S1W1kJAdZmwVlFGgxmGDKyaon1N/qhCrDeiz
F0j/r9GOy5Sgn15b98Mxsai1PciIovZyNiBKodeaWzlam31sgmmxDpyALoUOaSGgBoCGVg7D/4F2
QlmEeRybYT0Io5bkC+R6VD28gbXE7AUH34kdGqWxXMw1+hfvpXvwBfZqBfbhlr1WXKIVwRm86g37
zcajgKbezIqoYsgBdBFktrKZUxwRcMf+KSgACvmNR0AJjX0jopWXoRqDbc8bqltYLRx5jW6gLQ/D
1B+Szod1uGYBw9uKWoNlMZYgvbBePjCfmDqFRtOqml1FIdhVg4dUe8Q4yB0qezJoowd/TDw03mAh
3VKQuRC6GwGPuUKfOvqcn2uf9etqgMJOQFLrEpSq0M38WA0Lr7ujmcG4EcAOBp3fbAj98qNEBzKJ
KtgkhQlFzK3gx2zdGD+j7tc/mTx0jwTsGl9QjWfbFDxg7xzBNulfo6FF2zWw35WDTjkdhTpMDjyV
pdioRfFxQ4+jnyz7K1FX08cE7NgL4MD1jY4kK1uKjhVNvK790bAeZK1JoBBsSPfQiGXOLi16umUF
G8zKi2WY2+HsfAQW45IbKHBBoW5fzRbJFq6Vo5dVinM0HDzb1vuxJtC2VzPpjohAkSHKxiTJ2aXc
9wfZ58sL2eSyovNYheZy93lbt8lhrofhu4tQwEZziAmpwbARiIYj18TqiHDCjRdBJe30WpFlR1wQ
UdOh3FpVnaDTmiRkzCHOQc6hVgyljLjWR75G40U86uxrN3U8HstM0kqXABTrBBlqto530LJH4UCj
JPgvoD6ANlE4A5ZdCU6HRSuIEFPwigBu3VXIvPuCW8ThtwsKbksxszY7Zm3aXZEKXQxHEK8hrgC3
zvSgbtA1jId8SARKUsQrdFOA/H/LlooU6A5sL9DazELj/X/YO4/lupG02z4RKgAk7PACOI7eU9IE
QTnYhEl4PP2/QFVVi1S3KvqOe6KoCok8Difxmb3XZmD2eUWwwLUR+7eDpte8zrXZQx6Yb6DOzpHl
xx78UbQV3zTESwwP8ya50DiGu080l1N66+ZSbVWXMLMjFYxzpkDNZJ85IsVyEKOV39WTiC+RSSZf
E2XwznvTOiNXiwcmI+uazUGT6dMjxtbhZlJlykvAxsZ22JU1p6krMSsUtn9nMD6ErpXX08lgaJFF
E9qY50lY+AjtorOOlZXnyBOVfd/GSb3vzUr/4KjOCHwXHWKqyhWFfrcuAZaj5QpPpZlF5tCNmLpK
6AEAhUd/PCWOQp3WVSty0CSeZp6uX27SCLrhsMGibe7ZELFn1QXGwigZxcjRq+F3wIjcuMgLRbK5
vpNq6S7F0AwXCdZ+L9LtpHEx7ZbNwzS7ParjHtd3gBrA/QQFDW+ypAC/bkElVEFHKkEVUFMv8DGL
2EeOUrRZGnFDz1FeMS65WSUTgGB1msbZFSMCu0joMtut7czPJDZyOmQjsolG0XyfuhT8V9zN4dTb
y0eX02I8h1SjQDW0o3fX2aoHN6rZdktDkDEFkmZ9KcrYPPdSOCrIhOIFZJoR++ealpqflxLyzaw1
HXSxLg/RgJkvuGKGij2D6y9hZne5CuGKZQuGc3gKQam8PoYUknkl568S5XlumIu9753JBqSQNvMV
k6tCMAyo5RKUjTQ+Zj6Kh0AixLiqUZjoO3eyF5oC38TV0MY6KEtp5OlDYc9qCrlvUtVRn0epUK23
vW/O9SQmxtDCrGMAylJ8aFFZJME4lB9FJ+sPqq/rIM0qZo8oKhFKJSOXfKk+JrDSEmqrWQs1Ko9L
NWDv6Zi7fKqSQTupnC91pLLCBXnT12e93eL1UG5xwVzAPWqx7j0xMc5cLoPE+dyYUCBmS+/uRrWY
p6KDzRvmI6QLqjVdIp2pGPG4XecdO5FWTrT6GoWTzPz5UNnmWN7hls3g1q1dpLjUrbAV9rCjfDHO
q6VO0QZOxoc0XuYPftwbQdMNOtZJuwBaXcbfkRXrEWS//tGj3D8YVmx8rlGgf9D5ETvQZt44JP8f
8Nx4lzNL/kMz9nzrvOEFgXJ/0wyAdAOvr3WD78F64ycatC9lWPLA/UABePQ6EYFnO2eKpl1Mrame
c4YdkTfTqIAmrFYgLkb9pHmldZ+nwpKhxVT/1DSVwSoMpWUhxJdlYPqvdkXDPEh95gZVyBHMLn4W
9wMdbS2bO2V1tWVf9zmk1nnXQUBBm6Ra/M+IBOYlly27BhaO9bW1IKVZDpOJV8OMRK3PfXrSh1Tm
6wkh99I/xtk82V/syqqLY157srfC2FJ6r0XeaFuT4vAqULOw00IfkftG5ugRwjtjpWwEdZOFqnBA
Mp+GZWaKCcZ2tveWVU3eJ6eqeg6VtilKcK2Ta6e6HVHnoVOItMVJEgQtFhor5MiU8aiqFrzQfGmQ
sQP4WMa0qb/prba4XcRCE6HermsmcMlsLLOkQC3UJPEmIucahHF7SPJk1dvbUXg9LUwmZkepp9qb
4jGPWMR69H1YhrIZTm1edwO8msnxHGOnN2Lo2s9DsY7GEvBbmmwJp9qiJAvWJuVkOMYbU2Rjvizb
K7GcRAc5kybz6LbPQAJX0w5A7mxQWrTwgKvOtb6jYT7PYSiVDvBq33PH/e+Xju+sbyz/MFD7eGVZ
ciLTQ/jwdjlX6fQc+dz4X/QcF8mfW2/TKWzWT0rIBLXnBCVDhrq0lOkGrioxIgUwbrkL96Ka3cf8
ddH1++f1dtvL03LZ02NXhe/A8pBd0dunldkL1qQkc78WdbMtWuQP4Ycs/JILUatZl/3D+vXtTn57
RGzcvBubd5iV73sQO0NDr9fxS3yTPx5x/KGqEXalWM1DU7YGRHCjDhsjTLOcZeWPj+J/SL5/CNHY
zCSITv7WAvzCc/g7M+ZfJIc/f+ZfGRocSvjwBeIhh0sGF9RfGRriD2tTf7DjRmNs4Gb7G+bwI0PD
RBTiYh56w+QjF4+NtYFOB7u0wS7+v+I5vNu2bzGhkCG2xT4Pgs1l+/uf1D6eMQ54kjyMuh7Fv0xT
L8iT9p+Mits34qctO9oc1APGFihBLAzvxLtvTDwg0mO3FR+HvKoMynrfC7w5rj8B/5tvJOqfU7m2
0GWwVTYff/o8/o0Nafu8fnlw29GxufO2/SooIHKgnAU8W8yZfl2g5u/gw89ETEhbL+4oTuqXBOEd
yuEK/gxlY/ZtRrBb7RwFw69UlBULnOVDP3plKCDYwwMGvdThd8EHXcZoUhcFmgnO1eXQufGddMop
+v94EWyXfcIQdZsL6d07qCtra59Wn33/bFJh1OteatI6Ze60oJ7VmRkgXxU7DRJtaOibbtQH14Xr
ceH5UV7cOJU539TcSQN9XLOD76frfvSK8jTjrt17jKUewFb0+6Vae1IXZJUdfv8a3h6b9utFgBQH
aRHrENcx34lkUALD5ncn/5gJyM8KBlkwUyUd3Dr//vtH2u4L7y835DHgULwNdfn+gLZH9p2NwSON
MHKPoJL58ByvPVO9aG8pz//JdP7uS/T6ynzdZYa3xXogJnn7JTIN2PlSK3m8JFO3nCiU6wNQ3N+/
qn/z/iFAtJDFowY0xXsHqK84LspJ847KnLKDx7vWCD9Do+49/P6BXhku794/GzUaB9N2LvxyKOSJ
YfoT1+DRZBR3Wt3OZDXCNcPMYYoWuVlPjNTp4IP0xd0yQkRvMGRHrIzjuxRa3Lmkv7hVy4bNdUa7
Cxoj06FaGmI9JuzXzmpg3YeMa/NxTNwKyuOqWxqFCZR8VsQ8yNxY5s5g9X3sTDBQk7Nmx9+/yB98
hzev0tPBkfJ2YqmFmGpvN92fjr7YjEt6YDUfJ5yVWCRpN7H4dCcNc+m+LjozcET9fS6VFtkFk08u
3vxI/ATDeKPp91SvDJiLbKIbZHrbktfwbKBTvbL9xfrkTlI+2y30fGMy7w1fAi5UbO0w9MTlg6lD
f0vXDBvAmM6P3NnNqEqy5VAAl8OD9YnjrAApZ9vXyWDaR5gboHYdPz3KJjZ3AuANZhvar9rOUMQS
4XLoRO09QEHOTzks0qgy2pTCNIm/wCp3Qgm792Q163jdMKltsdi51oX02vIwxo69a0Zmko7VECMy
ODWWdwMJU6HqgoFoFZZthdMHkfM1vIzl60LBDao87XdJ0YuDHVt0fbmTmsxJGifS3NW6tVOhPzRD
J5/dJC2+N0Zaz9hS/GUJsTpUzGZrXQR1lc4foEEC9pOmOhKbU57yJZ8vVtTl1w4Q8qj3MpT6QmbT
9dBXkODy0n5BK7HTiBgI07j4phWad6lVpRZZSYYvy0WbIOH4lY7R7grTP6GirmgrmzgwmTD1OEOU
FmhuddCb/GJ7P6O6zJtQkPMRdPXUBYYUH+2UFZA1p/opKSAHobJZHrWy6E3+Vl+vDAINgGKzONrp
3F9CZu7iwOjMO7F7Fi8qdrqbnPepOvX64IctKuWHwkJ9Qw+vxhKIZCvEC1jNel+kprZZHTwZMGtS
j0wTBjRl88RHM+cBSUzJcVqGfZqKWzOWw46zbTz17CeDBWajh43B/CoUn7limnO7qPIyi+001Kax
iMakHKIhBhWWyn4IlQ6MzyQnQE8si2CBObmv8uQS0O0n+hL9CPdGv4uNlYGecp4Zdb+YErHLROgD
flbHf+rtGAugUsaFOw/TWQUiLqjHdQ6lLpJgAHLGjFGPGVBrKUfUQKaErNjfwLM+17wEpkPHihEJ
ZvxRI/qDJzPH+9QsCPoo2KUEoE5GLq5xciNuQ8U+SzyovkigsghNoHlQ3Ub6W+v6gk2cjhDeXl7y
qdNvh6xzvaBagO4EjMOb65XxI8dUZ7TnCxbPUwpo/WhgaTi6NV8XR1vAsgc+9qti2JmTmQYQcVqS
INKYbiZnSjhayYc8NoavaMyXD2JU0xkb7xFEvd8DZ2ysC6Vr6Bf6Ig6B6o+ngS3HtbaAmxpK1o1s
5XO3MwAC++7aRsYGlpV6IjG2rvOjNerVXugmvWqRNDurrK0wXwbWXgLSuuG01QWebNiP6EcCu+Z/
scwVTZQ5c3vmNyDlnXqg23C8jqWCXuzjfFy+jz2S9CvsX2UUNxQFK4CWQBEcEgEdBTebcOcwVtYE
pj40O32czB2vWJ25bE13E4KgyEwhn6y93j2vGDevTb6oV0umt+gOY7BQyP7q8Rvq/CnyS309Lnmu
vqTMG/eAB92nlFE+XlLXeNB06ouyJnahKCaqk5GSr66ZgzigeXl2rxb9wcAKOetOcVcmVvuB/IIi
KnQWz5lGXajZ4GFLFmSnyWqLfZP4wxOCvPLUMnX6umqpfkQ+zdmjeJFtQ/nllHV8tvoWz2sRDUuY
NT5z2YEdoM+6RugIGxI/Cpadr0ZeeZGl174up8gehLlr+9XcMTyBh+o2cRcw9uZnTL/snhPHsZHX
kLIyFQMD7HEkyCDWHCZMvXDXJOyL3N4JkGbXBgdDuGJCPDQELxwRaZah7w4IczAYhE3s+AF1pDob
IdgQipEu36mBx6eMmfpO1GZ7li90+wG1jXkwdNke4kqzz1HZaXcLD5C+ZokEa+ySYGMvqf1pIlEE
bYdDeg70D/6rSIY7pZOto7aUHd2zz7vCyFEutPWhy01EktSL4tye9UPfcigYahBX6DCJ8NnCfEgf
csKxzNN9vcX91NXwYMT0lVPf48EoyF5wM/1GxRVSC+bi44HFFvFBvP1u8UVZXpteqE4SMZQvNsEK
czUsQS/RSShhonPxY4lSyppBYLNvMa30CuHkLNcfwKL/Naz/0LAyK/EpZP5zw3pF6uPxRTYww9S3
N+DCHz/5V9uqw4tHZc7YydnoK3+1rOAHKZjQsnsYBH4Q5v8V+4g7dQtrd8GTYB6h0UX//Br7aP5B
58s/x8SBgtXUxX+DIPyl2nZdfhHycOo3qvz3rZBFPFnSoo44FhW3ObE63Nid5OmnN+XfdI2/FNvb
gxAqSX/M68RF+LY47OtRw0LsrcehYHM4ux17BXfEV1xY/e73D/XWcEOPwkNZvC0u/iKsIO+7h1rG
M842SuN5RMWZMXA/N1ETBEgxSKNJsv4oDaUd5tW2QHnCbP79w//ydnqYmhhmQRrDaUMx+PaVmuXq
2ROWpmNeTQ+mdJ89lh2/f4hf+rHtIWwSBnydzw2T7tuHoN5aBj022qNtTA+zLZ4634CwZhrsVtb2
2+8fjBkcv+5tYW9YJuea5Vj0ZDgX3j6cSFrLmf2uO1qYg8+o34wmrH1NIs2K5Vk5Wo8WoC62bEnb
Y9UTJDQFbenTe8hCSRC3NWFlrpmgsU9zrzgNk+tDF69Hn+y+siQgsOv8vELrZzS4iFOcpJgJT2Yu
xWcznw4JauLvlYUiI9iWmU/Mp4lUWfxBRoVWiasUCGUkKHiwGSzz05LHivyUZEpYX7gqjdjOygeH
7e8z6UTgIaQSt+y57Gu7r4o7x9byYLQUKWhJn1wNIwOVRPpxVHsDhDrd3mLu1vVUeMklBOZxL6T8
brnlXZ1ZX5zVu+VeQv4R5ImzRp8/JaOFal7mzk4DmxlIka/E/qztoWhtJt+VEbHhmb6p1Eeon6fX
DV1dlPm12lkmxehUT87VzHwFF4ETn5mJeHLhWJ8hPe5DcEUNko3xm3A0/wFwShYtRp5fYTROHnrH
KkMMr6Huj0jrmQ6BKovHIzj3eJfDSLysOm66aRzoMQFX53ZCnUCNgs0+TKYl8U+9lw/zPqtd/6F1
WbylHrR408vci0bPc/28goBm7KsZgdSjRULYc1qM6rqqDX6PN8/mQ20U43mpsuHILKEjcED1kk/V
Ts9j2SpSiaAqo28q9hKvB5FBbX7T1qQ7gWk2dgRQmfsROsoTewWSQ8cWymmamcPHgXLJQFCyGBca
VMsH0ubWHWocg7v0f1J+NmulbohyuiA4T/xQf1qDKI5Yq4xLYxbOUVZcC68SUBohtkU0KSCA7SUo
siFB7y7mo9Vl/i0EgfygiUZdvupBKUUjExLb5XtNaO1gVAlgERBxOdsZiuO/hKG4XJybzO32qI4I
xIp7l82qkXzKhyI98WPP85icsY0nwamZbpuleMyhogfamGukGFXjed85EIiQIrJ/S6ZbiPXGwdxK
bwPYJorsngCQpqMwf63RdST/1/K1ch8Spg4BekX9VsTt8oKSRg9LvjQXY5Jr5AnSAogZBYJTwsuI
ckk6VhG3btS+9g3Jaw/ho5DfGLPxPt5aDMI94o9e0bOu3xoQIB7T+QwHPHS39sTZGpVua1lkATDc
tFgGWjGSbLm1NnCYpzNA78bF7AuPEpsWqK5rvB8Fvbvjpi8iFs/+1jAlW+uUbU2UOYpPLpUOO7Dk
vqh14jdwiwYiW8+w7xOPuLVjq6X1MLZo0fDQpqGz5pBj2uY2b+Myqtr1K51P5wWpXiyBFyfjKdaS
YWdo+u1ML9hvTWGuIZCp/WY6rAW/NsGe96gMzZUcT5MGdYDmcjBr8dJtDWe9tZ7E+1EniwdyIX20
BwURv5U7djeD1ogXzm3vlG2NrG4gOJ+35jYl6G2jqTTrVfza/YqtEa4Nr7zgQFpPxszGGv0LuVQ0
zgBXUc94cR0y5MFmoKcXCXrndGu4JVoOeu8EEUcpjeqqk96pHM3HQqbwD2KjChNPnVnK06J11eIo
3tr6hP4+3hr9lY7fxc/9gjGr+ZwPgkGGRdxgYG9DAo4E5zrbBgfgcMuTsw0TBEyQqJ7W6cOrDJ9q
iEfWfZpyJgN8gQKNtIbvfq6VzwxE9Id4G1uQBYLup4ScgwuUqQbuXkGUHaMOp+JqNmZn/orHX7su
tpFIx2ykUG7+ZKd2dUSdw+SkVSUVtTXTzFmcHsSUERezDVtKglLbQGwjGNl52hFwmBO2rfvFNQR6
+JEoqwgVZX7ycs99KDsU9tU23FGmtYTuuGRHumRmYtsQaNjGQTUxY0d7GxHhBivIIk2ST569k9sY
qQTvHnXbaIkpqIwwLXl73qTyQXiJEdq4IzBN9IV5bzGhcrZRVb8U1qd5dNIrpt7rc8dEC/cisy1s
ZepqeB14baOvfhuCWds4rHS4yLh5fq+2UVm8Dc2cbXzG/XE6jdtIbRNGu845XjlkrJFZdsOPuuJ/
Rf4/FfkmFelPVdEvW6mrb5/VC7y7N/X9jx/6s7737T+2Kp12Fj8PS6Tt9/1Z42ND/gNHMn40j6T2
1ziov0p84qB0zLnYsXF6czel0PurxNf/m5Kevdbbmo2ANSoThtso+OCe88Te1mylQJO0xOl4IeTq
j+nlWjDu5i4irDZfOP7dzFqI+8nGGLrVoHktt71iekAwSkrI2sf3pWT9zbREmJfKyJ1rU3XOxUxd
ZoHF1xrwPQiOAlMobY+effjA6SEJ68QTF2F7GvY+k8Yrc/aQrNFP9wGAKyyJELtQD9riqgemg0+K
5Gt99CQuC726Aco13PmVY+YoW5PiSS3TdGZpyhsQLDrVB72d4qdBTzVcPl7tAy735J0y+yfCT9dT
5xnzAb14cuMAm7zDd67u5kTEe+Hz9Ne4n3faJPqzggzGECcRBgPHmHdWarmUKgThPOC/n19cV7bH
jJKV+9bqzDdti1YHUlz63MpiWLCX5k0EhZDMo9Q1kH236Z09O/lu1KHhBJpezRcqmcwLr+1gDWbE
JAJ7RR+Hbc8MdQ6sB+Q+VGnG/LmYZ0XyFTKoI2FD2UWbVXmxWd+6Tyg/phTr3RI/lkUurxACpxw5
6UrSgUWOXLqIJCpHIEg5kCiWjLGW3Zh+lx+1Mrmeijzfu/lcRGtq52HHuP6oU1pezGk1XEBazq5S
Q1Ia9HJa7lnoDPti9ouwdwrzGjh0dyQQtrrEszVdWF21HGlsxUsOpvUMPUd/T1NScksvtGJXmQ0K
Xmam3kk21oCzptX3Lfi0qIrL6lbrdXEPaq7/KHyz/L6Ynf5gjgPO1mKuOLltDSyKu09svf/Ae9Us
IeJT/wZxsPwgVDbuDa8BXNGbgIqqAn8FVtmdJtT8FRprd230TX0B+24OfQEoIsi5cMgn1nz/ixA5
S/xWMbgPtFVU3IFLkmEsp0pvKyoUZMdoYHYIc9dA6vW497p0DTwfx5k5eufVMGYHlkfNlYXwCWk7
gUiAUEjo7sh2mQ2AkbtR8/MLvD2w6JPGO+qjU37LK1I79MYn+ahI1uvCzpsmyO1Y++LVgpl0nHT0
Qe3klAjkXHs4rzLH5fxKCdsoWAQha80j7qL2h4zJ+DMC+PkChb1OHG43XGZuY5NV0bTjrUJF8rEt
KRYI7m3m88bOkgffKuxrr7UC5TUJYzW3usn0rr8zt+IDb1GPs2FcC8k1WbnbGHRY8TnOduR0PUqP
bqo0om9xzJ1EnpPw5RvqZKNCg1zUwrJHKoS/LnBULJ84RpqbpSItq8I0A4xFEpmiNfolU7JqOgxj
04QumKCdwpx3DcQkuVapZUZO64hPJflFRcB3e37uYoArm2RquXecQiRIBUtttyIgPRK5Kc+GFf0P
QE93itFft/a4R9yqX+exMIyQqrWQVxq92ZNrwBPGzMFmIrTaNuYkyZo1WmX9tWQ35wWDI+dLsSL1
5aOxqWZy2HFPNJekgeTMYeKw1JIZ9bBBGOiaV625J+l0lUHjNfOtWerGs+riisoQKX0DWt/BiTdf
MonwZvKaRCKH2dyrsaF73Doqx0uYxQ6dfh/ji1ucx8SVTX/Xi3QYjzXdT1adrQ1RO2tI5yXnJkJ+
XEz3Kp8T74uVFBBqw9Qt9cl+lGM+te7Oa2yt2GvD0OdfF7dpjOIAekIpblxMsP5XB/xDHcBM5bdl
QPhChATi/uxNIfDjp/6sAwzD+sMQ29134+5v2/J/1QGm9Qc1KnWApVNvGBZzlL8KAZNcSMZiHvAJ
UiPY6P9dCAgmhIJf6P41IjT+m8LgnQSMmoCKnZjXDQCjA9S1tjndT0vaHnRl05KTfVVNguyBCf1o
UAtAgWHhTuOto9nLWT6TxbTT9aL/2NfW+EhsLhFQnV+1zz8VUf9mKGi8myxtz8ZCRrIpwHR0aQ7v
yM/PxqqWpvD5OhCfVxlXSUH8ZDC4NTaYeSQRLhgna/jojgQtB0p6BOKCAkJACVbQtdCcutVXnzbx
mt+RIgcvS+NxtTXPOCyOHX8zoBrO+98/Y/PddO/1GXO3B2fDAFZn9PruGWcYesBu9VdwO5MkcqCP
Po6bTmdPFFxNyNgyG3mUEXWFatxBULwUujhIdBmkJ491/5Wsps4gtLmxIwLRazwENGw4zJVdAPSr
8/SGjcgZMQ1kHFFT+k9d2p5DKiWZmjQW5zJT5I4ffv+qfv0YUODpLh+Ew7UhXl/0TxeFu2jI/puy
uwLPT0OeMH4kQJI8tqCpSAWfZuXfN7FRfvj9w27X2k9zRagrLuAVlxs/1yJ/bE/rp4fl8EyspktI
m/dW4woO43AF9gKyZZw+/f6RNjXP+0fydRPJH8opKu1311lTwfFqcaReATmwXgDxks8Z995iBkWT
7ljGlWso9MWrQ+zrk/yni2a7KN4+PBeKaRMgYzkot94/PGqxDEkCPuctJeqFts9+KcrtOQAH7ZBF
sahdqCvTw1S2r4mdtfsN3w1cV6QPF7ODcyYUU44nNodL8YjX0hRM55blW0O6dKRrmHVDG+M6O3/h
rEPw+3fP+PWDQmfEsQGsBgA1usm3H5TuDHZlU8JcGkMsXzLk5hS1GiMgKxALzPyzKc2Kz4nnQyhY
W5B5SGGz0DRG93vvrmsdLmniIlzOx2+ZEu7X0Saj7ez3TxKS0vt3GckdFxG1LGcr386N5/zT5eQo
L9OhJorL3IKu5aN1QJJ12CjC/r4fB7b1mHxvRyZjQ4BJj1hGozp03MoPpdWQX1C28q4hM2kO3HJK
nqdc1qelQ47c2G3ziLvci2I4cOFQk48LEFxgKIjzrrqaGq3DfoBSPWHGjdZrBTATUnJJKpi+vEMg
cEO2m5jJdHTbqz5uH3pTaoKMcZM3MltMzgaLGXOgT15+Uaa29zHW8TymjmdcrIiG/XDSU7TfXHTZ
iXBdLAXT4q2RMdmMd/L5C9O//n7QNRe/hezdfdy1w4kMHvOhTUmXOsQMkbOAZMT4sw82GuNf1Wqf
Bgl9omk6hPUscU9G65dfs7Fx+N4LWdxnfjy7wYji+kzFaghJpWvQwJv+NS5bOqdJtXvDmI1xV7Kh
xuY+gdgNRzONd7ITCi+hf00CaaJHwAL7I7cacwpBhToo4t3ywyz19NxUfnNPXWofBmZHJhg6ub54
DuPwTp9zFHWUdnsNKfoLDef0HXBQY4eriQokqBJzTPYzGep8OaZptyTj4O1VHadR2Qt5rPinoNUs
VfNGw50IcrKJNdxEE8rm2p7XwOrLOBS9VklsTsUu2SBctxN9fpR1CsZMzpXU70U/+R3hiC6FOLab
MgYd1vZSBniYsYh/TePUNNePzAjnzXLjK47y+ou5yLwXqJz6YWj0q77oIfFg6WrXA9ChPobekgHw
yM2yvtfJHEGoI4ggH/gMYmzMuo/tKEUfQRvFLhoEZjG1O1I6ElQaZW/E12mrO/A4isUlbH6ZS7+/
oIgXXFFTTKrmFA7cC/eOlubx9chXx0nC1mtwyxiCkJF9VWbKD5CqY1TasSlzQi1GJYuKPoZ8CKIp
houa+uTlEKPqlnLXxVQFe/IR5Rp6q82JWTFBG0KZbhHuY7ck3Q0eMoiCdZJ537WBGYMe6bXZHzLL
G7wrmzl0fFYJt3fpSau5a9fl2CFvVVi8k9QFCtmNa7v3FcLR/VI6cjnqHeqc0DaxzYQu4pTyoEBC
ayEfq/msNXI1IlabhaSdlLp2jalYgyGC2PQ5l9KXJ6H8vtwV4Abv1qEXICkwoBnn6ZR2LoGUqZn2
h5iSvbrnZizO8AOYxX5oeAa7ui+TdcdQYUXGn6PUu5Qe1JmdxldFwTMyhjNFplwZJbFIhsiFH8Zy
5jXUvSIxbP2GNcMnK5cnICOxgIM/GXpmHRG6F04I8qcVUVZncbSiJ6KHm1TjQ8+ecisUIA9pSiG5
aeeobqD0NDHcDTf13WZnEPlTn9LMmJJd4Vsp82L+XbBlWldcPgkouHnKsEri8tU+KVwuC5xWvkfm
lbGSFJQhB7I08bCUkzlcOY1P8nVFJ3xpDxW3pATFPz/gYz0Ve1DmRvUR0WKVnrXgned9N9lrdk6a
Qv9gYSJ4seeYObBncPGCdYUOtevQFvLk4U5C0RLESIQYKnYZKO+P5TRRWeRJPt5jdpg+NyoV+Imn
JN55ZJNBNvBifo9d1sDcKzUaVzi2hXXb9bbxYPT4coOJCE8PPd3i0n6bMs+OCuM7AAo36czrTHP9
p0pvt4szz9uOWXOXdjcz8wcv1NuJ2jGdKp5YTUdmnHMH858QOnJ1S05JFXmGP9envvNj8yZXsGju
TK/yrdNs5dNw2c/9VnySDX1jF2zNdzVBtdOprtcVS62JnBiciru9+O2pT5xPPC/sWFeWXfEqhhbu
a5AWdbGGfjHy1WlKQkhvK0jnoAYGqoKEv+NMNfsqvabfXnAIiSbV+bgnNQ+XUktx2xFb2jKBYPct
dmzJoE/x/6AgeEUcIFiLtzq5r+QTZmP/zBvBhgfAwguuC5gNL1PFiIGBWr7ciX7Wu/OEMjc/rxuo
d/ced4tDV+nGVesn7UdLN4kvTy3WcGc1257hnHAinF6LcluQAGAND43J27oBL5YvRVnYN/PQYYZk
cDUWyExl0h2BDMjvwJC3M4RozDSiD/BIMDaXtNs3BEA9a3os2Qk2SQtcgmNuUVN6lyFNOsfJnduR
bSoTSmuJdj9gkOE/Kfawya40K74mLDeEf7JYQ7bfJAfycuYZXFI7+DBcI7mNLXmPUXnccZOZ2nPU
OehxYr/sR+60YtQpvdv8k/KBb2kLZTp6p14ZXxFqIsuUhuGOsGZMftUsjQ0hNMHSOzV8LAQMY3Mi
dAD10uW8uFhwx65lqMOiXGIFOq7IAGAFYZ5Ziakv6vqycmbrgpGYBRulreR4nkDNT0PP7mT6QCXS
fdW3qUXA0dltaqCOJZA/jV7LXWBp70uwGNkHo16FNwYrFdjy2PQQSPhlYHNIpMZddqbFzfQ5TRgo
QipncXjK2OjfkhAbrwc1YHvaZevARZqZfS5uZtJk7SvpNBveohl159IyUrhdC9VNt5ugcQCy86ps
8+G7krOj68od+9NZRWMJxuawei1Xf2HNiRstMdbdkAxVp32eSEp5yNNtS8Sdzn/iWpfdTeWzJWOL
1viwmuWmCZ2Hj8mibGa6TrmFhLMfnqIJIqAFoKgkMqSNOx8ff8IVvWsywadJ47DMF5noi/rCVU0q
bmC5lM6JZAxc2tk8a8lloTRkz7LDFE+OuBz6y7KMef4K+vW+S70iBRan66eltfjeL47jZuwpU/fy
tSr93yTlHyYpDNQov/+zaur/lS+fX+SbMcqPH/lzjOJZf3g4cgzrb9HU32MUz/vDAu8qaB05KPiT
PuDPMYqw2ae4tuvjVaDTYqfyrzGK/odJ/4UsHZyoTbv5X41R3k0Bth3Pxpk16Oo20uV7Q0RuNKbV
CUs7shsnuj3LF4RNvtU9/PSe/Jv5yLu+6/VhkE1Bn8Ck5qESe9vRrEanFk4u7QiY1ngosPdGYBC8
azmRtvcPTR6rpp971O2xSJ3DnsBNAQOV/a574rPIO38U8XExav9ad9R4iYMQyNuq/x97Z7JcN5Jt
2V95VnOEoXF0g5oAt+dlT1GUJjBREtG3js7x9bVAxUuTGCrRMsc5UyhE4l40juPn7L32fMMqTYr6
n78cUqh/HJK9Pwo3TBieQfLam135nEubQQE556nqGLdEbd2fAc+hB6pBadk0eCb/kVaaZe70Abs4
KAgSNvcOrJhq39rxENrjqrYZZrw1TZZ2B7+eaRUpv9OfKwCrIKqkv8fT7u9xQqT70lFmCJ2/OmFm
Lm+LnFC8Quv6D0bvVCd/7IjwZpG4ilSfXomY4EUmPVWypxxnVBZLAn96Wd6a8N6/A3JcHpNcdI+I
RC/1QaXbyS2owICEHRbTyi8F9hYvTDJruEUwUr4s1lJfL+zjP5h6mjFai4od06MKE3g5squspoNe
RyToLa2590Yd9TaRWyR6Q61hQyMvXKOvr7rGA4FPbflFL2LtwNQYDFGnTYdW4XdFCOpHDrZTs/7K
CKU8O0s5g7RbkiGg/qH67zyx09n1fkpzzZ/yzZx0Lm8tV02kAnzybdNW8pxUDfOjyqWinCLu81BP
CCkNdKusnofObT5lpKl8zPzcvPNxtiZsT6X/LfOIB6IQ7SitS1PVOYTTdKYj7iECAdycPOdJ4dlh
WoniWmd4BScMN+/ZJYLoQkEmefTUQvhblHaAjVbAYLbEMhCgda4B+t8lc6qHaPjVXYKfYSsNvftE
FNa4q2e9x3FF8zKYyVH61pVlsk+q5KvqGNbFoMgvYt8bQFcsdkIVwsnBM1FctkW5fKSpoN1aFMZn
HSG3xCBg5FCZRl3b5GkW6YFWw3d3UvsY0cTEIVvJraXS/Kxn8fAtlk7/nBsqK7ZLvDjVVsMcduIU
yA3541/bvggnUD5XVUGTj5zlb7o1TzjsxUWk9Vg48viDL/GNt1FT7LXGw6kMCwrD/FShuRF6SJyQ
E7hNf5FpnYAW08fgn3Uv+wJpOuIfu5+taKAbVDsKop7T3kVTYZ4dql57ptwOPM8V3No8PTN+eHJw
ET1kxvh9Ll1tZ6P+uiQ8bXlGAaNCrqz93MBfvGYvAV566fu71u61EJ7pXdv66Xawlydt6Kwrc2Gg
ZKpFXuFPWbaT70z3VeUzHDH8cadKcVtNmFWsqDYPKQyqkbExXDD1tXJSYKcR/Ri25QNwWmwfHh6K
YAEgssnjMieawhxUHqqidZazNxVqPha+Tr5wmDBp0oNIY/T1mMtpHbjOgCimmBNRt5tBjTJ7EISE
xD1ehWzG+PDgqj7Z+oZ041Xf3QFui8BIBzbb54AhdVXtpxHm79OsCeKYYJObEJo8PBCbtNCUt5MZ
VatAEtiTzZFPS3w35vYa3NSkY3zltIDrgrrsqukmhvDkWUHjtDK58CNtBApJLIf9yWzg/sGvriIt
QXE3++ZjRviDvWthtrrf3DnhQiV90munXBE2293nJUULwAFf5p+Q7ef3/lgiKdMrluG6dHEw6X3x
6EZKW9MQzEgF0+BYJ3seaz2YlnEaAltL/L3NnvcE+rc9G/NsH+g66S5QEAVdAl2A8WBSzuOJade/
diMnuldqmL46ZkX/ujKqZgfrzTrWBaTcYKBdDyy5EMdG6tUJCIC/7cthqcKyjSDKaN5UX7RCsBVB
2WvsDEfW2D1T+ESN34eV1D1UQiphjhpF/mcIgSX7FK26XySRaoFdaQPQjXEqb2dLNN9Ro3pnPkga
73KCJy4a5ZfLhmyZItmiDKiP7Nv868JOnS8Fs7SEhKaRYEPplrfalK8DDXJrqpC8Rv6frfXlC+Vq
8Wjp/XzDSN0hYI3Z4H1cJhTcElmGweKROwPPbbH5bxVY9Wmv3qsCDeQhP1UF/9DVYFiBJfdrGfjj
Z/63DtT/4legZOE1L0wk79QIf8tqPPcv3vwOIzs600D2XcqL/60DDepAwyfSj19GPJ1F/fa3roYZ
nG3Sx16F7kw70KP/O+O0Ny1ncAr4RnBiI2r/YUj/tUCL2UIsXlMPB9NEPIyy0qdpBmvZPyM29eGK
2V115p5C3OgnKGp/Olfvl4c0RJiZUTmhzXZtxo1vykOYbEh7lrnfT4M5bl1VOkRBoQxTAMwP/8Gh
fM+mvBb4BN56BDorGw2jtPu9MKijCtMgbkomzZZZR/sffCu8/b7lUNs7/0hwWAxiQZQQPZDyOaXt
itWr6wH99rP7Xgr3Orf4aS7zegKhC+gCObJpMaf/9fIxYxzywuYE+mnEsFGZ9GIG5wXZ3iauolXR
amngcqI8ZGxUh38+pdyDvzk4u4j1LqaxuhbkP40r+jlBDtz0PYAL4awvq2RbARL790zOfEXbBJTg
YhF3EJq5b44ieSHJsY2GVY7skOhiVmAJ7Bl99zZrSsYUf/5SbyaJr4djR8a2aM1ncN7Kzux2NK3E
6Id9rBwI2nn3nRCSFy9G9owC9MKBKfbONuKfp5FkFtNfLRdM1PW3XogoybPJs0CCZzp+MPK0Ci6W
/56p483u6PV7mUw2oK7oPpujdSvz08USA4LavM2HvZWOJBJr2pncymtlmGDX9dJ+5zv97iz+fLQ3
F42ZOcxtYmXZBVAYRJQR8YhrscmwQtY+bskuz5//fOHehAfbr9/QQ4IAg4UpH9O+X7+hSuDnw7nr
9zjRxbWoRfEYw/A+Akb0DnD+883Q3qGb9cK2EPKb0+veCVbkYYi7GoC1P25Rv0x4st3mK/4F7ajw
9iNE7tv7BSQ/IMw4NPJ2eWdhMn5z/QG4sHl0cPzAC1j//09XxpOxY9ZAg/bpBPcISRHv/oBaZ9wi
W1/DpACoN2SibSzO3hbZmvisw3O7ATvXXLnoIZDzxP41Hcn4nWfB/u1HW3e2POGEeL4dq2c+Jn4G
JT0zyASIWGJvGN5DYPWcfkvkpfwwpxas4MkBO10XS3Ui8KI7M3hBxV7OPQZ/yKKILyBhArsKLKYA
m6jy9KAyY3WBkb27Mp1FOy75xK5x7Ambc9fAWNjgjwMjgEcIGxHCuJTYS6G5O+KF02C0Om871POp
z9EeQvsbwj6yfTJ3CfoW+Ydh8uRVLpQVKGvJdx3u2c2k9dc1pttDm7rAOwTIrTkqorMOw/Gj1rXj
HhGitkaJveTKuuvBKYGOi/MDBtf+mt9c7f58t/7zAcHcSWHAU8872HXf3KwgM+3BxkC5T2WC+mtI
EA3oRyOdH4YlarbDQLjCf3BE+sv0jla/3lv/mt/NI/zYvN93UXQ0gAQVRvzVr/AsW0zL6AM//fl4
b3ojPI7e2sdyyV9YA5Te6kxk7I8V16bfY19tApM2xxEduLX1zO69cO1/3qZQPUz4IUzOdaZlb56g
eLARlyFN2ZPUal/UWmsc62lw3zmBvz2KQBhqekyOOIe/PqdkQGllP3ECNafTuwBKvXZgWuXd/Pm8
vRU4vZ44z8NqSbUIidB+c5ycyZfBUIuB7WzUGwah2c6ZS5Q6ksxgwfaAkoIbX3ctptreRwYL+1rk
79EwjLVd9mtpgfTLorm1xm0hCnujE2rbGrj76JIuMhfudmKqu2O01+/E1KdeaIlFHI0KxHWn19+L
enLv8n51utn6eFkuCzu5nMi3P58a87efCbEJnVX6n/bbiiMWmgYv0JJ7SHzVUe/sra8PjHGqvr2K
JLCKxB2aTwWzrZAAOnU9rFgzBybrxveqmgln8Z0ExfEq92Y8JdNn3HBm2KZ9c69Inw2aPsVAQfTn
qVKw6vX+veLi91/gtUtJSc/z/6ZhGBmdXyq25nuRqLuYbsVumET8IWEVC5vWzTYRPaGwxHzPG6sr
T0xKv2Bfe5Cd4x+HJoJEQEj9loGaf1svbv3g0chb7IgYeC/xdwyg1AbpNPgIaJPk7cKt/PMleBtP
9np3smGhz/rjG7y5O6cerGxcK7lXWhafosWvTr0947zS9E2fdizyA/BxzHZHqwY8JBvgpX/+CNZv
7wI65Do9bByhbx93T7GWIIGRK9y7X9EKnv1MWXXjIvQmcED/Vhfj/NE1jeQrYqx+GOOQkJBkQ6oI
ANlY7kydfX2HV3RNW5hKnJ1DEyYccD/b2MAEuJvvqjIMlkr33rXyrU2O/AbH4kdYvKRAjLZ+1myj
OICd+OKO+r2jOBAgegaiKC3sd875P0s3YLC0mOFl4cxgt/TrwmObHrGeGQtCmxUfqwjfPrgEbYE+
Xi+2tf3z2f3Nsu1QcrPzFC6/+C2YSxLyU3UsOvsmrl58lGy8tceMruziv3OkdW/yZoHhSKsOUQhn
ZZ79+rVoag8wU23upC5+gOkQfyRHHm9ZqdhN2Cpnnqc7mneKHLJf/vwlf/P2dXSa1yvMiL352/Cy
Pk5bkO0kJw2u+oSM7mZ22zWh/aVw+2e2vM7mz8d7rT3/8V1t3G6AuiwSFN9cQgDUck5Tblm24dXd
YFH3qMjaqCoZQ4tME8bHD3VazJtYNRQ3wkvDUcbdRqda+fNH+e3NZMOXcxlAMf1+s6zD8xptwiHk
fvLqfqM3rhMI9D8kwdZxaCfvgbd+89J0EMBwmQ323mzyf73IDoFXq6qci6y6eR/jvw0XQqXf2SP+
9vwCbsIltJ5e+Hi/HiaT4IkM0cg9e2RCr8cZJHUFvdKJPO04IeUKY+QKEDjbYjtF4L7oBhRbOEAX
Cxjdd57Xf27K0WiyK2RTjuj5H/Z90Dz2QswgH2YkZwrhIPPabrlUo4rDuAQC38gSD6QLOqjOB/2d
x+rtUGpdoVkXHU42dTs67jf3Gk1qZBOV3u2VIZLnxu0YKgCY7q9latjI7pyaJB8SJWiYYkFn2jQ6
bWFv9KyhrV22bpKHE5Hyl2Ni4cA2+37AIBjDV/nzjfibhYbQd3JTefSpc96iPBPNS5VdOe3emaNu
Nwj0DTReacgSC/XOKfnNoVAICGADLm04zs6vd0eKGRnvq9vu+yXC+W4p93apkpLoAkf/D74WNSjg
Bmdtqf1jVWuqBmChJ9q9bUJ+I8jI2dXKjS6yrqeL+K95882P1eN/qqG8AZLby//7f36ziHEk2iKU
iEha3+4bzSWKs3rgSKmlx5uor5r7MiZJjrcbOsy5FIGoien680F/eyrZXzPWdgyB+v3XUxnHOolM
id3u0eqMYcmEhtlxaQLvM+U7h/JfJ7ZvVk0qDR1+CIpnixXr14N5JAkMMXasPRJIfHaOUoSPpYmY
lg1CJPxQTiex41CTY7O1xknbsXMc5u2Ciqu8LT2bhyu16DEe8a8Uj2Yzot0h+cAjGqwgGiNAyJp8
qZGgXuaM2OQuTop1mFAZNNwrvpIV4sZBweiP9mTsJkTg6uJ1KsG81122yJUJeYjzxHhwBsh4m0Iw
otplRjk7W4s8AvPJJ9uj/O6Q74issWEHk1wwr7SiFSDdJR9kURvqWAB9JxsLuxTJyXpjnMoFCche
Dvkor+yyGrxL0Q8qunUkQrYd/61NqI0IuZqZafg59jLUWPGl5wJa2gwrv2I32G1xj70LBENXafXB
6HKsCSruTFI5kvSxBNsOYH9A0wzkboqb0BuIbd+pHAPatmzQhZ6zke0kIT9+MxV7LOQ+w9bRVjMs
cjSWF6WGOIW+Q9mYm6a01+Iq9aCBu0h5FMMYPG2LRzb7PcYuzd2jhsrUzRS54z1RPh3GNa313Tu9
LrEZMfiKhyNFLH50b/bTnQCeDRUIiNASEvLm76uOV9S2iNb2HzGPmK9aaXsfwEGvvriytkJJ6pGB
PbmxD6U33NLn3Q0ItT9GjVk8FZqn3/WVg+K5zOaDts47rda/hoawq1q5mxO3uiP2LhhFgiwRneHe
FPlEQm1e7uJhPFmjmkKzkV+y3BGBPZjRZshma4fM8JuwtGk7IrfiM3Tu3pGTvvVF6uyFv9QBFfNC
SpgfX0jRzM9ujz5IDIoBujt+WVqHWZiFlnecVWCnxSP2m61DYvqNDedjSwxZepOTqhsOempceGWR
XCIWLkhJQ8Mt0+hxXix7b2vGbZrid0DbFx0jXHThnOUDRYV0w4K3xEZKd7mFSn1sewFUZoH+nS75
NekgqC1Fd8LKSQqnnhNr1uPiywh3wVGTk2pqJaQCpd5N5Ik7BHzz1pi8ZLcs3QK3rR82kUlw0kLp
ekesVPO58qR+rhIXAkbfOhsm292Lo7UMsnqk/h4NawCftX3sAKwELmKGo6Wn5lEqIrppUpxMPC/Q
jI1dbqunEqngU5VGB1g59+mgnpBrVttJBzLQDdFTycCy4wkEHTAObrXDXocc1dYect+LTjKysGnG
tbfVM2iSxdSimM58wD3sG+7SThtv2riDgT/MvBcteSZGxg2KGYWp0khSbKfm4Fl9ipu2RI1deuOL
kNDySbEkvWaTQ+dZFLqHtsKUFFBpduhA69Qnp632sGKa3DwfS+Q388Zt2UfwMmWRYOg+fWo491ft
xF2WERcZeLlxRCGi0Ob2NRkMi3fBH+rtzAOxjX5IGkCexAgcmACvcgdlRgLxw7IKITTD2jHLRxuh
oWVs9u4qnphd4IsHKy/MYVN6axiLqnFwnTXNgeaau14XBwWoTu1Ee1aXNGlbpKgdZyro86rYLF45
PiR09W/MIjMfIsga6XHKnG5rowG/AmLp7ep0nOC7tzTjklTqz44eUU/S32227qIXFw0v2a+99GJn
WygSMLLJTq3zPEvnXox59OLT3EcDUyHOCZpo1DeL8oBf4qd+6RoM0wTlSOMzolzkFENjXzPTb9Zo
gGmDKFbteyqWB0+J7NMo+T1KK1C09mZ7Wmr20+lciSOKKvmRLhxjkAx37Gqj4E5ILL99StD6f20b
ATBk1tont4UtSspgXxwtZLK7FCXgR7tGNIzWfpo2TmSX/WZYJA9HYWo2skiRb145cBkF1xFxLNRK
WshbdqV+t8vZN5XQOXHJBD05KI9tNK1ybDs1vMCPpygNIYG0PqBE3zo2xLCu96A2naDhJfd6mRRB
7SL13BE43miPiHj5iu7qNruITeCnmZOPj6MJdBEoRhRfp17rbdC4LJd173lnXOH8Vkb8e6Gnzv3Y
m/YSUIm0Jwen7jXayOYzrTsYfyMcobjjUSWDtlx2yzDnu6meIfzjeouvi6JZKVcQLa55iFoeKq4u
Tfj2lJc+AfBJ0jx3Y9yR+9IZDzLlfKdZrgingejqJZxUZB+K7AizvW3srnkmdbHqSJNaGtQSLRhl
zmx6sOeSX6th1jI60Z4aI/PPyyib51413RPgCuh8rtt+rY24A8o4kOkRIECNTiR4KawXvfzmT9K+
FkuLAXis/fh6TteAUSS8pfqGnl0wvG/MySKV1ZpIhTwbvJabzeQT9aSRwdsS2JBkFSvUAOuvJfHg
oTEUwh27jj40ToJUwh7qz07s5JseTiwpafhkYFd7FJGvvMC4BymsyNzcxJgHLrqSLw/Cff7gkcVM
ekSUHqyGn250Lb4efMQhAYQiKvAKGsK1sNri2OWrGr1H14QHL5+iE5RO/sErLDGOp6LfZEtTD8HC
c04bq5IflaJp7cFs+ebGAiJBpIqj0fXrXT4kRPs0iNzvCWwdoRL1A1G5NR+yWEHXXt81X6wsce41
f4FG21RTcq2cEnyUFFX3VECWvvEcOTzqSGru0vVyA+zzzvaK9W3FyIFyTe2AiaNRpchIrgUZiw9e
lqgbPdbUi77U6V6bUY8HNO2jO+Tu4tjqSXV2rInfWC/5HSX7/MHXmcgsE7L+EzI3mWw1EmZfXJQk
QHogPtUB/RZJqK6jIStytBqBFtqqUsOH6ER3ImHLFUCXbdWxHGGW8N25kxbAvSy9YGwJk0jb5BrV
RG0Q07zUNxoxagRTqYJrrUsvIXsUXm4V+pC6ak9jzzTqJZky5dS+aHVmPL5SiMdJGt+dMcOLxaPX
3rJaLC+1mTVdiOQEyU+X2cN308O5wjVzufebhtPi8CaXe33KjQ7PvmE8LGah3fm9zmrmOkiZGq+9
7SMwlENrNlf9qJpPxHS1t0bvxddgfMBVr/DuVHrYbGSyyok9nm/CIPuPbZpWOmZ6T7LG13lpH2tV
c/I8y71kTxztmiGC44WWwKVv2lsDA2HL+7xIr7+KytVkT0b4QQCiOra8Ns9WJ3LEN26c3jhCNju8
h/JD14wo/JfkpY9r/ko2TbOJxsZ6tv2Y7IsGv0Ij8GGYFjRXe7ScvQG1OWCiKTZ53/EcYmhSd0bZ
zTcUIYTaiCx6NIF84lmv70kjuhxdlkQUzSl7GYIIJ+xUVy39H5I7xlNWNh2HzZ1rfcKPgNeGdcOC
QD3rqXY5O8TIgXqN7p3IrI/+DACLRRcuglExbGxRcB4JRD6NSpH7x7N5qcdTd65ATZ/ipCJv27Qo
AX3Gf7RQv/g2Vpfcrea7vB6tb2Q4ndpUN1jScOYulmy3lQNBbu7FxTxn4iP1Nmku+lw/+9M6Z6p7
kpw189hGtcu0LKEgHbNaffTmKb7Tq2TauXNzAKvcbvxJQ5metvWBaKQv9P/KT2RGLqu/i5OEThOq
k8MOJ3SVEsmaCSePuaaTshlp2IZL0ewkvouLEkLVRhRmecsfXJrykfYwtJrDUufHd4PkIIMduTcD
8vyAxjSoYDcSX7DcOI+YropDCqt1zvQS7EGcUAdSyhFCo1CyplNymXo0bmrDPEbWYjwnejTtyBcE
F2oaqJBS5HvTyMMoGxDTU06rMFbKuaC4EB8zYcMtmusdjxMLcJ2xO42d1t/7he+/EAJofoTtbVz5
pb+gWijFAzluWThTw+5s1i6+miweDdt1b9XIVbJHvNw7l7ow6PoOx/E8N98XRk1m2MSoXltQFfdp
BSaRdJsKrFHTqCQQwJvCuSGZiAFC4C+E8AyuQ0GPSPZLpub8FE/VoQeigo5LaOcadtTtopsfewxh
Ox5FwlUgKgRM9SjI3OGqFPYKNqkpM8S4y1kCMzALfXrn6R28vNLyLqRK10SwZJvApApyq7Ovy8au
6zCZfIOhRbEclapXlbLGa6f0tJwHDhlvE8+kqWZWAt0tw60XdB1IjqBAi9oEzNDGS5J+sqfSFM7e
NmjA01qDC9wuDS2NIdXmG5+UwbOimc2uzh1JgES8l5/8KdXvbMSUXebOh2jsw9GT+WXBVb6QFZ5C
KWq0jAx4SFCX/Zm+rwocgCzGrPlPPjNT9jlfOvivWObsJWzXKE/8vCREjGNvPGFS6o616T4bi/M9
6ur2MxVr8bkgbYlFS2of3AI/nwUBbtu7Q3mryG7bFAiZGXr7/RKSTZo0lEPzAV/UmJ4IP5/EZnR1
6R7cHAYNi4ZTX2tk6kKKBYR4TfsGtaDpZSiuh6JgEaoNO/tclll1a7Zeeeuk9JFh8bCAZsnUfyuk
ibBaZsk3MqTISzQ1fmGLCuBkd1l9r4TpTU8dFQ/XLWWTg8EDsNWoOcRRNB5vFJ8cBd6W9M6WwsAb
E9OQPEKHNB+oj9mZAi8TACZn+a3M8crLQdJEkArxdC5W6eNKJvqsy8xASbw6S2qBF0u2c/TZzEm4
DEWUasS6LpH8hmoSjby5jL4LmNiu7ot2ZmGQyTzVOzfux3on/ImOxjAn3B6JOVDg1BVuzARZKsZR
ok0/24bNz/gN0PqNi9yZgPZK5zaqLFjem1HyKXEYIZfaVKi0XDYxMwfNUlHJi3QBJrZBKTnCo5ua
CR0jxSu/eSFEsj6KifbjJhG+0vYEFlEC9ExIwR/MpX/OEl3Aw+tKitYicrhK2sKrLizmIfo8diOB
RvFACAU0GRtd4zBw1KG1YAxMeCA+/ziZ9gjiLrAYT6YhEkuUaa6xzHXAfqLeW74dE76BqzmkF8Sp
x/Va3dvox6p9kWa0e1AWQO0k6DI/NAZdoGuztWdj19uLfaGI/7q3JxQVXELmrajE21Wn6dr0Qzpg
2tmFRMUw7ktE6cmlP/bjywjej0fJxPt96WgG4WNqNPfVgFezxLN/m7t+S5Z44+kP2I6kOsy04aNr
MfClD+YIxYZWu+BTp1XExXPUXGnM/0DK4SlOeXbp/SdqQ1+GszgSp9SzSJjyW8ruBdDyREWs5Ci/
p9iAi70/dNgDB79MM0x7KbG2hc7zE0xcTog29P9OE7wFPeA+pKKzE9FkR1wRNFFI5i4yFpeU7Dee
KTbcvIR5f4UlUFbwTcRW4v5eIENcJ6Olw6yghCzcyiQtD23gByMD0t0WtX5iJt0dpnKwbsvYm89o
mdJHAo2nD5Mpxh9t9f86kd7RoEJWo2H9r87wPySoYV1V37/26deh/5nu9uPH/lahusZfK5vZcJj6
rNOYdYDytwrVtUgPggSiQzVmKkS+1r9UqAQLrcMx5glEASE4XfWZf6tQhf6XT/veBgiHSmEd7/w7
KtQfzeqfWr0gj0lEMlc9qOGiZ3w7lrKhC5Fgm4IVqmID5DyhpclS+aHd90/KyZ89nSFkQxjQFp6H
H6J+lmikVI5VkkdY770Hj+iak1b0+eU8FOfRAwPvag5cls4KSO3FK51BIVADAZrc38tOWKW+aePG
Yg/W+ruGSUjoO0QzQBm5fW1GEJFHALLw8q3REm4aGxwTFgDvPHTloa63+ibL5dNY+A+DnfI8NbUZ
Onb2TDWqb4qSf54bC2nXo9sdm7F7MjzebwvVMbn0QMDKyH0ka/AOMuLzSHeTn22eihqAD1U6Um4X
x7hj3hoJng6TIjxwmrnf6l375LA7DvrVpTJpfL0K53A4Ezy8GTX32HXeMSaFDjM6pwaMJCTS0gqW
LH8xc20OHPYvQe11cqO3/NKCKj4QuDj4CpwGiJ9lKuUGTzlQYZ3PMDZC2yYR/f0hMetDJjAZ1QV5
AnCw+L+5uJ28od+uP5kJVPepD4V0MeneIKEk6aWw+q3dG8ttXBe3Piz7bSE5JN50+8IWJEsB8jHZ
+PCBXnfH+hJ/yOX6anDZ8vh19aIq6uPW6khkjwgkmHJFM90v4q9RoRmcB//B1/V+CyGtCSWg33CN
+tsJ2iBBrY8mmzJfPhCnnmOnclihtWLZkSG7HCaPs2dhMcWv6R49Q3t4vUnSVtG8FK3cNC5NKazh
t+XISJaY2IeJgCy87+vwQ7dvx5QPFWe5OFpa55PUQvZqHZfzyfV7czs2/LTe829BtF8h5IPtWhOd
445JxmjSAZCALZfKBUIAATlX3M8vQOysAAmSR7syfWbAyLVf+K8sAps2GhrZG71HouxY8zMlZ0ka
jbcxXfo+hKD4YSe7p9frzYJMQ77gtuonvm+ccMuQTcelb+HJDY5XnHQjfuEh5652+LcenRzKRW4V
0NhpCApbfSgS/tPxiDI2+CA8eZR6JNxcDZwuV0B9g0mANojnxIVudpowLFzSSG8IOJBPbs4vdFyu
sDdwM3k8ja8ngxHZyIiRf9rk5XOJGW4bYb8+Faa0tyLipi1yGZ1U5Rt3RIxSpTVTxggTOYnVN81u
KU2Td1itb0q2qpB+Rz5DnMgLT2rMmCEEna2WveRrfEPu8lAS9nBOJ8r3aqi5y7Bk0POu8kvP5EG1
dBYCb0ygLJCSQas4f8Hald6OiX31+ngBwCa2wRgIphCFtxnqtc4aeIHqJZdbJD6bh0Sv2IoiFSE0
nccwB8Tzem21kq+vRTQ8yG5hCeEWqBqafhYVAlGzKyPDzZdd3XT+XsYi38Io8HeOlRRoFrmdX2+A
9Q7nEb9NxVLtLcUyRj3Sb8XiL4fXy9wPk8VzwG0052a/HenPfGlSWzvYCV+VXIwmJFFYO0QwBsOM
iN5U8YfJyF9iIA4EjPD06BpPc2n1fmhW4Lr1bqjO8C/mK3u2996UPWtwZEnJmapzlJv5tnB5IoZF
1w5IGek8LrZxVgAedq7DTQaMujpr0ufozANYe8svlWRxAOCAv1ns/aSg78IG7RwZhIEIaTmh2+vW
BvYIWxlTdsfJkd4KpfA2c1rqOAvRuoCGZFGMDRa3iUunubm/jwbzloaut18MOo4NAJFtI8YxxJnY
rCkjaTgNBk+R29TMhVjBSpetzOvaZPq0FV8fWvAhY6jF2gO/O7mxO26Jzha3plrtmpHmBTY0L147
EzdTO7PpdlKuHzzwDRSTCsKRmK8GN39Bes2pASyIQZ9TjHuDOUHJrxwMrquogLSIuZcbDd0AxZSN
b7HQohu20RBAatDAXtS+tC5/XQ7ZloeeHV/KeiK0It0ZXffV08mnh38Zh3XrPpY1RvxcS260abhy
axr7FhbJk0pndgRaIQsDi5rSt1D5KMGrWcMdtBTLZ5LEyzFwqAicLaIVqQWMczJY9fW8MZrMx+Ko
mw92nBcb6U1NdgkbZTilE+D1wKI3EFG3G2KAyt6y86jT/iZhJ4QFFtpy7O46OY9ZqHLkDzNeVrld
RNKQttK22qmJhi8as41vmHW/ilSnmRlbc/7itZa2ANbRloUxmj9PB0KK6x38hNlvgo5M6ZDtO898
JkZtE/Mq2oChiy79qV60XWGxZb2C+OW5R1rlsjz0aum1JxVThyZ4bwuKU99CeN4VVPutIlP5yh4d
E043Fi3tjqFqfkpc5+GnUuw3Q/o3Iqe1rmEH6JEO6rKJ8t9qtwof4iYj0OHgpkrt1wZamvNysSrv
Yehqi9uKp07Q19v8+bhvZD4/jitARpuOp7vEpf46Ooe6ZSrmBsPBWAcNM5JocOP5t2rS8mBu8pc/
H+2NKuDH0QBsOaYwfKIa3xxtmWKio5dqOBSKG2StBPw80rY4DPQf3+u/m4B3NgGU7av6/v+/C7iq
uz75n80XdnO/uNH+/sG/9wG+8xfqMwc7Gjop0iMNiv2fIc/Im6HM4UP4NcjFx42GuFoXCPbgP7o/
7QPsv149amhrkEUzyvz39gHur9opAfGQrQY7FNSZNtuRt88LHMJGOrNrnhd2JvGCPD5WPUkWpo4u
UF5qvfC3DQs4fHTPzmCVCGv5pJlEu4Vmahzk2GjniD3MVrX07WLV1nigFnlZx9UhwQpw8lqSxETh
Oxf1UGn3bSWJAqliogTocQaoVZmVQUv9kIE9It26JsHAaNo6oBBpQ0dKhA31YuzMFvhp4I+Rtc9a
wKt87jlI7PhAgtSlY5XdCdkj0/g2up2W9npGcEpIjk4fsjEO/4+981qS20q39KucFwADwIadmJiI
AZA+s0yWYbFuEEUH7+3G08+HInma0sRRt+51o1aLrCyX2OZfa32rWc+/2JSY6ubWkU7uIBwyNyAb
/HUwtQlfQd3RIdymPt58eQlbaqOnXsV8oX6J2abpJumUTZimNMmry7JDpWQgFuk7pTTLj64c003H
KY2VHpf/3N62mcRYEmX9G6xpsc3twkHQq0HiFxafv2B35CdlBH1JJyplc8mVjr4qAB2z7JFYYbdV
lIBPdT3uoz69baXLTKDLlg2pVY2BiIuHUK0FtmRTBFGy+s3w/CHC5d0xS+xLrLmU14jiulZrYfCy
d24x7Gv0ay8EgeNJykN8g2bOQA/VnYJfCyeifDbRQfyxX7+JOuvR3LDN5HKAo2MqCMrO8BnIZCDm
md4SLDunusXtLXQ04MXeKkleb82lKYMhs8BHMT/2GtPau6F77KmZ8J1Mh3a1hMqzFFzehDqYm66q
2d+Ged4yF3bpryjkQa/ilGtBDZ9bc8aAc26zJWFvbuHeyqCbVQP4lIlj1Yl284A1pCGgQFw7fa2Z
a59QMA6yDJmnIJkGQ9eSO8yjXSzIJ7hN3QQ5rOAsbR6rznp25uWc6kxio9EytkqZqPg/lnhn18Xb
wmAzxbuxS6uw9ScaRzaUFyjHRne/GYuSUhzpmgHvibUqwAOqEHlI/JATUkofokz6ekQPWUbIc3Q0
KEBdrnpabx4aPdVeJTMwmgu606xknxdpwAqKnXqTwgXZr8A0f+EYx4GC9wKE7yawKbvbxwsnAIzs
s6/m/DfErRel66m0secwsCBU+10liYDT/L6pBON8Ky3abSjSp5Z6pkupxsVWOJ8jt1OPwHca36wt
5TE3tKLzBys2AjtPkitTOIfotaV6aRZzvkvc9hFEuRMwy8iuC0cYrC3LpcO0snXSbFpzSjCNMrp1
CBbam3JeO9l0Rb1LrHbZqLCjNxqCnz+YmR5AW+RGZKfWQUPa9OnYGInCRofeHPUT0zM8o1BEn1ZP
1XaA7UVzQmr7NNbRtTYVDQJXlfidmapPEriC1yscLoqxwWgQ17bvDouGapaVD5ki5F1YD+pR6yGQ
QfWzYg6mShZvLHgYwdwXlj/kUGuF7DAfWO1wtqkG4i8q5xJr8I5k941iZJ8T5E2Q6U5+GBtwGYPD
ache+HnWS2fu7RgBA0Pgd2bpHJwZLh5Xbj1tnP2D6iSHoRyto7OsrKDWvJJmbDDTCGBOLoDcZcqt
wOB86umNy7gpvyZMpyk8vMuHEtdVmmg7mSjfCmOR27xdTm1vc6/i78Oi203485gmliXDaUL9KJ41
PKWxo0ZRcPA3kremiiYvcpaHjjKWvT0yxs8zW/HW+YGPc1Nu9KTCS1hSnKNGVnuRur0dCv3NbUTt
OUkq/BHg+kOoE8UrbBfXmEKDB1V2s9F8G8ErevYiwxtm+VSW5Jp2DJ0826Y54WKwBJ3HzHsV/Atn
TxvpbZXrr5bVndPISA+dOT8TzEB4Syxy0FJYBwxX5aPrjh/zkHLDura/WfE00dZCkRHCxqOuDSfb
6Ol8dfRjQlwDHHmVX3IsMNhv73LGR0EoYscPm+Z72w7wGFwj9MxlqHaGQSqNuFm6aYhUnEHZtQRt
Wu4ZInT3OVfVTsSvrnTcR2nIPfW42mmx1qZZXTbb3snHgCRI4ZXL8ggBMblDGj1D9ZnpkuSimaEw
+ZkWkQEZTJOLqvnAXZuWHJqPT7LpDpgogHSN2GKiftA9Ck24yRSN9SnP5pcpHDiwSvtrRSzbi+EV
ALzqp93MBWJLrtj07WJ0b/t8ROYH2NmQuOYLny41FC+/N3VGE+G1SpdqM1nJdm4SHBmUOx20WPk4
uCBWGmX+KpJaZy0choMzLi1rTYKqDSpyz/qbHGNCHrsItR94F2aboYU87+S62CXY3baRPYmtntfC
n41a20V2+nEaAZygTDxKqGtd1rRerUTfhVLbx7zMw61i57i/akvbmhVOM80o1KNTo1pUBjv5wqq6
bQHZBhMIF1F+zhlt909G0jNF4z2LVbHcz4i1xqr7Ut4wPffhWNg8ikgQIEAa3n2Fc0v1ojsBcafB
dH3IKBIzO7FvdEabGu4dSw+fxADAjiILHPE4ozZmx/2F0gTkuwmlrtRD84oCwC36UzXOJaHKVoyd
7ZJhgYRievTdJgrmIBiOS9v+Q/v69h9xHriX/9Xp+v+2yVKVfzhYQ2fgQ36eqzEpfyCEbwrsPOhM
7/CpX+dqeOoEuzlzv8/JVYvR+y/Kg825mo9ysGKsB26dF/w5XxfaB8b0NNSzNkLu15y/M14n3cl1
77fxOlcyk69rHeFTcG38f0gCXP1dN2fWdNaSmp5VrtlTX+SrnI00BzlxdHQyEY3dL8Mu04u8UD/2
XGq1TQb+sXvUC6OnDI+IMcJP3qYtAzlGkNQVOA+JVXJk7/0hLZP3ANRslAzXJyQkcDqSUqppUmK/
NHVE3UPLsBMNi1ZddpT6UuYS6XvEXQomkJ6Msxmm8xF41qge0sSSF2mE4WMqmvpYKhbHi2rcTczT
6VKb3cBF4D6nBc2qWAsGNC529MfY4iaKSxw8DQzQFZhJYs7dTKLBdsumhVRs5dZ8XbKR3uhaXwWv
vhsvCeP+dqPH/TR4Lf0eC2OxSM135TzmO2rpmfwBqE7okooa+waPIxOOTqqAjxQF/LVVy37Xt9k4
cEzCfRgXBrIjG8c2XfCKo0WUvPDqekFmG8PxVie196mfpHadrLgcsUenfRB3HUSgqJbIedx8Fq/L
qB9MoRK89LjonsOlQkRto6aeDzNzSA7Qrck3akBb1l9CjmHniWDajo506vgos9tYUd3g59La81RV
Wh0wtZ02JHZQCvGXmQeLQOmziwPizApPxix5JwbH3UoPHnmrB4pYmcINgyv9nTMsVuQwxRGrYznt
bfLpK5PYfOcTIySxgqqDYXp4A4p9s6KM53eqsT4BOJ5W1HHxTj2Weg8BGckbGrLG2vkd94/KIVdD
hDV5GmlxYz8A5CvfEFddymraAsRyNdcPWtnGpwwu9Uu1opgpWtYmhvpRv89HsJGB3tq3eP7AN68g
Z6DpHC3rmLjzWlkD6zmK8maL33yGN9m6t7MJFLoJ25VCCig6fmdGVys+2sppT0E5HYBegd099GGq
H/oVOW2ZdvjK0wCHukw19zOJd+jUsuvHbBf1DXbZPBkOU1vY7FIjW6Rbht2DY4xf6MJQAiAESxC+
U7B5ApJDZYOr9mU0M9qNVmR2YeE5ylaM9gqP241dTKep2S0a5YsrcruDgySCDg63aeTtTeOoy+e8
L7CkN5F8HpK62IfvDG9F4ZLATgjam6sxwIdqLm8aUo4g2N4p4PqYUFa9osE1bHZPFmN/RCWXGjg3
iT72AMbQy/owv2YGiPEOT/Fu7ItdXzm8D7EQ4RQzMpV69wYD7jupvEJRnlhZQi08IYanGI/6+haz
g8vUVM2/wc+UB7h2lT/HTA+xvbteGfZfUtjCgaAxyTcdKMMp9iC/MvS3eZIfzbwFjZFF7kwWQ7db
pv6C9gIOfDVT3sG6m6CDQqv1MpN5Z/sjifLP0OnfDJ0YXeoMFv/nodNT/xb/rjn//IDfN0WTwBUc
FQ08zZpQ+m1TJJJLBQXdYswLDcJNPzfFVXSGSUutwm+74bpRolAzt7JXhBIb5f/531/m/xV9q37O
YLs//f/fg1PvacDfd0MqYMVaHsIyBxHFEn8KMVVNlcSVdOTFLRdlycA711JuC2tyn4sCWyVRCAjH
YxTVp87EmKpJidGQnvU72eB3aKlfOOl1Nd/hA3U3RaLN1xgb7h2znU5FPgM2Fjo0lU0qVUX7orBo
l70qNn6PxoczQkPTU0yJYVHvudykHkWvI5KcmofKrVsYY3Gs2GLR8nSo8853UduSQtIJsMM8HiJ7
0BISHvaspEdiU834UI/8kB+UsrJX5SPWjU2UTtzO+Fka4tbJ2HFUPi2OmxpiXFToEVZnrnD9lSau
wh+mHGDkChxsbB2ayFRa4WNZ6PHj0lcCBzsUgnwZlM9TXCSYe42W5bSI0/u5Mm/6uW0OC8VN27hi
sB8m9beGqSNln1mLoK1yZXNJC+XchTEv6SWAcs7p3FtBfqC9TJM6NifdXjAdr5fa+SaOslE5cHGd
QLVlSiQfFKkhMwVqlKXRNjRq0nA7PZnjYTeGatU3dIhGoUZ/UZGNTTZfrVxN2kvNyK3kl1D8OHe8
v8v/WRD+zYLAZPYv1wPqG6r27Wv1+5rw42P+e0ng6TbgNxD2s5ju/kZDez9CmxgcTWCq0JDWIfOv
JQEaGrxc0oYkEnhqfz8nWx9WfBq93LZJ3pUX+Tsrg7EKFX9YGcBM2dRv2A6fznD/HAwndVHjnAVa
z5bXpAj68JTk8MIBEkP8EXusTUUbJmknTnd2h3ZjngVY8GkTYY43bcBUlSSzdqSSwMnEpVR0GtJR
TXvOJYCjHGCCeLaytJ/DXeaQT0jO5o+nf+G/hsM+hEXN8qCaI2ElToIDg9QYJ2ZhyiVjUMK0JCb9
5ysjkn1xJOKNwY54GCbOlfM1qp/0kgyLX1mY++VD2nBkgLliRJN9T5ZoiN3bJEEux3C9Ru0dXSl8
sPkCcMLQLgrTbQld0o8YKTs/QVf/PDX/5qlxNcH77H/eRbHt44D/0v9X9f2/eIKG4vMf67l+fPzP
J8jmDa9i0qLs/oeRi13yl5PL/sDGiYSiCviA64Py30+QcHhMDN6siDUkhm2LP/p103Q+cM0UKxmM
UysVmtbfeYJWI9nvTxDl6ghEBqhkmrmExTbLn/9Gs5JQxjRGwuo+m9ej/ncQv7ezDA/pWgSCxbpI
1CO0zI0bDi+kR7xUdP9G+nzPIP/2EL9/CQiuIEr4nin4WzXZ376ECoB27TiRuq9aqd4MXFE1l+qY
oQND1KjTiirJPSMPL3Ud8RjrBjMm/ZOBUWiJcWfAXlepo0gqZ9uzkdU2VQLr8dswRw9tPADcz2Zd
fzEIDSYVVpoSekL2mmLsWf9VGgSvE/nULdUuKaDxKhtpunvCN+zxEVM6/CokDha1R/lW2k6IQM04
O4vyWbJftbwbMI469K7DQtYFlCz0gCRd7o2eb8DJMVg5ysU0U5QKmMqbLjsbynAf5ku9ybDL6orb
31vuJ00omy6y3xac15sipXzXEj4gDlinrqfG8Wao8mCcC5+WiCtDw8e0mdoNxSqbsa9fB8x6uyQf
7qLOPuF3+7wAq+7TzG8ssqfWwpcx9SBqRVl+KWZD3WWpQ6ZAnb6URkQqbujO5TrnztXar62OT7Zs
k0zcRgVpq3824/9oZmUwzvmrdeVQfk3e/jS0+vExP9cSGPW2i4XThgNCf8564P65lICoV9mkeUv8
azL1r83YNlljoDawU/9gbfxaSuwP5BzI61vYbX5s4X86lv/VMd1YLwF/WEsgz2l8FZhkAEyu3K0/
PsiD3sXJEs/Kmjqh1rLJ8zczJetIyEFFvIuXkfG07CQJ8UEZJ8QtrF8WvvrLYoVUQFARmmEtS8av
HJoLGnTn8tVVU0ItESUKpKdxnQdzFfbbgjnra2GGAoe0pt+2yQT8MR1bcaE6xlkw/lD/ueng4e0S
y3ngAppf6TMZb9Xxraja1ou7OHvuR5WhbZaMir+MebnsMoJzbx0X85kxicI4RxERufHZXau0RA9g
bgNrOfscK9SGEpErcO1IdKhNpTMVyKgqJZebu8MlItVNPY0aLkZgtrqDJFphPUEfdnmyUwe9o6Er
LPZgcsZnkdqjg5BkJyA+ypznnp7b6sua2vpU9epyMzC48geRU53idtMXkr7lJwP4VY42CJgvmbLm
XtZp9KbHus7io6N/07A7DjjMIB2o/pw4081CqufOFJKaw8mZGbjLYrKBnibZjSOAtkPZw2cp+0B2
1QHdlEwWAEp/LAdScIbcTXpi32mYFpGnRPFlxq3kiblw7jgi1gciLv0D44CO7bPr6OqSgplGrTH5
VrLyaPbUddBaMJyceeJCtIBJPI4LBbmeGhFKQ/Ft7LOjFnrptwr0B1HUwwOAxdZLB43UMnAF7YUm
o/ClV5im1ZNJrKt0lfO0cCfrKbUFryQNf5rDhQozbfiYoyEhUpLlO09h25xih0C427oLDAjZK1nQ
5UZ8OxplvsHiV6bsd25TeuzZ4yVX5nZdgofsrVnRAxEhJnOHtQuuqE4Y9zVNya+sKQR0mawR0R1a
fKkh/MjkGteZ+KhHRXLvLiafjSbE9kEDOb4dmtg4aXpKCUw8VPFeET28eVnVgd6PzZ7p4niN4gJS
BhPST0oZtUfsju63Ccplu7XUIjIQ5icH9D909Cs908vkd2T8lJc0EtZdjDaSYbUI8U+7DH++GDVK
7moEpmxMxbPm4uz1m0IrH/k9Zk+T1sV39px2l46Wp6Pd6oxetWpqzohhzBItGRUBb1fAZaJR19gx
fkyl4c+1KjIuKFkDWmRV1DdpacMuwEjAU/4yl1pqkICK2PD58cyQW2uQ8InK/1SlFvW9N7ujTK1r
V7k0qZxLVZ1RLJHoey7g0wD1YSTTdpXTKOQxhnO0bybrTkMwDmrDpjtRkJAjv+Q+zDlPz6bDRP4J
yLeE+hqOOcFuw+38rNYrv1wlSDJ30PhlovV+b8jGj9Hqb4y6mM+9acU7OspNr6s6BHdMpRx2xmxD
1J23Is/LNcQ1wJ4+jvnTHE6CjoOhV9M7KnOW3A2MehnUB2PppoKMs22V5o2uNcp+GtpnI4+ne8qC
VxJHK6aDaMfjGJXWparrdlf0KNr5nFPWMxTyvqkc/TCkeYPb24wOjuzy+6kV7TWf0tk3sjRBjHfz
Dd5h+r0s1yNpl3i0Td9gn/YGXIue2ifnMT2iTPFKQmkAZoXNxk30TxY0UM/Ef5CmOskd3IUaPkJe
hsvJ3HTGcwx2Gu5KW/kaP5Yt+YLuNlGNT+5QR8G00N1Kkk25pIsW7qN1tZaD+rHU+hprYcgvWX5t
u/HUL/wMw149pYneS5/JgrpVu/hpXlluhFieHXRKaPf1F5Pf2GZO9KsqW5cIKfRX0d5aU5re9U35
YoT4p3V5woenbmnLfhgTUXjFbKPlqmT8CeeOgV7mIwkf4rgI6RoAf6vMvYFOJOJesXXB7dKhxnWn
Pg2jrYQ2udPFaARah52Qw5qtBngS4mMb2UbCt1cvn9ay1AtmRswPk4YHdTBOFr/tsxq1Ov7Xobyq
4BN2tEArOyo+eTfJarmhTSQNef9oI6q3Wd83UrpXsbR0/kRJn99j458IFbdf7SpWsdhEiMOF22yU
Dgc21p4ZIQZ1hkyVw9vv0QZMEZAEg7EKn2azgLPgiBbJG1AXMGFGrX1aODrSRW10N7qb3NOq0PBI
ZLHfjiBoijbjmIgq9DDmYXhvgp7wjLUPwKxUCl34Nbkh5+oMcvJbPodvcac293ptT3f67M6nhEPu
1QLb8EDYqfB7YR1h3Jf+PPDW4TD+0aQh1oOrQ1FXOuOlsvhK9cz+Ms1jd3UU14YZNsutoIKLvJSd
f7dosb5Zpk03LMN56g2RQwPpjBvWGOWc9omtew1q9tXM8VE3RMBOAhI26QG93rlzF38x8pxny606
nPTZcOVNmN+4lZrfER41Pau07E1iLV2gae9YQaxRetoeikWIuxw0ZaAMsr41J+3VHFtr01Bk9VDQ
JYKd0yYyWhlYhCZCArwzYvKHnAssHz5VuZWJ3ipI5cSjcSuduMW7R7Ob5L50kvlg9WyRjB6tg4JJ
VfvHOvkfabuoq2A2/+L6/S1/m97ab78PrX58zK8rN6VMzIIEEAYwZT8SUr+u3Ca5KpC6zo/79jqY
+nlMFu4HBFLGWIAUSVdBE//9xg3Lkcy5BQjw3TT5t27crvjTMdkFhAku1lA5LK8y8p+u3FlKnERb
3GYvLRm/cGwq68CqBXLjTD+EDz2l6Ld1I+/ySmd7z2EOcrp3QY2r9TYdMXR5NPtoL2Ey0P5ZlpQ7
0rg2fZt7S1mDEamP8Slj9+05lCgKj1r+SvE9LmaEpm3JEXInQZAB73GZdfFDTPYhcZaHtCcrMM/9
cpOnZo8kNBC5sbGIGH6IE+xoaSpM7gq7Ct6M2OtjwB60FLQnzpJMxQueaoUM827ii8Mp0lr1wV44
6lUUHl3BKRFk7pLX1G6UlyQvsO43JUbEZi5JReoRjZy4LGsafW6XGX91MXf3nG6/0j/PNxnynWqx
fo9NOtu6LNqBJGVJs2PZ75g0f69bgWlFdXuqJVVSZybAHkyffb1tFj57POr3lpihc9v9pa/IUAw6
+QzNeaQX5qKFhOzjuXxghqedZ/zz+JzK0SNcvP6jIF1enA2nfgkLcuiL1s+0pkSvZJMOVkOhdi7E
fSaz1wauMXbT6mFOleVTlpMsqUUMyNSpBy4D5GFAP/i8BR9nEZJKRwzNQmv9EhrPMnlpt5nFDpqA
eisyRdmiTlIXwi3muSIH96zNgjjJGppqaACFOkSuhdwYq7BafO+W+k61jGUfwuRYjzhvFc0Jj/Sg
4AhKAN74ooalSILmjmrvfegsdDSafXMrx7h9MTLn0eqSalfNtC2wP0ZnK8zIMduutgd8Aukpd54Y
WSjsm2J6ioyQoWlRAauiBpOCKsZDXxS1aUvfblRx31OmdFOA8CAfrMczua64WTZ5XD4IKtI3okUS
DvRKXLlsITM6OK+EiGlJ5MkhzTwmQZxTJzgWM+CBFjdZdohqTSNbwWUwxYrs9c5oVRy05uEURVCt
tlOrmE+UOSYnPMHqKwn1Meio1fIJ3OoJMix1iFvNoVeYS4tUT5OkaOgACYJjkZn28jtm3EXZOXRj
h9+la0+XXG8FI6CSlE9uJwI/RR6hpKTawz8Dkf9kIMKwcV2A/+eV/vEbSdmu+/aHpf7nR/0aiWgf
mILaSBB/mIe46gdGmjjTUSxw5LzrFr8WeusDijzhDvhe1Ddo5m+jVYOQLAdn+IUAypmJGH9noTfs
Py/0DkNaC98RDGCLKcuf2z5s2QolnszyoIxZpyHE2yAgx02Iw4bwfaFiYF8TwNO516X0C2g4HEDW
FSAK7X1TGHCEzJABH7uWdtM1hvU4Z2q2AZBdBlFkAS7merApImt+Kea5aQJJ9v7NjUrtoNdqjnZp
TuBMImNjh/bXoaz7wyi6aGcmJXhyh35WLeTMuGDu2cmRnqt1c6w8oAlgO+Km8HMUOdBysnox6sZ5
K9uuOAxztGxBVG2HzrZJS46qP6ZJdKtBGtqXNFRT8SRGKKWd0TMj0a3qJdaGZqePynLsCN9yJmao
/Tl07Jr5R1Fz3ylwzF+Y/vZPSC3OmRpu9TpMrR6UuX0/Dpp7QZhsAqeIotec0Q1Wn2zcL/YAkSpp
CDfBBtrhbij3UwIbvxXyvqororWlXm4tWkuZJo/aLfVyx6jMArOaszuFSzLQQz3zNDk5mzzqYFJk
jfnQqoIBc0MTmroYxtlN5+4wdAtpPGXRjkYWK8e8A/2T6c3ix0q6BF2qVpfGiu1407Dhkn2chkec
W8aG1IR9jthdd9geCzYkYfKq3XJfj3p3sRMl9ACqPFpzMX+R2WBtuimNCdJm3f0CQ5rOdSvfWrho
AmYe8koxnf15QB+uS/mqkvvlWCrSPQgYfYdiED6Teq22aRpaX53EyuRlkHp6gdjAaYDAQ+yzuxcb
mIRjkDAN2XdW224bi+VRIujBOjN1vJOMiVvuZJ8dKsa+R5N0t8tq4PYbmHIbnhvj3mDMgwk2rZ/i
QUufoEvIN4XjAdngxVQvSpWNJ3AzeDULlV9y4lLcU0d4xvBTgqBYMijRqlXeglyrLvmkPTE0rHum
bUazB2uZIVWTPHNKge2qaN2T0SDmk0w24MEkmlLY+0EZEkluLaMK1mVKlK1XjumIl2yblgwxvIX7
9haGgoMq3yAANJVe7OXg0AO+QKLwdGNQSx/YHldp6IB6kDYMqDqtSCh4W4o7iFJ712wy5jRlc2kt
/Q38jx2eG5HP8Ymx1kcrae0rrZE74oaacuiSwQj1Hb2JKX0gozuV7peFfTjZRKFcbpdx7u66gdME
JQ6CEZVRYi9z+uHJrGdx1zoQ0oYN9upHKgPSjdsO2ibKS/c4YRMoPBeojgzq2KqvNcSPdPITHFFk
MuysfdIhVmZzACOs7FFEKGm3jyWwzU4JCpA8nCZswMpBMdbLNrTSEq9ZFYXqpyXGzOyrKCg3jbQL
+yPWR/L3m44m3Xu6AobwKySdzjeTxfVY4bxYMxRjow7VA+9cM/McciET/fM413xsd3BK1N5NP9sK
NXF7h0bD6mBWOX63yhkG8CVDu9ZZYwUwLhMK7HMha/Mtw1zCO0WVWoThuFexaDXTfFf2tvFVGnTu
7vRwHmsMztwMScwniDzU0YfupjQzPuWSR63FZACSGexYLqxZt1Jh1QmWHmsfn7HPQsRT3aXzOCgi
bOmAT92yurUdqVcWg4wmFv0p41ykBlU14rG2ZzvawD2zbufRmrcmHcwblZRx6rUmP2Pfgkf3mHOa
OrXUg7cwO9pG9bnTT7vUENaFSCNEqgRKLITZMDCz3Oh9fRD2btD0eAdI1NlVVAPelXrOsNLVbK/l
vn+eGXWdQqzr24prckzilKmxtxa9k0UhEuz1qaUfHbvdmQrXAJ5VnMhaZCWbNqI6akv+X32w8zql
0bAjIiJwr3mWUpY3NvPGqzPa1k1vNeMn5vK69HThniRpSC9vWi3IZiPCEskIh3TpQNyk6Bb5pZHN
Z/ao9gZzjrWd7BCGG5M8x9MBKjyA+w1pBk+dJ+Jf3b1hKCGbQ5kfiJV2t5ANiXqCKjmOlI9+ATJg
3slQCzqbRmuWznAPN0h9yWwtCbrCdT6NWgMvpufev8dEOZ84Cy8Xg1uZFzUzo79Jpq+xLrSjybn7
xojmLR5HsLgMyVMGFbFWowIIYwOkc7kDZp5uYhLHXV7WT7Qv9FQEjcNOaxn1Y4AkzJtq2NeWjqPm
lMN9symtTYOWeeUpESzxLq6DgKsF3AY+/8OMZ8DTV9gwqkB8V8uIdMESExFO3WhHr7izIs9GiiAn
I2ZpXIwXIZqWvdB06zc8u/1Fsxft2zjo1dakCWiTaaG2t7pGfFzZVxvdraIAU1K0BR1Vb9qyz28y
dWqeB57Dy9D27Z1pau6ZFpcS8bNMzxkVpbtGxONNVoF4MknW7fNlfG0cIzlDIIs/htWg3oShRkNP
2lmcBIqFGZlDoqoqhHrTzRALSQ+bzp0JZmpHU1P7BpiYwBiYBTi3/X1L1qIgCedYh4J62/vMijEr
pVn1eeqwJtVzoRLXqNRDrEYfw7ZkdlIWKocHGzlDkWvxekZSQtUUBsOhSsd31VxmvMYnoXSrDwh/
bDArog7WJvDUm7X+SdGHnuh+F3XUsVKF7ipT5XXjbLl+Q+DRX/B5wGGM9J5ptqMT4VAzS4t4NXVy
FuHwULdjH0B6Mt/0Gb7mbMQMSaF+sRK0LbV5PFVcv+0H0f4o72RcH8WPnSXr5P6f8/1/cr7XdNzy
f3W+332r2uiP3omfH/PrdK9+WMckLm1b+vsRH0Xxl+JpfmDH4Qxvr4Yl7If/sh+tXWm/FE7uAeRm
USTJyHIt1P/OgR6bxZ8nN+swiRdDVKRLmWTuHwVOV8eiFlZOvhdO9Gni2fP6DiAXWfIX7O4PLcXZ
5QpAdgrtBWOsth1sSfhwPPYrLBm8pX4QExnFbkUplxp2bnfFK2N7wOi9IpfJBLbfCWFZQRUDZK5W
NLOyQpoZKalX5R3cvCKcRQ5gunYSFAGlnDdDZF8ZDDl305IwbeiLUzklE682rOzUptl0iq4HcgIb
rYJkb8biVnY6pu8VLZ3CmG5X2LTZhWZQ2ZPtcyIeHnU2Wn8VMg/xCqo2IFYjA5g75KaPlsE5CYs4
aOgVcN2vqOt0hV6rK/5aszqowysSGy17YyT5M+Ngb1ih2XLFZxdwtGk/xUsMBD5oV8h2suK2sxW8
LVYEN5cCWHkrlrs1Wns3rajuyQAXzKjla5+C8TZWoHeyor3BzrzpI7BveNVHkGnFlsEDrpEVCb70
JWoOlPBpxYUXcMN7+OFLpdyGq6o3KM28rwVw6tmutKu7gsf7EQQ5g5wtm/k9s57imhEIOSe50w4o
tzZHzXDIL20tIrKLDtefpmyylwF06j2NNZBlELEYxpfwIOtobB8aoYQPBPHNk5FJ4G5KYbbkcq0G
wkGd3LQckF5CF24YqVT3eS5EVnpVNUAwrsA/x6OLkD1BrGkozrm3J0K4ZS7WKJ4+mvteOPUnm2uB
BdlvzJ/LrITSk1PEq+q5dmOU7+g7LYcUH6l1e4aa7AR1IjR+eK7OgSIeAOl2ek1sqQu5cSwVTbuN
sjCSapzSbrwkzzjAaRUt5VhgqpNkfLvVJzt9tbnSwQsPI24FOmDzVIdl54iw2MxFUj1oWaXdCGuu
TsaKQoP7SMS2DkGjcdzBgJpk5LKLVJk3cESw6pojnJo+i0hxRwRau4ScyIKmthf9xKJt0oMYtOxr
bwyY8mcKhdXP7WCLgyLEkPoRnq09zYD8nXic7/gBKj5W9TUWQlfP41iZtN31vCTlQXII1DKSdzr7
xbM5wCjam93IN9/ISF5t6FOJV1QqOFGuXqcOg1LmC8qAN7WT84LM/+KGWA09w5LE8ZoFrT/FPH94
DWiYgHMFXyWck44a7Rhdq9bK5EbCbvqa4BbcaYOov5kzYNVwqOrb968spabSQa/XePlc1+37aIk5
Z5mtafmCZOi9se5hxtopnK/EQnLjw2OXGhPGQUk9SLJ+4/1KbKXMpH+y54K/mK/xB3NkEQnoq5TE
jzt68yYjfX1/pzHj5bNx+CQCo/0/9s5sOW4ly7I/1EiDY8ZrzBODZHAS+QKTSAkz4I7JAXx9LyiV
1rdud1VXvtdDXkuzTIlxGRHw4/vsvfYEuDNd+pXxYtf3WoYA/6AUAvuGNPwKt9B609UC9O9Kx39s
3Ng51hiVbwLnLwwYtEsr7n3nQHiVpx7FzSd4QcvQDfdlR9Ku++r8JL1WZu3dB8KbzioS1i1icLxp
9l7bhE9kjvLgRh+hha6sXVqSkX1H/qIh4Cf6U5XvijgxnupZDXuylfWTilEHaxTE7e93q9S0K6fx
1AbrNo8qIqrUEa5rnGyAbhz3gnWBOCcgpWSAMs9f32saXvxi5FM/8480IL5BamdtYThft9l8bavk
OiDE90b7PCiSSINbf1Qp02jpTTAE7qyuB3AbPySDyRW7Sw5l1vxydXgO7Zo9EmjIyvJvY2uD0Uz2
nTe/xk3rcVMbg4sH6R6KuouHy1hZcqrXgVXVt45zDFeYTcGoSIV3AwP40opMXL2BZ3guAqQbnyCl
8KkBTMvpmpKs0mNGuqQ+2ZUfPYjOGO/FiN0gqGNqC3TAhturc5BO4eBsJ5KlK5+ClQMLbbnu0IGS
jdGIryoe14OyfqpqoFabkupzNvfttrJKcbQt97MRHXsv95FMHXvyobcBNMbRuxFb31oj+Jx6vBFz
1Za7YoD3UE4VjZilPW0gyMJTtfAWrKXn1U89yYM1a4r5qxxcuIVshpcCnp3sxqcq63EK+PmeQrRk
7bozb3BKBnRUfbTK9JRTbixevAltAXojlpupPJqYgw+ah/DGDHq5Has8YhPQw2Wd5Y6s17si4bQa
q9q8TLnpnxo++GD8PRNROHo3RanWYJ9WvZh+2RP36zTwf6YWWxFHK/PDh169EXn+3NHs932aDLgJ
GYm41FYBPv0Kxw/E98VB7KjVMM88D+yhOMTZbJNwI0qxntmOhtGTKtuvBDgGIalgutIqomkzxl1P
UXlnmUSxZwQAlIjqUgvvWvDMf+RjRabKi8SDjbUF12NfYdLsjeyQVySjHS4uRMUs+bN1MXjA2TpO
ZU2QQcrvPcujjQoALmRi+IYRiSVSzWkfAtWkEbH/JOj4zr13b04qwgciKZlFVFtiwTkxHipWGsd9
iabKXHt8DRHlq/hbkHEOV6296Uh/X4iBx1uGhODL8d3h5gMbfclR1ZkhEBKp1vCmk+6oo18NyD4j
lU7ZS+b30GNbp/zZsv/42YH3OZEU8xcmHtiQwYDN6zl6l7f82bi0t+zYzasfZfUjjjj6thLFZGUv
yArZBFc5SP1RmVPxoS1hX72O0mSXCWvVoARtiB/TZFt2ae9j+HDVOqJ4AiVjzOLLMHa5OLVWJOCA
tDPgwRDHVBArbi5AvF87bzTuPdEEuLUhh/MmcmOC7GFshzwj6+82Dp+YCnNbrVxprZyZ6DOehvpa
I0mfHApvtpFyS6h+KnoNKS28AVpOs+3cqqpadWFlXLs4cI9MCvlemLXapiNJPUSI2tkmzfirApt2
L8q4e9H42w4y8dWbpzr6SXgWbuCjAnn1sVsZjkzXFI8dc5ItZ3DqxsmseYBJYalDTWHbWjZdts6i
KaIAQgS8rII+IKf44bfYQtsm0ve5Z5h3TVQ1gJnqZq8sdo69ziPEoeZupJ6GJsd9bMUAYYP5PWsa
HEtZNdDkolXDRiwXqzRpi13pmHjZm9zZz/V8N6YAIBq6HVZWz8LKLdrhYc6Z8fKhbjm5huB+0qp4
UlmrDwErr3dwZldgje1PvRj3lTd1u1B68a4vsJgYNoyMpknTDdZ3vuK0y2J1Mm+coDXa7gg7P+yn
VUtk79WW437UY7xp7flp8mz/itUE+SQIsj1VgXsP1uq6EAhhQx3/VOO0tzuOvEHVxXZIs347muN4
SgcB2iJroyPMvEsaqxu2FHfjR0F2nGZvPEcZNY4w/o0kF1v45rcw5+kqzn4P9mUpvCbGKPd5qbP4
0faAbvAVbnVMt4V2CI6GhhFzJMQK7T0PzXiCmKuLiawo8+98cRlV8nUWl7m7ndpsQQhgIlu5fT6S
YOfc7oG+eCk+hjYekukzyVlYOivPjmoLF1X5BlT2kUDhgF8yXNjHvX6K/Hneimlur3HmohUPrnMH
Yfebmu10O0vvloa1sc7mjqUp9R2bAkXkXvnS/dGi8q4zq5p/iFZ0d7r0jV0qhp9NPBEMcq3hLgBQ
sGH/7pyckdsPScz2AeKxddG+p24xowqwD9jjk+F/0PkerRTQtO+6iydqARoHoSuKTqWBky/OTHOd
q7ZakzUe1xGgXY5KSbC3c9I9Vtjn0OjGlZs759lm0IaP+4VINbBOLlGqkCOL2vlMIBTiLErD0xTP
XrXNxG8rHyzhHybU7C8/d7OL1lXLHN86B5t4yBH25JNJu7S5UswyBqUxXX6c5wjxekbOvTjU0DzK
opzfCiK3d21SfnIBxWxaWwqHme6gZMKPqTdplXyqJaXVGar88gdveWZFXbfrq3TYNQLrKeOLt7Us
e7x1UcguwRY3O83cewCGuAIFO9QTRgfoLdPMN62v9KvX6/6sJKy+uQB7BBetK+7zSvnueg7s5AfN
SCYKa5aOu1IkHAVmuFBHuRrWzAFFGHzhs+fBMcSuuAHdD96gksr32S5xjCe1CWMish2DR74fVuve
1NVztfTauEvDTbR03bQ8GLcAaY7p0oMjl0aceunGSfG9v4ulL8f7XZ3jVvBSGnKrNRv0mo9QzFAC
EoGanWpp3IFNtbTvsIv/XcbD9NzRzTP+s6nHXlp7GtUOv5KWJh9/6fQhxScPIzU/+dL30y7NPyyz
LnnTl9yzaAXySnN4iJNO3uylMyhf2oPmjF4Nd2kUapZuoWxpGeKFvXDxi/B+JfXOyOgiKn7XEv2P
6vPfUX3ImC8Jjv98q/tU9/9P8tmfP/hH+oF8BoVEYNUJQRY73qLv/JF+SEf+AysDiyYXZQjN+P/k
ZhzwZg6bLhqf2d7af4mkElN1ApcKUbzuwvu99v03vO7Evv6jFGSG/BXoWwJfF9EKcq5/k4JMcCNR
pIyz44jhMXCdcjs7jXssiznHoQlo1GSWu9mFN+wDqpm3YphCkLUB68+81s9T7pVnm1z4WqguAENm
DlSQZFm1rmoBrMGrkm3exTdMMQcnx8QROU2xdpzqVff5A7hu2PU6DtYGDEW2yBhEo9YJISjggGxJ
eOPdpl7iqatIsUhpoZjacXl19NA+V3YI2N7vnA0iKVF5g4aswH7J6uyXLbGT+FH/OIVTd8tqz90r
7TrUwWR9eSPV0p9Abqkz4NABD68q8/1Aq8cmK6rxMmkPa2c8ltuM8+PkNCTIu7a3acGol6oIfp1X
1iXWuNLOFJFlGSUXkRH1miBKNR1mszG3pnQg/rrKvZhNcCgK6yZNtiMMBuKuzMWZWRRHMrupZflh
bfOE5a5SQbTrTEk0LoSvGVSCuu8416tUq3VMkcOaN6s8zx3dUb5r+Kcyy/Ca1BEMe4dO59GKR2gx
FZYCovUjdXLF/KTciuN6Sl7DSVgvunS94+j4w3slaouJUYUbc7Lr6CqbyTKx9ydpgzZtJMI8DxUB
iKeqsfO836YU+BifdKgg/RM17o1510OgofmhqlsEM8a9YWU4HTn+zs2mm4I1eQ3j0DRw6yhyB3B0
ld6XVtscLN8d91gxGSBT/In3MKQ7gsqd2WFtpoKnWwVzaw8rCnPdC5tBE/Q19v6tkc9wJBEXS7b5
bEuvxpTa0tgY2AaA9kGzXdA09R9SDWVoC7iGv2jB2Mh/Qm1YrncL4mbB3TTzb/QNSIB0IeFgCm8y
TbdOXu4hPweUUNn+PAx6F0aJ2c97Z2YCvYXtBDX8hZB1az4Zw+QB0zHCrCgJTsclRVw7lhDBiISf
ezU35DudVhj4dxjQaLAQhSneapbYj3pUc7mCQ6KsHQxBCBXEjscNZalw/Yy+bcMtu1HjNcndNN9Y
s891oPPK8S4XJmurKlRf7hyreVNTKnyrisQA2+u7+PhpF0heI7fKy6uRUZi5LuVksrnV3sAWy9cR
xImkJiHQVZR4ZCKBfg4NLp19O15zG5qemighK20bzfiWpwWLSld59gemfwapuIzvVTKpe+qBgi3d
emQzElHpPS/AvJtNYMqgSiCwUjRySEHSPiCjVq+AvphsfSWYm50pa9kuhaI5Wmz5j0mABS2QPg1a
btv5gI+60d0Ig3OYdUvl85aDT1tlrt1hjB8SC+Rf2936wa8eyIvGe185LHUHmtqyIQaCIcezLCTK
sGIwff+fA/G/cyDyRRQ4g/7zA/H49T35DxHsP3/iz0koBHFqzPe2I/C0ep6DO/ZfJ6Hw/2HZPJaI
TXq/AQz/Cn39JoCibJLD+tfp+Wcl4giipUSziZC5brhYXf+tncjfQ1/m8jeYvCzOXE5+++8sWTaY
qnf9yLvSWGEc46ga1bmi/YhevYA6Nr4Oo1XmNuorMdniaU6lG/4Qlv8zAUH9hH8BS4yo7WcConxp
fCM94+sCUVdYAVU6svIAiYVzG9aQbRYGAlBDlo5JrLV6MSuFiYf1eGGX5zzED4OklWVX30pCNERV
BDvKyapjGU1Uw2a9Wpe4DDZVWRACEIG7S1IBmzwL+8ccpyRRI1NHlwL95IJVo9uzLlaAQRv9heH8
wyk7pA7oh+8Fpoy9KVP50ZS5ueay7x09u/3OLhF4ISWQqG6+BfVmnpLxYMra2fFGGdcqA/a28f1h
l2D+gl/YYHwdGkBjvSiHnYsbEukP8vm9kSTW2wDlx0Et3oh0hJSfJuZtaheJsAeTSVf1W+Gm4cvo
jtM9qDd7L63wbRwDbzuY0zqyh/LRyQx1cPrGujZl2Rx71Pk1WMD0Ug61PpJ8Se9Co/gedgrNkS5k
fLNefuZYD/dFbQw/2tyPjlPk2ru8EsXPsoDxM2eB+Il/OlDrgLjIIbTSn31vNVv6isZvrgg0TQJp
xgAig3ityiL4sKw+37o+1qYxqN/KtHzjoEzv4FHxnEr0QKc7lGyUkHrrACAFLMkhtwJdjs4G+Nol
Z5aG5ZM/j1TN09Akj8sn8kUNrbej6YqFPCuZ/IC0r1LwhX7Hqx/8TWVwId2bg+1hnaHErF95MPZu
Ti7yh2lq5/tIJ+YaLCZxJ9sy0PTM0eWnwFekI8/ZO1lBMS7knvRJexieXM6DS4KacGeFqKteEukH
3ahmV7Xt+NkFDoQuTFCwtXJD/gqpwWVK0Y7Yl36mL2gW6WF0q/bS4b6tV6On46/EKox1AVTpkHCq
EGnqpX8WyO/1Ku1888rmy1x5ZNbYWlcWjiXlYW7CStW/4mLFfEMHj0V3Za64POH+2FhxMux40tN3
aZRY0erSCs9DWaJvd9Ih0YTE0exCPV5SxYvylSdP2Dzal5iLYrkaGCd/1SyztkFQhFCwCUCDb/3y
8HWt8DJnYMqjmJqyxsDDOM6gRm1aK3d+ZoZvbGgInzX+WUZsAUuoCyj2rvljgDK+HNXeZ66i+TSP
5YCFZki8/WLaxfnS6W9h7dgPRh5hKfSZ5nrw7TEEIT2da810tA5YvJ4CL9dyU0ZGsp0ocH7wXca9
meze2vPGatONNr20mA1uhekCwS90/0oPZk3TbpVMVDKQX/fDmByHpFDNxa9RrgNMIiuvRo5YWQWR
sdLXgDWbYdpSBQKososmRrhgfhk4h1dQHsQugaGzSWjGYPJxorskqJoHz1MbASHqOc0N7xba/aGp
7Plec4Ve16N/cnu+1qxarfGYRiVql/bqB4q4ja0ggweySQbTE8YleQduzXq2LJV9pKZQRPBQs3vy
f+TB0iQ6ViDo8JcrzOJoaPbI6IAQg6Zc68fYUc3iysvwtQVYO3rebvZewNzKFJ6UycwaA7k5zkp8
Ce16V+mo6miJwTqWbe8xU7blGh8Knkje5H2DyWUDIebZ8CU84cmyuydUx+knpj56UQDkHKYMhQlj
FtvgRrBWQZJL1iJ1871PKmuTRjzITWvuzvDdxpeqMJ2dklW89nBv3xH5wxlW8yAK40RvIjgd73Zt
JoeJ/uq1MRYh299uMlgguN47h+B8AJlg/BSZMlajTmzyXk7/K4uM+urQhnJrFVhp6ZSgspT5PZ7L
mKhPUWA0H7iEDS2UUxmp5N2a4+5CPor0Yd0DEPOqtd008ky9YfcwV8hiegzmB1Ok4X2LS0utuj6a
t07skdlzkFaRbIINDK5h0/uJ8zNeVh3aHz/7JauR88wsVlGuSWNRFXdJDBYDtXT1m6Qoe+0IOd+8
QIfs62rvvQ8Svhu2J6lBhhEr0ny8q5Le4IEFfFW7qfORFwPkPx8Avoiqaj+btfiuSYKyeJxf0NOi
taUn6+AOHvcpE2PeUwriaCPNmW6YsLjNpjgyPZgY9WzhbXNz4g2uLDfc+OnwqGUe4z5y4Qn24A+I
0CUPWdFO1cpQsX6F66pOoa38U0wbTsATFN4pz03KAzvz0vqGfcMs9tCTcwNzTYcwPsacW1TfPzNC
l0tZ8YqvRLqnHYRWjTlOjmFg3HLWqYjHTQ0VwY7iNfXhwSEdvX7Hta7YtnZfrs0gujCS5/vaa/vj
sitkR0LdpJZUX/KFgnJa0lcKEDVbWSimtC9H5SV2Gx7fOtLfk9SUe4Ms13nmJvMp/KL4AeTWuLpt
89jaMFapO38xJ0J0eRhB4tM2luHOmPdB7/db5frDC5bB/uR65fdszrpjkvnxTuXkJAaU2UM/L+zY
0YjbU4qwidMhdm5tXNUP81IuTEzbHVZZ9ki1pvUOGlVfKPqD68Suc3gTaWosVi33Uso0O1mpu6tt
mOUQ3ZHjndfR0M7KxKu7TfGLrnwqEZ7DIJZ7jFHqnupCsR5bSZG0in4GbM2BHCfJnoUPIiRS/KGt
i/mSOI4+SzePvw0hWVG/HeqNnOmxBOsz/6Jy/jnhNkk/TuY/AfBzd53IMS/gblx5mX038FTdykR8
oC0YrMSJS2eyvuDonOjw5MYfCeelUMS7VYbrjpDRsE8bOkXSMY8+mn4a8T+mzQeyHZpuCHyrBgFw
9DVgXICtH1rwXAEyLnZAdVb5IqMWffLd6F3W+GSUVn6QzaeQVK+fx8V57M5+7TksW+oS919Rx+sk
MOlnNP3iJTO86omhKj9XKuCodwUKIcn4ILuv607sQxjYV/pL4YbZch+MZnOnbTrvqtE19knmlDsz
seKLT/H7trGynpBrlrK60pn3wIZnPCZOwR4y6JvNlGVY7x39gak/W9P67Mo9evd8L7FFrHO3Ead6
bqqdG+jxOxTqAElGEfaP8tZzV3lB8GnlYQjAiD6PnxW1Ox8e4SCTMfd7GYfRhhfyq+xLtcsQ7uv1
VBnNcWrNYF1mOf0tBEtpX1F5ma2Ek1d3crQwKOR0g+ihVMmaFtIvOlktugNnzZHmURvnhoufIc/u
mXvXXWoWO215GPkjyQmqI3GaeQ6w+GPaTADEHSLbMH8FfuCuOiqgVn3Hnh9IUbwVKc13jB7YhIv8
0aW13GblMrELidrFC2PRWsdb/VFjYzxYYxRt/aqH5cxePsdj0rdrlvjtRumCpSyOav+bSsyli6lH
c0hn89GXHEg43+OM0vJOfI7SL4iEQT4xB6vADpFbu6iaISw/BWOEM5Ji2yCpP0nDAS1eIYCF5bM/
JnnunCLQhPm5G4OwftbTwG+NkscRUyKARyblVdbQ3Q7KoSDzv66o4oMZmub+ZkriamPAj6S3AAvU
T0kJ95cOeYXMCO43/kz9YcQ62k3WAPpgikbSQUMwbsw2SE/9EKg7Jfl/A4mv322+eXY+NTt+onGX
hyj6PTuTfeq7ErSFHKuvJjLFXZ2OwZE2pJlvMJe5q997zzMlTyuFDeTLKWQbrfDDynPkhnrLarwB
CEeULfMI5xmlLB9NTdqMXuSJrWSi+4NTdHBfknbaMPVZG3KuZKp1W67iOM0PXgPonY5P62xWLeE8
Ext16prgp4oEN7k30SXlG/w8M5f1y5gOzhuVWMSyW3iVFFsKg9iuWeRrk9/cTdsBLTRFN71rN7qP
s4Bfq1mEuGZptN0MWQy3sgMMdzfJ2FpnHZ1lDV56zEekNXtC5DK4DziFF8Kk6ikgpfV51UqgWSNy
3XMcFN17x+jJnakdrlM1x0+lO7c7euTUHfHAbA9Ih9uXa5XJ1YgG3VCuOQJU7aV5RDdRT1FUmt0G
BFC273GaHHPklVsXhw3mYqFem6QR3wTq5reqjl+j0jcvjoXQhaeB0iTbkhLDfsiKpB/Msx+W8omW
8xZkeCQr/w7sl/NYJeq7Pze4HeQ8EjowEnOGVmhy7Kdz7BBQpFvzPi+m4i0z8XUEmY72pIhAnU4Y
w/dchYjANL3+GgxBfw6tBue2jOWGV1TtMlS2Go5ANbPe7lyW3AqiOIRwZW1I9+sfM1MfE79BI1NT
j9OD8gOCklVYpLcmplfZVDPWGtqwrW0bGGILxy88Yi1Lj8k8Zxc3GdJjaYf+ld5XLrCjx4fJNH4U
QT2/4KRfktbC418Ol0S9Nd18est5VFh88jXm98yf7w3S8JuilxFNw0NxA5tC6nTmc9XMCNZCmfGJ
xA27aSZfwpBhfaiyCJIg1zK8MNUyyAq3ubg2w3VamUv76YyBb6IEBMk6zUr1re50UN6LPGttips8
LmOKxj2T9oo2CdZ94rH/hXHqzV8G5gX9IELsEh6MCv7CwZjeumqU4/OsDZxQgN648HYPvdnawBj7
3rd8SbioGfWZX0kTBLs6Bia1tltRY1z4X9Ae28TBX3Od45Hgh6+eC4irr3+Rf/4AMP8KvPxNvPoL
EcsMYHIhdsLUW5LI7rLg+CsRS6pRZ4Ut9JVGHndjhIvEDzoHW9fRgMsVxR9Wae+HzDrZubsznIa4
ltgGPoisfqYVg9bFwdgDOtlQm7T/r1/c4nH9v16bZ5kC9hRRuaXl5q+vrRSDwstv6auUzdWXzIrR
IR2u//4PwWLr+PhjsMz9/RdAHnPk0jvoa0qRzPIfzyh2EEZ2v3/M/xDu/j+EO8F19r/c0R2LIqWl
ov1rxv7PH/qjSgb+P/B5Wf+knWOL/st+LhT/cPEjB2Aj/0mVQrD8ly5p8T9hgqQqyPN5EYua+EeX
tAHleT48RxzW1m+6+r+jS3p/R0OyO7R8OoVNTOI+imH4twVd6qXIN/AcTqPCbopdqF74J5N3lspH
6plGWNlOz7Zf5krh1YtcDihzCFxMRi0XyEMjyihaBzWVP/PsO9G2GOoZDDOomkcsbKWzFxn0xcc8
zJo3RdW1ux4wBdOjFhUei3SrHZiUy0CtiojbyqovyROuiGN4ZArJaK1aoK/HWbCWAkpdh1tuE3az
HURGUM/WdXRq20hiaaDM4AfEb//zt3OxC0JK1GdCiqtEFl27nlh7IvojNFmX0CIA1oald6cdnKjl
0JOwtoyd3wqOYwY5GvuIWKdPMsumxzExu2sTW+VtseFWW3+sIb9nwRhTW+CaMbe9TN4KV2JajbVC
EamnQ6xhYFgLDYPHLpTdBZBBoxyBlgqzKgiwBaDxG6ZB8kntnM633tiEgKWym+JJWCMNdonzEQ8L
kaOewg37f/uhX3gdAzDOTSKsh2RhebgL1YNFFTcsaRQPtm8UV1rjbq7JTOv+BoLI0U8+vYUS4iy8
EBSs/CzKstgQF1Q3cGCARfokje8YO52rTioQBcwg/cXUWzoe6mskm/JXNnjhjl5UrPpuGqwRwtqb
5YWfboSNg4AO+PSFdeIt1BN61N9CrPCrBoVyLQv3NCyMFH+hpcAAtm/2QlABAawf0oWqIvPkR7Zw
Vtza0xsOjTPS1LRxFxoLYUiHk1waj0M9lk/FQm2p8qK9WgvJZSGYUEqYPzZF1l2NERJXyjf2BfsD
bMPWGq/TwoWRI4QY4fJKYczEG3OI4uc58EHJFIGi8Dyram7aVZZhJJRSnO1EmafJ7L8gXOn7uHeK
R4oBaCXH6B/e/IVeE1hsJOffSBsslPPVgVK1ziQnSm6O9X7+TcGx+ET7CxnHyh3nPBXWipyUs2N0
p7xrpOQLHdBNt0bXJScngwMgnZykr73wd1Se6z2De7wzVH9mYd+eTHA9oGsWcM/C8GGLCMUiG5m7
fiN+Wj6Dm3Hh/vQR7npv7l4NTgSMe7dgAQRF/tkZlnJVyEFkF7KHBJaQgfdaEGTdhIVzY/YothXc
oVb6bKkhEU2/kURW+1H6VBHRyA2vqEytM2E/Cr6Xd2r6Mha0Ub1AjmA8vTl9iEN2CqODXFBIGhbe
NurBI2Wm887DsL23FnQSgcCaStTYPdLc4rw6vxFLmd8iXDb0quNa8+Aw+QuQiSL6d1Lhatv7ZbMv
cOcz+J5mKE7dgnOiEXU1YR4HRk8BEMQnXFIlZIys3Grijbv8DxgK6k5kF49ywUYNC0AK+Kx9JJw+
PpYLXqpaQFOSA3s/56N350ChIpuujw11DXTpilY/aqd7xQFrHAw1uVdE66SCuFO3jjYx5Ro0sG2U
4F5Mfm8hYFFUBGYo+AGb29163hxS+jDJnWOBH0uCNHogVpjeYwD7XjkStUZhsJ1T8d2Tg9utksbs
PtqGf+WF4LtpZGGdCbtyBbdcPtJmDNiudArmu6R4mHjsQudYkLd1U9MPR/Z57iGEDhHPZ0xw3YXa
o4nynREmGLxS9aQanMSmBzYb6O59jWM+XA0hc+lDDOb+aEvuRGxL2P2vChcWW0udzFHmQ4TqTuZu
U8sqvHWZ/0vW6LexRQu9ToICUSEQ+BINj2uV9KqyjuiCZHXNxbl3Eftl6hk7MSfzjqxfuZsSNfIV
r5Azx/41KaZWOIdpqLoT3c9Jz9liqM/cyOppRe6tZ/WbcCm/JywHapRqT2whBJZnsmuN9zhyYD/Z
TcRXJNd89FCqBvdbK9LmlMx07a3IE7o/Oj796Zq8fYwOa0S+s9Ke9G+qMAIuCZjOTrVlBic1ReBF
wqyKIRgTi0zt+D4p+uIpMDKbLCq91PuESki9DmedvMvAabeD5ZQHQUjue8DUD30swN5FQKhzLrHd
UKfgOxI5bNZ9dBwkN11tD8OwIvWDYY5H+68qdxjNQbzru25o24dptBQELm/i8kwXrMQW6RISWjnj
3L+Zka2+q8ZM3zmTyYTosr/Dy1neR4Qpf5lkiGcYIZF9g60wvBk4Nq6lSckxF5SfZWl7Xy4tbymu
VFv1NBoMIPxCLjpuPRxLnrbrlvlh2kxFs6wXwZGz+8uS4LUfJveCNFV8GRlZwVPZW9ZS5J3ib1CO
98o5Em4le49dz4rTQPzxZbTG/5rExyYdx8+cW43DwyjG9AtD5mH0ufRghk+MhzTzFqQtZYPv5FPz
q13IOOZT3Dn+2grLmTCYyr9wguQ3fHVPvTsHbKf4WJ5YWJV40BO+rLKG2TIrCpPXrW5huFotC4Xt
ZIXmnYQ29+7qSf+MgkR9BI4z7FLcUs0qCtGV8OtMxqkR2fBQuTxvVnbbGJ+OOVEz0VR0xNpG0B56
f5LNAUuB/AixxZCknKP+KEVnk6lKM4V04pfZm6LzwVkFtY1NyGH7BvrHVhiwZXHkO5dyxbZMOa0n
hxs+rzzc2n5jvkdhFzlb2HvE1cVgUBBSOOktCqVJiHXyaT3uiTUT8sGlaycIvq4Y2DDllo+7qFMn
8uEerCTH3EwDFqtiCX4Sd57XlGs5W2Xi8fYyGpXdhAT2SrTyUfRtt2nZhF8AymAV9HExbkb6AY+t
7zTVilad5j1vsqUZJe5bse4B0X+jsVxW287h5rmSQLl/egxQd0DT5Ma2vB9OnIQvflKV32uwETva
n0EOjhnZWuhsOf5ZHeY8EVnMmsfUN/27cHb8j8FtCmzcxIYxvLgUK0/2ZP/wNXviLhL2a4gDOV0F
pT0ijDWsPqua9uM4GPmvObzx4JDZyXSjIEAN69FKxPeBcg1YEK784HbePbohtvJ1Nlrmez8zQIJ8
1D2fJbPtV2S5xFeo2Ctto9KLoSvUWfQNJ2b1gsXea3d2lYznvu0n7pWGkWzmpmVd7tv5MYvzB3Pu
02+q8q/xNJBNLGHzBItBqWe5NHUhsOMQdDNG2E0cAl1HRpPWvVcwGwYi9vcKay3NLM3g/Ah9YuAo
uDJ+pSzGZy1XasRlYdgCXmCbmnua4uNr21nzVltzhNOlIO/juN1mlnax602zvwg2gF7flD+TzOph
QvQeZW8Z0jPYkQrgEjT1lxhXwg/PoSdsqGn6XvFu0lQsG6e/S6wRoBBjFuGNyEXSSZs4c6A9O9mX
xC9dgXXmH5LeLh4ttr6rWRtRKzcWzwhkyd5curobEfWXhp0OKmzuBee8wckUm8yIpY7p7CuNdlc1
qj8EaYgJr7Li/Fsb+HjT2BuzBUhSlzAI3jxvy1Z0PueGkCeN/ePCv2FxsZw0/d/sncdy3Erapu9l
9ugAkAASmIhZTBmy6CmqyCNpg6BECd4nEubq50lS3b9IdVNz9r1pNY+oKiDtZ17zLV4zxG4zpQ5V
2+mTJBL1WVcm2BoW61/tQkt767hO/5jQoLkVXUdzDDOFs/9myf9fwB3bJJX/Gbfzf8vHoXh8lSI/
/4t/4nbc6B9kyOSzaDTYvyJYHQkYFV6zjeYySAEYxf9KkCU+YiBbSYxBqwo0Hin9/EyQff7KJ5sF
2yrkswL030mQBUn4L3Uc8zisDJ883CENt8O3piqh1EtVjbb3nRplm0MrXGNh71Amsjq8W1XuLg85
7u3qZFhEyX05LL7/bQYiVqP9it2Ae9JaXoV+DZI3AM1rJCXjFL1zWNH3vQ30YNnC7A2wCKcLnCCx
DNm3w9wbB0EM+3ZwLAboLVyfkvorGiTTfUqXtd+X+ZhA/fcWVEuJGUfqZKeIFmWdv5kBx0c9FJkZ
8Z6TWucDzJdlQKrW2v4ykf+uAvca3ksobST2HUSsQSADKH47OtTtnUYNq/+9HSYix02FbyKVT0gK
oriKECzmK2cnq6sfXdBnyxGccsSjuenY8z5Qu5P5/v1Hcn97JFhTjg9REZM3SivOm6KgzN0ZwbU+
eQIK6RdXLd3G4hxL1w5Sq3EZhhjMyZtCq6ahFI6bIp9blGgoNDfFYzMPC0RfOVLZPS9tPdjpfo2T
1djLz0zFXinC1oe0D2IIucFadMH1uoKYTPc4ZQxIZdjJMEKkfv+lTLHwf4qJHtVNswaRxgJBTdkn
Mu4Ev0j/x2kxZ8Ru9XeblmLw0a8zq7mryrhZb9//otfMffNFQviehxQppnekYmZwf/mipURFH8JO
/ATODqbYvi1jotGNa7PDZyFz74aWi2+QyIFfkmG23Fr6rsj8Ov/x/pO8rp8+Pwk6BII6NuR3al1v
6qfUYRY7mvPgSQ9hD2quXXKFzT0oIynOkwGgTfB3Bxl90pCjRGC3IhmFN+9uOYklG2pL38qxMzzh
bmkJmqFOrfEy/eG7zCJ8PaEcXJ6DThgnH62CNxPqIv1StJnvPuHiO2TedxcroTQ9w0mXdZdAlWOI
qdqPtILfH9bfVhJUSmOUDq6Rehdm3K8nmNrS0Ed5MXwDZjiG6yaXZajvYtfi8vzDOzq/T2HkwE8J
kQNlRYGyfP1dOcZ8xaTd6mnCClDSK10K+aN0FWfUFpF4Wlk3c7TGNsKRGXIo9t7XabE+5INskbgE
RBfP0NfyuIo+AESXwtum2ggBFTrpw+UwTp4H7f398fltYkhNDV0iZHZsB8mM18+MEHPoEhjW3wjX
0C7Y9FZU5D80Gb//qWmqoBE7TPEaFf9psH6fmIhZcYMQBTEM7N8eW7Hl2HMLhOzr6luOu25pomY0
gWXYUgXYOgKOVnlgmxTykWw/mRE97vs+wpLWml19zKp1IkxPsdpWX1G2w+RH1AHC0H4FcCPc/WGU
wrdzywNKBGTYJpGRDXw7t7j7UBIc++YrVQyXrYhNhlpv8bjvWVTrAkdPn0ZDO2DuLOKM3TTUkDKs
bY2bModlBIhh+cYCrPIfdKIYGa4/r6BurB0PgsXLAezFLacLbNEk+DQgko4BEN60BSsV5jSgjk3d
K6ieOxgJmhlJq9gc0daQpnyhu8wIQaAdoebP62JCiE1HTZCxABNODLix1yzocizRO5/93aXAMm/b
wMur78GEwgBgSkxy11u2f+R/qhGMXx/6FfffaQOcIUKWzEFp6lOBuXpe78eAAtLDqoTUR92DPrwb
cv7LtEF9iBNkk6ZBw5y5KUxQhPxEmmFdnkMuYKNDmmt4mcYmtUZ/GzmtGlrBlLv8JkXomF/JAjlU
SH3oOVUf1CQrLrOlQz9VbYfey5NlnycRX21lU8Svr9TF+TZsxtrgWkSI/30mEfU1qqe6y65KD2r1
KfWsub5IO2sZz8d5nFlLIIPMyYdwlbNcgARLuSxtmIH8AXfEZbfR91WDCwCibouCROv5BehDpbxq
LYEu5zsbqykG1Ldrlh80EXOIlbSJkS+AoxDwRwZQrsJmtC3y/p+f0bWd1e9FRn8hheGPEzFWEunq
MwajyBa+em6RwjqHTMI7JS+jiqDdxMj5CMfyC9Ok0uK8LvsRo1InhRpS7QWgvPzH0sZYg27aRXa8
Hge9WS4NSR1UnqKpWTRoAebVXa18KhUnucGSB5sWUTj2lK6jiFWTuDSsF6CEdKR/CBKUWJ6oRBWh
OLdA76AAVs2aMWxmEsMSiSmgy/HHsASBm+9WOQKzPIuDWtPWTdbaxG45SrX83RIQLfISORTe+aoT
sUaMBTFgM+/S1ZwC+34VmpeBVWLWby86j5+SUHRCn9Pm9/iUZgG2oHZjLkJ+wjUUH/JN7zaKR1p4
e/4jBV/zLF6UIlG2pcnEFlxCvOUams8A6g+YbwkeL6+y0MRt2G4V2fWArZn/CdU+fthGVB94rNyL
zBh3umIEERQcGU6q6WbNlYSAuFyq2WN8EpsSLgIThNb62IY1/9s5IBTURoJsQGNtWFeiDNRo2edL
v6zm8EgLArG8E73Z0shs8KE9EqXMBILqI3+o1hH6COYWly9cFWQ7LAc920NeXekShWqx73pKNuUW
euhoVrXIsl7t2iJaHf8whyWqItSij1EKLlzvnBAJc06mtERrAfMI68QvIvhkJwr1YkoorG3q/om2
2/XWX5aZ5R8OoRt4+6iChVwTKExNcB34aOeStNqqROMOC3qR3TQOmsJgs/PRzDCE1sVGFIa9jBcg
fQ/jbjb3cNWH7VwOgzVdFNjW8oyxNTA3nYdMpf9YD07Ny9RxviTNx6jqYq++bowjRLgNMBedEOjp
G46bvaKthmlD0o5NhJsFcfsMIc4NENyIYabhLLqhKuIVwbd18i108zhsF94Z7U449+mmT+c0TS6L
BrlKiQciKmYsniw3R4pUKAG3JwVW5vxkU/5hDUEW7YrkooHFzt91rh57B/8UwVFJi4FR2sFFcyhJ
z7ZFsfV6mAIqK0hPdiOzVDuey12AavTEZ0WdbU7BkcFn5dpZGyt9Yqt24jdJYWDzblQfm3OpsDU2
LJHKTUSYemPC8dR6M/2DCwVJKLjWjCJ7wXHVwILSXY+ZyxmzT8n+IlwSVnpY4vqRXKSzNfLVngPA
Bg0MiOXc9UtLk4wmhN+y8wCrm0tWwSVgOc4B+FmLS7lfOB+WEMzqDe2WnposR5SPrkunKFnvQyrw
FGsr14RYtjUVyzcanGQjP/MQTn0zOBMK2010WvScqtE+SXMUG3C2AFGBIxbAoF0XT3W89+wxBpbT
zbw8sJyS0x4dJ8kTg5e3GCUq95KNnQMbYvGE2WhG8OeyrjJY5RwyXgOLcrtmswmcg8Yyx/1ghVxa
DsKDjDGFRxgcGyLRBJ6ctJKMneuFsS8dsFGObK/djGN3hx8K4M8NAn1L8AX357L/aNM9OUauG8Fc
6HuANueYZ+viJGj02H7DVBP+Z59UlmcASNj7NHWbdV8yzlz8kGXdlE/0oNcelVAgWo8TJJLpZoVw
YW8mq1TNRSv8qQXbC+bQh8wNBWhAyHryQ33dd1iOYlNdgY68FCXX6j4OFab0HXPUc8jPYYe1DE7U
PV4cyVxoE9Kv/QRyxpP04yIactaiPkeuM3pYI6vFS7AMRygUn+3SXeh1tBHvj3nREifqTBHJshvl
irTYuouyEjrmSYwAfXMxszngTqjiarJtpz3RYCnpIxOgrcckd9OGiy9Q8nxYlhE8r6dcZ7s4nHCg
SBOFBInVuAAjbQknBqvCMoGpIdQOE5JpvUB73bZPnQl195O4nR1sYJQs12ybxsK3btuiqbz7cUBi
voFyQ3EaPxO0mebjDNxfXVmDqq07z/KG9UHVrGqqjEGAQYbEZwWtDBXI3sA9/WSdN7aWbbDD2bQs
TuNM5TNSYF5YNZuoaAxyXfbr0IVfnSoPa6gZbaNnU0tcuu8RHLoRx2mJrDAl/MFX9qmK685HpLCw
fXym4soqgmukrawCUmzQEtam3+EGGObqtgmR+aWZ7CtkIxCKUALN1d7lZXKkqp6jb0RM4sC5Q/Sk
afDRaTJzobYVNkj+/bT4bevt2njqY008heJ9QSPJqK4MFKXZMD2lZtY/QNGcCKoXGKBzrUQcJGzu
LjThI5AwzXZIvcCccBU4DY6SzALDG5/kSzklyHSIoZ3CixWyPiEpEtCaq8dPETWiJFT7ibueLrBr
FPwMGikcAcEAVxPNh9xZedoFL9wyOh2hAwSfILrUPIrTWhI2UYKxz7hrx87nmPSHgcg+BBbeuqfo
7BEFTzaxm7WNlqnlLMvDzFwa9J9iEG8CAx8bXEQdrOKAJGBJSAQXRnCmAJK1eVHiEqRptr5f9eZA
rEqXO3qCQE5ogn6xYoAAl5mbM+ymmSftk1Ty3SP6os36UXt+x981cQS4jsSswf4HWGKDXcHpALqD
E6XwpHGJd3Mn4onquMWh/THqIxOv4hbEaeOqsQ++wkqrm5PAzWV9mTT4PDknqm1NLFW30oQsyIWY
MVJNHSjnx2hhRYN8U+kYqT7uQ+oGGzpK0A/ARfc+w88ZvpgQ6bncEwyVuaV+3mAeVGR9LPBB4UQL
4PTw9I5AEdDatgmapM3pgmEVtb3RYmA5ZnLzBOOAWklx+OdIrB1baDO2YiUilXXKJzYVfFkPral6
AbpMQGSWYgalhpylmmP/U9k71J5eppEL03EeSP9GdQy7GBneE5HXDnM0Dppq93WdFHpKb9cpt+Po
sy6knxeHFFWXajpDFS/Qx1W6JooF+GqKT30/6iw9a6GE81m2yjNC8MldTCIfBh2LpaJe58zbbLJ7
qXZegYjvNYqsJprXcJl7/2C3yaDD21WlbpNhZSBtnmdZabIO0Mx6m1fVuHbpY4lKOVuE9rQpeNV5
xy/E2jOBmlOSGmcdPVPo7/EIyhJdHFkSZycvt2uqNcZb27FBdAWIoGiJAgNsL4g3VWDWYwwXkcga
rTlS7XgFnbIAaljMbxOV9OvtVIaS69JJeS53m6bShIZFMCYmmBetedqX7VEo9FWOJX48TGqPRryq
LgU6U8kXHU5J1h8QKCjQAKxAObBMs4WYANEexBOZ8LJ2o/qqmpwERdSkpPM5nvMBlSConZqFuR0t
XfFdKFDxCnarM1OsQNQ+x70dmZ67REZZ/6j70XgwDcXYKg4X5CTFpTc5Cr3C2HdZZ5XtmiQwb2FO
HG2Y50wI/VLCSxJP5lkt/oro6+SSP+Hbssz6dHZFVzzq1IHZh2/Uc+QzJLYm1hiasOdtkTcrCAx+
ZsThWmPscDIniU32VSed4KeEnKXfL5Zlzd8EZhpQd6B92FuRtinpiE77ZECPOmjFeMQKUyANaE0O
42+lkUm6ZRCaKKyfkXtCIzbqTSCf4Jymj/EQJ8yaoqVDuA5+e40Q29N+TYwSAd9/YNTNibs6HSnj
GUI5Negk8geWU+Dz9ZT20N7iY1vO5OAAKHxW6R61Ipb+AQsuZHuWIiSOetl6aCqZ0Kq0qgg23oIc
0dDtFMgYszDqydSPrFjQrt0IacO0vLG9GZtyBmQ1GbePLA4DOTnSbHGy5aS9CoLCI3hd0CA6jdN6
Hj8Es1yHs3CcnfIQDi45BReb5REfiFlpjk5Avg0fE3mq56zKu9pEoi4dLM6Z6SVrnIukYJd2OXi1
6oqAfwy2A5Urt9xHiTZZ4EtiUeIByEM36wyif8suW5DsVuFKxutpjOWWHUmSzeoHnVUzpZkzmkcf
kc+EDUKbH8mcPeA0r7iSBu7GL64LKwoOkzmwFNMIZm0uBjh+oESxZKMzkKKp9Sia2WToiA6YkwNP
AxPoVk5hVuX7VaN/UzMKbcxrBQ0d6TtvC6zI34dTHJXT1zlWJs/UqVWm4HZRfy+jzYBuM1P6/le+
rapRpgpJT7EH9WDaEji9LuctbV2HtgrUVz/AruZH+bI0ytAyld2/+1Wo6xLjAvV0KZ4b4OivpXM3
TdpVU534mnmxOZ9g4AgEAmcOa86u97/ruRr4a/3YoXQsHeG70sMz47eu1GA7QzmVhfg6i2okkRnT
ymUl+oihsw2xCkX9f78GDYfGWHv+QBFFl11YblvlkndThTCdjYiU15w9Lyfzz95H3ScmRailj27F
JYpUEz+9//i/zQr8RoDRESRf0nHXqB//OlRzj0FQMkn/UUHA4zm4oExayOVKCvX+V/225gSFYWxK
AjpBLt7Sb2aFMCpz0RxuH6M0FONCDRoywYOzSrNFgjiBsvqHl3vbQnGYGBm4LnB0KuzuW3fXvhtQ
PaZ+/9h6qTmjFAqn6+1I750Lwo3MnRVHxPsEEws/fwecYfc3nHaV/9KQ/jb/7+R782+6c2+Hma6p
75teBm1S30Fq8PUwT7WaNaQS8YWaBKnjAmxi+QbAwaTzf2+UXR/FBRqxNiANOkhvi9cFgWEoEN/8
gliLLK5At5jUPMvJ1A6QrE3U+P4XGlTyr+vfRZmBsjNNXp8OH+Wj16+mcpjh4bT0XwDkmHpyj1UE
xxyHIoLN6A926MiAHEiWNMIJz0+5Gd9/AO+3wcVD2I1sZLNhH/Dq7usnIEs0mnWyRrXEXpD2pZeF
ohFVjzTKT1/CFg1Vhjsv8Dxzfv8silsI2pNeVAFWrOnZ9DI4VY5RIvUq31rYxY0XCbIFzKhrroSh
QBnHSNMqK0SqB+Ihp7WcfHNZasREoSqmsW1cEASnE7GIktCmvjkT7AzAfwUlun1IMO+qs4zWcoig
S2GZ2GrQgwm7rN6VZDFD1pnrHAgXsY0chLniQUK2PJZ8KdAPhPacmkXhmqApD9VzxOc6JljG+Czn
JLGHZGL8wyTvqUy6etamyAJzrzh/f/jfbmvOPRcjeJgfeAv8vrRHMovUstflM4ZZAMUOSYuAZrOL
VmUigJ8l6/e/0uyWV0uOozZ67tGEYAF+41rQKFtUN4TT5yjBtk7sxywKiiv01N3CurYHmyfAfR1s
GkJJTmyCQquszNO8/xhv31wIMPycnDjz8T/hc/v7lw5tHXRolgNf/1w0lD/PYRmq6t4tJre/dAf1
B37J20UOH8CXgkpRIEL6lf6bRR44doKm+TB80V2brw84H5hlkeetiazefy/3zZbm00MZwHWA8MC9
IOw33cJkwuC2rLV7Xw8K4YCY8qVKThLKqGS6WT5xO8AKWCv+kBRsWJezL6IHQmEf14SWsi4lGFIe
079vJyhz1BFWoH1HO0vIUHAdYlekTZ6astZsmTJAqIKGTagh1rGGi4ruyNEwyng5q/C5i7BMM50i
wHXmvCYhKObuDNRXtkCzaWysfd8fhDfjzRjgGyFs9qknMdh6Owa+nyhICUgAjFVubua4oVWBysAE
Sfnh/a8Sb9azmVMOrwDARcC1KN5yh6ampabqePEx9CBB8l0jHK/rQncm1B856jmCXnrvJSAdRqFG
PIXF/fOnXo+mQmBNNoPre9LUM8kFW046txpiKgoWArDWegk5Iw3oYLUVaPZFgB3EzwMFS5JGtBhJ
S342/ugWmSaSVeYuewdM58rf6aYyE776Od9iPXfH5UtpQjtUQNXO8lMzk7lD1DJtpObgb3aqhwtF
ZvTSQmNHsnYhXpvkOY6pcojN4lQTJZD3hzR8PX1SSkP1wYLBxkdBGG7a6zuh4w10aLfxt1IL+Snv
a99Ib7n+IcDa0KPGn6qTxJsjxOGzMgbqjxNX5Rblg07QtcPmaKxpmiYCwdPFuEClqruPyV+H23Ie
0AJJQ+0esij/UNFq+6ZbD5xs0FvpsqWXE9xo6A0XqZ0NV9xI6Uq2nupiZw25+Gulj6zP4x7qLqYB
ke3tqBoWD9ZqIWSnsGrCHjvqbz1upeLEKy1xhSub3ql2gc4S8YRQ5b1zZOboEuStopzXFBMtPIXe
D6gJtDznBDX4ce1sZyfaXh5d7ufHNm0c0Pt9kFLCwKPk1M3r+jhJMT5kGBmCg7ItuOUWdbvPxRgN
sC3a/mPgYXZHbWo85HjpntAmWFrEn2kuI4UQZdZm9Cp9XqKCoybIb5sQuZW/xjCATRTG+Ccp9BKO
a47qK+GnBaTQsrwt/qIfUMmwv7qLGr4gMufhPOOP23RGYLCQQ4YswZJdvL8iXh/WLAjayhxmPqGC
5xIovFkQDeUf2flJ/cR8zbeRG9fFPigbBamlt4P797/s9YZ++TIJUM5c88RwbyOSePUI7fqofgps
WYERmu0jaHF32FRVcaU9AQZ1TprqAy1CWfwhHvtt5T+/JlgdWjYc4m9hE6OP8FTh9dUTos0krkC2
C6RVBdSwP1wTz5/0P9fw81t6KPsT90XofGEa+HqPGZEsV4OVeXKmhj0jXK6LTUPCk+3mtJR3yLDH
d9kQW5hslX4EEFm3WXmqMx8PhlIB+wKsF9z08CbPa6uT99y3sEaoK6qHqiJ4cVVdAT9XjvfB1nmN
wIAIL2vKsx+0u7h/RTl5Kj4Pjt2imZjciMp4AFiyCqjeFPTinCmisNZHy1PeJBCCurE/cRLffrRn
JbYr8/eHWMgxr/xqSEwYQBjEuKD16b4NCRxLDrMXLusTukUMfpqJ9FSgUniY1/mxdqLys7CieTe6
CU2PrreCg1cvfr17f/n5vz2GNGBNgwdxAI7Ben09M04RV7QPUvmUIPiBsnDdF+hYYeO6w71oVTvt
VfNBVgqZvsxqIdNR0T9A5o+udBtolMxkYt2sToLC8Iqsio8u5hcwvbW/7QvrCqU/wO1iOa1FJY7U
QMubxmLSNgGNsWW7qpm2S94M8Va2kbwjbNTo03jZjwXA87WQuJwVVIoPWYKZROWr0rgeDePXpUzH
extd+A9WjTQwqufOdCJcNY2IN2XJccKJMd/CBuMF0tmBIKMSWgAy73IaIdyJHxGBx/ckXby/HKra
MfBoQ/5/f3Bfw5JY9YytR3UBjx6yWfmWTTxSEmbeZfzUZZ5/bXUif8CdZFkgLtc2+g/kEn/4Ruc1
8PX5K4kNSHEc2Ksgad9kjw7GKMgmtPl3hJK8c8pmcOXicbEuKFTmJzQiFCe9n/RPrbDLhyyZ4Rfh
r/zB0pE4+cPb/760CDU5Pl0sqkDivgUD9siKDrBb6u/JTIOBvL2JvzT9ipJSVy2oMNou4kOo3CAo
pHxqhbs8xT8nBQ67o04SRVsanpja9U0gP2E0jyB7tlBCr60hvSqCbDh0QszXwQg7BTh84m0aGbkT
6sm40FHhtCtklp0Q54lqRcMEFwQMpgtlXWFrCkKdUoZ1Ce1xgaozcZ3lPv7RycTtvW0QKrqsaPMS
UYoKKfOyK1ElRS2FHi5Nzwcf3Yw9scjwUblzfZZWJQa6kCaRIUJ/31m3AVW/WxFlaEBJEHUzHU36
SiooMdkdwD5cTS0KapsmawNwtaHbwNsKIUuc2kHiIlvdZJ9QxFY/vMzNKPVo1L3+tFJ+nx2PPAHE
NYA55uftkSxcOqHFPBXfw4D6wCaaovwrKA9jIMSUkVPJp3WA7RTU1tdF5+jeIRiIBtP7i+TfLdjQ
QJC5+sIIEcg3Cxak1IATnyy/Q9zAuuZ5QoJ1TEtMiQJ1Yq86OuK8PJ4sKNLt2yieP6dhj2Mi9Ejn
+IeH+Tcb1ggrG4kCF6zlW8TuiuEjbNUi/55IO/iI4NZwh4SdZWhc2QX34ng9lp06b726Oitn4Vyp
WnKRyVLNt5lMQwDJ9aQvM2sUP0DOd/4m7LLi4x+e8reQQQbgXX22OJhpkso3Q6YRfKyizhu/U/Xu
knsiC2wQqCTiQjXY+toNNOrAE7YP4S7s/eZHutoS+xmYxNOpkM3w4ENCubTlVNy7EEbokHALnPQ5
RFF7TXK5RWceRd3np/6vGsFxab//n//1+FRl9S7Dhyn7pl6xJrhaSZr/M9HirJle0yxe/sFPngVe
z8Di2Z5mXRKo/tRGRUA8IGZ73rlkL69UwoVRIaDW4bGhiOpMDewnycLDMI7WE2Bi6uueNP/qb8iE
E7e9CmF8WASUdkVA/BLZBHdCvI4dlkopXcssPLdB0V1YMBZ2U+EWdzNZylNV6/UMTwD4f8jwAGIC
ZwEt8JkgmBuuYCwH6xYkOgxCaGP61hMqfihWeOMXnSEbpgqdzTNOYdiAiCQLawsSFGoihvZ7yEry
YfHV9GHsW4EizAKu/hxOXfmkDclRd2P4kM4NStTrMwtSPTMia0OOhOt3lhq6pDbEyTw1HMrgmU9Z
G2olsu3l9xq2ZVJCu8yjWf8F9tm7gzAKK3PUbfxDGaomOf5VgaAX52Kd5Z8hmHSPGMfrv+YEc2kX
5sYPzLvAGEGoIA/vZwlOFZHq3byQGuZ+Ml+tsneeHWaXH7KyrA9NnU8IoVC3uNaWy9H7zDlN6Gki
8dAI79JN8wKoSb4S0YDfSx/XNqkPZRAPoLDj9LOziGTeirAKTwejG7GhLlF+XJw0vSFrgh86Nskh
m8rkFIeV8BwEuD61m7mlbFlVwccqTVa6fWDq5GZZ4JHBDndHYLDooyIs6zXR02IAz6gy9BL2ZqnH
iyDqMX+Ni+58jIt8nw9OsG5QH8BMpSNn7lcqIUaZAuhB1IbX3tJE+PppOd5pWXUHar3NobDs4Wtq
AQHaRllVNltvDdqPXTmpc0eG8FDdmcGJSuJGq61LiDX0vDdhsuY3WbA0mH/Qk/1UjvgMBaOnQsQb
GiR10nWZZ7SXMMamEB7THsaqZI+9dX+DCCHEujmD8Ik6IYpx04woKUm4Olc5OF+y+Dm5DVX7Y+BT
xoOt1i7bWTiN/ZgS/G43YgJKtMm8VX1DCj3APxshtId4nHNcyOtuv0ZLLs4Q+NWPLYE3WQaJOcxr
/ySyRM89AQr0xGkihCvmzAE4pYYkf+hsbMf0h9UCQkhOQp6vTqWjs7sJTfpbxE4Xp3xidt0JVH3V
g6LZzF6N4tilvQIOwcQukFV8nQyIYVbgJ1BQUxrJqilAYBOh9yTkO/Ds2QHc+ugZMfjpWRdeOY6u
D3HtGEspeJ4oKgRbTT/wHAJ0cTJURcX2Rmp+aVCZTLhepJGh94wgPTXUatspg7Ohi0VOhXA96QGx
VyKqXYmqvWvk7RsjdD833h2aOIdysv3LlUrKdrGRxZ+NQD6iFoz7OBvdfG0k9OuwZwV6dWdfW2hp
BLthQG4fkjgKfDkS/ACbASUjHXKGLMV0ORqp/smI9nf+OJJdVmt3EQzdeI7eXXW3ODVK/5kR/cck
GqXlCBfylI1Z0NunpHXv4BQQlGHxFPaNt8sDql9Nlg9Ha3TLa1hZcjsYu4Fs9p2P/bMHQWjsCCIw
ABsAs1gUoC6Lixe2Bdr1ALuPxS0SfA+RsTagzIUOfiOA2CZ3gbE/qIwRQkzivc2pIkH/wq7o0K8B
wpHGPAHe/HSk4JrubDQZzqQxWcD+FqVPN3fvgtbwg40Zw2JsGVCKrfYBetjzJgFkd+VHhb0HZ46G
ISpifwmKf58kZtm7tED2AER2ei5HJY9UQsaLdgrKmUNq4EyheghjPPNj65u9zg1ZaZGsN5jPMnJ1
kt+umrOxQMzs0FCkPYC8wWLGIU3dJwN2xQDqxi1Qymo7DX6yRYatu67Au5zKvjIUUveRAjlRSoJH
zIxVLx39Tu3RhMVfTjAoH6YSv+F4RRYDwceS0XYBwPbb0Iqib1m2GCSs0GgUZMDjgNBZ9WWGCsNN
ToH/Sds+9lXg/U8rhWeBHbbE9J4cT/ohrD6huRHepiqBtZ0w/Z9y9LFdf0Qus5jrGwBKuMQDoTwS
E5Y/hsVTnyU57UfZzfWHrkuT/YLGxknZwq/VqwrPEMUYMMUrLKSfQ7fk0E2z8WPmCXR800E8ioEl
LUQ3Xc5uV1+FTjscZst3bobBx05cYcc1kEB8TJwqCFFhdrJrpSN1aYO3uhx8ZKfs1M+3QGgLlO1C
jswyuXGiIT9kmEyiJTzKEKepUKJRAOQUQznX3cSAns/tsk1PqiKvkJcq4/sUlcR0A85u+LI8JxOr
pbNLl1byAX+wDuMfZ/5aqRGPedGuR6EFpOuYlgG2Q5lKNrIb7pFKdS9XiL2XACZNOhTYeHD7XXrn
B6PzEZVvl6whbzFh7dAZwdgq/avtWjIgWGm36dBgJMbB1B240efHtECZU6SeHDYjSCfEPgQqe663
YvI5qnO/hysx4gh1k/TCUeqT3QVGYWcJJqewPy04xtYHVIf77C/KKsYJUTXByE1U2Khhrk2KvmKN
wuqeVkS3W4TGsqO15/UpVDrYx8VSb7HZ4ggGT+9okK8TyX+6jKeTXR2nee5OM7xHcJ3NcB+ggLob
67r8INpFIdojz8fEancdtMiXWtx/4+M/xMeUWU1h4D/Hxw/Q07P6tZHyz3/0M0aW/j+ASfA5roGM
0GB2/xUnh+IfMCLgG0O8gloKzONfZGQR/cOjGwQJyhYBwpPGD/lnnIxaF58mQptGC+UbN/hbcTII
j9dxMjF4JIWkN0QIT3/huQPxS/cv1AFC0EviHMJwqQkbdBNue9oR27VeustsEthixF8W7CeNeXmS
3tvo7mw9WzRISyfjNVLK+Mr2Gpc5CaB1j/gQh9mStBc9ekLHpsaTi6s+POtidYw1AEsUF7tHW7RF
n+1Y7Mk9zIoaFCfbsa2M4ax2rf7Jj+vmokmT6NJbZigLdlciNuEO/qNoobdsKBpHD3TbrO/FLOf7
QjTV/J0qdiTz82zwpmvCrH1fDbSO5/zCRs44PA10TK9AeAnl8gScPq638OagUDXW0fL8VkEVQVC6
DdHQlx3FxgFDY28HZnq+dvq55Aofra8guit9MSgdMiyN6x4cEFOXeeuAUi4CLgYqqw2YceDkJxzM
KI8NxVevWuuLZKKY6ocr+rPc0p9ADONc6MTeziIf2qKpMj24Lk40VeM7yRm3JRZfbdXe4lFmy9M5
xuPYnrX1WQ0lVnzDPN+n9oDoQpYT9eFw28mHdsi0wsRotpA1o57VbuY8truTOErKDIw5EPGbLgNy
emIhR3bsO2x9R3AlIIrLqf3sJV54aRrFx3kSZpQLh7FIm8g5RoWP4uTiTs6RejdI6bL1+XglIDWj
eqmc64EOwrgFB4PorCAWrvahrx2XbgqQOlABHZ2gqcbY1+kxiATPxv8tHcI9bOaCHjIdp1m1XdKK
f4MQZSEvWyQjP7sRCQBApAqjYy+kQ+iPQXiptEd7qCQrcICF+tFD2BRipKkTRw/OaHE79KFuNEvT
c45woXmN5+t+kojsn84qEmciVf5ji371cEpg3qOkPg/rRVQTjW4WQtQLN3EKTn5v5YUod/A5HdS4
C1VA3zm3woUHmJyOSFUmOPhsKx23nxGeo0WRAGSudj5aT/kunCWuF3CZAvcawDLatfTw7eRMGbjn
Bqyyespz4KzYMvOzN5uPTZuuL09BsZqKn4UbgwZiZ9yRPTReDGvEvHy4qhx2E+2+ddtDzUcwtcOW
2QNCfDYjMYeW2KDaz0EC7NKzWl4iHl37Nsx0cPn8jQGeoPOJtgJxBhCatdlpoxFKnBg/TH2hwi3d
gUSSgbh6Pe17x3u0sW8Itx6YzIvA7v8fe2ey3MiRdelXaet9yGLwmMy6e4FAYAZIgkMmuQljMjNj
njzCY3r6/pCSWkrZ/6tKZr2sVRWVJEEADne/957znea1hZo7rFr8TzuiJ2zxQHSxH+YWcT2IQ1KJ
qNdRlhW0Zsrvj62CpzWXBAMnsPo+iT6btZcffyW+ERXvilmkMOENmz+W4TGrTGNMcUEYCt6qyDu6
np0z8j7n5dAuj/2Is2tTF7e31NRvrw8qX7279LNfH32nIzRb1nztz2l8C+GNSYbWaupIUDEsCJxP
3P/Ggh2K7rvciVI35k3aNsX3ZbFZkZmj3daUQb72KqYpX25rBXbu6BrlxKCPkVQw4R4d171vLju6
WuNVH73pfsjm5pV2FjWBTt66xzqtSmPlI8k99Z4KgNIDELIhPhAja5KbpMoqhqpPGvyFWVt0zPzZ
f+HNBAQLk8K4ZuTXIk6VXfPaC9VF+HTM6XFgFW8zqKybxTJMGIqx/aDSvvvIYLpYcOj4WBR+MT16
eCQDPCAsbFMyy2SiUNNg1oXGsyuxYJA+jm0gYM5Z4C/xKwg0vGTDspuQc+xGw3c/aNy7VmhUtYe9
LsJGszI7wtFj+C17q7q9vvOURC+SoeXJUW098IDleDcaNnzygQjTUKO7sTLJnwZhBaGC0ii1SJH2
Enj9nBgPlHjVFdYjN/ohL7Ia9nhiPvv14m60Uc7fhFtaTJyJJMwGz/hagMB+8WI1uRuMhNmpJXr2
m9VO45Oy7XnflBV0JiCpAWFZzzLT5Etiim5NXPEtytX30u1sQNulfi9OxlSRZelP1QbwO5rnWF++
cafP+QSMRXf0bPji8HvdGcw13ZTXGQrukXR0tw2oRI29ggx+LlHPre1xlARBTr1JODjS85Mdt4Sv
QcwBhZSIcKFBTJ0zt/MBNZ1H9aZdjZJsNri+6ESCHJOscSpydvOHRVhoSXRMC4ODY2awhnXX5jTo
EcXB9lfRPSYkdpOZFF8GYOpqVNVnKx6hGvd+t8RbSgfr1OSVbj5HjVW/jAneqmIU94k9tFeUvPFq
pLi6RobhPlYu4LtCTb1319KZ36XwnUI9TvTPsTlORxF5T0tsOp8UcWLbesKlsbVHIId8Poiu2g1y
un3wR1y1cA9VY953HWxhp2wSOyz0RAddR5rmDPZMf+gSsi0ndIpQR6SxQlAgSQMe+qQJqb8rHQFa
Mr7hSirx3QoQbxsmJqrcoestVKAZIOoGq2V8Mun9E+g77zVl7tRxFFr6ncqEWpW61uwHx2JVj1b2
NnG8HyGfqwsF2NsoQVc3pK8wdx2nBjp5FfUnEBAZM0XffJx9DbQi05KHHM3Q90FM8m1GaNm+T71e
DA+pI6P42MsFmFGRg6Ns5WcTXNdDgq0L4xLJIVwFp9PQA5MuSA4bXEceVGdpd0S2O2FnAqNYzW75
rejH6dTe4okjezYfspSeiJc6Ef2gxLn3G9++m9QYg56rEkh+uo1rztWi/KxHrVmtE6VrDyKvicYV
agx5uQjnFM50aLqyektVLwK7bsiqaPQDw8qXniORFG3WaZfpr4YZ77Mx607IJcTncaQpwmduloER
dUZI2Ety7GLBRBos3lm5cuepkfRD18QkqRvkgrt1M4kTcynBM/QMKCzCKtZxYyoKklm7OIKloqfJ
qRy9emcWxqeIsncVF055cxILyO99vsboXqyNZmAdmA0RzBO8xdjyo2UdixbdsMMRvvGFpcNQNxvr
wYuFc+/R23usGRFw0BObzvNJ+iBfgEC6/XAmCRlZioqfHb0lulBqKbYOmoMxY+oNRqDyMc1qQFMZ
14+NWd1G/WaRdbdiDDFIT/24oklKW2uSJDBZ+vykSzkc587SP5G1wAZFhvyZHWggO6NLu3UPUsLq
9WHbVCrhS1M0R4suzzWxy2IgSKAbQ1XfhqrJWBsHhSGGcByS0GVE/wv16anGbPGsd3jRVnYJtFAl
nwFVRHirDI8LxTTEz0NDuBajeUIp2846kDoy7SY9JpYBLfLGUQ7vQw+r3EGgQaZB4LnKkZs5T2w+
CWWfBzBLAcPi5uTilfgERbllsW1G4b00Pk98aCb5SOK3u+mmNspCjkMCc3BZrJHT56ssxsLdVeU1
wXVOXztLBBrUuDvWYhYWeVKzOk5SMCQ3zcna8DPT2S0n4OAu+81XdAvOd0i6Y0i2kb3sMGQVHzBB
2x0aEyC/t6tVU3YU9wPwt0UYJTDPMnPCVGubkNDrNPCUpxhPGhAV56IP5qEd1jka/SMtheGydF5j
PXO+oReuCotEmNKfyvusT8lEz+36qsopdq4FXc4lsDXofAO+FwBto/iSIyqPN75Tkd036NwFc8fI
7wBQPhL/MZ2qvOvCWeVgSLPOix46rgFnk/godl56HHSwhqpeL1bGHUv4r7Ey6usSjVkDvyghuETN
JxsW3gUxbytXPrywtapt3EB10R8no523XgUsApti95SM5aEd22PjLdO69c32ruzq7oNBqb4d+lYe
iA2MtjL2XriojRCG5XpwpXjIhrnAhDnkeb7JpjIuDvSHR2OT+ssyr0YB4T+o0Thlq5IAiiuCvObL
hGUvZvmYJE1A/C9WFhQKrJPRcsqV1MqPeZi6e0xsy52WLDINYxgz6gvN56dGzVUOsRIff2RuYa7h
CowmZ0u0vXutjeITzLgpOVYFURMnq9LfkVY154mQx1XqsRb2+ZhGvM/ZnIdeniU3hYWw9U9pyf+T
40oi6bu/SQo3dkrgE+pMuxk/LQlB8wItcezex2bT3nP67fuSE3Tc/amS/y+07j/PW6GQ6BagIN9A
e87oF2zXzwOk2B/VTDwpREYpxX60qEQBSZhPy+x2X32wm9u/fzz7Z2nX7QEFwljmGgx56Q79VRpL
ghEIJL2DzF9K/9STp/zasTG/51qP0sCsFbHauhCXePCUtZeStPE56JCjlefMzgp2Pj7YIWpeIe9K
ORiXUnOW5iAR17wMSe+HABK5AIqliri2lU73VY91y6egF/3yaDoaVq52yuUuVYprZpPZ77U9jP0j
3Ve72yw04nFYVYD/xdtCPZEHkTdRsMWRbXHXj6lFcnaMJ9CFzSsYg+4rS6b67i1D9WiBPwCU2rJ7
BI6pN696iX3qFFMbabe9U6fAgprKdKFTHfQACoetF9dYB/lGeQe00HC2MjGIwO6QTbz+qIVLpzX+
kTz59h4gw0YX45EbjCv6rxP/nBtyBD2m3tnzrV6204zaQMH9iv+VsvMvbZcfD8QI9FfLgfnX1QWA
SmhtwQMVScFb3HhlGfZVy/vDZ0+8dymZT9SGE0UITtnm9e/X2m3t/qHvuj1NbFNAkh0P5Tes9tva
/1PTp9Fmw9Xnqd7JrDGfnHH01mmbztwfC0n/UuNRsZVTBGhjSdn29w9u/KwD+vXRBbASDPCuhTz5
L58sFKMachsCDEnx4bcPY6zE2c1b86mipVyuheHw5Jmz1Eea4txRsQUoCr8qdosdatffpBX/aW/+
i/amCR2KduB/3968/1ZVHWz697+0OH/7wd9bnOIXx2cdY9Z0/R89zj9anPov4OWwlplwqHybIvT/
tTiJBec/YbS56Qxvw/o/tTj9X1wyvh3cb4b1QybwT6QAiGP+stqRG0AHhMEGV/pm36Ol++fVXpRW
h8hfn3f2zQi85mxOjbVdjNbFhPTgh0RKck0vy1SWmxH8k09lK+VeeEgyN0uLxJlxsq4RMt31hU0A
oe1omGhitZb+RwP45250nPlIwqm+5nKFT2gpwcIxOeHSkBmg9RenMBv0WuzWoYuLsl+ZSWSYIVeo
ZQucq36R3SxJNm6TC94JPST9h4Q5kwBMHCAubiTibzLINGX7GOeSzGy99Vv8y5Puvi8Z86kgN4jX
wSJoOYTdNH6+ho4drZEAUMct6TfNMOKPcdHS88TPfLbnOlNrX/PFCYFYBEgVSw5hxxDhafPCGwAX
NNr3xJ4Vx8HymWXXSX8exk7bGlFGw06PAD7U/TCFODC5b9ABGwifI8lqYvgPLt25BYhy/1r5TURG
TGFbz57kZUZbSk4BGXL6oaIzFVZYOHam2cah6fPKi1QYh3Hxy/tesxxUaQvhSktBZKPy5F0SeYSQ
MZKrDrZrNiQmLFFA3p+7YTam9wFM6TO43VgPZ9dhtCRzlIUBiQqf4F32J1WLzwz/+kej6ypv6zGu
JaOQThDXNOXl20oq62UqiLnKkOhuyyZmdDosUXTGl84QztLzoKyr5Ywhv7u6Dqz80HEi+2BhWvje
kYMWitK4usM96X/VuhtFuxWxfi+USmu0daZ1MTjgkEI08bMEN3yHYcoOEEKEODrhPpS3nMykL7dW
NRUHv5DRyYcF9mDjxjrnwvyUjsJZwx3IYTypeVO1cfQ4K7sNHc0ud0yJ6DcZ1EF5ll0j1VILa527
jiYx7mOn3uaZ5YWlGMeAwrFeR0td0rwf6miX+ZG9UU6Zf/fH8QMZi7aphQBVkvSFcWWRxyv6ze0e
YVuJbMWnE0RTZJ0jU18DF3uoWW2B4frH+gYjBU3jrLWk+7yUJLktHPKbBMXQyp49/sousYNYgb02
gKIdCky7nwV2gz0U7fZqc6k+z9haDhhAEAPgRQilMQ1BIWRywW7GumHZjvRAqS2bOeF8rpL0lgQQ
UeA4yg7h8U1XqNVkyMWpqOOtI0omHM9eVEzppvON0aINj5XHUetsTOLEu47UoA7aEc331KNp5vb4
aHdAD8XKbvPEeDEEa4EOTZYeHam7D71Hg+LTJJYSZws1pLUhLo72Y+GkM48/pBffu0m7LTj2wJoM
OQQ3+pYMIUfgO5nACWf7sTY554p6yXg2mY7afiuhdA2PQwqD6bHPUww0JIahbrhQgw7Za57Tc6jW
6FYqMu0TG3H53Dj+gq3GnNjZVBrHrwjXwfiT/JDy/mh1yfIENoCSYUYKDewhnXj6WB3deF1kleeF
bWn1ebybe0+8UqOO/QfgEMjKr7xGvhroCfX1Adm0xQy/ivIeUvyYlsThkeiaskJ0YF1PVa4ciAut
Rd/L7Ekw5YPFAPXH8fOfk/pfndQGZvO/O6nPKbpX4qV+UuuZv/7Ub8e0x0wRgjFTPsye1DQ6l77f
FXvuLyiyfZR3DkUP5I8/HdP+Lxj1sHVRkXBXs10ua78r9iyCiPybXRZrOuNLJID/QLFnIAL/+ZzG
g3gTZGN+xbHAYf3DlfCnW6mV5H7Zi0o/VrqGCxPCNgkea8BE5Fz1xtSEubBo3TI2b4j0u7W4Q6fp
rW8Tgjs8KQscAorS7jzN1OA1Ac3Z8gnikBAvOBYs4jY640vsmfEzzXs3SGPH/jQI0Z9bPSZ9dvS1
aJPWiN+I8NPcczzyjwGNVx99NvKhneyz6uhm07LDlfBQyN76oo0imo9615JoKByzPw2ZL6pnK4+U
e+qWdtEDVTgj9HtRWuprtswgis0OPY7DvuBnzYYAaNJpcoICLalbQYKR6ZUL8phM+OtLQgut1MZ3
JUsXUhrv7WMcFSXME7Oq8xtLN31GnE7cRjJWDIFSEnWY/9jdV1fWLbYnRSwzbd2tOWVfi9YnUdlN
06DT25R29mCa28xMn2ZSrO8dIPrZjm+xzrNL42kN5Cnd8aEnnF0K2wp7Q3ufckFisg44fs+oQmNG
zEFAi4K2CEmQw3pJMCeFFIfd1cArcx6Q/YRGr24dctIXuc8vfvTC7ch9hMcRPcl+Nr29BN5wyxpu
7OIIFoaywyUD5/MAnz8ktMUNcubovAYNbS81VQfHr4tj39xwz6rEkWw6sJiQcM7Q2lSPxkmLmyR0
U5ocADQEYPsoxtFLKxcWvYTHY/YjAcojO6nrzbjgRIT92INDtyPf1PzcLBZ5N0unLU9+wexudUML
pDuh6cjoUomnDrEadgc9hITA+CAce8IpsaKp2/Bpn8Q2BJEyIyPeeI+7Rca8cwWHn02uctmJwGwb
AdMuol+rR1Xo+JWxT4flypnyI6Kp4PyuuXSmNpMEUaPYTBxCBKXqOyZJ+CbSVWebY1gsEcfK5DX4
0dynfLLXTCD2sZJnztmMPBCQKikJze3SBkDwtmIqo4ObV5vKybtnTKcPyMTp4PAwGyBd/aoc5lcD
NNjGddMIIeT8qNMU3bcygVkN2fSE9lrfNzayu57288HXYIblndGFkI1oK4kpPQhV0AD0arK+i3nZ
6y0fTZPr77M/m28VR0zQoqtd0a1lKNlnoOaYO6Cssaxs36XjFzB3xUGm5C+2jCfXy1LqoWzmbc39
uxON2jCN5fXR2jVHUBXEreZrq8bAOhMnyTd7aT+7E5YsP0Ih5rQ6NCchGePowhvXPnyEU2VP1JLp
3GzbjAliSiTZrSBAdWATKiMz456/Pjtm9K+J75j6Zm9YlvrGiGNee4nFi8OHbdcSi5S7+D6reOl3
ddvuq9F+bK3imnvpaTGirS+VHmTm8pQ6/ZYhJBeaeLx2frqvwPitPX0O0bOjRHSgkw7iuWvbrTdP
58zUuDTbatqQztOHQ7QQ4RqJFwcN4Wqsym5tlMW3QuhyZVajg1wyQdyloeNqDSPwey7ebW+zCabe
WTSEjWQlSlOqcYOZhCkedGqCkL52FbhYHVlbDfQr3g9na+J2CCDzEJwgi4/FndNVa+r+wWG7PCiA
CKsJ6OOFvm22Uzib1nwqjIc4aR+QgoW3nBsYCtVlIkTkvbjtZrmKCPqhgawdm8YU19RsnUPd9AmU
70xuGiZFr26bfNY15tsktH/n6mvsYrdTP+ABK5TksMW0yD+omRz1jm39gRkid6LF8fdEJ18jRz6M
Q69v2Ca8Y51pI1JIwHGf2FfU2iThib6m1WcX0ioGlKB5vyUz1d7odasudmwnV2vCLiYn/bpIDaRV
Vr52sUlMqq/u5qnkho2gY8ro8y5Vd+0cYlkYizBI1wEWWLnFn1eL90Sk3NASTgf04FNu+Ns065+Y
WTsbk3nhIza+c6O1MpiMPnt2tezZjslRgn7w3i3+Z3w1e1PZ8GEN1WzKAs1jYo4bYur2tZNtqU8j
XsVWXEwjbrejJz8qe7ZDWy7dTu/NpyZycxZwXkPHRPh8tNtRvySGdcWEfiq65MWBsLAyiyXUadWv
2GmpF/w34dPPY8If5Le9tNG8e6+ztoR9TteJt65cNUPcBmyj3lsexcbngrxYULEuHzVNMOFyBzy9
Q4i/m7u62W+YKZqofgiPaXFItmSo1UmQz4W3JYVp2Sd1v6OreBjSKN/2hQ611tdIABk0nO85rIrI
d7mXCr9c1UKJDxpkPRt2rXmXedHFQ1KSVoIsvT0XKtWCGTtMSJMy+dIghwhGU53QTHMmjMWzIYZd
FdVnf1g4WDPSwkymRcPcXdrULT8GCmju558zStEQ62fgTOgIAmG76XGYrb2B+XMjKDZN1Nv2cpls
QX+cUL1mrZbEONqpDVVZs2YQQ7H1SrJgc7V0AxyXJvuqoZ3NzjSUVnWPEB8pZi1JMu0510gzqnZz
jdrVMNAzE8+sTmZcRUHKYGvnKz1dEf/8nGjj7XgmVa6+RY95xILprvmiVQXYqbiBjSjmQsQpaWOZ
uhIS5u39Ll8O02A9i4m2PkWERsBUWakcWdaICcEqwHeshKjnYcc5a4ZoBz5Kbbg3EjcNejH2186u
7keczUGbaw/kJqm7fEo/ddKSGzU59aFdnE9eJ4qnKc0PXO778IY9Xpt0+N/YXgUygTkirt2QIUHE
kvG+ZoZM2ZKtQ1kEfpSOcZmjq067AeRFDPZM97RzPIw546ceswFwgO8UcPGaugcJUGIV77Xnzo/u
qDkrErleCV0FT+6V7otLU2OtRY4emG6SPVVxpeM60Lut7xYlYXc3Zpi4fYh4w7IVjvd8A6+aDdnn
z4tlV4YliTMy/zLrGvMGvxo+Wd0QgrBPLoWe28QccWSTVmSUgZdKkQQLATarRpfFEcRwvcsUKdoL
Pckz6pBdn1N8agxnQ8hX9dUraWiw3SbqAWelt1tcp/0EwWxX9/P0NDBU3Rh+SjixD73xVPX91zb3
Ptidi00L936tZKSe08w4OpXlbxtfElw4ammITooDAkwIA0ZrCBKQ0FWg1Zl5qSwrxYtgt6fM6FCK
9N18otD3d0wbp7WbtB9FXN4ylorUuG+YtT6yQXZTaCmrIG2yRxmwFVXcbYjXzDm8Oq16bfGEH2OH
iSl+svRFH6U1A9QsvGkFYcvCkmEZX6rCJpYprcjMW4h0XkVkNWpGwYVB8ZqbNyvzYntcjzHYu2rR
VqnS15Vl3kUUKgD4R5ouuGNoxJTcPAASpAMJamVklGNylGp0N0h94kdmdr3E01b4AeadF+kve8cc
v9aR42w7g5hOwWi07JspVERV7xEPmvQdbH/FQbnlnTvYGbp3Px2adVEzApuEeht6gT1kuaVLNxGy
l6KOYMa1nIF5vUvgka/miFZd4xnFzmKiS3peNhyINg4jaV2yJLOeU+GQHtgQQpQmZX2EWl4Gues/
zkuyKcAEX2UyiK1ufFGoxzd9FtVhVkbPRkx+dHFLj9aEtabb3aw7W648vJQH6cwEgrbFboHlGJRo
0hAumZBMtaoJQOmsvVt2dy1prECnQj+Ehshb8uRtRKLtcMlHwsLLXPrN81RDNAChTrcjLY8jvQmA
Gl65plzJWCJkC65it+FcLOp9jf3BH8lWdWLyKir1XMMDvWOC9NCX1Cpmb8+baaxEIBvA12IGDtTY
8qzJadhAgjNfilEy4aHn9zz1HSajW4omWjbBjJ0wKgadtCRsrHsmntNTXi7PeF6nTd1xr0vrKP2a
S4N+prs8LCkrnXbMatZFiWfVi55dozi1CYJNKfw+UG31nQsw2VxJFxrZUgeJhgh7EsPdlHTJZilU
+cw0OV0XyAM2raj8UBA5xsXbs1ezlhVnfAJo/Ma83Pi6TXqaF33ROxmvfVIat7BLpod2pmnlk0YT
EKTBzcdo/Dt6sJdqmtXF1Gsage0YLB0q0UTo88XM/IMGljyAkWYF7kAAn+u74wkj9NeamqMwtFfT
W97jxsE206kTpS4ZchmSyGLZR14+hIumbQucWR6mL4Mp1MnosmbX5vIexeaxmhK2yKQlantI9U3T
UOIOprS2Vj9sTRSjKyvLjnTUOUQz/aDn3rPtJtbKSpf3yVUfkYq/1HXO+qmtB9Wf3Tp6roeF/tVU
xW+aZg6BEsW+T5cliC33hAnrs9dASvdhQeYckCsz9ppLFJnZSqt04yRE84D4DN4TWpJbwjzQg9yL
9Use1SNXNO1eOe2AE6CcFo6FLOLpchq04KtxAcye1+0lK/htlsk3Kx9ZI9FIHqNF851pdYHIAe3E
a1FnJZjj1CgvHFtiwadjFVzyauki3JXVw9ib/W7QphbvmZNvs1SL8QGZUk+COmeGimA1hfKBjUXa
Tfs8gs3fD0My7LlZ53ufMLmt8CuxaeYlPo66cjZMm55muSCPqP07GoLZPeoq47udduq4JKlzaCxP
omaZ84Oqo3ljM1t/AoBQY2k136njs3NewYaOYv1uWWIS27o6hhoKp1oZpn2GwkRk3jJNMBWIac8G
KqbBFbdcSBcWP1makVVV26GyxI14SmHVoq7D/xWv6W9oOAj0u1goWO1NZoUmYYx3jtE7O3hSX7xS
oa4z3Xc3LnjFuNieK4UpQWbz3pYDAfbjcEFZwdWiS1zOY/8NaBACD8+11hl4F1xsdsVVSC74Jfn1
nT8GIPKDmAwflms5bgTIFboDRDZMU7ZJgODuuTvuieXNAjLZh80tmzpkR5956+0qLPJ0myXNHQWV
d1WZJraUw3RdrCkDSuv73KZJAjhzXHMSIalrLnPnH4EYw2DKM7EGKWyvFBG92kAJwgi7Pbpzh5ud
Ce0OCaIRSKQNq7zvdKS5WKC72vreLuo800BHx518Npf0YrC7h3g00YNI3sY6R92JdSM0imJkzEmw
MOSmHvqBpx1Hkd2nZmnivyrPseO+1J7fbbljt8HUsPzphMOQ0bc48od10dvUM3YybxSEy0DzFInL
af9tqZsHp+7PMzlDeEAjMohvwsmWWsu0qqDUSrI1CY02o4KWjdUFejKxK9t6tEvqQoZL3thcXOYD
iuUoUFEBhUxBSIAPI5FYDV8GN/uSuvbeE+391NcT/P/ZXFNGHtmiXxpCHzZCTSHlFivZIOOxHzq8
10aqXxZDmVtvGmmlLBy8okdP0BjXOdP2XqZCrFR50LZG5VPsLNUnwiFonYyMiTdouJ7YO6/mHAOg
i4c+zJ0b3cIjrVVSEvaavlqWBre3QaEKGfiQ4IlY2aL6UvU1sTsxSlRutFsULgnKL2t59gxx7y4+
4ZANwh6r0zd9Z7srISVGPy7L2top3HlFkZM9lVHyzTPA/i9ofjznnYnjpinee6Pcqt77LocZSItH
D74yGPx0Jdm5WRUYACfWSzt8b3oJRkTL3+DHJ2ErkKt3jRbAMUYReouKcJfMx01a0Q9IiJNFnRK9
ZXV2LxM2aDCrEmJQowv3Di25edC41yOwj8lgHgcK86FFO9cpTnJY9aSb6iDTKyJR5Drp3dXYEoFe
Gkep2wGePDSSEx7dDZ2c+MCRZRM1abhMPIy5VSdUynIrOhOMKQMyuU+LNrr32NUwD3aGtEuux23i
gRhfnB7zglN2m9JDL7KRWj5KJNQJ7Tb0d3wKy9ZU6SaDntliP+I1sslWlqjCZ/2kXE986bBQ5P0J
YS7IJvXruP//d89++62+vJffuv91+8UfXC7Y55L+//z8Zffr18Aq1+/9+09fhD+CBR/UNzlfv3Vg
Wn7vRd++89/9x//x7d+KJ3Tgsf5dN/5IgsZ795PT/tcf+d04L36xPR8HI31zgbjKYPb9Wyve0M1f
GCuZ9OIFC5/G6h8Tc+baf5iAgFx4XCdMEsZuAqV/1HoXf9E63TQg4Nc8xgK25WEpuk3Q/9R5x5rj
FVk8OdDuuO0Gt9H8uHYMAm3pHHZaA9LLJRFUjezoVh1dcPUYQHRsXSPke+kxqz0WdUs6zqHrAHFP
obYgBIx2wLMMJ1DWYKPvwcDTXPIEpZW7QZ9EdXLpEW7T6Z5NF9OwYIAKnw9zS+mcBtF2H3k8PvQi
dZksmhroh8RxgcX5PnnxLWehucyPmrcsxgnceEqMg29gE1oxCs6wAxiSG1QFadlGsqdzBXVBZ3Y7
mLWqvc+Q0D7KNvJfu2Kx0J/jxb2dI0PWUHNJaB717H9mAi1qHmJ2lnAiuiHdIlfUIUDPSMutOvXu
gOU41EnuuNb8enxLIbDcL3bvbmo12/CqE8hO2WDSW62tRPNu3Yxmmy9lsSfAJXlzOrv9bHaWWd96
kP5H7XsfxTRfPF1mP0ib856NJDoPyrHuUjvVd/ibjLDPLD+YLJ3hLcP5Fv5WBW4NawbRMmM8oBlo
3FsXRREZUojIQf1nENVUaUt5rwzVvUwEW+1NWuHbhTbfg9+Z8wG/LN0TfJgIQSN8nLukyNKvrAf7
IcuHgcgU8JB3ScngfLIduevqyTjBUKieksXFme8pCLMLRIVhihM0el5vnoU9mJ80UNqCXqxp3dUC
0YTf4KIv6Z/vCYVajpyfJNuiIlShYVYq1G4myVGLpo01WsuuENlU31Tjy5s2l80Gzp22JRBk2VPe
Lx86d519gpDocdHn6KK0tj7VWqzKrVi0Ge304gyGsZkGgSAfR/pv/0ssuxiSs2abTaMg7JPf2NK1
YngjD1kDc7Q6lFE3FvXapdNN9JkptavH/X5Ey4AjYKSVhoJD//jPfPPf2lGtH5SQ/16JtHsf39P0
px311x/5bUfFRPKLByvYAuP2+wTz9x3V0W8WTMEwFBom38LWXdWyT/73/zTRIDHhMH1y51B4mt4f
GiTD+4UkUmgkJhujwb/8ox3W/llwBzXFYqdHF4Q4CboJCbM/b7BYy4uFyaL52HUsuFWzlN1MVhJ/
Z7AUpX9qRCwfkrSQCKJz8ylJcu2KHgY2mdBAFRaphz+wm3DG6IAw1xplaU/zNLSnAZWorvN7HA2P
zUob6pQb7tTA+GzQZdbJlG+UMM2Qlrt/MjWogdjxRmJgc4Yq5pxf0Q8tO5+uO1ceTX2rFm0hdEqM
4k6b0uRuqgr0t0nXj++IOOd30rrmdI0txDWCJB4QPchcMhUp9PbAFb/5grYne2dkNuMEn3FXYsl6
pZySgQ+dwQ0sUq+/DTJmHNEUCFHhejNDcB6MXkvTFXuF+ayIrs/XfzqB/ws57w9Y4R+axx9vgXNT
qOnUMz5H502V+KczrlyAJmtR5zwu0vL3toVQpDFv+krywGhLWGbLHY1bv39fu415qkYSLFd0dmr2
cfKhtvQR55Azvd77ixrOS2QnF1OJ+itALu0TgTTdNbkhwNCMZmdl9wYsSsQzL0UReds4kc0G/0d9
53nyuS8se4ea+cREyHwyE3PrJv7/Ze9MduPG0m39KhdnzgQ3ew7uJBh9oyYkS5YnG7Zks282e/Lp
70dX5ilbleU8CdzJASqRMDJhSBHBYPM3a30Lfbyjvvz6Q/vvELg+WjF3OYE9dHYUE+/1rBWc1lDq
FUi5MpcvYvn2Q0I0PwrDGu80MOGEQ5n1AdRyu7HwqBmI1tp527A6v4zdqH+pUsFh8O1hvA2JAjiC
erEf5MR/ofQwvpLUI06hZgy3EX75sxmq8c725BMqTWPnx3H2RHZCHzhphp+oGArycmttl/amswbX
0W5mPeecXowTJ3023wqnOw8IlvcEEtt7SC4ArCxGc/GISHy0B2OjV36EIPwlq3xyDKxyeI0j7GsZ
a6HXConNgQSmmlU97nkZ4QCo+m5L2uB45aJMb9xe42Jq0nifmm88PkHwOLBE8Q0lM0FeVpjj2fLG
bh3HAO5LN/F3wEsgOMadt3aLgsVIwbe0grSdXBh/qjM5LcbzxND/q5cplm0FUzAMHMAjYCW6gkSE
ptn7YxXznGv1i4ym8c4rRH+xU9SEMCQ6bLIqmpM9Y5DED2YrNK5a3I63TSs4oCRkbaHaznvi1bg2
tXS+z5HhPVtRw9ATXCRjmNoP9HAc/0IK/e6etXjBAfku4GREmHyX/iLX+OGCgZwgQQa52jVqdaaA
PihZjZCAJ5B0TCnczg8QmnDu1OX8OjDaChqcv1NgDVP0llTleFM5hjzi9lLPrrKYuyKi3CmvQv1k
pWvMIDkjQH5L2td4yxPQNLuM7/5cShRkehvOG7R642bKS+M66nVqrSDI+rjHtenCcoacKnLGtkQI
GcsNtUyPzHdasbFb1g6x3il+59iPN3VazvffT9sqUcwaY2e61MoWZ1GV8hv2Q/2jp+UNGE7RPFMi
qZu4iWuGLlWE7N7E2vil0AG3lNghaNlYEKwIpHJ21jSn7ib1Iu/W0wmB/IfU6d+i9o13qlUOP82r
5+oeAAD4AO5yaf9w+AclGi2ca3k16goZTCtITZtqpT0k8HsutUgMMgFVoz0mUwwy0GaZir2iLqJx
5wELAh7ENdix9VPySPNafU57p57wngz49ytRy5famvgwUBnFQcWdtv31vefPPoC1PF4BgfFcBuj/
8wcoULXUIgrda+bM7QYz3XijqpB5LPb9GjU39xkJefkOJTC3mILh8MaBT/9Zl7p9EoMjv3HtMb80
pvIzwzNxdkiQOhIO1km8RZ58zFyFFzoqQuZGv37v78Jol3OfHOVFLWwYcBm/d2E/HXz4RfVsDfa1
xEvKnKZp5DfOZgkGp6kz0h7i+ZKMzXibuX2xa3OPT2AUBVauKu6PZe7FweAb9SGzlx2uq7RHgp38
nT9YLRlYGN1vZ6+Jzy7GyrsBsaixapuh+UZgTsVXFNOSy6E76PPs9UHKqPCus4a02LkYfQJ2nkxB
jZrbUNfJZyMSyV7zNO8IcN+AO+A626wxQ+Yi0fgChAHn9tDLQzwhP5wLlw12iz/rK/Rk7lcGS1UG
G5UhNjBWiPgtU1LYqO5JclErM62qQ2b18qVwudSpCca775ce+tDwrcYh2G8IueHtFak80vMZV1KF
QSXmCesprEvRm47NcptQLL9w5vVfrSxf7iDLoUFwdOxi1LSWji6ZBRF3viquddrBPH3Uae9Qvygn
xlyVvJplXh5UGI3YhoyGTo1xNfsL4xyNQ7O23Wy8gW3Js+TXJwJFImfpP8sGzgTfxC7ho2aFUUQ5
+K5s4F5NQFPaY+TLROvChOICW32/N8NdUjsaE6Ct4H7w7M9k7VKKVZ9RgrHGENyTNmGOIAgo8Jpu
KjuqmNYBtoAep0GvJXGOurPYtgr914orSf8yDXr2gdt/+8UYrP5rFzMWXvuOnbvrJkJUswMPm116
UmU3AD0nzgOrMLNVZmYy22ZCLqoySJF7L9TG9TRX7mG0WMiwBGQnEaH1DzS6WF852j2whmlYN53e
vZEjyS0Shyk8U1XuRzFDROCqZaIcLyXn8r1WQ9w+N2O6Z4fTT9gl43njm9OzqGAZmZjCV7yfiJCq
hAvCD9GyYlFH7ATtz30FBpuva4ISj5Cl9P3MbFhbIWhRu1lB37gYI9KOoOrS6InnQPzUsKPJVnM1
mB6gqzx5bsCYsNVMlRPuEefpY5Cb3A1WDUFTbxo98VXrh6XAqcfyqGNL2mmkG69rlLIhob9du2np
eXU+bsotLyPrVCcPuea/ZUvQ7wqgHEpyz2ksa53NongMw7Y5SN3iqTOLxPwSkTkNnkk4VXqCfLaU
P/50H7aEd27mUOlfQMNxX21V7q0n7ux6oBUMJkJ7SI8TJ4IH07UsT+xN6Y0xepsfBRwCWCh6N98n
hU/Mo0BbeK2pLfetVmDObNgzf6Np9QiMmrUNSy1m1p4jxWKImQdM9b1PbqxDujF2ZOaLtcZZGCuq
TGaSNUwCO9VWNvL7NcCP7BtTimtbqsXWRNkqVwNBmUHGDuzGdfPozshdZggMHDky+P3uv19I/7+n
gJf4lWDZ8lv789zv+yzvn0PB/1WzQqzyP9xzlmnk71PGZdz5f//rxMixe02nn3pb5/sP/SHcFb/B
rWEx5EOBoRb471khil4b+iYDRDaJGEoWG9fvnS0AIWEZvvhzgBDN0OL64mbn6MtP/TEq/b2NYsr6
b8sUsZhnfrg/gpBeGL2L/herDo/Ld6NDkwiEGhdGeOwFiK+AatK9B0AwM70p2l2MhuDY618QZo2H
Slno9hOWKVds6O0eKHG/M5VQO72NSY374TD+ScNnG3Tv794aH44Zq477CJbS+9yksUEklRqec3B7
uypvfchzt97sMMWkEbTJs+3Kh1hYmrWJyXVtQxOtTdWDq6XIk29eUYj7BkC9qjfEfOfu81yRHTpF
aiDug5HTSx5FrVNvsr6agTM4mrfOyPfWsevaTOLXlkO+zn5I8bGz3ypY9ZBCSwoszDQ3rT9EUx8u
Xjt6r8C3M3X1ZJMRyuY2uPC1tPCPXt0JErqnZDPWgIa9Lqq7jU+65t0snA4wRpVx0ascyE1mYOPt
QO5+yXm6XOmZ0Dj03y2/9EewJz0I4mLbS7aFx5ZlfLolOpp7LEYX675QdECLl7io5dMoQ21Xx3N9
ZOsodl1nNq+xHtW3fm6PazL3TiIsj1XpNI/ud8+yP047JHvtibq9P45ar62xHDFLzPzEuVGWOZ0L
TNAaEwegfYszWsMirS9eaVLjSmzTacaOTkpEdnpnDxeNcMf7+bvZ2iV9aTPEPVZRd37QuzC7racu
Xo2zj1G7GRwRblFbWV9Q9CD6rKJmNaIrmZk567Fz1b20uvZxgbtLevmd3c8uPaFZi/QCx68xPyRh
jbyPFpdFrdpAdjQQ4GTD46QDG1jS7A6jU9k71prFtkJInQaidlgawexcaimxH01ZYelCg2rOukLQ
W5UHa26HQJCXec9RVyfPSWsMUpl+DOm0jj4OtWOEPDpcy0LPPtKzNI+lC+lRDcJFjNdp8EWbeL4x
C2M8mz2w69CNnK1F0MiGjomBiwHjKZv6emPEZevQ6fYWRjXqETamVfQ55bSnbq7HoOVMQ6UUDlfd
7YcbSl3UgUPTbTIr9neWirJNq83FyhjQV85Fa9Ls5ei99NlYhXUccUojPZfbASYfSHxlOR8JnLEC
bcyYEnt+t7H9QXw2QvS3eTJNX9E9yYvKIQN44whRh2jOIcBl77wwY2YGJN1IHIzeSep1OZgTsqrW
LaYds2X2qq7doHA2VO4aAR000B38ydM6C7NwSbyV2qM9NjqrQTKcD0TGCsjxdmlvRo7joXdnBCg5
0qNzCBTyhFyCo2d1cg6sfoG/9khyJsNOSEWR1isJ4XASYlQrjzNR0Gc/Q6BOH6lIYLITSSHsy8Dw
4uXqijxlAa2wZL8DMgnhAmrocO8WemyzFS6dA7acD340zF/cfh43cmisA7lZ5YpeE6huJbTyhjvh
8NJHzDRWTGUmHTAAAh+AJXXqB8ybkT6UTe1+KqTrd2tb1SyDSyG8/oYgYnhOArwhoh4PDo2Ak5Kf
p9JtjZU/9f2hxNsF0YObSB4ksF5vbRi30A3i0LhtMmu4d7CDQ1Msop5lS9FktwxDqh1NO9o4qIml
BohSoGiugHzeONwOTjn7e9JXMBs8MeJX17jDeoEqxzAvNG3qjDazbNauicUMN3/56LIcAOLRxdZa
L/l7h3PUx7g1RccelNJlMKBpxAZYb1agxaPHfAw6ZJev82oAU0nkp7/CPpi+JiHVzypGUcYE06yd
O6TamfaxMsGUBqNS/tUwBy9G1pRD1Q8r0DpbS8/9r/VsqiPYruEl9KIs6CfRX0XbM4cpq/WsOVq9
Crsy2usG4cBY0SPrFPl9snWHvn6wTVxYK4nx+B5nqvFc9nl8dREAi31TN+GdhdgFS/LUolNFcNh8
wlCFyN8iDsXe1VCGFsxV+jnClYnQX4z9pfXyHs6SGOwIx4qH5zEFPclItdXSNfZBXi4L2/4b93f/
6mvRsFWu03xCl8tLhL4+n0GEmORDo4uvU/BAasDmx71hPCBblR/7tBf8wUnHfZ6LPDXNFMVUCfYV
ySOBzmxG4Lfayj2TFUI56U5GtOSpCXX0yXGTB1gS3all/PD9a6OFjE5kOpNugyQwMHrhbprIeU1M
fVgPnoXoXo3mUywQxCeswe7I/BO8av5qqMbnRLRT83bUqnMiufXPdnYOJ0++jg3zUhcDjGNrpKXD
aUD5jkS2qqzkZrJLd2exEuMH5tG4pZPnOx1ib7ixIZWhIesMFM2Tsepq/ojJ9vlEKJy6ryHynSxb
WRmta1S8YBfsX3sTUlOKlWld5yXaGuqSL+z6y1fOUtsMrMmNuXUkbu9tcA1G56ZEBrTicVqfTE8h
syNiEYkO8knX2qCzwbc7QGIwt1OtxchJ505/ckghLDbKURD9WjeEcesX2OGA5GB4Q+dOR0YOSI5J
JnIHtsRQzXZVisQZ0ZZev8RNlD5RwvF1RZ81K+lvNVqM66Q7DynxzrskycleNa3anYOCFvyCI8KB
UUThdSvRFB0oscpPUynbbdtp+bpsdb4vqSdTycWSFJ9MW+X8zrh/MwTJQJCl0SG5UZ3jDgAr1XA7
4ypqJiRec2/0K+oujMmZ10JBhaOSfob0BXVCOOB7xKLOTPzqmHhSc1dcdYj5zAn0AqYmORQbDWvK
dYj09qZMkuneckT8MGa9jqKxEcCjofxpDL2bKywNHta2Z18iu4zWY8kldo4NR9hEwjcNhCYrhuxm
51a48eFgrCXk5NchGdUXz8dpsUJg6B9dqxmWAtM2asS7+LYnMQO8qYd6RrXiuITJl51zbnOclCsS
etDhjNrssrpOkv6sBEEbq4H7SBLUBR6pgPKkfiYvfNLuexPZ667joc90tZxxUHMOyA0+I+fYJ9Bp
AouUW7VPFcdzPQ4ykjxaLeqvMjO9h3EU1rpULlYSC5z4yatTbrQR7s+dVzpZcgFvBiqOW3t+g+Ny
fKrZ7VyFObiflPSSXemE7IlT9givlpDa0WNiVOxUUyMS0cJcNxcxCo8M5UbdLs4rccdYOMqPDJv8
27Bzq29+oVtxAKYCe46XZHpQlD0edbODMDR2IFnak4MhFfL5f9q6/8nC0qR3+mVb91B2bfR/gs91
mcXF5x+bu99/9PfmzvV+s/lVroPogm7lx+7O/M1c2hdwKn/0fX80dzBlddo9z1iiG3/yZJqoR+gd
bZyAXD2EH1h/p7mjdHvXQoGmJXWOUSixDOwB9HfdXRcbaYEUgZlQjyRk40epOQTIo/xdVBBZ4xSG
BUEwTLx7nxlDvzKg5d5gpi7XfRZ5rAnMTjwmMjafnSaa7kBgFg9948hPviXAvc6YefbuMNv7qjaZ
5foco1PMDnONTa0cA0Y8Dk5EbaRXACvkm2cv06IbWAds7DLGtsduVpnCghhTIdY4AAX1M3x8LNIE
bTV5B1+EvHNrm2qNdcukdLxLI0n9Wo69ttGVZh5riZoDkZVdkK9pRkZ0AHnEsx6q+8XQalkxLmWv
1OWmeRyAsVN4xnpBKaT6Fz3nTZEYJNuvvAo7pxqtsQhkVzTmyqsUuC/XyaaNP7GKHSUkM7yMLWPB
GLrCPsaU5W7oG/JvMV/43pb2eIeZHsIzA2b5NoMhgwEPdee5mjXWrZJ39mxVNnuKQU+v9LPjnVx2
tEMH2LZqvPK2bdB3nUY1hvYa96fO0yFySf5j7CpkoAvF4AsqrHeP9mziQVZxIBMhMfvoZixB2iej
iwJ7rj6J0PPuZFZSdo5zTQgf9hyiiOiOyq3r5TwuZ6aLVV7doov07+wmgvOGyMzeNxw/chaVf8b3
wYgvioZz1PnGdoz6nA2bXZQPQijvnqS++CZJ0cz7k2fvc8H+LZe1eJREvzGw5tvRspjit3PL27RW
vfYwY+XfOG4ijjwNBpTraWetY2hKzX7WcgxcnTC37GzUl2HO1UvdlcYz6A/LxGqhbPKsQ8yxRFl7
GxQCtE7eMPn3Y4Uvfpos/8FAlYYrcobpSn+BNN3uzU9QQhpE+BlqkXWLN+czcnsvwPfI3r4yXWI/
Jj08WmNSxHvpqnY+dKCjpl0sO+1sSCaTwWC4PNf10cMn0cDTaA+RDWSAoWDVXV34Suk5IingrkJj
Yq7oMZ0PBeCQS9Ro+kA6fIb5FFl3Us5oB0leN3fhOMFjX2lJMrAygCUEuGmy49J7UQxXVhodisLb
BySK70eD8M+yrlPDhuhhbxvWYja6vWSnRagExH79kCk1xc9G1fiYMflnMdca+keXacDDxFIzMFIJ
zQ3ycdy3zXOk8hvpm+GZsSTCJZA+yJxWhpmXlnbkkeXirTUy/YNNH84CE7sA6Zszxokp3eoO/9ua
9GxqDoenuDWw8viMgWH4qU1TtdekE9E6zirD4eFtwE9NOYeeQG2Ezp7LW8PvY8oddRRKhc6mQQoQ
y1VoGgy1dtIx3Gqt0YRvdsF7ACEVExDXd0a3ntqRLBgMzIey0/H4+MW1nGEJJ408JLRIge+V43GI
0cC6Y5xtrBb7iqKYHDRLe8NculGZrAMlIQh7ItmhlmIpV7XuTTONDy2N9pqV/g6en/0karZtuIS6
1Uym8u3g6TzxTegl9czX1vjRQjcMIaMgxvQqJ9xKUJUNsc0n6uPmKxXQDV24fIFDDVNzUNkDgR3e
bdKXTTClCOGtrMG+1UlIeyU01oHAuJ3lzHSa3rTD9tIGEYj47STwBo4aPyXSKUWTVtMPpd78UqKr
XswNtzibLpB0ZVAZTEcgadc7JQtmFo6mX+paDrcOARAI0MsvNOVqhzrW28RykltW+OBVJBFPiyx7
P5clRUjfa8ckj8UJ7Wm/6tzwUxkbzToUUYw3ZirWht8ht23L+pmB1bCnkWs/EKVAoJYzaLuwHr+h
swUTvAgu2noQjz1Urk94v8iL+w7+chKLaQ+GU/3QOeWQ7s3csk+FIiTN9ynWV1XIqoR1gnWkdCXW
VyNrsasibJkkRyBzJ0O7tS0y2HpndpGbE3WBfXKhcJKJ1V79RsknX9lcsnYuN4gyoxvsEOoLPsWS
tCoMcB8rfGZb0fV4hGPD25LL7O/KGTVONUj92a9DbdP2XRGUGPNvClLUTpMa6n1u5t69yV9cCB/V
bhsvfHLJ5NED4RO7gFvcuYGdIXD/j20qjvaYhGc/zT2ImIWtgqyNQRekBuLDFasxJotDDki4BYrX
G8K8MZfd+ZxHY80os4h3SMe9nYumCK1ymK3rKuxWSuu0p7bSm2fOuAIfdTdUJ92srw7ox/txbvUb
M0mLtddaB6fLOA2sYauPbN1GES2sHoalfWNp+Pbd5KvZWPlXVig5NiaAlwE4pAGrheXAt3V5YgfJ
pOy1gxf+Qxl1/TXyU+9t9LpwA8zSOytpfNL87hvldfgR+RTWsqnQg8ayPxTEIF64ptLAMNMetRT3
uXlS8kNYW7sRpistN545Ze/mEm/XLGdGe/H0cSKUZN1mpbF23fqzyrN01Zv6IUUJxUDCqL6G0u1X
aaKVaJPMZN8b4HTxgU3Aedmu3GUNQ920GVKAxM5NEbbFOZ+ZvC7RHVhY0Fe2wRDVQwWKLp9vwqkl
+y1v3rokesQDQilFfRHPplgNZp/tXRxKa1vqhiKPhZsrI8GlmMHH01oMrLBImZuokPFnI00fNcMh
Y3ZQ+qfIADmAxNT9Wov62vXim4T/CqUc4rDmvhQZsCllt/FuTHX36E8QGytIfiCc1EsZzpAl/O44
sJbl3llVhI+odO2FPSkv45QfQGgc7Amee+KID/EwpdiElYQi7Igtwll/Z2BlCyo92UErro5lOz5Y
c9Rs0cQX8DntoIuS+Q3hrxW0JmN0RDM9vk5SOlcyNxnZTXD0bewPy7gp345dCfBV815laHxkMipf
dFryWxOzZgAq616JlvPKfs2NHBTC3AFiRdB7qgC7njplfHXzIaAueGu8FNdAx1sKBETVvUcayAoq
ABN8xSir95xoR8XiXlGGhKxcB7jBVI+3RuHKu1qWx5ovHXPFLo4wSE+sJ7FscooKL1xP0WiskVWI
G7NKPoxp5VzlSL/F4tOGjAVw49pFXYmYGCkxaR02BNiVxSOdWVhDAJAzP7UJu1WKTZwTt0zniEkY
/BMSKaxD4V4Z4DUjTb9lPHg7M1wju5lFdgMLoco/1ZlfMKgdHxnO3lWivWUKdqFaA9bhzBPXvRyD
CQApNWAXBlPCZW7DUu3Xthnb2NPgt5yLxAO9nasCXgSb/YlxKouEfL4z6iL9Rw7xf/Z5f0nicReV
6L9Xql7Kov38c8dniO8/84dUVbd++y7bZ22n65R26GL+kKoKh/YNfaJJM4gk1aAd+73ns/zf2OXx
V+ASWWCwNf9vM4Bl/UYbyHbQpEmwHZSuf6fngzn6c8+n247uCJN/TTpMXAjvcHmLlIplzBTdulVF
M5NpORa0ITLswFZOOu1dghYKzE5hhEY9NqtLSA4lEtUwemskBIiVG2IjCDw9UuMhmhU+p7JxndeZ
qccmL2LPQutRTecSZ2P2HM+WOpfNrL8l5MP5LOVSqjXaX3da40/vzV2sOeUHGCGucWiU37NiMuN6
uKCKKjZRS0QSgpHFazY56YU8MyugJmpXSFHPejdVbEsqL8QCVMzGGn/OJwpB9ibswQ5WP+oT15In
vtKHY8CB5GttfU9GyGiGAluX5UTxBSL9cOiyzt1rdVcfCJAH61vHxXjfK40bJTPK0vCfh2I0kTcy
/QtywJ28K9z5z6PdVIHZmZADpvEc+SKu9wkWeWJHhpSNKRjgDCERt+3aZtBXIOE1uEE1wYxDYcbT
6eBjpXbuBNPz2D5aydzcNdWQOKdlW/TKEZlOaeMnkj2GU82HtsZHYZ3cOuRxt7DVK/YcY7WrvYpl
jzEaw6VMLLoqnkzZJIRebAE85L1gCMc+k+dDTNycGsFooJ10TzP2UNzWjEURSxGIFKU859iJUKYZ
/UHkwC76E4m4CZgTNmkki8JE9zTXrTBo2NZLbxri2lAe32FN1sY39nZV8m0R232beCguEMaisXPx
QDic2DptTAjoqiJE72MFrp1Yk9zvz+TapUcHXAIHqk4ZQE5ZlxxifJvmps7SeyHKeqPHCDlklA63
DUxLAvPihNMS4+p6AiKK8EWIo5ek5SaE7r+d4zglBiK6FXE1Xluns2Lc2Jmxjv06Qheh2vDoeQz5
oA1ztAODKegeMj2Ot8yc7EM+6jXP2Ln5XKJjfjVaRePpp41D8aNwjrUei5gVSTNI2AqYc8fGBHFg
mWCZKY4TsbeK7lOUWGzyKF/sO+wXOLpLOHOfqG/0U0iNuwU0pe0YTtJM8XKXzGGiKGYx3hfkrSw+
ZS+5ZWLoYvHyhm6VGnp6Whgh2PyMBqcve7BDT57dTdzKhHFom1lnx0vmYyFn5gCJTtwzSY28R/hH
OtCLLgtvnAiVzLqzHGJY3eYjZZP8FNWRvyW1Dr55YlqbVEFg7IRbfUia+YY2y75fzuxbKRp9jQQf
qJESl5nZKtnhVRt4eMVxbuDK5QhU+rdSTPptaafhR3jS86lW1nAuyXzYNxmGuil2QkbhfbqTxK6v
wG40b2yOmh0pMf5DaGk22iHPOHup+zSzby/MBGQUMIgzqQn2GfSItk+SZni2VQkEMiFJGDSIabzk
9hK62KHHCVdDpptXdAO4ThjWfNNcjzFEy9HYpjPteQebHIuWD1NLNt5a6yblk2nmWA8VwqOIJVBf
vlreFD4CFgj1VZnW9hec8ii0QEHxOyrtkKENZl5daStFyXIYdCAa6ciOjkYe3n+fYHEpQm+PnQY1
DsWOt+qIaN62dsi2zu3a+CT8qHtso8W1yPF5BMsONT4BMGFMZ39gzWOn0t9rLhMd4ueUi2ZAi32Y
RxlFNql1d37mxftelsWbG+v+OtMJfVhVuc7+eiottHa6OEgnubL19Q6TCVok5ex+YGNJ1CEGMGPv
d6YMhhafpp6INVlMocuqQDG4yXru7J1ufiqzcFjlUQesbRBWsh51x36xvcFfm6Kar+UI6cJy6+EZ
wz5jfjMpF3Z62qx6d3zVRkrF3jDbbyEm8IDyeN6UWdTsRtSlHw1gSbezYM7dj958NxV2uRUszqhp
6uok4W4+uMxD0qChT1bbsmxC+jWlf/aqrl5bFJ7XxNJKWPFDBF4t6TSWdm34DSewvi9IiH0xEetp
EFprApO45QRRO/XMhcJoWBcld34PXdXKJSfrYjCuCLgiza0VCgIrlV+dPPZ7x9KvqzslqMZapVMa
Tn40ER9Stw+EcaskUIaM1o0+ZYpBPmwEORJrIERvHEjGnLrAMtTXPGcDL8DRrlhwlBeQQ0mgmao+
z0U53Geuxkoq9S+qN+yYXV4cyYPpaOmFIAa1pvlOPjEOMB6TJqsubuWB7hpEQzflRP7V8kcs8l47
HspRxmSRS2sI+ijWbwmrTp9zv1TPoVfUd1jF5VOVyvjUMUIkqsCbPwhkwptIL5l2MFrcyAkzoA7/
P1pbfNqSvEBDbw9FRu8LTaL7YFk6bVJsNcVaY9QXODZBnIr8jzvVuFigXY86vGCg0uI+H6YTAaz5
MpYAh+uVlslxbIeP1ojn2+6BUrGDhdAGV2k+ilg4rwa/n9RVWcR3YYvrzUl0/3mamf/p1syD3iv0
Lls1YRNvnTh1zm5cVY80fKDUNCJ9UlhaHktqD3EAITWkpxCbWPxnK/I/M8b6NMy/Ko7PZYd4/l15
DB16+ak/1G7ebxhaDZ88j3/EQFMD/14e+xTOlrtsNzyqU4jT/yyPTZOamnkPQGkHNZyxGGF+98oa
/EKfptt38TBQWvt/qzw23+ndhBAm9x2L4Gv0c65tvKuOuaqHDlxcfbBZ5wFvSDRxpdKdL17P+KlU
iUftWSHlbTRXPuLrqQ9TXkjmL7E8Nots2c3QspdcQjumeP2yaYdY5KFievQYI8Dqqex4U+qtH4go
GW9FgfEjWYwRYxRmT9wrWsYNCMzZAEqiay22HQWPo3WtiA+CfVwPCNK1ec921nnoiu6vjCHvzMIc
gcUrh5nIoD832FHRP/xgTEiQsDBhRhiOAId9hWRagJLDD4y2XT4X7/uHU+TPhHw/9yPfXw97MrME
TNGueB8pb2hCH6n/qsOgUUvhtv+yJNYuRp3fcy7/rZjxZ7eUvbwSTRTdGmpvBJfmu082Y2Ga0Tzw
qIYCtDZYaqOvoQLzEP8+9EZmLTNJef3bH2+JgERFycmETeudNTDRjWbI0eQwymRLvNI6vCcNmFR7
3Y02I+S//2osHCldcEM6zPp//vJC3xviAjblAc6jnV6KOp+3o1OT8txl/uOvX2vZiP4owFyOJwtE
XgQPGgu99+6zMQ2zKE/1+KCiMSMeOULhuFYqX0ApAn4xI5fbDpHjeUBhv58zt602cQPA8NfvYzmC
P0hUeRuLoYM0Bx2dLK6Od19rJhp3yjt0NAqKCPKDZmrWTijlo+9UrMN+/WL/eg7ZOi9oIIldnJ7v
9bC18jOzBYJ3qMQ835dY2NhfcgVXUZVGh6mJgb+5BUPQv3jdP/uQriOg7TsOQmH93X0pDZMBom2V
HIoB+h5rBf9xMLthYKbXJX/vtRYjK2OKRV3M1yswFv58EllsL0UfQbKMmeVBk5pcakq9nk7hNJgf
fn08l9/1w5f3/bVsjFD485ZYFPHuy0vyFuUWipbDPBFms2ZpkR+z2OzF+tev814svHwmglU9fzGJ
croaP3+mzsma2inHGNG/3VPCDqisVtZUkFzcY3mM4hjU91i3DN5ncDNyw9oiuvz6Pbw7d5bPSt46
NzrhuDiF3587SNbSeJnpHiSIOGSD8BQXjlJ4kQBpj2XoIfJzzOkvjH7fD+G7Q2xwCyK4BZuy8S8R
sH3ooHmRbnyIPGk+Q13Jj4gSphvI89GuJskTrhcLc2xQ0xi6Ac6kqT8MTjG+CXhjWJZ7Pz+mEkxz
uCAgZCz5Y060f1gI/u3d+c/ep80XA+KA6gBa9TsxQmoDiJpdTdtjN3O+UDhbddCTMsVXBGTZgW+A
MG0FxMZ10SYN6UXvjWmJNJLy0KWldfJbXx7G2DNvfM1p3K3TR2WyLiPf7Xe//ib/9az1CFiBi42m
AwXd+7eq+8BummyID0TbsHRLCbpJUXQ17ebXr/PuqueMYZvAV4Y2y+PP98/GWMN2J7UmPrCmn9Fg
LEaqgji4haNsP/z6td7fzr+/GOmN7FvxQnn+4mv48cE/eY3dsOXmdk682jr0ZL/WM/AJOLlS8tUX
W+FIQS9IZHyBbhTuEHq1f3Fghf49B+nn0xWMOV5/Jqd80Ywof34bWV3BKqOl2rvdUE8HNzO4mbb+
aP4/9s6kOW4kTaK/CG2BJYDANfdMMrmToniBkRKJfQ+sv34eWDUzkqq6ZD3nuXWblYhckIGIz92f
V7CPq/kWaod4k0tANI4RptBnoyTkf6cNoMOcbGFLsvXko9Hf6N4nItnWSYWom+kuRuXO5zOnT5CE
pOnu5swOPvqxy57UlM3nOWtGIGx14957NWFEC/Hiom8ECy6N6dadpAD4HpyfOGhTmZdRQcJyI6qY
emFcLrdTGNjdKsOGS0GT0K9ZMIk3bAvBGcYK1kH6J4MPsoSyOhV5TQd90VfBYW5Np8VATiPcyvYQ
0KkwTTm6F7UFedYPzG9gsO3HgUlDjT7a58a6JU/1kcE3HDY5HO9o26okOoc2v2xHsrSYTR+/dRGL
N+dl+RGWaKnrImfbiJorOEUNsR92OxG5zn5wBJuhwhvb78rrrG2R1N5XhZap7ghzcb/x6w/TXVr6
XL6qGuNWWS1rp2g77+vsBHIzpn549pZ/22L/O4eYYeCfxQNROC/OjAe/tKczz5nsCQ/CcP358QYu
iXSriMRtRZcsubHZy6Ij2SfXPlkijyD4+XkHRS1K8N9/rladOV00emaFUuZovKDVckeWYiSLlWXm
fMALxGc3SRUjuwgRPThj7HzpGsH02gpFcWOnFraFxOHvDJhZzq6uQnhaXvzWCH8oVgGKfrj3Sa8h
voOhuE9Cm1YTOjitFcJdfsqJa7/B2bTQ0KACY75Fl+dHQ9w1iPP5FobnSCU8BS43oq/H63gCQrLx
HDN+yVzN0jSbZEvBHmZbe7kP86EMTvDncIBMkdLxZh5NNjDg2+Zd0WfcS16uZ0j1E3CwgKPXtNJt
T0JcGsRp5px9DmWEZLIT3gDe+GQg5NZyg22pja5eo4EZCAQ67l65hDibIKISCpFrvHIlldhuhGFg
JUJnOodGlpxSlW39GfsybJ/xGs9BDdGSDEQ4zJzw2wA3gVE2hOKi+ChUU1wQKXHWcU5ZtWu14mza
xXzqauEe6BIIHkLtbQH9pq+1W6Tniautg0B61/ns7VMcSOu6CEbaIxP7q1L87Con34uSyk4j7eyN
MMaZKRyoZhNgz84fyxx6d5ExSpgc6wnS53VM2+MpMf1dFNX2buii8kSKiQyK0VWAjAaf4TJvK0tV
s47SNIP5qglMt7CNcQd8bUjinMM8vm6oRAXHa4+bfoJfzgOHsvM6fnQDl4bZtrIuMpmtRZfKdaWL
YU+NgaCKEgBENAsX3g1mjdiP7nDAvfmV9VpRyrJNjNymxMUhe4ET9whb/rkm4oAPwa5oSR0VT7Wu
sl5y2znNtlr45PFV5C6dHo770PfBBeD08FlX1ryNqEg/RVnOAuwse6Tcmq7c2LYX9by+NeOsPRm9
TIGpMyL16gliPAYKr/XTZREJ2/dapNVhMukEouCjp5VvCu3kZJZOaa4CI/QuO5nxgsqMEs5VP1nz
o6SbFh5oFnTYHCz/AlhBfc1GyYEKTiodNjpBVsLM4SMuouEejBv7h7JFillVQJnPqTfb2yAH6OSk
Wn1nJN4cYX4iGNU+TckU89jnJhR3Sg7DnTdMEz65rtsuzx8JArJiJhRXdX7TaqzSHr805BxiRViQ
Umh54PYOlPcS4UkLt127wotZiqj4DZ2AJ4IX+t6hSjj6dNx/8O+mYkfFOg5gOh+qdVNZ+XUr9JOX
zczWiB8tDH2VrMOsVMlGk3hOdiS98gujatNdkaTyRnRjuwNYH37RSThc2N240XEwnJKhA9lmMQt9
sdF5gpWk/yFe96yTxwKl4WTX7NvJ3ygMbH3OjZmwd+CIkBm32dR423xqnulcBlmeUw3bOYX60M6Y
TiuXWuoHK5fel5G+pHkv5ALF7oZxBY+a/Vgx1odqnv2r0ajd2yYjv2OXZbU2dO0dOEH7YClMmlwr
s2veK4seGFSlCV6Djc3LEWc/aJiGOj6gTwqh2cIU3r7zMv82C2rU58AObA7/dIAypsCyZ8QG0wf4
vCe+VP9+lB2uB0q+NeUEvfNtnEV762k6ece6aGGQAr9VLreAm3xydkO5Hzwj27lK91vyHc5jOrUl
Iz6MlAhDyTFIamuJ3McbO4dY2wfmvpeSG9svzi7jg3WQ+9ZNWGf4KGvPvlwA00h/M7QSWZubXA3l
PhP4IrK5Va+d5i2x0NTrviX6tFa4kaCXBlLto76wMjgejODDNgifCjHaV53AWylogtqSFy8BtZNQ
LrYT9TrOitINqtpp5PkqU5chTlmHF6MhFf1KlGQd6RSa3jXH8UttD92tdgzKQojaEzQk5cczHQx7
s/i15RUnduhgOWSsoDfLU2ZO5JZ7XZ2HJM9uKlfqawV78mDXbQTJwlc0kczNcVAF3a1mAAC/HoNz
0oHocsI+f0sLMiXbFKPNFyek+dV1E/qdZB5j9fIIqhldwSwpyZonr61ecv70tqlLQhW+nC2iFThq
XgVBjYFFoDWOYcUImocrzrI6KvCXJnN3YQZTTOkUGUXZxds0t74Nho8Vr6uCdEVqFMp3GE5nQk3l
m2cWPZSAhAyIzzMQW/q8nyRoTOJI+sYUffuWNClrNiFlzBKB36ShXveOV6fyUYuu8KhBdTgrroQD
DvcjMqZ6reM2i/hh64JjkjY+ajcqqBmtrKt4kN2jEQb9m9PE6mvY+U2xKgqfoNIoZkUcQE4UJuNI
LfLiYABLPJFC88Nt7vYwXcz4SqR5vTFUDwo8qZc8F5rtml0UMVDsFZiMaqYaNJofZQkim1elR3S9
RJydIc42WTrwzCDgM+VrmqddREQER4LeST0ezGDQJ0DzVbfRjgUoP4Y/e48fyZrWo7S6o/THxRbG
dIj7kqzCGnOY8RCTz0ZmLPneeCjs6XDVp2qOu28VZ6MlM5JtCgT7j7pR8UtgLbcyEyVxjmAaFbhY
mvFAB1DwNGEefzWsyiBh3g2XwaeSVcDMNEv+7OiM/qNZxBi6O9nQw+3EbCfF0oAXP7IxDrYa9Poq
Sus7134KSbKBomd5BVLKTZU/CQmOXSjjzusJ6Sce3TTgB6nugOPeFBpITCrw8i1NyZ6HxdIsGM8r
ztiwbbGy4bB+SzMLGdbgnLzqIo2GS/LfgihPSdnwrmfb33OWp0wEU8EuNRWmuNw9WW0u12bc070n
u52ioGqNx8HYeAG3s0hGPIkSUuhsvs4VfzgqO7W3pjqlL3mCf67j8b52LdS9ToVnGoc/jIrwRT1j
YXB7gJ8xg91tyzTrFDdTdvAF4wFr7IE3VA1OIUA5b6k2faQ4h6cOGyHqUEoHhm5c7/JBt5dCj8ll
ao771MVybLPhWnOoBucOX2nAFAJ3a3QPsgEqIXL0wJbKgaxTEQ+IMrgZkVfJF1EbpHT7rjEzbStA
oXvTpYYrr/2XZjLyXUMlGPU4zA7QuOj3bm8723iNXWdXgh9in+Jf0SJyyo3665DP1x3kDl26j9CT
ziy5DIyymLRIM38kdfhk+v4d3qd9xW56XSTZqy9iqIEpQ0pP+29M3rAqwBKlS9CUj4Qh0OFL6230
TTZWEMmoTLGOmdvojW8JavUqcpnesOpC91veAya36IcOV2hqzjYcuu7LbM/fxj4+utgqdjX8iWE9
+VP4RQDlw+HfqPREqrnHXIHGVMY2cvi2r+NnSD/tgUjGpawfheo74tK1v43a+N6zw4iMgZ/CXem7
Z8Nq1HYciJ/3nGEuu64xDmQtl5/5JKihib1nKBAFMZvaVUA34LfEtct4dEiW44Tnw9cpB3ocBcnN
BQ7hzpe6l0azi/LxDpaN/124ZIpORpUx0FmlfqvE3upxOlyQCWzbZFUTw7zJLMyYEPvrNHmlatwF
C4IPXx9DbIY+ocSUUBxTTSfRK5FkuPJaqIrwteVwoCPKM650p71400L/B7jvMzR124EjZ4rW2nT4
hlWYBh9t4PID5KpIDBJDArYwxUEK4yPdluuQ277blCwvzJkWTWMqu+Brh32D8veaMwaFAhcJntmr
mmfck6qD6Ww4klNyjB6pp9oVV4kh436rF2JE3nksS0Ob2OvCXE4nZjz278lsDdeJO5mXNGTMO9D3
QHxSYB1hbjDkDqHw3Jmt1FsXPvVS7QIuAN3VlWcd9cuR19flRNVB1X6pi56tQ2a4IP1NeDTs7fnT
1C4aVGNyQCe0BnjAMz3OV+TmXtyMop24Yfu3cqLqBqY1NZl9cSwo8yN4XDZHC+sMvkU7ONmRZCgA
DfSsOo8ZwaLUfF6vrxwDrdxt0MlBVHFO6Pd4t/Lnz//Ep+rhTrgc+z9pYeRy5gN21eq1zTVnMMgp
TAmUPVzTNtVuDA6baD1z4d77KR8mgFC5EpFGuF4GxVU2IqOM1Lh0Kf83o3tXwJLGt2z4vMQcw8cJ
llKxd3MyIOCqeQNxwl9kHZlvWwYvN3Rlm895J/jWixS8WzCMzbGRBbmXkf3ubETgV9IOuls1TXqN
Ug/WJ2cWXtE4dFX3UQWehB7SPVs1zvZdl3nUi6fBQGv3zFSE4SWLARhzUoewX0unl/UxDUSec//D
8bn0y7CiktSI9yJNmCiq+cJvmtZamZkP+4hnh46W0qRyp9NhcC4x2ogrSUyW9p4ZhWyWDK8gs58+
7zsDPtCuR8Fn+7+w9JpsvsU2CZSmx9TN64uq4MMgUrfgDp35lqpCPpOMrh/AGfMt39V4VXpwZ1yG
lGsHN8LZKsxiXy6juLYDPuRN+NvnDKQZ5vV55zrcARqJOaaOZPmDWeLeh5ZvkH3qFd8QqWeNvr4Z
C088A/KZd+Qym6OHe2NTlZpPyyT+NK3h8E/nnj+0Jfbuy009GOI5gmOZbFKd4kRvue8jg+013BfI
O5+DJ9Owgo/ZxMzeJ4m/J1GFwoh3/5VRYmFTtWL1j9qCu0qHZXDqo6B8DSJCQBMEAPplI37Cjo1H
TQ46OAWVWb6mXktUvh4NezW1fSaIKGWBecfhgHdYWC7jryAM6TFSON72fhFbl5xbmi/QJfkPcpEt
jHs+JhD21t2Q6oSdFi/catPoe06r7iutKlx67Nr+lOkpOGpGrvmqU0b7Ok/hOhRM5HTNv/ObGHNS
o9462VJdYsYcPXT1jQ4Yf+0j5u3bvglOQvPtaB3wY8dfRpJqovYrL/y9bnBehSXwNpsR+LnKgVI1
A4QPChdm8yILLRMjkBucZGbzyjUnH7kpWA73wpYMP5BF1UYud8FQMZqTlWSkAJ2ZwIPC/LIa/I67
xJvFWygSIGSuMkqSs5WPh76RwabkdAoXgfWR8tFiH7qh8TBzIPjwgoo37OvlHmzExJ0HcucUhxZ5
NgXsEnfOAg9UHsc+/Mn9u3I5J685YIzPbRmPL2OvFhoRG/KGUWoVYrYoCOVa4OouzbYvrqJBdw+x
GNT3qneCjxg/zamXEZ7HcODJ5MRDvZukN4Urv+AO6P06+Jq4C7dsKe8JNl7JgHuTVfF/Q+r+3wX8
GxewTeE14s2/dwF/mcqcxMJPuc8//s2PLmBpWyh14PFM00Nv+h8XsAkCnCpt24bfySjsf03A8l/4
gqnqdElkupw0fzABi3/5C/uZLQEpTRRs6z8yAf8suoHMQcR0FkQQdhqCYYvs8IPEH3SDiau8Hq66
/HuIZhtlbz98Gn+j6fNh/ajq/eUCv6h6zWhneTVyAYLbq0ixYPivjFlifx3l3//5Ur/qBWgwSi3V
4zYgN+kgBf/8Ziacq8znHPOcyGzitw3iFOgvUGxfWWktX9pkDNW3iKSMFnuwc/Q+rstMTnFxErao
w/w7UDTlhSStnQhFdB8wmNpPqujeIRJACLns/vDcisV/m/3hxaWCZQK/b5TBw1TrHTWb8tTqxLxJ
6hJDLwb+uqB8aPH7qk/rL0wUY2hXA0BvTRVRztD7nmbNsIfs6xS9V254EUiQsTtZ7ZLNOzVmFT9O
Y9bxvKxJBc0AfYZd3seZnV94Gp1ZjsTBlEnQ8MXAcLJKCZNTxKWthuMY7UvXjuFVM61FfmTcDzzz
nGJr9yFwP0KvaaLHYO9lTdz+oeH8/6rxm1UDbdfh5vv3q8b5NS7ef1wz/vwXf64ZrvsvH+q149oW
qiJPLVTHP9cMjyVDsevkFwtwU/24Znj/cqRCHoR8zEbTElit/nRGOZim5NJCgPnER0bENPUL+euf
SGC/SpFokIzZ+DssXJDA3EUS/WHNmOAo2npafEcBBsitnM6Yk3/4NP5m1fjrJbCGwULl0MlLxn/1
8yUQnpcjpT9jaLVpy1BLVgwiHh/p/3zm/4erLK/ihzdCKfw4yoireMVLa7yU47uW/5mlCSvDz2/k
l+WPVlaHgR+XAP7niVt42vX8mxXWJDTCC/1RKFUKPpCDNGxxZ5gs5T+/kTYzqiSkhOwgjaL5VvIo
GgDjAlHmNDyTNk8zWguphBUZDWz0rnS7sbXHLd0kJrbLftjHVdM8WRFRtjWb/2TTaO/WknkvN5xg
h0u/cWNmCo3Y2JoWMBNe8D08Ec5sXt4l1AozgPcSL7lo3R5RrmTEqKoNIaV2m5Vmf+iSZg3mKRKc
XyGOpNiYz1lFyi+tCYi6cUOBSYPPPxKZd0GpmYuq7BXMSOQUnUVtuOz6MqhUAjklMmR/ocO8G1cp
NvcN+LDusvOpGQOmyQOsiuj09OpvLphDHAq5vVVG3W9ab6YpwGovndTSj2MxObcDnRV7g0n3trSb
hMORADXQmc6uTVW98iipOSvmglt88ONqZPpzZ3uaP8I28pL6mGlLotgC7j615jkIQKuXjBTXIRnS
2yDph2++zqfbfrY7JkTB6K29HsoaecH3oXCD56jC/7WBCDs/YmmQ9maYzfemGUmxIr7rD6N2cJ+P
SaaffCtWEeYt7dz2veAPLR8w3q9zyXCPMl9NLNqdpAtiKdBE8ZmOYsuFLxNg2KfrvjVTBr0wTbss
Ma6S0HnXJEcweeilqXp8dGbr3S98+XW0JFG2zoifSdskRzEhF62aqDb3xeC8L+doH6twPR+SGmpa
giVgZNgw66dO8PfykdcBVSA95b5sn2KDJiIa7LyLXHUR+/ghIGXbAJqD7nI7ZFZyDAu732CpbnYQ
qgSQemtmlOy64dondLxVJN85vmcqhDfvWAdGMFzAmt11XSd6P+QqPSQy6e8BP3f3moggEyofLzTN
vPR2h7ByRBakJ8wwJJGMstv2+E2ulc/HuaptM9jkKEAbwlbelSbYkhwTxF1wurRO0LcTw1Ggn9G8
Ay0WIunH4j6hZ3NcLUHBa2DKyT4iYbI3nSZ4I2IN2Gq0jODKGnyUqTRCCF+4Ud0qQR64BsprbehS
ctc40p3TVDX1ZQ3r4Y5oaX90/cq9CQzb2IM5sm88Mw8vB0c+EQXlVAWHCpiP7AWaLWPLY91o4E9U
PI5ralWCN41vASbeQArTJvO7LxGRP5wkVR8MxfW6NdrhogE+8BbB3diGXe2Y7ImU2BqEmVGR/OXz
CEQKIGoeqQ9v+STbfsy2UYjDgW3VdCCYbF1mYeg8MHEg3j8pIBi2Ic298opmTzPa8KysoAdrJqNb
kdfi0MdW5sJpGBkGeHGPvIM28s1MW32q8y6/Av4/vDZwtykuC/1rwGf2A6MDlGjgcMZ2rEGEDFY4
3dgktndh1aibJG6K1ymSwy12+vFmpFz6amxr95I+welMREpepBWzG7OWEOEn7d5XILk2GkvZgXO5
6tdS0ISwqs1l8cqsQN82MwiD1SyC1FsVris3uIZoaQsG8eGQdMpXUVZG9zWFMWAB3PZg9ixCKRzx
PbcGlgfXl7tqqtq9Locw37RV3G54qgCWEk5NXsqF/xWVdfQwc04MV2FPbowfTUSfs0/fDUaE+cSr
DR8sOLGnKZ1qjPJIA5kMSAAnbiESeEmJf1TsGHbwl1x8BCG9Bq3PZIUJxLYSC8cxSoEMF67NPYG2
wHDMF3orpqY5/jGLioAF7MAZGVsv6AKCcYKGzR4oLljEch6BWqvxpsgaeBq11ixjfXqblQ4yGRvc
tWYVeIljn8RG73kHDVrtnYKceUdVoLz4nLQMZQw7QGHNem3T0nwD94dNIePE/9H6+GqmdsTyYQrG
ZMtgxipcSbEoExW8ZtQRzNJbZmf4oFuFGtarlEMs9/DMp6vVxgEZgp67XBLHAPNYZrf0GE4WJ347
W8bx1MJ98UZNOZeM+E+dxjZoE2SM8DkEhBJh3aElcWB2ovKpj/N8/0m6Z44XbOPZFLBCRb4easQP
MS4jgrJ7ha6qj3C2FWmCLpEbFaTiAJiMjjQyElc+UhUzrgigeWP68RkiRX82jaUdFY19PFBlDs1M
McI8NtS4gvNVfX5KWpMJgle6uluUtflAqQAvWLCHP/gkGe5N2IfPn/4OwhWMHD5N4LJSkJaHhaBO
kSmXjRmtnkbo4lBEGIN9sser2MUIaox89cqGSlySNiTRaEffP+dI6TLjyhtXXgRmiZnbbTE/1yFw
tDow1J7dKGW+gGKeBjpr9wUNCPcLQXorl+YBpZlHhp9T5+VhR9KN0HHCBHZwmRHbJgOX0kfEpdt+
vLGbyXk18zrbFhU3OHSy9DRzR6+xfuotqnPxnvAMP+IWaR/alEg1N1J4A/EjvNZJ598XCeKv62A5
j5uq2KvGdp81G1JaLGMruMyGIpz+mBfBXRlvADUD4jZE/94XgfGYe1XA3Jdj2EYZ7p/fU8ox52MS
vNjRsQEdOJV5xRTVeAiDlEXGXvTIzKKXSI7x16Jr1a1f9uPOIDD6xe4m50vfGM6XRFbTFU8qd0ct
m7GZ4tjYMJFEeQjooZ5Do7kr6U7aEsXOt0Zqj1efn7qW+HnKVqlrKxU7URQlD742uZANzou6hBVd
dHAPS27E3ShLcUGdYbEtFoBMPml7W9WU+o6NcPgRQyA6dUzfrgNlhiQzcZOvP+/lWZl4Aw2HdnBO
KBeziscrry2CLeInyVgHSOKKaVF6LeokP7roUc9+AOtSBxhyV0tsbwNSja9/JuaQtuVMMJ2xeTj4
dk7rFJNAOZvLMBOjVDrRuBDV09GqguLaa+Z5E5eyC5k+VtOTwBEoV8U8JNu5m1pG9SmQIJ+CxC71
kms7jQDG2YzMnS5HeRgA35vegBrRVON17bU8uunr1HsP4glRgDn30o1FlQGHWjPytzyb+iPoDQBu
gdMim+usMNcg78uHDv/qrmPBYQ+EjHxhOpa+rhEbEEvcniwFY1/oUdWpxnm2IyRgTCtCjsbDH+U6
BGTZMTs2IKUe7UB8svO1pHZy/nR0q75GJ6yWLgCzyJ4EAs02r5hn235svn1aqJwcW4wzDEDeGTx0
qzEubXqUF6chXpNtjKccbRyXYJN63skdSF0pPTVHsG0MWO2px16X+y5gOd3j/yNUas+3wkVEBf2X
MXEO+D8PlKaH9BwzD77stJGsF5LSTWIDA1yVcx0cWjNx9rGw5yN5Vnc/1PF+eUfXHvSDNSPT6Ar0
FKiPLs7vrTFttjheCoJxkQExpdQN6bTJepmKSSU8G+p7u7ex2KaxcYHOftMBSl6VYGXXQ2K8q5oi
NNMpnik5MVdZMgWXvI2UEGLJyinDttkp1Qyk/UJrHwSozQX7kgssgw2m0lp4W3aIEfK2JJkJPcxi
ggl2yc2/eYXxDaXgGiiJvbPGIV/2bfUR6KJFhWP8MJTRvG4UHeisVns+iH6Njb3YhLh/UM/Vs1GQ
ldEJhhiwNnVAHCwMgVkiUwqlceZIkBKZV/F+AXxSk9xZrsOKjbGgCs5VEYW0loSkXOMMP3gJz4Ui
tSR6CbteHlI65+bV1I39lshieV+RpoFdH4oaC54VXUSJW90URVo9GyGV8TzVc5CLFRJ+7+ErJW83
bjJVpceun+aTFfspMP6oOxgRDOdNGdbOjaOa+SYJ3ea+CuN0i2/IwzUwLhCW2XW3o9cE8DIiYBj+
nOz6OuVILrL4BNB5QpbTVMc0c0661LBRgzLpN5uhDO0BYZlSyvSiLd7Y3ptfiZCqs+l3WqwbS5YE
3hPCkFbZDTfBPJVHPaFNJQZgEK0wUll5LnDWQTMF/tjwLW6AWr45kUNTch/NE1llndwWUpe7jiDV
V7dhf7WCKmNdTcrXX+FAe6cU9OuXYPJEsKqLzn4SyxPSNXOKPSMVHcai6C6iWMHGylv9BWSxPIy6
Hk6ZDPuLwZjSb9pZ8BiRyZcLpS+46b0q/563nlj3rum8IsGW8ErBTZ/M1HIuAYERKCZlhETSF9TJ
xi2p4MnQzqNdgO3CFWSifvV9dFUa03vae+rZKr0CK9Cs1mGYzTssnsk66UHxsMebEWCpjulWnTHS
ojg1rGRJlhySqs9WlesJvl6etqeJUwXmc3teDabahG01b+BzPkA8ex4LQpYhq/yKwY3aFD5qd2pW
X8hp25vURQ3Ca+LVcILZGe9L380fyjQvL/WcWUeITWylaJ6YghDsaVqpzjjY7WDkB45LrvE+6Qyf
2dDIo9m56kkbdNJy7lR7TjHDyjLi4BENRV/yUMxu2Comr6Npl49JndbPVVeN3r4ywIOu4qAmQ9+X
cOtWacqWxjF0cQtwYijoZ0bZSBsXxmjXDMmpt7r3cFAo/4x3LkdfFRc2O9tvRSUoeQ08EjlGejWX
dCEDSDOyvcaouEZLpiu8r0hxwwHVV3h/wquEzdAKhEHSbhn81tgEXVytTWLd8fv/rguYdx3PNH/V
ATTFY6Hnk19CVUmJYG0cIklPY9PaPLhoUjSLPLhtK7t8s43qxSE0/oKX8n7ucIHuPNSajYFQs0/q
mZW9Muw1P7XsHmwfDHhcpc2dFNkS6HUx/0Wd2M1936EqgUkyCLPuIxorL63URZpJm46iwtznbJpY
4RvCFVNcVsKVtA0Y5uHoPXDU4XmCr/klyD2xqUL/izM6w4WoTGvPX4FfMdb63omd716mmuu+1BNZ
uKDf9SmWOT63KTn7/jzs+8bjEyuV2sNwX1hQPh+KHXhfvD5yHuKe3GvSxfxgG9qXh4I91RS5/k4a
cq9BIN5wBnliQU6vx2p2TzXG1JUetLutsiJ4Lf10XmfIaQejtpMreqGx/0iDU4zVsLsFu1+vw34o
7gp4aOxwjds8z/VRqym/DYB53Hi1CAHJu9YVkWn7wwwLMFlg7LZNF4enoIi660KO0WUGIu/eqTBE
4n+eA6P7mhRQxyNIADnL7bavwGrMehS3QdC5h2wgi1DqtNxPoIDvNSvuqhthDft+L/ZN1j2EHei1
0RPuyQ7Laa+H5oUuPO+QhBFPLDaCJxZSA0YXyAm2ct5poJTmqg3rlP1vWXx0OuljCp+rN5vIwNdW
6Q7vUMio/q0USSIuzKoLiIQHyYZpycDN1loPnWWMdKT7lvSv4qwJ6c0uasLVNhw2uauLceZoFjWY
cqYmeyhyOEBwCgBsxksGiBHWA+bp93HEmiwos8TFYjcnMQ/fPMmpgU70fM2mikNSjQ9pNhHdAfKZ
8M7Ng4Gd7cTvXz57ufuU48NbO0EZHtgVZhvGHd9ais02pZggQyY8X6dhOHSj++pxBBmT+VI2gnr1
zGVyxpjI6JT5zfGz4cIppb11a3pG6DVorsPAPPS+EXxEri1vKIW1btvR/6hHx3gK+ek9UrLURBtJ
Lh9VvRmDTatMjxJ5We6FP3ZQ7OtiQ/drv0JUyX8Tb/rrFJTYryddMsC0+CC4/TwFdWGWF72hmsPg
ML/rDYZxcVVyT9Z7zuP5H9rGvw0p/WVErZar+aBSFWUd7q/ROG+UI/skDxZjGWLtIF2xinNv3GZh
lW3+wzk1l0LVQiiUlpQsfT+/MdG6FeNHkzcWqfBhTBweGUAMz0L36eqfL/WLXOeoz0sR9kUM9Lni
L58hChLwAptLFU3RXaaZTg9uk7Dl5OZd1eGY78uem+ufL/p3HyXMOjhE9HaS+vrlojIOaP0t4/Yw
pXyKFg7WldswsuNM6vzm/f0a/lveHz9oJAyPkLHj/vJRpiz+c1UZ4PmmiI75LDCo1KpVcoSoMq4y
xh831QSUL83m6Nxl4/ib6y+T+J8n9VzfpgWJ/Pqi0fwyqZ9Cp4pEGrYHldMgyaZr6csdHv/581ze
xK8XsVE21ZKGBd1i/Xy/jCaPC+1bzUHDqmFmELGLCD07uMosMR/myRqBZPrjtmzYJP/zpf/u/rEt
As5L86ZvLirYj5IKsuxohpYN+mhIJ5yrUofMVRgEe4YAioFDD/hSBEfvny+73CF/eceOYG/ONwtO
HOnrx8vare+WXsxlvZryLTPvH118aofQ5a71Pe7ff77c392w4AVI5AHNUhAKfr5c2NTCxEXI5Vot
H2qr3nP4B9wfeOI3q8xfonjLDYs8bzmcwFloftW0/Xn+87t052741n7em1PQfR8BnAIXzUxSVrjk
XDWL1yhYhkkAN/4PNy0OBZf+eZvk+l9+NJ6tZxJEDWme0LmVHdGuKmSJ/c8/VL7CRb4SCJ+/ZvId
kmydk7P0fK4CfRIgRfjTuIIzU/3m+/u7X6GD3QjTBVN5os0/f39wx4pFQmdBhba6wXH7Qvvryz+/
nd9d45dFLZbUUPOgbg5EL85AZ/aOyn+Xk11+Tb/e9tx/lMlwK0ogcz+/D99PYNZYujlU7F3PYSes
k0VjOwaBIX6ODFYYjI3iOmyQWeDhiyOx39+taH/96WFDkUgotkN5Hjfqz6/BkRWm45IW1NBsMmrP
tbsezLS+zIwEv2DlF5v/9HP9tL3ggbEkBIdff3s1xyo1ERU85MX4X+ydyXLc2LVFf8XhORwALtqB
J8gOzBRTJEVRlCYIliSi77sLfP1bYLkRk2nmk8d2RFVUyJJAABe3OWfvtdmgWNOtHWn2ha3E2w9c
0EOHvE5pFxXOwh/5dT5xQ62bmzSr/bgLCQGqoDPiRPpgJ/Qy3r+dM1fiJhwTmY+GG9I+GSZuG8NM
npzSZ2pD66i0BzHZ91WTPLx/nTOvSbMNBEi8K2YuY5m4f+l1W1WeCrexS3+OVUhqT4qTrWC/LjLN
/ftXepvG5RD99culTtZYalTW4vfCYDi4FO4LI/TyEayfJ90BI+dQzJ8nmLw7QIdBs64Nqvtqg5IN
KCxa41nvNgnd353eUkbLG/RDNI6QiZpOUu07IbGnjNF8HWScA426EEjM6RZxroLXpndJt7cHMiLH
sqeCPeH2X1FmA2sIQ/fCjYJbPP38WMHp66l8ABqOt5PPL8tmRbhFzzNto+6LmxfqURucu8my4qd8
7u19n4FJRYb5tYGQsbXTiZqJtK4s3IQxPNKVVlcwb/vPecDBqLMizEE5+YsOmdMUlvIyBZKNtcSr
Y2FjSk2AShMuiLJz0O29kij9Shql4dPbHtddh7OX6yRrSnj2h9RAy5CkBFpAxorWbjiuZjuUa4MJ
xuVp6cSJwLRT/7AXOej7I+DMWNOhgKDgYM1iy38y1oJ8QM/UTDyXRGk/DJorrnjr0g+TBmuNDMTo
v3/BtxseeNq2YZj4/uD+nG54cDINw1jlpe8uKGPqrSQtE7TxwRJVtwucsPsAIFu9Jwkr/JOO+hun
AMFuTiW5Fy3O2zNHE06DEvVWged4mh4Ha9S+1fR77sFbJD9/+yYReDAbUevgn9OtI31RzptTX/j5
0NAVwQZGymvVozVPiubKIuvaWbU02KcFCej+/jTFvkqgYEQpyw76ZKjbaQhRpSwKvw0g39UjuZkL
IYLE9+a3twHGMkmRgbocr8Ccvp6oqAG1IXbzzMeo+GWaCLDXyenmKxLit4cp2w0EUwijOH28oUxU
JNL14dBn6Ar6ES4chVeRfBxH09pSePrx/tt7O88baAjRdJInQhf5dNkKYdwXRlZzW2YufCAARUkP
kZ5Omwn4eO9f7O0HyMXY2rA1MGlony5fNdqQyOpz7kwx7iOhfMHU+iOR4h4Z8YU9yPItv96CcCmO
pRa3xpz/osn8ZV3JRRRPhYIQAzPzRlArdUsyvu1smEkhwwOY6Zd2o+evCDUMGdvy0Z0uL0ZlO2AM
Ur/Whn3qVk/lpN0LmIB4BCzAy73+4f2nee7VsfGGROGAwqHb+3pEmjCa8Ozbqa/0/R7gqG8Y6cfY
Ui9c5u2G0UCMy9FQLFga5LivLzM4qoxj/mp/UPQFI0EIVCVZEd+/mbdTJVfRVDYbAGBgtJ58yPjq
ZJEkWuo3gooWlR6U6P2zXVi3Sd3RUCfdXUzlhVnyJTv5dJQsEweuGBOeyyklJchnfEMgfH3XhH4x
Zi5luKJKMae4dOnngiZ2Oy3h2NhsU2KWZwxjRavau07W4RUa2Ww7si2aJ7O+Q74Pk6Sq2Bws24J6
sS4hi7M+uzpoGHzE5oWf/uyLARfEiNNwGp6+GCQJUUZnI/OpThebZHKTvSKpc77/Ys6OMnSVlJSQ
nL/ZcuZGzTISlplfdDZpU+Xgq6l279jdpV3LmQ/WJEgaVSW4Gs6wr4cZAdqiqOqCiUhWAiFLEF1J
S5Xb9+/m3AwEn5oynMOhnGf3+ioAZ3UZ9kqKeAgf3GCzTGEbxonTZn/g8vn9XTRnRmSiLBkLWe30
hAoxwyIhj090SoMfy7NrYus2b4Iv79/VuY9nCZm1keRyMDgdxrJNC7K++Xiy2HRu0kmjxRaYP2i2
lNsmNJ3vYwaXi2rhP4TU/3GbcW7OQ0hqsK92zxx6KJ2qkTCG1A8JeuwKBd8Vse/JQ5XMn5iud+/f
5rkBz7FHZ7AvxoTTpwlCBQkpwAO/Cqt0l1umfTvqeLnfv8obyhPUNJWHaAOHhkKOfOn1GHF7XfYm
JXff6Uf1AVB/uVVQHHtBQpoCvTl7/Ayvv1z1ZTd8rKciPZqZDXnbQdM5Y32lsZxUa62GTIGrCz1G
3yeXTrfa2Sdvc8Lmy4SAeLrxaYJWNcc8Z7WRBm2Crn7SOrdcoSprr2Lb+dLDb13ZVUQToyDPPB0H
0sTd8luEomO2Fs/2mBtXVJFcz5qUiohR7uP9B3nmW6OnzRbUtgXFxdMFMbP5GWLJdpsAkh/VrBGv
UiGmDDL0K9PT+9c68zgWXv2yr6BQy6779TvTYdaoBgwFfw60HyoFh3Vuqk9guAvfdosEa6fVXdhh
nPnogJNrmNU5bXGTJ8NkaLJJNmHJ7SXmYxSHMHxQ7dDHaGZP4On+XDdjvUaNMfi/f68gBd2lIsUG
8XSmNBZQd+O0pc9Z7YgzuKEqnd1SjQ/xw4cPBFmFv79vWxiGlAF0jdPvKUaRbwXruFGXvqKG9WrS
BlQJhehuR1Apfm5xkH7/Ds+sOVyPPZRgYWOzePJoSeAyorjk0cohpHNhNONarct6LVDE/jeXchcn
k8WGEcjf64FT2Ubc5QVHNM0tixsCbPF42511iHtNuzB9nRujgg9q8SEslf6TMTogiSvIGuCskvf3
sIB+mmZ9n7W8vzisbx1QGL99OGICw3Sh46KiU3P6AWqSXpvezoU/6zMaP3u8a0BSV9QBLlzozMRM
SR16oaDyjI1jeZ+/bLarGY+vSuacn4Xml1DKnTPX9xeGhODvONmqvbrGyZhwlSRNDEjJPoJ+zSMN
s9oDtjLv9B52eZDhXIpDFUPl2FQwCpPwczk2ZIaa9Gp74jAp/vWoIYuYTq8hUcAJTQPzAkMhFl2z
nw0jutXdkIzMCV9nUKnFLm8RZ3G6nVbIYAPy0hyaFKrE4qwtDDTysbS72c0RWxUaFJ4yb5udOtSB
ywFKhh8JwWR3WC5ICTKWP0bSjnYk20xXGTbz4yCi/HpQmsF3Uvc+LtN2xRNOtzm1osaLEAr6iBNz
rxznahP0kYlYOIVRb4gYNlrSb99/vOfGJqu4rTFOluSNk7EJMKnuJouxiUz4qZbdkxNVHw2hbMlT
w4pPBN/71zv3hbPnZrNH+Z6G0Mn1zGgqahFOhU8M8lJzOo56ejV2xYXN69u22sJJprFFLZMynXty
GTBFkWikW/iIyG+rKm7QDDrf6/QzTehrBCmr3tRJOyguHJnE+etSpeWJcrg+3ZC5FfC8ajSpiZTT
TICBikuoMZRbjC5qtkEzwxmHdC8oJulQr7MCkSAoHCbymkgLE5W/mYzKlVB7Zat1RrEKEIYy4Kod
/U462G7yh6kR7jxKpICArMK122kWtRd7JuUs+KSn0D+c2SS7sUuMFC8ypt6EnwdgTPUTzwcuwJdg
YIlxF0cXv56T6xfhD9zYEE8eamFeehXn3rgFtho2NmUGoS2P7Jc5IlZbMy/SofDBDk50l7xpVHep
1g0XRta5ueiX65xujIZqyLMSWJ7vmEsKLfWGVR5Fm/eH7zLZnE5GFoxP+gr022AZv74ZtSZTqQb2
5tN0clbTYnRWyexOiYCK2umC6ezsxahXcmZxcbedbnuthsmoIM8K/Z2VcxKddzDCtihA0VJ38YXH
d24iIOCHCsZi2Xuz+c2mSVgJKiq/SZpbMIrWCr7SFwJhfnYxmoXIuvAktXPjYul5c4BFQmCf9mnm
tsp4vuzTEpnBIJp1MlLmZrzSqcWvS6FEvlHVcCIqV9zFahD5U4ipISzj4toJnXTrlsb02cYShD0j
CAHdvf+mz/54TIiUkajfuqcT4yiDVkkjtjljXf0UbvgQ6cOnTKAj+S+uYzucFDn+Lpa51yOqHZQp
qtDj+ZxEK6o5RDxNyrgu++bCQnpu27oAsSmxLP+yT75DMbo4ONBe+h2ekahF4joWt01pErKtfczK
+j7P3AuFinMD+JdLnm5Yk9kgwchUc18Z5S7sy5+kgyBut/ZNOVw4c4hz43fB91OLBtJPLen1c+yW
oPhZ2jnTjD5966LqGZKotQKg5RARCYZ1oYqsyM4pSGxbvAaKtigzG0R/ANG+kD4bfQlqWHi9jmMB
Vxs+o6hrPoWzCzS8yIiLC1pnK+3ReXBMZk0weESK5EpL5G+6lDZL/VkddewsUFRkpX5Lyv6IFKfa
kJz+M3YGgkomEW/6fNI/VYiuWex188JoOvcU3MWpS4mDcXvagM2yqm0L/An+jCGc2FPN61TjC8iJ
AzXTL108jRcueO4VL84shDI2xdbTx14lWjjVbIb8mIwldHF9Q/7fwjQRIUgur1006e9/MC/aiZM5
GMWMzg3yuXDMPHnToUJyqOVkuW/lM679sbc+GZE2rAriYw5RmWUPUBShlxgoJ1/sAk4EwCXvZ5B2
SPp2ygiQ88JjOPPc2WwsFmgiJThOLB/fL4uca00O9CSR+QBnjU3UkOBcRGwbp6Rsv5CFNfvoIv+4
8CDetvsIQmB3w+GHM9Obs28ozbkKBr7odg6Qsi4RYghSxbYNmnYHqV14jBSUkybw1LAhuoqeDM4L
4xLA/AXKcPpG8IUjx4C0T6NNf333KtIIK+/iHN9yAnzpxdcQC4A5aKsL88CTsa+IoyIo1UJ7GmYU
kQlCpo8KhWi4GcWobiciuR6jl1SKblYf2RYXu2hkSOGYSreI+swdkvyfE2JspuxhY1hJRByWYqwb
pej8yKrtDZmJNkmTB71MxSeS4uRHPltMaBMfwpfI6d19ptpfVVCCFw7mZ9YKlkzwFzQA2PudFo4o
tyVZ2wnuP0vlJ+DGaFEtGX+JNSXavv/Sz10K4TVaA9zoLBsnGxCaTqQYLMsS6OJoXdXO4uaTVbp3
oyz88v61Xt7b6Xtdqr/wK6gyImN8/V4Lxcr6EdqIXw0gvLyOhjFmr9nQdkFVDpCZM+2glWpw00l9
POq6Et7qnQLtSGTVriqAQL38QP/DN1zANwiSAXjR/0IJrJ+6p7/8LLq4m45P+c+///VL3H4vizYu
fkU4/ONP/TPdxvqbQ7WKk5e+DByaHv9COLj63zDsM6NSXkWIQUns39wXG7rDorGi3MQmzV5Caf7J
cND/Bp+FrqgJ+PJFu/Q7DAcu8cvGeimOEGuzdJkEf5v25hPSNTVKezOyDm5YNn6Tk+/C8aRBHDih
+e6a1rxQODx3QTrISzqIiWL2lOiQcteVXuH1YmF01hoCpR25tfLGyhykQ1jUL2xQXn+4f94gqxXP
izoQx5yTVctNrLmlz0I+YhlZT4nLBQR9r/vWHOLdL+/+5s8P9C/IkW/Y63bt3//6eqf3cileNe+a
ZjX7lNM5oonGiO64ZhwgTZtPsZ3AYejmuPIsPdSOC5/qwU5Jm20CU969f+kzd7nwJSjeOZA97NMC
3linw6QqjXFo9cS4KlAe0EIzC/x/mJbyC9Un7fUC+HKjjEAmKLq97PlOT2OyxAFBWrpxGEuLC9lV
A2VsTPAbEQZtJyFMz6SK9rmULYc11pr20dBIeFvLDGKxqhfuhfP/29u3ULiyJUFFbiE5OpkwEy0K
yDEMDJT4Brfr5pjcVCXlX//dtdhvwBdaVlxOUq8n5zAhxj6aJuOAwUY79obS/oAGIe/6RK++vv9W
l0Xl3+vA8pwBgKIsNZc9HoSmk/U97mBG4z42DkMQPbeIOTa9DrD//Yuce3ZMQhBWuNhb3Z5KF87u
SDo6zBg9D4kDEBDCSqWstDnFY/z+xU5krH/eEhIdDQ0JwPw3JVJ0h9owK5o4wEdK87WAMnfQYA1b
HhGoFSkDqflkgI48itiVd7SKxRXZDeLPBe0/ttHOjGDybJj21OVTJXX3ZMAESCWCAKr3QcJG2gva
eUQ2Bq7zoQJ7vFIps+MCS/XGYhPTTxq1QD5egJTxjhmk8d9/KOfegEGHzXCXN/3m8JBmriXztOLj
HQJ5h8iMME/UZAejIqHw9y+1pL4gq1nkyqcjSlZOUzZ2LQ6xyeN13ZBPViExdQZUx5t4/2Kvp3qm
b/K7Fu0OFWou92b4Ascts7qulD2hF8nsKUpTfS3YonydRxADQzExO7x/Re31FLxckh6GDRjHYjQj
6l1+pF/OAygJ8LtxWNirQROjtC2WOIamlXfWqMg7skV5r8LEZBw5iX4fh3xSuezKg60U1bh2Yqv2
55rl72UG6XDStQwAPZ7xICmzto5xGF54SCQOvfrKTRZ+MEoIIiyXztZyrHj9M4NbSCiQA/1vMzXf
qnM0b8vYUrYhRe7eK9Wc4jZ5FkkDTKRM6CZsaMpZt02jZIQRAF9pSWAPeJGBGXY/ZpF3P6SOEY8W
48x3pRNJESGsTOB0QN1MQ08LXeOpjhx5l1mwgtSEP9Ygxb6yiQpt1m2iiyv6vPXXbrDLgxMaYk9E
0Kh4U4pnCAWT0mwQbrsP3RxhOCaQpNbo7xPuCtMwoneUu5FFfin5dwJcQiysXVbUXIN+4cEiE+Gm
rmnee8Zg6Dj3Yuz3LbE8M3kPWvV1Ikd93inB7Fr7EZ/eoQXy06ynRiuiPX7R7keaZPVXuwKZuM+1
eLojeEXeKOyAB4gIaRh/0yZycbAFC2sBNKCWe6izkrHXpdZTGuuMdiPRzadJc9sfLUw1VuhhMJ/y
KdW/Y+HWAQXb9V0D9AOeCaZEOw4NwNgULExvdE1WGI0c5XvCOvlIJRHsRpAqKyENnihZSA8cTOJd
IET7o2kRtSqlrt2jZ+X5uGNg37WAjR/0wWx/VK7Be8qt0X3QsCj+SPNQ1z1LdCSTtoEGo3Nq3Ac8
1vwuJZjElRsU/C15gtJp7nhuRq+29Z8rasFKva1aK8PUmkdN4ocGWCRvIpcZX1oE69zLi2m299Gy
MXkBNoRELX9QE13ewdiwaPypimKtzSLTjpBvGDUpDcAn2yKbA35dQqzvAHS3WA1qYFv7apkvlcGu
211rkMq00zFn1yth2rCSmo510SpJx2YEhxOEdZgEx4jTJ6/SzDsHn7pTj2t7gtPrdWkQZDDBBWN5
SBT3oVXJ49vhtqOkowh5U2nOgvjkJCS3Eydp3esKSsUrxOxk9JDaANUgzs2noazNJ3yZxEJQj3EX
PrBGLUnMQIOwLthrPbSMb8UwFPfOHE/XWT2QT9dK2AuJQslqq8Vqs8fjPVwBmuIyLdafFf30klQf
0Mr3aH3j0UN4gr3eJsj0SIlGPeSgRKAMpi5oYROnqTQVYzUV83Sfuqq56cuoqvapyikOYGkaQZlp
i9uualF6J0Gf/yzNpnt2jLm8MnW7P6LaIaF0kkkgV33KzAT7iIlrVCsiCzplqh6tLG3abWtOFjkL
trZuu6IgU11twi1VEnDbbl/Fay0pC9y6fXl0sYmNK+yZONaB9QAdIWOAABZrVxdTcCB2wK53Tjta
XytSz7ZTUc3fLCTGe4EfEo/zaMzfiqxON8gB5lWrDbxGJ4Ctk6Zj8Y3kWrtbFwNw91RtyHJhM0qc
saxbfd00ubKp2QNiNdLJt3YAVTExBV7BAfauT0kZKNK6ukoaPOWT2U8/g7AcoXvFyu3klvljnA4k
sEwF8NgipgsIkN6z0wbLosH3Qf7VOtDzaNUPjbbNiThIoAAcQWapTP8iwBGeNiLS1hZ6J0KB09pF
3uE1BCWGABZbWY0f2Ok6IJy1CXxsTLnQWIywnpG5xBT0YXQFx6xdZR35t3M5KRs9L/vPVWrV1Woo
2m1vphNtD/V7Zrflo5vFuocbU25bJRDrPuPncIMuv2VVgmk1M71/sHDHe1Wo8kbtUE+As7jFjdr1
1Q3VDAY1uQQ2PZug046KnvBJtCTt4NKqoO0cMN+ywdaF7OoVs233I2xUJqRydrX7SZ0ZsrgB3YcG
MUgITUGa6gY0FFEsHRnJg5fbKMoRTijl10AzgJKDBV7ZU4ZHrHVZj50eOAtAJKM8lE22/G2apPyf
Qp4mA0OUbMyqktlWco5C0cUWzhpm7R5kNp8+XdPaNyQ1XR8DffW1gpPLj2YPBLynWZF91UnKYD8X
9aOHv5zYe4+KeJV/M5PIqZ6najC8drBxhREMSYxEYow/ifGoYfqnivnFtQL3qonc1gd+AUy/kGFM
uJaWRH+0Q/eUVHhUTSMOwxXQsLp9RJbfK5+gBJXCd/TIOQ5NEq+sDH5ChOHHhyM+b6F6Vp9nN8xt
DyHG+Hkwm/zOCqtnPZsfpW5oH9NO73zmVTtb6W7Tb4y+0n9A+g9/kCg/fgp7mzfHF59gaSCjyjNC
kr88wpaJbKmzFrKHGbcl+YJZla9ai3l8lfZtOGLKleoBlcd0XVPFusOjFitek6e95lm8hWTFZsd9
UIpBFhtJ0Mq1bBrj4xzP2cdaM/q7PHbqFdiY9rsxKMDryEj4AzIAVDywpDpsKT22vNahgZ2S5u6N
cGVcQgMypguXkK4kd8CPjcMfQaWMn8YuTG+1vlevmzg0v6WjlYarJouoKiWFFns1dc6ja0zxdSNN
QQjL6MJxHcL2SY/H6pAjSdoUsUk8iKUqgWd0bd7sNKa8rcJmdlhLJBMBNLrAltsIidS9lVaVPxQC
4Rrosg/q1AM4Q/sFhTscv4JtqfuN2rZGvJcxeEZogipZEkCrnRQHujpWO5LSW59TrvIhsefyM3h+
3SVhpSe7QVdsNfV7Bs9xZIV/Jlixve6rathJFsJDkbR5tq5c4km9UuN4ETG5Ec4baPGSk1Io2Nnt
4TbUB0wXRRIQHAJKu/kKaFB45ECYpMvrTKNCnVyiUaDAoE7Pmz5YZRD0rzubeGpvcmvN2TiZbTAh
auPPktyNYOsumP2wCo0rw6j1DR4ZEEq9Hd+1uVZ/7rWpfXCyydgMkohzJKdk1FD/9Qw1ijT4N4m9
FtVox3QJ5+gHCUGsQ93CoA4UMLBrg0d1M0Co2RHPbQNbLIP4I94V+VltRuXajDsRerEgHMtRBHIN
oEw40lvbhDgEdwTpBmP3Ocgi+aWi2fl9NAP7B2B9sI9qZQEwxGhI8lVSAon3AgBpz9R463jdwPro
fburns1Ihjdtgh7cm2MIb2KUpBiUOODXkYzryTPspoHpgotcyaACIfUKiIoI2bOH84SXUY1KUAYm
QAfnkPYEiyuGPTxGFkkFKzuck4+qjb3SC6oi+1i42RI3RErIbQQzj7gmCkiGjxQgk/2DjAjH+Yfq
/H+10Au1UPR2i3j3P9dC76Lyx8+/XLXZU/Hj13LoP/7gP8qhYGs1HScClUYaSa/Kofxfi6oa8yB2
81dAW52ob41CiLVIX5di6r+Lofx1AJ41kiE1fvk3YLaYtU7OYXQSaCUs53DKFOjvT6otdRP2Te66
iO5AZSH+iEoiG/Qu3oSOi09LNx/HfBiuYazGHrEmj2ivlCt1tI/QcQihy+coXVetkd+6Q17cIDx5
MAM1jL0qq5NtadCbm3sFAJzGQmJMir1NJuArTmsfyQ1JSZVBJCLH5gnG1rU1ZtdCGXcBMMt115ju
ioaACYqqJ5euiZ97tY+POc9xVTNdeX1R1p6qOLMnTX30YnU+lK56Y2lg2NxmfColIWEmbKfJQEjV
dPEz+Bpi0FAELW3Toy3kbowxolVh8eymxfWoDXcBZBt0X/3W0NPrfppvjGQ6qCG/q0kUT0bx01QR
01PW83ezS/fZoC3E2ccayleZBdjt8kjQ2jV8xJOWN6qctUsCpkgHc45aJx7TIXuy2bGgrBjv1Ca9
Xp5Al7PlN9LsOVlm4Tbskq3IppIIMPIo+pCZYRiHe8BFd04hrRWyYoAjmft9DFJ3p0FhAXnBtKGX
VzM9qBWAbR4MsRxkmOx1LCErmUpiDqe7sTIeI5HuQ5k9NXXyVM7m0Ua8ZHnA5jYGNzQSgYSB/sbI
eFeT6La1C5BLWQB2gEA92UVwFvUQKlbJg9KjBlkc+3gPaxoSq5SFoVeG8tBV8bQJleVZRvkTEzzH
h4mtYDdC8FquRdTStGFVuBlb9abTx10fzQfNCfOVMqiHyi6VFZr2Z5Hx20wtvk5TedB5Ob7DYu8l
0KwAcE0Pc9DBMeisbB3jpVinLRcaYtLrIteYPzRmskca9dAYdQBOV97nqrmWuKrYusLAwsz1VAyj
i3NSfnfK+TDoYbxKoiY+prX9GEv1D6cWH90x1lZ427YTW6LZ7BvU0MP9XJs+8sCOgSp8NlLgyVRc
pSlBZsBJ54MFhnQzjrxPF/bD3rUZCXLGB1rruSBYTX0oQu27K0YQtpLAri7Eum8P93XT3xsye85B
laxUq+zWfS7vRUDMIvtRct30knOypUQrTYvj1ctz1woof67xWNZFsrUM8wjMy95Sn70X3CctO5uh
CEIwJlbVX0A2nqLJY6XDAkoCWmh2Ek20NoPhVrDirDMZBqupNgi6dLvBr+1pwGhiDldtbjlXclCU
j2k0ZaSSVvnHAjcXCarZQG5L3a50JRPfO639Ng0NYFKHcFJGTRnX9E7TqErWFJnE2k7n8SkgcULx
wgpO6i5BsfqQFsFDLhWrX8+gD4nl0OOVjIKjUaTfGpBqqxQoq2RRXM0iXldQ4zYLJlhbN3g9Ei9G
KL13SjI4LLs+Zkp0U5DsuIEI8FAqWrhqe9PcDL35BP+4+V4UwOmIUqaxa9WeYwPnq6i+bPM479f6
RAyV1pmdF2IX8eZE/15qHHZbBHfs/9SVJXVtK+yS9zbxCdDuB+MVaOqazbPzkYT2fid1Bt2U2o+2
Yh17vR5Ju2uelbHBtp1esLWcVtMcerTIbCxjcRTQoD+pAMaJZRCfmpY+e2JYUD1SpsCRx9isMdNq
1oV69uvSrQkmhXRqFrTF9Au09rR2RzBIX1iTXfghn/q60NK9DmSTCs5FIMtJZXO5EkIHh8q5uiij
ThUmo21LkdD+9fUufXKXdJ5lOk60kZBHTojlFf+lbn9ZwM80tBZp0r/7Dy93B4qFBRwDIYTCU8V9
KAo3ckgo9afOjDaEuNyTHZutiO7yR4Vt4HK/FEQOdAkvCTvEW/kx90uhA2wJotU3EnjqeDBgOZwh
3m7EOilzh8wbK1qmi0NSJqkPR+j72EIhx2ox7JOh5bt1cYE30fQ9QqIcFvMBWyerLrw416VvkvTQ
bp3xMLIPp8WhVyt2/DA3k+vCara5OdzJPHxQocauLWkce3KnVrJEs2SaVA9Diq4rw2F6eP8hnxlC
qDRVOsRYJ98qefQsdvNSNwo/0tutUao3QOZu8rm5iNU490RfDDa2ufAu3mhlRs2R7LsYq25mXBH9
eDNpsbFRMybhwnITGE3pdRdq+S0xZjd2p+a30dIfMObwuR6Yl5etSrIEBGu6PIQK0abu2N+TRHYU
zYAdh+nepHwEIG+pK0ldPoamPu2oaVYbGU/xoVeb9q5IJTg2lv1ej419FzuUQSwKw0YRPwexaaHe
poTZSKfcSSV5Dsr5wSGZeu5aFu9K+NFk+lFUxGSZUUUSlTykxIiu9H6+sSeYnLDDta3rKN+apTBj
a+yx3n9hZ2YYjBkQ3zQEfTT1T+r15NEjRVUEWq8REivbCcnMZlY6JdpRXGgNve4A/vkFmvCJeFuE
LbyBajT6FNsZYbW+mQ53RhvvYQFcmDBf1CQnXznCWnymy7+RUS0/wy89kziq0y5T1cIv3aHatjFY
UCOYvy8zfTwLoGmENEFN9F1FP46BG23sIsP4GHxpk+QPoo04beNE95wsEf6QsIhHLrNTNeXXmhY+
z9YoIE3HeOWENXuJibC6V+f2QxZbm8GpPjsdv2y1TnhFcWHBXbNvgXTCsRoA4FZvaBEIt9Z3vawI
xtPjZ7NgCMIhvCZpcp+aUKgcK2GDqo3sfjUyC4uIPrTa3ZWFHm0MMV/o2BhnvljeBbIcdEd0+U+b
aPQdOvK+CBDVMg4KQ5TDNe96dvBKyj2T3YS+iiyWbHKOuQmpPmgbFU5bDtCYsRykxYYAu347BvPo
dZZWrvtIfSRsUKyBOM1eOljHoEcI3AfmMXJ1Ul0aZqKqHMs1CKMHVR+/A2zwYKl/koLdIYEKACgV
IiYj9WFiI+ZVQVTtRDbuYMHfhaYFer5hfBrA6jyiGSgPK6SS0TRyd7o5P7hVM1z/9keyhHbwvxdH
zKk0bQxJcuxG1OdE1a7Z4pALMfLjGCrpY9Ul+AJepbcrFdIOfD5IARcp6sk3WRtiQk2DWaXR22Kj
0cukPJ3sA1YqV+P9zCVDcp44IA060xTw9Mc4zOB0swHsy8DyysKtCC4f6o1rzQjkqMR6IG//aFON
HofzMXPzlk4Xu31ZlIIaTPs9T+Y7mU2UvpbFmGEWivSJjFd2qSPRE7N6XfeEy8tSB84PyLxLnG3H
K305Xs6GFOvY5DcSebu3lI4/UY3Dtgr6zsvmDjMuPdKXQ1BQyHI9QjncF/14H6O4XTtgGFZzzVHP
nMf7poN7OBmu54rhXk+1G5Le9kKwW9Psfh0X6bRe/kPJ+ZVgWAZk1RPeYTTtZvmMWmmSmDfek17K
AYJKK98T7f+sZrekBsm1rFPSzCp+d6OYjzXc61XRBfUH15Tfm65bjz0POMni61hwZiHJlSUjMx6T
aLgbhWGRQW1S58sJJE/2c17XHrAMjj9dtudQvMN7VuAkGhiYfB3W2F1TYfoWtWOxTzXzOLTDWsAQ
WS0HIznT1B1rUkLQTByzznjUm/jSemyd+bzZ6yz+dBORAvS01/NhNomk1g0Teac9fS/a4Q7/+ZH9
BQ/P5LNe9l8vR+2yc7Vt57LTe/nmi4i+ydiOXp3wx2qy3tMOI6SbumtnaIQNRRIvH1IE0Aiyn/xM
a8lwRgQBxM+IATRl4Xdate41XX86DSHrIv1V90PBXA6yRRx1hTkm6aaHQbDdUhtB2Icag34JO/JK
HHbWIQdD1sNIgClKQrbZdtLfdwMzKHCouwbg7goO5PXQ93cG2c27kvj1DaGmYl2P84GwyfskQMGb
a8rsmeX03WpJz26q7g76cuKnsXUcWEQ4ZPb3Arb7spvv7H+ur/+rsF2qsGGYRd/8nyts10+Ulk+r
a3/+oX9W14iLQ5y9gBUwr2FFZO/yz7woF9kgjkFIKvArlmLZX4oS0PHf/yrcv8GTofjlGotRiGn0
X+U1YaNQtDFzYe02bDRt4ndKbKcbJ3cx5C8kQuyfmJJO9XGFSvxPHqXELIWaiaRiMIoP0GOmz6gO
AbKzwb4gBzndPXFBW7woT/jJ3/rXiaaPOmW2Jl9KzDWqMpAkYCE4/OUl/D9OSVyFzeBCykSRSRfj
ZO3p4IIMNWVvTknIzkZd1rdp2QxknRjVRlVGmlwtogijTpS7dqQU//7lTfd08VssLJwJAa85Ou/4
1HTX9xOJnJPd+XzPmdxKqFjbzI4IXmFf+UFSmdpLmMDtDupyrrE5ELQ9mirGl9Fysv1UIhcKPdLw
SE4ZI9QQoQYA3ZnHlDpPyu+l3UYfT2TKPHiyIoqE3lJLDieA3+kZH2N6JxInXc/Az/3IoCuMPKDe
wwuoH8kumf6PvfPardzI1vAT0WAOt5s7K6vVSjeEWt0qZhZDkSw+/fkozwzsbsPGzPUBBhg4tLkZ
qmqtf/3hkIwV03spLI2+soVJDSMyWI5mO1sPEEnkdUfK+gPBSvPt4JBMNfm9fAurKjNxlR71R9pz
R2Ndjo+lqvWB+L76MrEo+skBCK14auz6Mk1MxPaZli+WMPmD05xFlz1dCNWAn9xHY1AN27GXZnPi
UTExFZT3FtgAzKwDoXvcphn0JGVhhv+gG82RNzfpjYcPNCLQCEs7POtx8w6y7q4pR8YoIyLtOB8C
Mrt9fMgWZ86QPVbT1kmy7gwG2d71FamsGIDNB7+1ylMLCWRHaTs+5mR9P7b54n/h7diQPUx7V9u0
1Mqf23fdTKyHAG1FNtX6KzaZzQs1M2+mhd19hC7CGpooy50BKqVvGdmxbVP9McEUYdDDH9Fm1z/5
2EFfJjOjJhICrAdVLmgihqm+XJvay6pCOrGN8tbNN26FV/jGV4vJnLaUu16C3071aO+a1i7upZ/i
rW0JbIHtpnt3E/5SFBTpsSCFSRyNGd+W2lXt+9yznENj0Ac/U+WpCXm5eiWgzCqHT9I72MnuTL8v
T5AfYLYvXkGKDaWrYSXFvcAwcO+HaXsNbOTFZSTGH7AmzE1NrAdKXThDyWg1r9ncjo+YKyxXEfyN
k3RSfZAVTHlr5o6jyZDXSbEudqP1bgxhjrEbcS++m0cbkg8r8NSCT3FM6/GHVWT6oDPbvREubyLB
qm7j1lJvK2COigxVxXMtSDgOysiLZ5ye8+0wk1KMkXuS3PsQVd4pJZarekr1Vxva/qEm7GCLg2yx
N4p6+G7mvvWQkdm6pZ0mDtvg2faC95ir9VGvn2hZE5sNw6nYL7iqC/LneRMuuOnBtfj+O8ywXkoR
JOeyL14mo1fnNOuqGxF+kO1ujpvMqIBGYLfZp7T3Xk3cEJ4hOKpHYfNtro1JdrDJYNi6bvnKCHb8
MbiBvJbkY564/gi2yIvyA2PYA9jLGwkd7SYaJu9G6cR6qDOomcrzm1cs8vlawSz3nZ00rw6+1Rc5
hJIvc6hD8ojzkHyYemreRMgQJc4cbTCAiIqVvlXsw5RF0De9cT9rWQ/bOcuXKzTh/ZNE9Hevm8Fi
vIGAKbYGi0ybMq9Am83sODRQSuM5mbMDmSzdOxJGk9fEqDzAxzxsny3w9kvyiQJcqm2nvR6gXIf2
E1Jvq/BfxqaehvesU+5Lhv97IY6js9QMJobFIP8SwqW60u2UeOdJOMq9JwGG0b07668WEURx46u0
3ljejElhu/h7vkPP3Ay2jXF3Mw9sTaq+Vg2cI3IIorNrFLeD2Rt3jVneG566ditZce+Bd7eQy73x
QPKuO098SbzkusJRfUvXJ47CXtJTZRdfe2xSdqrEzUS5+hv4CJSDUX0vUrs6GbV414SSntIF94na
UvKyqcZpV3rjHCPHHL5bzAN2IusvIIgke7xNLbKBqEEt3ZHCFngCyySRXbuLS7J7JEcdd4SW+Hl4
NgrZbrOyrSHiQek7oT7AE9WY3Rj3dm9TQcRpNlVZfgi5DCFK/zogws3VceTW97oOMpgxRnSRkxV2
hSHAhD8+C5aAGesi07jiqogef9G8SNsazZNZG+OxChiCyMEJd81k2NC5CIYd6zVQzWTOZBuVeTF5
WXRUwvriVEkEpB/0l1YdOeXO5tm/93Ka/NhDBIdP4sI7ROYEUE9wSLD3rem1Jq3wUvU2YKVtKhwj
I8i8EG5JI0n8dquT/t1pJnUQnuDM4wAP9+RWjJvUxkYyr/32HpKptbGGot/jEZfOWH4YRFuH82vo
jdhJOkxjIKJgZF4WxQue6E0AJO7rQ5SN2RTjnxNuIy/Ey2p0HSpEB+cJWti9qzwnOKFqts2tZhMh
eqkgiXYjWVdXbtnLi2lJSNlimHrCoanfOmnKqup3ZHe3kKf4AvVgeWfpd/PXZXJypnK4+mN5cZxK
eNVGc7Y6f3mTpemh7a2WB5nLBppcHx3nxYtOlUr0bVY4y3ZMVHsuKunGvl3C1/GLcVNOotj1ruPe
BT2C9iZZPY5ER+6KKcN9a4w4OhBZuJk8R2/Rq+TPgc+sMzT1tHcTTQZENBr7lsw0pnYgipbBWZ6Z
0ynLnNmB+jluhSGixzIU1qHM+OJ9p4FqNc7JDpKke9WgM4b7MBn31TAzMGwXfdZhR6CG60WkqrV+
V/1wRXuN2XFwGc247MbuNHWCFtb2sARLiyvZL9ZJ4u3QxlnqdxflkjgvKodzCHdvwgzUnsr+ItWi
COPcys0fktwCSBS4oM1bMzfH09K2USwrozsoIoVfplJlGbLTLL90BwEE4OS+eWVBf1z9PsIi917s
NUd0IrGAwA6kQ/nGmOtiH6Te+K3JrSYeymmtC2R7h8F/ufUxxGx2pIFlF8a8uoSSg5IHfH5VesKt
t7uM2r5x425GpryZGi8jDiVM+jjPGu9G20l2XNJafrMl8etxJ3WxvhuyxdcSKc8dziFcnAhH7OvL
yE5g0dRy+B5mySRxZkCwtzeLngMHr1H9gWqPRHttJPcSjwPWQEGZECQmI2jhrYnmKeBum0oPDlJm
3BuNlC/RmDnpXhUZGIHAdyKuKPLSrevP8tssFV4aKdZORAxxOmPC2p5/L77aDEos0TRQYIkLDbe2
l3J/FogUIzKt7R1lqP9lLlrKsrVgJEZrdIttntrlCZuA+rIkZ+romj1k42ZiM+5yoJlKMmjapl7P
4Q6obtzXIlKPme2Q5FxRadSgcddi+fwVUfvsGGuIWtK266a8VPoDhCaEvBdQnkRta92yDdbfHemj
uTOEP3Jqj2yVgo1oU3X8nDXh6pBahnpMM5N3Z7VGWMdm1emDqHyG5WPO/atx2oo1faKh2HrB1RIW
mF7LX7zKX4JhLk92zy0gI8XmrZr1R6hlBtaRNDDgsmhjZRP5eRoygb1ppFOeCjtq7/6+ifgFQFt7
CAsLLvolGPTsQH8GPWBOFY0QxsAgy27PCYLxtRwO6rjN2478v7W8d9pwC61Nvva6I6JmqnnYavD+
qaH5mcRPC/P7L4EUb/Fzfo4BUI3TVBIXwqObUfnHGJ57N4E/2DsxkHQHhcEEYubJAnsBQghMXvPe
I9ZoaF5FUvNh1k577p0Rntck22elXPeGDMr560TF/Q8jsl9U0euPXaUUOAzhBfdLZgGSvyIYDQci
WuaYm7Gv/S9astBMaIk3BuTQLUcRH5g18sUTTYjHMefUuQDUg7FI3RwQ/fcP4Otny/lHSB/6ioez
A24SIY37Lw4WgpASO0LdcKwquF4xyrg1gUO1l8tkjIeuU+mWrXnZaWSt6SZRVFC5pHkN0nWZ4i93
n09ue/4kp4FCN99lVgZ3IbTIXTQQ+5oYHYSTdvD+yQsOuPYnJBfBCIZzq8smA08fq5o/f4geFBlZ
aizZZ6JmYh1kEl5lFel9o2d2pwymXZQ6wcdo6/FIRKfYG5b9hiX0E0mADtY2lEuGN4mtwgf4auxs
92WUxHgxyiguTLNyXm2cJWeM62U9XpCYFZ4S3yq2ppuRKDmzoCu2EmZkRLuaVkpEzVxRr5Yw5Skg
l309O/oCt6xp27W4xTbrDgPybNyPovO/GF6gP6pQmMRX1K5rbJyePZb8CereqSlPSrGBpUlDzU6z
TF8iCv6lxV2/kI70S5i9a60+10t7ByVx3VMI9YEQQ0EfVYi4XTNDdu8UcmfPibwuHCu8zBWUwtEC
coBaOz6KxYAcyzCphCqgCv88QAUcL9tkEjykLBMcSf0w7zzBvCBW0klK0qKcXBGQRoyw0bvbFUq3
H5uEeNi+dQgmC/ylFKeCkmabLOvfSCjok63Zw9iKkwyZIOISKu4L/FTQw5XOLDmNqek7M83rbZKk
3LGoo2Y3swmTuDpTygczYZuGpsinnTbJUKAR6UO3f0KR4sckWnlxD1G5i6tI4hDa0biFqSu/6VwV
+y4bsoMaqa7MYuKLXAYairT21eOQla9BR/+4zBaKsqmEIdHpbKSp5NlFa3DSeVl4+Bw6xj0pUs7J
4uC4KxwUoQnukXUcekN5GryweZu10by52qI2tEu0GSzbYu8MYXdLJxpe6tYkKm6i6ffLun+qK3qZ
eSbm00RV9DqsvV2dRmWcVsM4MUkt53FD4IDaW4uoTuQ+0rXUgbOhdgruKqdTj6al7J1d282b14N2
Y/evL6RF97zt6oUTYIDv+2TnAEptW0rw1wy+TeKymwwJek8nHOiMEtclvqfxFtZIbyoStGeLfziY
S4ueeeapVAvCKLrDjZe5yxHXnvbcyhZUzsa+YzNH6xGaMuHYezoAAKrs9hnj1fDSmoBZiCaOLoUl
UUrAfbj0BQ8OhxN9qBlzx01Yj48Yr9DeTzo7hCsChC+KvK4K8KEgo03GAmX5CFmlyy4LF/lS+NXt
OAfy26AG2m3TEzdW7RKeN6X44bj8R2vENnefv3p2I0CsELu6Lm6QbFxqZypP1rpU53V/N5EkbCVg
yavXzgScd1UOSwqHkJ0aM5CRtXmFz0QDn85ue2fWHW+mySlFPs9iWYuaMYiwoZE5IZ8qRS+4juPz
qFZQAuarvliEr6/mEXTt8zOEuEYhIWqyjmdl6CtXgHg4vW7vPhGf2uHzwfm+jH0yKzcEeJYnYiqz
Y+lSUIHch5cq8bGDWuEBQxg8BkxggxjAkUe/AnlLRmZvIQGEpjT96MJFXy0stzqetaAYmdaw8FCA
XplyLu5biZ4MtlnBRAgPcXwzCWdtFXmWJGnyisVklqd54Y5wCUJvAKmWqj+agOBgWAD/FaYXS2U0
uyjnEyQ215p2NenUMbk/BF4XvveFgsfs1lli/4TDBIggcaHt8+K4AGXeMLXvBBPZu94c9NeaoL1N
YnflyVjBFag0bGt09Mn5E6khP8VcqQV1hz4l479UMWHZtwtbnGNx+U/85vOQnAuw27pJ3ZNhGj9M
c1nL5cDg9ZUVxVLbY+f2+6eZAV1KF2ioht19b1plfSkbu9i2TNwvw6FvnxuLMt3qBZgaZqH15QRh
+QY9GvuWMAc2d8PuvzclBp6zoNjpkIReIgVDmjelPEKEDt27SWo5IWLw9XHnr4ByIPofh5w1vX7P
bbduw9ik9xdlX4JIRllAzVt0/HEOUX2RQQt5SFfUm7pkPQVo0F6tkE/CXVT/XbVJ85ZaibhBXwBs
1K3fD1GJZB+CQ5Y+t5Os6NdneRsiqdmTLVncV9MIiuRyTPpwiR4+zwZrAAJWoUhvArZ8cCdA1NHw
3Jvgk5cIlT+8bCPKkFYX9sPUwS+LKlKV/YZK2KUdjlMfybz0YRplihcZARCfdGnWl6Ta15eeTRFb
re8gpTx86Xs8AfcdM9dtNVnsZq4YH/VEmSwL8DmzKe0Ho6rZbNnHnps+lC8Ydidn8As//oQExwHQ
MiRQ9izqdGKGSvnZs5vImDan2Itw5gtp5uWoBpqdioVNip0DCtqULAptjs1rCT8/HiYwYydLaBUG
CmeHiKWtDbi847Dn4/ncZueApwFypC+6xhVPdPVabrRdrf1EP4NCdejPOkCbrzKgajeWlbfJWJKH
ibrhkI6soyJyOLX8UdLjOXxrBtKmeQIvs8u5yk6167VoGUtAxHWrxB7e3jF1K26WkLzC0s88UC/S
xJ024nxIgUxYkx3oNBbQ+irAmPTBaQP1I6iT+TDw0zc1BZ4TZxFNiETa+A2SFCVH2y/lKa9ZZBma
ihsixV/RNfLU4Kw4JztMWSpjwTOA70E3NE7tM1VJ7m7UrMnPJJswom5RXnY9EYFtbaaWcqJpEipI
PertqHjhOsStu7CB1D//8nNh6gqJCERK1b17E2eq5FA51csw3862ofdVmjNrnBoWdEZVKQKPTQZn
E3HjygChxOJly5X0FzqyKdB73JU/FFo4f5f2NLCfQHHQk9Vo05lOaxWg55aWTNqLOgAkcMdMOsuc
JLvQfVk6wfR0ncQMACo75QVcrGhUeB6S4V+uiv8/qvynUSXeHXSIfzOqzPp+/R8Wj3/SAvz+5/5t
jRL+hl8xOQg2EQUYpPj8J/81rYys35gP/k7q/8+ckpHlvzxQHPM3RALo8iIGXivPM/yv5pLhL5NJ
pv2sIvolOIf44v/U/cKkab0Co+tTlTNUCAQlAvu/DceiosD0kCUdh3YdktnWwL5gsU+6m3EdO0Gr
1V8XALR203AAM0YrMAfeRJamPCkSm60jY5EG2kD2LosOXVafZ5CikyzQalf3Eg2QNTDJCCiB+ZUA
IDrFR/P6czoBNuKouCUbaN+lDhH3uev49+0apNahDj2E0zTffuLxn0MQMMbk3HiMJ3BJ41TjZ9JY
JFMt35yoXvaMZln3qwpBK50jM0tdhO/HUkuhui9IipRxDud0sjYaCnfwfRSO8PdTFBj2ozkmIttV
kAy6fENst/eSmpEmDJnjY0gvmsHB22UzVa2cbltUrOkmEIQsXy+EA4f7ptCWuCc8zN+DlFStC+ej
MsO9jXLP3BopDe3Jctd/U1AjBc9zV5D27remvxF0RLi+6RRT2cTqA7G1pnBxwhho30KNjn46MaEl
tLX4Vi1a3IyBbnYN5QEBqVACJYL3Nnxe1DwYu9qa5h3IBdC1v2AWDTGJZox9K2/H6yDMzT4uTOEc
S9+x7hgFwrwhGP0Zv+cojMpD1VUr3heWhzDaw5oKc5zu/Paiq6Z967bylmRQmw9GolAaFOHVho6S
u5GE9a+F9Ipnk4h2QjHqFJm0AgzMCu+HUc/5fUhHtmH7b4n+NaJ9Snl4GuiQX4Du0LDjIr7Ngq4+
ZVE9nN0E137LKu9TVBx344z4dxMYxLDUU8skbfLPfVOf5kg/UFVBzTOiqP/mraVQRXuznTkqTwXW
YTtzGqqLwCx7Jn5uFadLVn5tRmqw1rDSg5ib6N0Hbi43HaFDt6Pht29ihK4LEVOb1xF8qnQz5JZx
poHgT2mzNu+w8dCQdNrl0bHLh9yQ9osPcCBi+u73DHeGRz9kUblwg/bAfe5JFNWIEetMP+RMP5Kk
D9+WubB2kSSnlCGdGN66pd/lS0aGWjq5m0JOF6Obejdl0Zd7Z1wcZpciaY6dcItTg3/oFSg8Wda2
AjgOaoYC9jScorygIHQ1Whq36R961YgbZ/KaY+FUzgXTu/m6xKT1WAnp4V2bYu4yyvy5rdP8hTda
HuZZOReqWcqjqmt6b2wW36UYyCJOOhGcs85ZbltvGC+rAaSswtdghOwWBvc6H6oS/wuHbYUp8RWq
fucuWkyY+hNL4ljOXWJsZJhl5xp48UaFirikzsme5t6kInCwbr2SxZhdDWnRPqhCTV/wZ5MYlxBJ
bjDpfkEBkj92oz9cEEaKfdusgpzM2GCx91aVVreeGSUnjBqnw7CQxWvmUbjv2tH78MauPcDq0U9z
TkkpolWPLSu63+SKgoDeHXbi6now76xanOxIXmiyQeMkQrpRuOq7qid7g4NKeTRxot4QpN5sLasH
ZsrqYG+nhF8vs99+AxRTF2Y7ZXsIrchwa3e6yxsPAB/H52PTKecu0ZN+Vk2GoCixxjseSHIzN1I9
LYG24tGdqi3rZNg21Zwz5XDzg3RzJAuVaoqvmA2XB147q8VYXXaDQn4H4R0OC6BqT9qU6exwh3Pp
v7rhluF6bZPtrNeZ9pjSgHj2xwJ4b9AUJYpPGfUHEQwPNFTjVZpUt3IcIqRetniGS1MeGKG0e7Ag
TCcoA80rPyvMq2goomujqew7PY+Kg6LX0WXTWOUhKuebslUSkJuFelZKuEg7sJmJYQzOp6ywxFk2
QCUi9CFzKqe+Ui1aosBhq6nL+sLwUfDYrWt98XXl2bE5GGRgtz5k93wi8Hki8DbbKDi5x1737bfC
x5jPzIszZ0m0S9rGfs2pk09l75WHFjvvB6vL+3tBzu+1PRCvaIAigWXoov3a1yq6nr1guRp7abzJ
RpmcaNZ0X2YIuDesnuCynib9HXAEaU4hEADVtTedDVGNhwR7gOsRLRBaCLve0/+3j5Pn9WikdbIF
XVwOTjand5xs8sWPVPMtHOrgQ2fQkDf+0OOSEYnvUzHna5lODARSn6kJ1YWee28LK3uIjYbfGUd4
9ZxC8o9RVPXl+Car0Crj0Z4cOqXFyM9rWssjNunDrglwBsA+NEtiz8+LD0Lf2z1+Hu1TKGrf37mN
qL45QoSHGs3olbKS8GLEPQagaulOKf4ApM3QdtEXcJ6U7lBeDygZb/Kw6q8K7BN2ioAApEHGcJUM
mGjgAu1dT2UwboyxVk/wFXFikdGIgha6A5QRZ1J3UvTh5WJE+ofpqFJh2pBxXEc844tyGoyHNPX8
lzYj12MuCMTZMDnPoU9MA5kXy5LgZm2GDT1d7Vzj1Ev2GGmW2wL5MG4WiRcegqH5/CamzEG6brQM
Z0ijmJsgfCtMqH1m5ry5qm+uDFF7X0Ih+o1lzs7lNESIaIW2b/EYNWNA9av1BZ5bEoEPy6DiUdfZ
Sh2xr1Q45CdhN6vuom5uG2E7X4NwGHczpPx9i1bqYPh5Td6F7+xCn8OxLDKiyhpHnvRi9ndMpN13
+lN0vNYgl62axuiL5eVyX2MfgZyqsx68JE/duDKke1skLZ2KPc7RXSkYQMNXauLJdC7DpJt47ZUL
7da0rgYmUOdosMOdlRntj1Rl+E4YeoqOydAGx8AgraMve5wbEt3fyqWUxLhIPAFS2z7OzLZjuhIj
nqYlWg4JzfcTtYD9MDtRrjfr6PaD4F71UsGd2ieFfPbaMtgZeXQHWbXPuT9zoO6Ywv6I3AnINR/y
lBawM05+bfdZjGUdYqkA2d97Jjs4oD0zubOt5i1ak+kCF3xaUeH2+yovvNuE2nRvEZxwoYAA8v0U
dkG+dUjzylEguOraAfLf9m33iPljdYNE0oXlu5jugfOu3o+uYhCIccjeyKzgiO9CeBNYgEIgWtkL
BZrfx1A3KEB0clQyT2IBeISxmwVr4+SVwor5sstbWrgxjTt3znEQMRvKV1Q3RAcV073frQ4DizOd
fFPXNwNdJuvE8Ts+jij4TuELFd8t7EMB2eEKXQXF9EylimrMNqcvo1mKr2bRlF+xBGI4LvrFjT1G
czeyGCKsydaoROElJ2gBqtoIExc2ujpOsE04JqcM949lOwsnP+dDFLWbbLSwhsjIIj9WrS36H06V
Izss8GfXFkQVRlmXychwZgbKJVI9be98o3euXLfT11HbWduoyEQMY3c+p/W07ASF//Pihxe56z8I
H/gf+co1hgcWd+meqyKwXiH82RsonGXcJj7ckKDyn61ltE+IfdEJTCk8W0WbL53lDZXStyww7kKJ
g3YEiLAtF3SNfQtQ1Az1dDDxWI0LGGEzLcJFVlrVriRkgdfi7CH8uXHUR2oLxz/ZGGUGdJU5VzBH
XhhGM0IdyY4XRVFuiyLsGGCXPJgK94eyAtwI4YZvmsCtzyLFCaBW4T4VtT7DIrxJtWs/Ol2NoDmc
mwrZZd3tLfij8WLMS5wUylldUAYkp9UhCCH/LlnuvGjDng95tkiw+hDDEy+4mf20iKVfF1cww4o3
A+drWNfJQzX0/lHignH27N68Sqsy2+L44MZL2HHM9Wl2ymQQ7nU/LLHE+STWLn4hshnENXZenOy4
UN14JjeHp/4uW3BpwoulG2JfAlX/oWv9C27nz6o7TDZtOLEugim8jekP/zyNShNXl5kKs1NO2AQl
3AwHq1tCdmmPycoX16zbd7yNAZ06BaTy9xf/mYi+XhxiJ4TcENcw6+c56JLVna8XmZ2sGdbdkncg
S1mZ3sBqKu7//lK/MGWhuiNfXD0NTUSGP/umZS26yTkFqlonIfWONaIBmbRofvz9dT7nyH+aTK6c
esKraPqhV+Kv+ucHis+UdslhFSclE71Pw849+eqTAZcNQKYFNK4xSs2Ml169SexxBLsKwCXxZGtz
naT8ur//Sb++4gCbeXfN4sCr6RcjeGUOYTrQZUCEq5erz+G9k0900BgA4fxnirR7n9XIe7ZgXH5e
+//xo3/Cj0zPhWX+N/jRW9+/vaeq/zEM/Z8QpN//5L8QJD/6LbJD38KOkyPXwlT2PwhS4PyGcM7B
jyr0foeS/kN4d1ff3YBFzR+DPh+u7o//Nte1frMdfDehyGNQQf6N/98ASz8vYNx98Z3FT8pirsCv
+wlWihztQ6oz5DHMyo+UUfHBCBtMcEIcHv/wdP5in/qrKyEMRq2CWNeGjvDnZVXWpCuv4058jhCV
VaZ8lXUzb6YkVf/Aqf+rK3GNCKcMGAZuuP7zP6gFBW3H0slCki9fqDhR5k0/VujM6ff/61uCiGKz
H3E5k2v9+UJjUDL67hZ51ODBRVl8JEb2kfP//8tlUMSuiTW/kucJW8YUzZslnAbsD6IQIK9nGoHA
HmnNf38ptnFUHpgu/5qyJaRZuU3KHY1J1V3OJnIe8qKYIdb5P9zUeiz9cZflw0O/jJiT94Rlys+S
zmCs4GBHkzzic1XA69b3WsyPlqEf5Ygi+u9v6+cN9PNiDr4CAZJ7/KTXH/OHL8KwvIa12cgjVDVI
YowijnmI4L8xsjdztbHI3M7ZWPiZ/S/PE8kfQc9rHsHPy8vvGtgUsN+OUFeaL6pD/OtFRvFI4Lzz
D+vr5/Px8x6h1LArIL1nVf/5HheVK02atCT6FcfMSkm9y20z+fL3T/Iv1laI0uY/V1m5MX94kqtC
ZzQghR+NaPYu7G5+HCt0cHX3vz26P1zpp/1iKqq0QVDBB1Iqjdo9f1so8FHx/ePyMn+9KaIjw5Av
AydYQsB/+jyapPLCqpEVZvagqdJcbRk0Ctrbxa30LkK2sbUivPtalEtHs0PrmJd4iTkt9Sm6GrLT
JubXu3BG8thB5H7/pCEGOa5dyHORkQfFB/WwcxKLNV5RAiZoW5bV+JRGGsIc/4oGv9lBE7GRV2AG
gDFhdae7yH4qAoxi6C6T17GidZ4qXFWS1aev0XV0mHK+5yKYfQwztEIgAWkLBlzLbHIY0nqn8LTb
kbFQfxmM3D2j25/e24Rd3hp8fruPkl7nGOnRBY7YpAZh2mDAU5rfcuBzci35PQbu/29Vwk0XIzBH
Ewl5AxG82Q4eiAG8mCQBRVJlRG+GK+jBT5istiZs6ryFkYmjrhFXJnf3KaykxxlixC02Ahw2l1Rk
9c7HDTOuodrsyWbBAHFEsHt2K8aQ5CbivWxi4ROuftmYHOEEWJr2k0hH72IWVv4qwqZ89CcYSW3v
yJfWr+ynhHuXqHnh1sjKVQu/acS8Mw0k8kLHAdrczL5L/WTABXjsp9C7YGhb3RlGNrwmPJqLNG/l
ja/yD9Pinarct5+qMPuY+yn5ghi8OU3r1pj2GBJrPF7g+jCuFKztqExv88yf77FFwz/N4m6RFmWH
UeAYQBmQMcO0VX3OhMMoAu/G7Fo4EpTGx9bINyLr2moIIvFVSTKXbUywPT8/+7IX7nkxk/Ay9Xlk
RcZDAPbM48VNdQziI3ALtVeKR5AVrxEo6qZqUWMnXpojERnGZsGAsfPLQwbLXF5ZAMfR1k8ZHKSY
60U7CO94K9bNaqTqwzi5NAA5n0Kj9h5gB1cfdpA2Z+5R72pY+xsEZ/go5lb0iGccs9+64fvxmPCC
DCKvKmgY07HZqxlSWocnAoCZzSsYkrnwNrMtRbMxBDpelCdYqaKX3UrXXLARcjniFk2HNjhyVBuv
nGT6SIysGA8qrPO3aLKNfVSzjvygoUPPorE8fLpST100Pi/dUhw8qQZy9ozOzvZo1r1ltyD+QtWL
paHa+CD335ZI9t/thbXl0udZ23Ly+q/4OmKikbvexafdZAWRCh9OZlFnxIyoeN0JvMUqeBNeKorX
Vtj1eU7At+E+o6Du8g8G2BG6L98580OsvSUqvTXAOhHWIH+5FkWEyECU0SE3eEPK4ehTDrsaXQZD
PGyKv+RjBxKSyjn9UcsI0LLw4WNhg7pcupZ6lr0eDwTwVd0KxdW7ZQrrTxuoHhkbM5EBDvuK5Xbi
x6C6YJv285e6tZGnjN9UqnFnqH1oRon0LzgKg7t0HQsiVph3UFDGKzDRaCcK1jnJqcwkZFA8hZZc
LrAy2VcL/A6xYHIQY3XFzAeSebZxhpKPml0Rx+oSUVKt8ujGoaiE5s2qL1TJWH6U+GD0ud4tHbtb
NQ3j4dM+Srrct13lb1lvhDchsalvJY78d86Is2iD2OohdxPnTHPD1dhQX1WE9MZc7bZGchsxfFlY
RlXYRkQNq+m9N7qy2wgg4Th1i/DO8jEpcc3yDWwQigxGr7GfGgFjsxluRdfpbRK0kKk8R4V3SVN0
sMcUO9lnpaUi5g4YXqttrnM2MVs1W3/i0h3ErmPWh0PMiGt6TwnGw+qv3oioN/mCEcp1WXnjYD22
/z/2zmw5bmPbtr9yfgCOTPR4rb6KPUVRlF4QtCWh7xI9vv6OLNr3SKQ3FTrP+2WHd9gkWKhs15pz
zHi0fL6Eor5pG32uhih6kcNzZiVvqPitCkkJxePtJGGAFsVFqHNedSkafu4yX34TI6vVoMeIA4js
Ogu75Dp1pmg3zCTLeSMnCdo2nXOdRs6uRagLAFmZa8daWBG7aloPi1t9xI4W3CxeWG4mAXORRIBx
TV2UlTsXSh3oEJUPA/AnfPVleaLJWty1PWuPEbF6jAGTPhsK3nlQ9TsrJUQwKofk2gpN8Wcg++4C
qQ7n0arn4t/mkEjFsE9jsDRFEBlXnUpurMQanow0bW/mKaYAnS6fEmGN2J+wMfr0aPf2Ip3DAhUb
OWJT3NSGCm/z7LPXqGKDgP97FYXR2u6Sj8xn2kgiOph+ZWzjqGjWnbCIppzx0LAtRhqg+afhVP3K
9Nj0dO7S0Uji/LEpWXkVIJlHQR3+IRGy1snHiHZeFllQZ0RU8R3suHuNq8yd8G75ZC0OM7DGA5lc
ttojlqTHHteAMdogpaOY5yxmKZc8itdmGkDejkR2pM8pgpWPGRNajNJ08KFZ1CqvraRASN90AnvP
2BSrujA/toVZnMbGKk6QxUWNPrHX0ua23/SSTLAcGRUlcfdiHs2pWNh8csX6B9UhvIewQKVPZGls
7O1kKCjhpkAWJogn4eCfsGWBvQrd3vIosFsBAUyrJVDe93YGaEtlMiu+1Q5GLZlEHkAHr8asOgeQ
FKwGLi/0Ydb12dfxPkStdN1t6XrRSqV2H/QoYaOU4KxY0SiyejngGoAl5mciw5E25R/G1Jrwo0pX
CxLmELNMrelkpQb7JbX40/b7Q52mGFBm+qO2QySSqZFmLBzDHSAD40pa2Po3nVfQ/LEB9TBPTWtV
pbgN+tzvqFwT1D414XMWO9nWIzEUWidq5Mpr5FPRmdN1zx6NthQE8aa0zR4USW4t10zX6K8o93AM
ZRpykHtTwNHSMI7J5NDz96KC9c12Wb7tiNMJtyWbyAOboLwNfVd1oL9JY8yfneEXVu035SfAjoK7
vyA9B8k+0pOfT9jtskQ0PER+QNnEemOOA8SjXnikhXJO6DhaXs9EINJhWDhXZAGoCSa8c9FZBe4m
Gfzqooa//+eL2ot5HIc9Yhcuu68uubq+xRzg71GFfAR2eqEy1lT4rs9l3t+HM9vc+1eMNzfDQMej
mjyJmBjqHK/qbziVnCJCigbinkNYGQKEISpO0b6LqwvDnqtfJW28Of7rB3qODqYB6PUmPLtUHHCg
vCFY8BsiBFglUDK05VBvgAE8dwYIv6wl+5Zwm5FMCLadsVrIVo1NMIP4RQ1qzrkDnrGB3duyr7//
Pqx/+/uIa8bFp7kJ8jUvrp6SyvApUB/iorBP/dAW3yurYU6NHTxGWg02h+2c+AXyvlLZXQ8asC/h
993UkoM2NtxnjjLlyTfp+c8mN09UUdjL87l3LsgBAOChUoUiFOhhNzQJsHscFQfkCggBJy6uW9sr
wg+WLexnMpqwXYFrHPa+Ib07vLdswOE8EXmcJOmX865YliLw1+OSgfV4/11IfYv9qWzAd+VwooTT
4DqYEl8NjqjH3czulR068pxXjtFWq24iwnG07KeGbsUBbwYNF3pkO0fhho5U9ysY1Zu/AOabb2KY
5ithmL76C4hEHl0yGhParWgrHSOqLmp7/NUy8KZiEViAifikFh0Z6r6vrqQ97aLQLavk4Nocnt2I
hausXYhTuKCilZvRzZxTLg80wYan99+x+fYdc0TBnePrPHlK4a+ePcvMHlQ+xge7HaMQCTgeOyMM
gy9Fz9G4rUZnvgkMJ3ikc/eYBXPz3aidcdvNg0M/qoJtpddbUJZN3vsWlqia46SdqQPnb8wEWA6/
Ql8Mu6MRElD/UnH5b736V/VquKSUSP5zvfr62/g/V9+m5K/qp2L1y4/9XayWwvqDEi2MFYqnrqtr
y//IHakN/yHo8aCGZOxDW+Ff/UNnIQmOXBgP/iItCqrWbBH/qCDlH6SsYD+jbeNBSIbs9hsAZOdV
jQsmC493fAoLoAgDx35V40KDni9jVKaXyuyT+dmutP2gtMlZ2Ap0MWWwskY1pjMB7lVbGMfKxAqq
9O4NOm5MxJ4O6vxV0YqGXCtqYAnpPCwXE4eab43KvU3ieq5amkPZRW5GgSbLx9n+QMdv8XtwGr1p
cm3MkazhPZwBCDjbbFnSOLgRidF5dwRZDNLaMlHxuX6AJEFVzB2RD37OcYAkMxYEA8mmiisCEU6J
b4xrjlwGYgEoBdR0ImATE+kLQ9nU/ocYAkk1pmti+LhSyMLuOEAiVChQhlEFlFsfqWUuPiUNcTQ9
JojBNzmCiaIUFyxQWb9dRPNXbLRq5zX1fIvdqvTWyzym/Kg7GwsVeLrrL86+/07AX09A+S4bSU/A
0zfVfptfTUD9Y39PQFpCgUAtDOAblGqAvfT/T0DP+QMJMMkopvDEGSX+z/yzmWQuM09vSucgxh/m
n0/3SdeD+TdMHYygvzP/mNOvNj/wTJyU2BhoSXnQZF9NQLNRZWH1jjpgnUexUyqr29KCVdkFlSQq
cgK5w4fIaZH4iiTuj0NSdndxjRd/T6wggiiFPR7bVhagLwl7Tg49Ul2IYBFwJS4IgMlbsddyIS7T
DdWtyRipmkh0CVwgwofJLJ0ntxyeczljJcyLh6EJnQ+Q55a7VgUPVR2lBByg+ltV+DUwREka7srC
ONKPWmjsE2l937psn13diacgk1ivqPuZ92U5ZqdWDSixKPW9dOpHeCNb4o2naw5Q7UYaUt6HlNm2
RWsExN2pStD1tzjyDeBQiQ1JqcugZkPLPMiO4kwbUKDDYX9+UdnC+UuH/fL9w/3m7IJqUQ7qCPZ8
8fc4noNqnRb9cclSe+1ZKOVWrTOSUGNCe6GBVQRF8GlIF9JGytwXT/CCliu3HgJMkXiFCoHdhCOh
OlKi5+kS6TXREGhq2qQL1mNSWf0q7gLlwEwnY2o1thbpw6nfFxsqcsbnvge1hFqq0KAdS14qvw3E
fnRk/jhnuUdhOerlk6JzA/ZgQhCGWCOebvw6N74vRPKuJ6sBxBlP8Vcjb2FWc37bn/++Vv9VjGw1
r2hKqKOZd3wZZ8OW5yJ/3QnVl3swUQN3X6xE1EmMbQvZZFsuIC1WXpeYl5Eve9xufYd97tI1wzg+
hLkE1uW2SPl2MalOHFgXi0CdNFyMVWlAIl3s6jgou8OWmA79rksi8wnzi+/uZD37Ys9Q0R6dgrHg
k5Wbcl/c8HRY3W3rJJx8HehTWBEflWHlH+JazU9NHbeXfmkFD+kyIExBT+VuGkjZp9LpowvwNPGn
FIzGiu68c2HUfNngPzN2k47y6FDxIdPFMbbOAglyj+wVvbDTdOPKDTp3NaX18nkpx3mPzzTY57lp
fR9dCxpCqIqiWklrmeINoTwJQfep6OLrLK/4XWDz6p1bcWEEjmohtklWg6o8LuhR1t6H+JMxGI8Z
rMMMPkQnwqvCLRLqQ9Ho0w4AFEiUigW+ys/2hT8ZpBLBVMqRHyWFv8+kaD90lf2E7bS/LBzxiVC4
mdLA0IwxWQOLsWyHLL8qImyulAFcd4dtMlzToa3X6E4Q8sCxIneo99XNsuTVbQvE8q41LMT784z6
F8DGqcd/C7q3IYuLRJHDgqV+S/thOaGSzPJVhm5yPeaO9XECN7ZyihlBWKhwN40ThV27JQ+mNAlI
WlMZyXZlN0wgWDoNCqDgtO7H1tg3tUXMChq5m8nHbl0ao3PbOZG5xZeMuFN4mFFXUZFTGvONwL7M
gybpNyNls6dhMZKrEGLsX7NKU0J4q6Oa+eqXWlsWiJMYV6msqMrNqeUCWeBnnhcQsTRBUu6YBzAA
zYcmENjFx0HG2z4eLHoQWbl8RHcqKFI38fVg4VldRF09Iqed92bDsWqLhrfqcF/XAnsAN268SaAl
N2ZcUqfpSxReIwuFpCYyis3gwnUY4XDfxdPSfgr4/NYRXO6UHvGbe+3GXSK8dggWkf4D1IJg4mdw
7UsHo4JoeiwlMaX1tVfWingdM36g5COW9ZTjbjDxql7ACYVbTMgDdd/UdKkBuzVoj2CYgOJEJQWk
gtuwaCiDzuaxChvvuqI79YDai8W/NzECBuOUWjwi77B++Yu6VX6WnbyS1i82rOXOdAdWpRYM9ufz
ygIAOPwekEF5yitmqCkXKV5mUU2/7MO0sEapETKkawiWVfp4KKaxryD6rNxyP2FW0zVa02Y6jOa9
dPSD0HROG7SO/CXEW8B5EuMAMX40gvLaknK+bhVqoE1VkQ/f9khvMLw5L6je/x6XfnVckme12H++
r1wlf8VJ9PxTbjXldC0x+/uw5BMzzZ6IufDvGwn3n3/MWeIPG/EWVwSa/ehxXLjxf99WbCxd1NhM
SBjcZhC+8Av/V1rDrYJcFS214JLP6es3biv6GPdjrYIeuUSXhyoPDLNti9fKvGYyAFzlrbwoMfqS
hTZErLcH5dDYBDZQupAG47moLtNMGiMl+tI+Ylphi1m1QU2oYYL+X0JeSnU51yElelZcdvAUXEQm
GNbVS9JiU5Ieuv/hZnj7Uk/5MSaaV/DzX04pB1IjVzbOlA5lDv79j13+th/zUC3qAujBdC9jcjEc
ysqX8+AJjJcznbz3H0gh8c0jbYFIipsdITrcL1+VGY0kt2oDv8sFKorLqkP9zJykFkbYBAgllLSN
0RykEvB8RtZUUgftwQOd7FIo2TlRLKtj6MGLXC2DR4WkxCGx7M0OBqxfJjDXqpIE71j7mXMccsve
DkuihFsZKlBkHDIomLGTrBrVFMvamXqISNFY8q4Nd5juc310Y9FxnruyrvC4NfoMRDjXEG2VF+om
CX4QczVywfTXLt8IzYCu7ftd2OK2n12IjQqsYkOhilKhsijdzrYRqO05I1P5bMpERyWkUAI3GKMt
TejpVsQ2IYZNHJkPEvv+sko8trhVq4D0GJiBbiNXqwAnM/GnreWY9WdzGIkOdSuziW8QS/IXcQTB
Sodwd/qoQIAuxKQZeEbMNJbthVmxP18v2egZO9eb3frJZDuJT50iVN2LWnL4DBSxw/2iSpMwUaJX
PtW+nIwvltnx5pJ24u+ZaTOxFdbgMNkUMn4odCGe0OsgbG5V9xl/nZnCV15PSwNkwxBpGms4BRfs
igsFLCYYZfCAs9J5Tik5PfYzPZqhV/w4nn8aQE3i3sU0xZe1aBteUjLj8CAGB2neUwwFsj7YiyB/
kveIGdFJLF5LghIXqqMDDebDvHCGw3fhmPIiWmjSnxb9lXj65bDBkxE46hzXANsiEbro0LknD8N4
FRPxcGf4Ip5WNPSngyYg+WAtEk73rZqZhDn4Phoirjd6m2ow8y3swmiTO43U7K5pfoAK1F1TLaOX
VKQhxAhCaYAPpp1zNc+R+0g8qbxm38lvLbxSzyaZPgeELra/TszSey6jbPhUWyKdAHIwZOMRohDq
eeJJcdXwxjmqZPPJnFzsT07lBZwbyOq7IxFYB6UOHsNmUJyMOf8XrroR3eRYu9aJjDJfF31jSYJT
yYxYSLBgRJp/oTDhu0ssiprf53TGAMM/Fun3ehqJJy4ELVlX5xbhJXWeW/zp/ZpOn3yAw8rXk2dG
w4UqHHXxZCQTFBQjyRS8GSaXl5ZMygxMfLhrhVG3Tzo18t5niVdbY/F4wYlZm+4+w9Z1QYwnKo5w
IsyaixUai1R7VRFbNQfih+bp0ip7Xr1HtFWxpalPOq9kthHcM3GDWZNoDHeCu2p1UeJ4VA9Uagzj
0ei9pbnsTGWo23mC47aDps3yuxS0vT4mtiiy+3AgfhamjmoQb1jWcRl00XuZC94lPTDe5SRGyuQv
4dRo5hQXER+urc2qEp/qBhTv+jyQM/Ihpl0Fh05t3EFPik7hGCKtFKQNizl+jaQ3dIqu9GP3acr9
3rxJQ+ALwDJkVv3lWSS4x65PsdvP8etxXIzIrvTCSKVflFQAc9B5A1W0Qr/LPilWCBmDoVwcdVMV
Zen61GKNMNh6eUQmMuh1fpNgOJ3axuM773Ilr9NusaZPfh822TdKZaZJz3xuonBbiME0bwr2n6VZ
mT3Mm2NYmn4B5asi7v4YmxYlKe7Y1K6MJBJgTxf4C0nkX5eWCJ6cgbxBeiUfvCGaxrXUsaSAa40t
lKl4w8Bo15aOL7V0kClCoiRbFTreVFo66TT2CudAp9od8TCnjZEg+6E1trNpWJYpuqk5LFlkqmNd
++KxJd9ibRXiC2mURNBiD1hlOpI1icfJP8jMjP7M29D7hgWDZFepcIDk7mU/qgZ/SK6mO7fyoi+O
NZTbgk1qQ5naukckWH6RdlzszFLQHvcWIs5E56nbAEL82qszuinmwsUnqaP8o5m2ZHSKttstBmZZ
YyCZt1QgZBDJ1TdDvhSXDh3ZbQ9p5Y5lnUSnoI8/DDbGFU9M6V41rb1r5oaMwXMwblIlHyKCPT+O
hd1GO6UzdAM2MCxKzXLKjQBiqUVflVtYqUEsdJuTwaoe2HTqp9Ip6niTLq12uInqEwZY/WoL6Dlo
/Ijvdb2eS7o7UWyhc7yJQq/9nihPbfLetg/mkka7EaLQtRO1nr2JhVOSsztzHNi0yhwQkBTV3s+b
WavyrOroxZO5ixx5l4ZVvRdT3G8Un/EJoAjdchiu7pEkXzls54IE4aazww9BHbt7o12ynUNICw4f
Y8FWMbvutRF3DRFfznwQZTkfR0MGx6XLxu3cEs7YgX9aNxjE4cW07sOQDMtXIfL0Ags0YT+lzlV+
/4Ty5jAHtJweOYZ+epIW9a+fj0RNVVg+QebANrqa9m+pZSgjVeaVbSBhAcRYXYTM8sP7T31V8NZh
8RQYHFSrnHTxJOhT0w8HMW5tsRePToCvjVUUQi8LQ92ZnDHef86rFuP5OaD1XI7LJnh18er0NcSV
27dBFJ5sdD2sqUKxZmsKk3PO8v39h1GSBJzHARnB6KtXSS5sa+AhDU5+jtir0rScs57ZSPpg+/6j
3h5k6ekCcuIsLuRb00gTBV5tTMI9We4srwl5pWM3ArtCu0Nqu4dS4LefpyERkmEiXNDlr+qj0q+Y
tnnhnKjRhI8vWxDBy+wYTqlVYG0y83rff6Z+XT+0RPnu+HDaF2JaNl/e68P6XEQ2Nb3OPsE44nTl
GYLDDwsqO3A5oQJBxsBPrY1i4J8FGpzptwcpwkXKVL7AmmI64tWHrkq7EVOeuae+x/8+jrAbJjlW
v8q0efsxaYBLCIYuHWBuJj9PhTw0xzJMWvdErrE6zAlwHs8niOf9l/l2woEjDKRPUhbt1zf9Zbez
zMYx+CxnpbhLtNEa4NL/YZgQzmNp1xRfHvj/nz9LRrEQ/E3lnMwQfFSiYgbFMI9oiM+R2l094UB+
/4O9Xb9Y01lN+FjwN3jsz4+kKIZ1PXftk0GWzJMEtUSVaeAo0ufoG0oIV+aKMA2GyPvPfbuy6Pw5
qiV82uBtFFWAPAkfr2NCm2d2h5WOm3R15FkKU+z9R/3LR2RwYMXgDI7a/vVi6UGS5lGFCQ9JE3gK
WV0sLYrO3NaCHX2Dm/Soef+h//b5XKYgRhwHScJrW8sApc2KA1eeYGygUSlQeefCj/dcdH4503Vp
4tVUB5vpObZtg5bx3840LRMVrCeoS1sQSqksHPJ1oGPc18OirisA9oi9Zo7J08i5Dq3i3F4PDcTi
HaIJm8tFhcAyghtGqLnFqXMp0Sv7mQs64v3X8m9/KaUP7e8wcSm9tsbgOh0TML2M8ALJzToJgW6l
FJXb1ZCiPlilAcf69x8p385dTFHMKi2dwJfzWrcQ5dRLQva4k+EbnHWp73J/6GAYf/UVQJR1XId6
vKeJvG76vPkMeGqRGysJpnt83A3Mgahfmh2nJMhM8BTj394cEDPh9MJXY/HdnXUXP2zmoqGNPPjM
+mLxOXQLJ/0iI8TFbW6VCSQr8asyzpux6SJVYTZQymGIAkP/ec43SasP/fNygrljP7cwK6lNNyXD
dNL6n/df/789DB2Y1g2QbflmbKI+D0TUBPNpipACpyU2Sdib3HIcUXNdfP9hb75qPpnvU6ZDd8CO
95qGVGSGxHcr5pNLni38naRjZDERuSW+/yDzFewV6x7LpT484L9iS399MiIqM5lw7Y6cIFTc3gru
cP3agPGRfQyNamkv6nSgEmJHYPviMUaomNeepdC+6G2waqb7OMmoExgjlyUaI6AkFw/JLUnxlLKo
elnQhnT1Y2wyLscjarvbrgQtXvzuQuw6kuMdBdPAwaz22gOVEBVWe0XbnkxCxjYE3lcXsCuTfSTm
3z518Sidb4p0iZLeG0Ed0GOT1gtAPyVcC0heyudvqibYYsHWKYrTL+uHevf64QyERon10GTqe1Tg
CRbS4+WHqVUuhSUb5dgnID32N9c1h5Oyw+DxXBBxvZaqDugQ52M1TeYvVjrz9RCxtakMc5nFk7VI
z7F+frido8nGGpCeyPjNigVyDRQJomygQlvmepxC/0/wvZm9GSr0sdcB/fJDaakoISh1Rnxumul8
L/qCKuKS6XpNozx9segV/3zm4qnCbVP47jK59brZKPlNY0JkKBYKlLVArao7J22RRevhRfo3p4e5
U7I+DWqu25XptoAUxonSWBuid73IKBwhOW+GyNv49EOyK0cYmdoImRV3I9WGa+V2xn6yE/e2msna
glpToocdOpIXhEcgwCVlaVGuW8/pg1Vsq/qyy2xyE7y8XkAOA+XgAr0kJ0i2cg3m0ukBt8i4gTnQ
N4nTUfsWAyEc1pJqF2guU4pHfS1z+XWkFURR3EiZL8FU62Io+Pv4diCLPNpqHkV1JGmZojexHWF8
cIeMW1HZoAzaLo339+FzyEIqL0GuzzVNzVyLS3Ibv1MtJ/IAlI3i4j6rKciOkW9M9/W0FPEtxoq8
ugQWM3R3LX4F3Rf3mN2VLOrsnpYW+4XqO8AsKFin+0xgjYxct8ru0U23X0Eh8SkIOnCWb3QAe/tK
NVKXosacrxmgKz/IR3eeHfBey4caIybSUjO1LweN8qeiAbZjB2Qmm3YuHf9iQx2EyhUhaxTCfUhA
1ha/Fb+RPniIiWW0ymMzpb3xgdBmHt1kC7tWIFA6N6s4t1rzphwHp7uHMBK3m4zhEt9yXwX8JmeP
ljLKB/s4DKr1sk3fDcZ6qUvAsK7JEu4sESOoBKCBUc0je/3SHkI5HmNQriH7qsQBUKmcmpZf9+2y
n3LusCvkpFQZESxP6kGWxEJC13UYYGWMHfTaSBR7w/kcQM2e0QemllJD7KIaPIFcB1wdUgjxSXGe
q+l70C3hLRBqnHjnEpyT9/wxVjzJBzs1necEDUBIa67FR/oyrZAF6CYua+/oWan/rJuaiuL8LB/k
JGNUm+yKZNx1aMHXynUYRY3van9O7vBezVbXzK207f/ETEnY4YSX6/alNSN9+zl0LH2QAOJFPQ4+
xXMhU12JVZTnV3XK9WeSggr8efvz3J4iY0ztyrt0ULvQaRXJlO4g1Yv2AmsE07SoDToN+WzzYu2Q
/I1dGpBrfteWDX+IhI6kdnVukkm7yGb60k+eBc6JkJQsu/crUvqunCmXD26alva6J2xq/uYbdDK2
+FtN+26WNVXgeOZsbDH/Rq9gP6YNEFermHIFY8Wmm4OTDfio94mDedahqlUdEP9Vngw1OSJhiM58
zRIO3ClXLdX6GTEb3iZgzz4lCQw6p0KIiVIbFfLOp0C29ISsvuz4/+2T/qpPirSLM8l/7pMyx7r4
f9bPqsqT8vlnadn5R/+Rljl/kAPrElOt/bvmWcD5d7fUt1FpSg43QtocT22L7fUfbaf7B5dgyjTU
MiyTH+Og/4+20/qD/5ReKrYRR9Br/a3kPe+NCxeWgWlhlKZ+AomA4tDP26iX4XlVeZtCD/Y5uMtA
gwCXNmJymoPCodYNRKOtqELElKHNGVcPYg+E5u5Cc35tji4LPuKYIttWThU1ByOv5KhWNZ0nsRKx
1X4tEnjYcGRtUm20wcwhZbqze2babNJTy9ESIFmTLCEjZhAEJ7n2US6wh2n1VZ9LzQGuxcL0GlI0
9KuxBO4tY9N+BmIor9FnGeW6KtkSiGw1/XpvwsZWoJcN/SPnlTtLk/nWbLrgEYUVDx7RdFCubv3p
PprQVBeJnF6I72GmN2mrnjzWU7MkXLWimeGfOAq1X1ufRkyug6KI9qQ9C/iOQ3Zt0xTEq8RGn2mn
3KoObI7Hphlx4KSo/qDltc+eXt2ryugP1hBbH7EQTrelxaGktQTnDrdo5fVLhxm6Sfj40u6h58VJ
wgvStt3XwdJ+hbvNG3hpYbQ5XaJQ9/YmS/Gf2RN376JynOc50n6CPuIPcCQhZasx52nCoqWZhjH0
nt4Cb4DyaeJT2/qg7GfYeHPS58juzh36Lv0orGsXDjl9HC++tgg3uoSoJFdqTKarNEyGo1Wxj9Pm
5Wdeyl/uuWxZ0MNxN4xr3vDLF5qLiGNOhNnu0ez1NzzMtIX5Stv2CecRTaUR6IvcTOzKxQZkW5bc
GYXJR6iwALLEDzH/67dEyq/ZjHjlIyVrgMjnPRGtMERnz6CRi/eOtPZDjYtdfEKhxMKeFwuiqmFc
vsehblyJoQweIe3fd0vr7Gb4lPY6D5PwEVlYegcnFV1YPjXEKsvCfChtBqDmnjJqCwZ6Ntl9uIOK
ym9aQpP/JRmDvy3Wg6gTAKHjc3PY6wZGA8QvvtnA6uiEnzvCXK04ntAw0AXlqGXwGYAKNiFJrNo5
TQIP1WgOVDDC6D/Byhw3XjCdzyg+Jyo/oCuxytIaJlOZAqJaZwHanu3AEHVRcJH5V9UBEq6zCd5I
B85yMwejaZcsPafaIgunewutEK2YsWDEhBKe+DTZPLKEi0c5TI+TmfPf515/Rb7VWcfCoRvpy5Zf
1jUi2VPMprFFKvt+HoZgW9uy/qxggz2eh3Bi0AydMyzalZ7sqR6koW7mj1bPKznftM531QIbMHkZ
7NnYz+wAKGjAi9R7oLWuc58B04MSu8hLV48APSWQ2iV7N5l5eTMuToo9LBxIrpuXu13j1GyTbo8x
2h6rENoDSIFV3WKJRDkAbiJHMwBIsOLmtZh+ss9jZxxWNGj5OIIT2UtfvRFaaEEQCQOMMHdj3WYD
7ydUiBgGk2yJmfOoueLeb9F7waRBfEdwuTQakN+dC81VLemK5nAX/XXvtbF1m57P/IZqZ9ZTOuEb
wXX1wDlIcA1F4eGgWtlYELLVCvczn9eaVDTuFugC8Zagb2YYEjDdDbVYsQoT1vz93E71VZRS3ktm
XPrWzFw+my79MqMdS5YAvwcvnX3MMip/KWD9ByEI7eswavMGC1ufv+nvrcw4az5nRI0Rid1G+7CL
6dHrDijuLDq1fgwQ4EPLBdc+TBgBj9bCB54y7Vk3ApMvCqS6fAjFstSnqPLoiFtlQbO/CMF7p8RT
7nvb5Hg2jNzA80QXRRJKsFtJzczSQZsMcK5tfK2qRaYhaBXQ6y2lfKDXROOb4HfohaqwiAAAPArw
ru3oYOhGyYhy2V0VbiOvE90OLwrJ35MWmGq3Q6BHjicJKT3ZqeLXm1HYfo0yDFZJ7DC6z/x0PfYU
uLb0wq57dehhfDS785i3TZsfEh2feW1Sq7L4Nl3gr8nAFZf2K59T6G1kGGXT3YGk4AIhsFRDxW07
f4OuU4/HYObsWjc+EgFLF3pfljQ0MEmxocLBUHJCX/XH1G8bbHBY8dW2RvN8a7vMLpK/ghQNJa/X
otV9nnHF4NuPY8ldYD01jop355WVjg7XlZHQw0eZWGX5OEY0Sz85Z5FHbutVSg7U2Oy4c54D3QMi
AqC4k3Fv0vUuv5bxFBxVXevNoMGFtZrBOtNtBz93PS4OC1nO+aFf+0iFsXbGkIjjG3OO5wPLj0XQ
CcwGjhCrqCJbATHMElwUZdvhmPSIGuWVJEF+t6T5t1SQGeSvkXtEj2yl3Mo7NKUnuxTMmqyfWGuZ
k2oTs8TAKxhNJ11bjXK/VmXxWEVSnYJw6sW4mn16zGvXUg+m7YP31RtR65b5A4Ke+oI9xr+VpSdC
5u5g7bh6osKROPXQotGG6vNoPRB98DHxGgeAZxl+aYiSMsyquWyxia4VSSnCgw0MMqCQhTEeum6m
Z9bXF14aqCLUSqFqHQTdp7Lpd3XdNjsDkfkturNVWnj3oWk74tPs5rWhBRPQqI9SVgWrqjbwA67B
vyt6E/RJzZXXNZdy7bWoYmEm2em6rsziIGVDVkRi1/7asDNrl5XmEKyoVuxEP40nJ42zbG14I7l6
qNXjeTe7c+4dAoalWkdt7+BI9uIAm6q93PhT551IlmGbw5l+SCajRoA6yo+2HEB9QvS7SZbMP3lm
yOiViGbc2K+2ERlKSE7rifpx5vUXahrElYdGDUej4UzPONXSj7NXfOTG1eSXOc30uyYDg2J0QD7I
rFDBzh+sAfOzCv6MffS+7QhEcmGQbRvHSzY+gt7dDCTzIIZm2MxTV2wLHxgDSSepZjW06ZWv4nS+
4n25X7n7lbsFTyL7eCIQko0fA2K/dlniqb0Xjl+GcEKNlHp/Qmmc72NnLjcyb8ydlXnIgzpH3bXQ
2zj+lO7WmYrpr7RHZ5V6WF7Htr3yk3i5AxhOpovXFzuUE/Y+JCf4Ek25vY2a9qEJeu5oyuVktG2L
prrixswSRRkKxR55MxHnhlNfELFptso4OEHVHrOgty8rC2wqL61Ett0goHVRzU9N42+NADFHyoq1
YoRkt2RCI9QgenPJ5A2bwMyRbyjJtzDcY66s+S6qrLVVWuXBxGi09/UOYc31AOoy6A8g6yFG0gn4
3IaAw9NaBVdL6tz1SWFuEDOIe6gZ/mU1591HkySGy7moc4AG+NBhdXJ2/bMbiMjehKa5nLqpbCA4
dtUTMZHcU4seRgzj28weTBX6B2+0jGvhNiRGYZeBMmtD3nHmHdqhAs+85z0bWfE0GVpKLj1iJAel
2p3hMWxWVENIq1y6fi/IV1o74ELWLP7RZoEtug+juDsOpfO15uq/NTuJlqUWOtCmlMc5VdZziDKx
2ZCkMj0h6qGpbShOgokoNzN2+G3XwOTExC+vWflVsU0qifI7Mb2DaCdrX8RAMlpznvnScjlexr3h
kYJtgdLoWUh8xbvrHHGPui+XQEZzNXMWb5B03yehnPqVTAs7P3hLO0RfWfyjXZyazYY2Q70JofuS
GEMGpYL/b4V7eGIGC5NK3IOPjf3RIF6RSDWX1gnyfBlvVN1xA4mbLV646ippmReJ1Y2PtevnxwXK
PXm5pDguS7egYRf839RL/h9759Edt5Vu0V8ELYSLNAVQkcVMiaQmWBQlIacLXKRf/zbk0Jb7tbs9
98TykkSxiCpcfOGcffYEc+ofp2T2+IgzRxPaObO3wo+DFMXJO6KK5JJ01Q0y+/5ZS311VUnv2ilq
NEBUA4+VMvFgTL0jAzaF8XAuum7JnnunVfqpKvBGnLXOWE115NTy95ZvqW7a5Uhnie2icYtvY3hi
VLNjQxtiZ433GpNOhjQrz6d24fheAIwjVpKrdXBzUhTs0CyFpoML0fQJA5KtK+vVSyueumidwG57
P8Lb8BLY1VWnS36/gNkPcNGuGPoQ3IZszVbUoOmPDW499RQiDkMcFWYdEXFn3VjnhwWb+BO1KHK7
bqIs9zXqsz90/Hf/rtf98/ib1hkAAeZ8tm0ubfT2538Yf6s0LrN2yPJj3KBBIW8ST9LzumX0vIhl
ZaclKp9qpKlt1vTBtIUU/fUL+DdqAa8AubPgF9AYvIo/DeAJwTKa1RySoz2ToRvENblFkfKN2Lwx
sE8mFJtxe8isLE2uhjZea0ySfXyT1IPx5OnKuBFNQVX516/q/7ksGObYtVG2s41wzZ8vS01QO3YM
kRxrbaOhEM6c7DYzvU9Fhn4HTxGVj6qY/EbamLSvf/3d/7yt3S4G3x6ZOZNNHHt/dqvW5HiBuyY3
2V5YvB9zo1uAq/edV+W8IeliE6hkTZ71VLixdjK28vsXefcouta8Fc6CKSEAppGkx2HroNsO7+v3
H5rJqd7Ujf/lBW/X449bFN+wsZrbLot6XYeu/KfrNfpJplmaVx5rmFUAhpZZ9eQqFS1FE2Z8huxt
Ba5r7ru3iry/h25gVvFDnpw1s3yo6u6/rPmMbebz8ytik4iGfiOyWgaP4Z/fQc3utFVRN+BSY1Qd
OBpT94GR1KeeEU+PQ2drfyeThTaKfuvUbuhAsr2ZOhtQjrOw79utB+PK/vWlsv6/F4bAB72Bh9Xo
h4ngj3ecO+otUJcuPbZOQoWaYFrZ6Oik+7ozVZHV149tWnritDSUrdGMUqw4E941PigxEpJCzhEU
Gn2hW/5F/GwMtLE/FFCJWCnfswQaQxmjBA7Y+RNw7gN9ibQqZlpSuJLBL/Etw9dfmtKsQpur1m0K
UC8tK8c4Y9WLU3C+2+q4t2zbxtZrj8cGuUBLB/TXl8N0//19IphVOMzAGSH+m6SLgNkuwxygHayU
pKTAbFbm+Z7aWp165tVz8OMeML1Re6zNleHJXKW8rIWYmcfZd7haibWt6O31B+JP8L9cLP47uyVy
7x/jIctstzdb5kxp1AQ57dgkTMDCzG1R4Scj8otfJLqsGxjeOMUy8gmhIfj644f9ZxL93ybRpKZw
//3nSTSlAKNhmf00g/7li35z7MAQ8FE+oTRkyouC4De7jv3BdZEJ/bDc/DZ6FvoH5tfcXeb2SNks
z/8aPTsbpsCEJGsYuN9R+P0dow4Ym58/vqyNobkj4GHUzdwZwM/Px4w0nLxT9Dfn1dbnLoDo5IxD
IBCcL0HriPFVTyoXEb/dPGTtUt+sEyEcnOM6+We+yncGld5jPhTrspPmXNzSWtAtOBoqZZ9OYPYz
6wyfzAgoWCkTbQ9tCqRoX5CLifkC+qOdXo3l1Fz0xDfcoDHLC5Sh4s5tLO9Q6X56iN3YPYiCXIcw
qTSycoF7H9YslaeC4/Na9QRXrHBiNRTV7H7ppog6hU3oPGfKbFTowqbiboKhZaUKOpdmDkdyveOH
phOgjTJtmk9K/1IUa/PmFqV3vRZWjHtu9oYdfwFfyugwdYxn53aKZ4+lrOOXergFxZ42ttOxkKb2
ztHbfXfbDAJcXtMJx5X8lsxm3BEv2hp3WdqqLQZPPoheTGeaOFq3BVh6FVq5ST/eYOqzab4JorNo
A/BH3CR6nVz17aq9EzwDVARmF3vEtatPS9a9jP7ckQS8eQZSb/yYtsPwSB9MuGSprfLLZsZ4kRrM
7lDZYgmI+clVsNY+OiCvRqnFvj0w9YwADdsv3JDlv3zrWDQzMhXTs0MvzJWuyy9lNgxHf82GvYGz
9n3VVXnJdHmrrYl9LuTQnmW8rldtXI5hbbv93p09jNuSISEd66JMim8zKV78zCfOmKuk+Ncqrd+b
vVVeLYYbQw6tHH7Q2cf1bcTqYlA/E4uupwcAV+UTMsv0uRgykPVT3VpMReam2VVkrhgRQisd46Jp
Fajv+QCeOinUtRLM6YnW1C1wpgY2qRQDK7mhi96HU1+n8PwtCIpYU6bvWW4qKPzzpkSqS7a5bZ7W
dxmmkkB0i3tJZLNG9rrAVJNedd2CE72YmoULv6gmkiEbQTxhQDBE8gk6KZ2ET3zMl26eBNF26PUP
bin5W3gljmu7svgdXZFE5LAaN0jq/fskXtJw8rRdm1ZkOS5j5Ej7Jiv98Z3w2eKkS7a2zNq1NBp7
tRwEQ6IrOhCnZ2E61B/9Jo9ftMpJtHPcmV2+82vX+NpNeo/lXZ/Uw0goIpO4pTBeBxLM6jBhVHJv
qLr7LNEIhH47GW+FtIgoHpdheeiR6HtHYown+AEeIQ2ZSc/lVxbxPMwlYdyo2LA+WaOe0huk4gvJ
8ToZ2uxTk9CVJDC1Se19zl3dvS7sedEJuyr8p3UsGi1c6PC3+NNyLCOm7w2Tzbp6YyPuf5QZ7Dp9
aiOnlRaYTmf5ZmM6B/nMxKbexV5cv+SJ6g2GyPng8mbV8nVwhYRE5+btyYubIaq0kQiKAZ7EJTXn
IWoHec/jlYVCl3E/S51abvGk2HnINaDWEU2Gzb6PZtFmkaA3A10wkADeGO7Z1nvMUFaae1wH8owa
pTjW6PzdUPNb/TASEftgjpp9aDK9mCPNH2KBb17qr2aRMuAWnKijqbdL6NdVlhP50panZLG6m0LE
yEL8xqLf9DLBhXWr/BmqZLcwHxusiRMtVqc4mWuPWM2p/Ty6C+p7gf7qCF4voZ3Tl/5WMNp4b2yX
mrU38pFImIWPQeInfpAzzKeSFWLca17afXamZfrWlen0uojauLbINKl2MBO8JbDsRcahH1sdERN+
XESeyTSM7mU8K3fw9dDQ28ek6NuIdIPpSjoyw3xVdJFTu2fRLgNIypoQtrQvASVk8SkvODYbQ3SH
Wa+eyK9Rh14ShrGlqo4B0cnSxc6z1KE/jM4ODfX6dcVqwxbFcLoIWANE4Calg0ZQil1dB9CprkTZ
OfUQCjm12fOqUQEdF1Yghf7iLQXhNUEqLWMYiJRf+vw2nkntMv3cuTVyBui4pOWDU5X6AwOS5I5j
cUZEXawnIACfbFHXDx2yuwdl9LEZ6BmblAlR+YuFZEQFNZyGc4oU55MHQ5RDauK28iCJ3TEBrO4w
k5JXlFREmmaFQOVU9WEzruYut2XCsc0jj6pvyW5omNW+81wGS1ZfVTe5r/NynUJjml6mXBgETNzq
vikCQ/bOBSedc7sSKXtt23WMA2sd4kfhSecEAmF6Ao2FXCQd4/SbtWrLLahYVR0GrWvQKC3xjd+0
7ePKZ/yEq19/b7MOgOIi7QPmXLKX4279TF7NDAiSXuOYGCUDI7GYwWwMatcNscKsZHMeqcxYr8xh
dU9pRkRRNeV38K1wP3WmdRs3ZS84ZAviP9f41Di5eS3nJmkIDBYbRFI1dwkGt8N2PZ9kMxsXwmwJ
ixOae8g7qd2yGhmtnWlO9n3pr+nXeMAHyGAUIJ3sZjzBtj4s54WYsXsWHdPBX3z/NLI1+yRjJrkj
jvYj95PDfE41krWx61e8RYS5IqVZ9GjIiall2+p395OlV+QO5pYfYr0zdpTsJO52pbhVRRVfryz6
Tj0PRpZd5nTDhv1db5jgGL1lNoHd291Lpsr0sw5j4dQ3WntAeKkR6Dpy1PDxS3lIgxywt7GOu8/G
vLiL/Wb63LruFBWD4byaTeYxsK+589Lt0GTNYmaHdZog9Uppms1jvfgv2B+33UmKGACrUaeMUK89
Mw3xUvmvmRYXj6gQ++7OYaDfHy0X82awOk5h47M0Ov1iOuTQsqs2ar3Do0rsb8iDnyvfmOvyKLsk
mmndl72VOu6eZaUbpvjl4jBPpnv2ak1+NSBHqICDaOmL3Vp29mZCZiK81yx0eycnclzZgTpztzrX
hjHP43BoEsjM6sxH1pTgDEZWhv1bF6+v1L7zc1Fo9Xs+zuYnf1DuExP19sxe/amr3WVXWV11cru+
DV0FSdNt5genhAQSq+8iS9/ywXl1aXu+0ElSQQjJdL631avra/nRcb3yrjPK3SQq7cKbw4aWBARi
8obuu7XaIxlGbUfzB2PUwyKmMnCOROTcW/YEyUEpkXZBK/0kefIcJXdsRNf7lFypbQ062ZUW/NNC
1UM2LP+thcIEQdfzn1uom2/j29c/iXh+fMmvDZRhiA/MQ4SFkvzX8I/feijSan5X7RAfwr1l4fZg
sYME1wB/8Jtqx+aPbIetMbgVgkeYWv0dxoH5p0GIzoNi+zZYPNCa4wXfjAB/GD2mg5jHWrbWtRv3
7qcFyNJpsQzWx/Za6tGSVl0XzW1zJnWiM4LG6Madvib9DpVpeVBm313smNXTC9b04qahSqScmkdL
hGbbzXakpFgossT4MhRs4oZkIdm8Xcw59EdvxF0+5ENEjlMNHnxajAc2NOh0xni8ZdnD8gWAOWSY
YpUuslry1/YZk6ujK8mvxl4OYNzlwX1gvtA2QZvmcwGHCsEe0G4UFGJZXGefzmTEHn1hrApdSA4b
X5HKFpRLUXztkKPeZok9VsGEcfo2ZgOQBFhn+dmrtiJJFdt44Z6aRYqVx6+a20MP0Ffn0We35hkb
zkIgq90tJwzZdh5V1TITcMsLRJIAxAidbFdV1j1ioubeF3nysObFeNuxCmxztxwiJOdeEsZ9Q0/H
8OlY+SVjuFw0zB2R4xHu66mijjQhMS5eW4X5ERzj4K4tqbF6M3TH2LAzdahiM7HcA7FRRbJ3JZ4d
PcJGLWs9LCD93Fg4X2sjhPGonURvNNDv26RLiaZEUFbXxS7zkNPMz31bCnyzIznv1IgOpBrPzuJx
vinYJ/s4istM+jCzElntW69lVKy28V8SAv/NGeEbi7Yf48aAT233mLG4mAosO3tQbYR6hNDCbdiZ
TEZ8Zcq0jKNO9OP2wSH3nHWITXzpnENVLyqHYPXzMCjV6jcG8d+DJVn99uhvSEmYzKk3XhISm8z1
dc7KpZZfhwnNThXY+MTL+P6fA+9/OvDYSHAs/ecD75bww5/mRb98wW/zIv3DZlrYvDIuD3PbQgn5
L80i0UUG02pQh0zaN1Tlr5pFeHioCE0G7wYnE0QXzqzfTj/vAwpD3BwCWxJfjo3375x+f/K84MLC
KgghxUUgicfpzyE28UQsQVrb9mmc9TaOzHwtCDzGJIyFawytxQa/BHtu36Lk3xs4AbC8Du0rmPj5
o10jJhRO3j/rVt0/JzOcpz9cyf9hK8SrM3V+/F8QLs42P/vj0eyD2kKv7YtTPormzU7FfEenWl9q
e2YO0PGpP9DAjWHfNvDy/vp7s/P5eabGOsgCFAhL1CGpyvmhKf3jd+fWQk6pso72LX6puhjNyqQy
/3ojVjt0t7Z7MXU6CS6T417Nws8+GmgKP89rvX51Vc/6vV0X65yUPC0K2B8HWAWq2Mmuce7d1KOf
JEHYPsVTNVyM1oIxq7ciWCW86JzYic120Fe3qbkAVHeNkfLR62gsJx5okVJrtQSeSrUusECtMCt3
zNcEwRIJpnkaMCpvrtxeUI8y13/AZF6zfRc1QqzB8kDDdL6f0isSwGHBjHjWpNR2XuE+qXmVJUqD
bhPkOW19IwVLJy3dtpSyscbjwgg/LLTVCnK2zRBB3WkEpx87adimhG5X5ry81IS22oHW+8YF7k7M
LGQZnr0Jf36Q6TC+Ah2eC6HLtscO1yqW/ZSWDmNGsHVg0plYwNfuHjZpwL3eZ5kR5Zycr2WjO+wA
XV1GHhKb3aQsme1Ha6b5zbiVHnCqJADVus4pIZWmw5OhmpS8D3dSpy1bPAGWVQ8PxE55aWhYEzk2
mWPoe6ROsRfU8YB0M7AdNEP4oVbrqp4l4pgkyUxg+kwVAuRbgrc118TRhiwBd12w7p1s+8XNF49G
xKnvilrO9JEdEzNFUUClS+tCnCbxMHBj5F4OENsYbGoHpHPJ1y41xz26+j1N9Bhxp/onypTqYTWX
Echjo/Iz4R955NmD+5Yyeziulb7u/LIdMBEz1doPrC1X2CQmG18eUjMBNLhEDoxwjatY88ho9Yz4
E/NJNs9TOpEZ6trpNzHp463RGLMdZLVbfWM7UjSgILCVdHZWV6QRI30NwMva8Jtd6eQR995jmmi5
daOKTNktlEKeUo/wbbK5DTqXDJUwRkabhPkc1wa2iqH4WucsczywIfnB1JvpK31iZQRjwZgsDTBr
oIDpO19mb2NWEpbk1+xNbvueHMBVrZsX1crHF2cmZ/Sy2GbztmoW6bixr2bJXUFgyDuE9byMJMyR
NHRA/GW7Qcla2zWxt1yPi1EvMGXdwdipkTXq42IRkHiE+7f54OJ605HVskrwxaRJ+xnRKGxc+pwt
JXixa7Q/U6EfQVamPAqG+iJTyClRh/DprW9Y2W17Oj7qs96c0GoWDwTibYchmi6qtqy+zVdF+rPC
PbYlEfHd5PazEZdkPzJxNSZ0O3287dNE/zxkTi4CCTeLdPGEiqBrIGLi42iRn9jN6zSarN58e0Se
kk7cyDtgf7MWYFZRX/RcKv0aC4et3/gxGtGwNdvmDSGgD/NfK2HWbUe5z0+OGihX5m7INwhUoQ3j
zZyZ66eyBzvUhMVkrdi/5hgrCjNTMPfLm60UApGzN2Y6vxQJJm0+R4uRCDgmxjqNL3Uyl1kPitSu
3xjg06AvEnch8XLOTdcbvGJ0DY22nxR7/gDoRItxxSxv0Q1DB3OazOy34deMtCZhdwyfRZIp4pW3
0i67KqwTp7EJ2hhHTInuwHRnHNLqAuMGIdLEK+CzW7Uo6g3DG29EJ+ec5bQdqwi8mPsZDckEujOT
DNLLZK0NRrfOogfogTwZpJ07vTaG1kCqWXwS0J28CWJPFyTrEpzJCLX50hvDR0CpzmlEIWVvwMnp
XgGqLyONsQU0eeSCDHy8rEJA1viQI+083hugI69Ta4y3kJOlvqR4vJ9MpHnAhFJlv9PZklA/Wka6
b6aCwLNGg0Fk2PNFlFTQcTqmF4A/sg+GDvHK3HmtTU6XNK5IVBlOPuWfy0gjhk3Icwa3neWT+OBD
2wiMrnLN0LH73tvE/Ay8lsGtl0M9WYyqjdHJZcQ5TuWa2II5Egd+X1n98z+F4/9YOPpUFH9ROBbl
G/6An3tlQRv6Ox7QFx+wp3BekKJBd8ra8ffiEXkoXTCsAJwwP6jk/NFvhpcNZr7JDX7dUP5WOFos
IzcSCx01Jhqqzr9TOKLB/bk6gqbOQAorLvWrifHizzgZORZePTtGdxaDNkeWKMk+G4e9hbDo3qYO
IPON6BzGNnjGgYxLrGQfkcvmwMcdE+XDzAGASrOq/Cw+aERUySe1dOWVl/hZfjcQifx5BAb1aq/k
vKVGUl4NU25GZA8ClCOpoYIYBiLVIT4gGsa8vuRtp9E5p23Dma9anGmLcYB+NpL4lJrtvkIz7b+O
2WJ5R3hoKEKGbnFexmlG3LqYtotKMEsv3IHA2K0fczKS4jyeS9v4TP2YpDWyobtst9XlBTlbOiR7
rax0jGsQUkCsVROCq+mmTAWL4r3XlWt707Bz5nifOYXAhRJWFx9JZ7bkvKuaTtcqmLtwWPAXmzH4
iahQaG9vPJOx2RTEJdeTpO2lUgjDYtvXycQe4a2FBvZJ/X2ayp7g7CKFVgBhsO5tNHJ13sQFZDTJ
MDlwFMrGgLGjBryOyHn0+Km3dsKIiH8Xa1g4Y4K6DjKrmboFdGnVrPlXJJhLbxfhQEC9zS6gyURA
euiYHMxijuUN3GbtpE+1vMMqHJPHo1kBeejA3fu0PqWaNh4SpgOPhUYBHVi9DsLNqKd7g5SyveO3
y5vb5sVuwoASLsWSAixG8Tt6VXGRYLkPTS+qE6YHdSjqsSOHoW6cgF2TOnnjzHgxLfZVVTcR1pvk
1jZ9Ao7Sco4ckRSRGKhXSKNrjv3qx/eymqrnuNYG1ngwzoJVG9vbMnc+Fk2V3FtIUO+mdHTvy7YY
XxlFzBELbAKo23S+5/PQoBNvMp6MM2FOZrM8k0qi4YlWilIHdW80GZl74/tF/Cll+XicU0e71RBq
DexHNH8/utK6xE5cHkBDZWtkuLIgIbTzSHePS+dj5xj1I16GgtV6nCaIbfPOmkNE2+4cNkjfTrXE
0xb4Q1/tWFwNp4kC/TCVRfLJgtx95a8uajyjtacn9FyMdbxWxnmkCll+NyZBIczkgyUoWnJS99C1
MOQ37Tv6OfckJ/sp79yoz5WwAmHN7sXAkJPwnFxJA4ulGm9xPplXzIaboxAUwEO+8F4zP5L3VOz1
J9nP9WGM3fbLZKbPRsf2cSg978w7Xe1ASItw6Vt28Xi67mOnT8+1wFebwIB+UWj4q42ja77njdSv
tLXmUd51lnueytnfi7z9NvpdfMS23u3SGSlZEbv5o1946kV38vJ5ocB6tqYhs0O784rnjgCFaOJp
fHS0QR5QiJk7352GfUZa3NTkTggYvSSU0WLL4tf2eZp7H8I4C3y4dLWvsWSC4LbaJCLQBujZXY0H
+4y4m1qTyTg5ZgaypBT5Qxlkg9ZHQgO+1kyKfU8MRprrMgSuW6Zhoulha/cTGHm/jmikzU8CU+/t
oMmP2Sof81Zzv852w75L90cdVdMEN4WZ4Zo/MTsTVxWrn4s+UGXRYceRmyUnX/Tu9TLJjltD9Y8r
xL7Ilnrz7ijdC9ppbe6s2F+/EJtIwJHBNIt179ReJXkiPkKes0OnAyAcTFW3sJj0k2vwB+p1sLWo
bpDw49fTQ1TSBvbfWZ4VRLi3HnzEt3KiVO7H7mKqeNrZzjRH6aisF5PK/mhpLurbeZqWyw/QkCgc
+rdhMDXuOJEyu8KRs5dUV+hsda+5L/KeVXg7GMjDNovC2Ge4qDCO6djQ2ErNRzMd5odm2kRURTJZ
j+MAgaCYKqRk5MpgHvnB3YrjdHkg/BD1NcrmN7WBEn3COx3qnM0BqTYPWWLUMfY9LwUiMAnE9ptR
BSBAf+Mi716CRLGkNSwEyai80xPkfPZN7YIrEk5Gc8NiBkj5ZDfhoM/vHc+8B2Nytlln3If8o4hu
87iHf9/6ByTS80UbNvI6c8F30Uj7e6OJrwhmzIvhjv0QLh1Ne+nnuw45IDe5VlxPc+pd+1ZRXFKd
rRtN9XuqY37vdEo4Mc8fG10+sqHRISzKNKxjOogM9/w+Y7R00LPVv+8M2ew0x0ytUPRTf0y09KYs
xmQvVBZHsOQMEjZscSBgT99zv7/na+09dCYjypRC8SlxmXIaqWxJXisqFlixXV7bZFMywazH6wZw
4BF1zYJ8sXKGg2CPf88nt4pq3Z/uMmR8X7sZCXJggj+4ReHjfUqcWJx5hUtkTi2OUrulWywLu7qr
Ys3elyYhWEY9mKHOJClaej27aDJxA8L7msOgZhUJNQ+vppSIPDwC4GDifh5640vetQW8bXO9jFOV
kIXZT+md8Iihq/umiFDlmSGT7/67YY3FThmLesx1x9798AI1CZMPgesmsqQWP2YjMAuGP8Nh8q2O
V5HJ2zHJLWOXr+RP4kur8IrIVDtNWDUygaq+nr5IXZSf0YUo8Lpe8bXyWEAuq8776nmfU6/8Jous
P7Fx3iwvRRFhK3J5dLt+sMDsOo7ZoJ/0vASmkRnmHheccVmxqb/7ucfmuSQFj2QBDRZ8XN7nQ2nh
e8izPWuC7qQoSHaqK/2jBT0WhQ6VlwYR6VCY6XiVwX7gPprRZw2GpkU6boCQtcC4s9y+fh8AGoW8
dnidiRGqJXWO02h1YWZfrwL8QC2qItBb39w3hv3e6e29QmEUkBaW0y0C0JC6FkAafTEydEgpKa6A
HlYqjFJ3doXe3LitvHdBALHSZBVaqQASKcF+af1AUDbBBAz09yxavACCPKiurMb5l6bnfi2TfSzK
a6vStAef+LFD6Sj/KIiHwtVDqG1R3yH2T/dkHLALbnAoO+VC0IYyoiIrCE8dWsJ817Ym6q7xAjtV
xqEerZVD2LVu4ViaAWe7+zQIMzuusB3J0zG+dTB+dzaMiiDDhwH2obV5kBUpzwNL3U+m4b9n1YKH
QOPj1/Ta0WFPdO9oo8fDeE2D0d4Wun6rTnMl/WNeJxoYn9U7V8NyX2b2Z6RbH//ppf63Xsp26D/+
opdChNf8DFonupkv+X3r6HxA1YvyECQ4WuzNX/DrGJ6p9wfbsWAx2QIAIH/r905KOB+Qx4FZZ+Du
6r8k1vzaTW0TekYcLmygjRLk6P7f6aYY3f/cTem2gLtDo4fSn5kn24KfJ91Fr2BYKz+7ywuGNH6I
lBzRkUwK59aPWyHuBXC2/tCUBBvvSTJj1UDBnTlhEUPSmW+6H5sqt+iKoEe9MlgPnETbOstGsVzo
oYPnE+93XRyZfejT3VB2+tdKbwkMCDgcMi+URupxgiujwc7VpGbhjYfGFwRZpF1+rvLa+G4ltHUB
t7f3RTM3hrADg88tRAdMN0ERPbjlAwmD8SFZ0dpZqCsRhWTMBGvLUYoGR3LCrGVLfMtqCe2jq2tf
PFafUYXPhrvOd2+cdMxOGYlUmGJFdnK5yT5P26iK0bjvBLJ20geJ4CeN+mZe7ka1xn6EyKOSO6vl
J2Yivg5MxbqyhSKTsoqlR0RCQqxbMjlfsmkcPvajk+Y3tolPGASCe5txouOAzOY0C0sHqxoRlaRT
xv7so+XRMSI/uvYw1BHvxPISLxwHGjWbQr8YJ4/w3GI/6BsgJCEpx+Mpc+L0ap1mfFQMru2DI2b9
lNTWuPOBKpGqgdWJfFZMTAzYM6t9BuLDkDHpcioKd6zOWl9DidBsoDRhFa+kCqOwVYFVbjq0fM0Y
5Lhz2q9RzmgHKnPpLq8M4jvnjp/E1EOTAescwUaZI6QcFiNCSqJKy9PvriwFebNZcewzofZTYgHY
3tJBmJK79x1CN+T3oBwjEyL6feFU8rw0AuZm1Rn3EMCnXT1WzjkW7oKoR9rO1wl1SjRz09wwJVhR
cC5NlRIDRv41afO11l5EomM21GsCQNuzWYjJazl+AVF4u83z1YaMgev2ThQdI4O1zgwR6Bau05o+
NdusVFUvLgh1avxmzFQ9j72tISwREeacWfeqT3ivVmN0H6u2JkjW1Wa//VTK0e1Qc/bbBp+iMJA6
s5jQmuctPsREscjzKJb+xWmT9GvVocoDAewWLk/xBQXKaGNfwE89UwJqXnYZ6yG9cuJ6ejOr1KGw
7SdFe1NXy2lOED+HfWPWMtBKR0+PS06niHFUlEYwGBSjJEkm2nDUZeXu6yTL4PEsFNlpN5K10si4
4s6OPTyTVrtkQ8TqXE1hG2MGuaxrpjpy1IUVNinvZtSO1bYJqjW5Bjk9S3IHNDUjvISHmHs9rxXj
h97WDxJ/aZQmVrLwiRMaiT0uFNBSc7MbrWnKkSV1XNLlGLqD36r0phcz66m9kCMnZ6H3DwjW8vWe
Fcy7tvo195TmEMbs2fli3wyN1bN36NJq2CdqaV5mVNQi8LBXPq1UZw3pBK2sD/wmJARy7dAecxIt
j6LzIe2btoOvgnE/qudST83p9IOyYDWt/D5p4qOtHO9iZWRjP46FCRt/KrZ4BElKZ+S1GrPPvtev
1zg37wVmGTpV4efVLk84zWyFHqtYuvywzpZ3zjVUhZE3afN8mTemq4uzBbRXK4uD58X9rjSSmFKc
96rZJ3RfkbkK615rF33cWyotI8fPzSsiWPwd/GScV1q2sRFECsKpXUUWYSY3eZ8LkeRfZOfmb7k+
aB8tWY6v1LajZAEnBPcaMhNidFYLnADd6UkmCbQMDJL9zqGPkFf8BYEPUttc4+yG2wXzsoez6yyw
BhOLt5Dk1OpBvpRsoGY6gNAkphr1syMTKyBBYDxqnbSaXTxUE3rFxibtkuK9VaQkQ3t+AkJmfUI9
8Ix1ywEr/iP6wK918+h4k3vv2KzZkgHz7WCm3clFf6yDssDHXWo2qvtmw+fXcS9uSoLEx4AJRWVc
T0SJX+OjdPKD1zXWSzfMLwlKMj8YnAzfkJExdAnHUR/6AKgSrh9UJUimF6N/qPImp6/m+ZXcGzMQ
QlzRolzW5VhZ7uDiVae7A+mMC3ryboRX/BrU+48R5r+ouCy8fH+p4nr6Nr/1f1Q1/PoVv5ZTvvXB
1jdqEmE2iKeQc/2rnNKdD9RXG94YUCMhe1Ravw2mqcFQWJl4Z4TA/OLjwfq1nDLtD7gcYfpCcPJc
wm3+nqYLLcTP9dT/sXdmS5Ya25b9lfoBjjk91ONm99E3GZGRL1hkRgY9OOCAw9ffwU5VXSnvKanu
+7VjJpNJJ7U7x335WnOOCXfIxUQa0pNk/4IqTVH359k9T6Axtg3Ojomq43U0HB9V7vwj0FZ5u+D1
2qWGSQ+6agDfTcENLjtmjGPePsnGeMIp259J8EhxyPjLjdMMxmmObS8+jA34ORT3xvvg+5RCXiPa
oxPEPhupy6lyX2PXth8cJyusio5SafqnxewC65YMMNF86bHOD6SF41GxD7JAyHRDuw4yQgRLcNF6
QzdbVcjIYwL08Ccnwh9p7HRd+6UMYDvgzAMHYp7TUHtQAekYq52fCqffp6VjybNykqzkKaoL5HMb
jR8bpEmVL+bZb2Y6UHPSUyEujdlQ5RC6TGafRYTIaQDlLGK2zczPn+PZMHi+Tb8Y222KTfE9r+Pg
IyGvGJyV1eOe3K0BoCP+YqzVguyqLpdbxVvoD4VurCtIXAu+DS9Mr+LcpAM/8TT3exiB+bhbGibl
WzjjxyoBCa/rDJZiWdvqmBs62E0QaN8I4uU0sbGNZj35AcyF+bGG/Ka16uaYW9NL3tAlzpkIbEww
dEd06gza2ypJXzOdIVqfKSP9QN80TkfgyDC8ouuuI9pz93alKbzqMSSCLPF+KB1Pm26Y3jD196BJ
wqjQ9inRxQtqWBwJoZmfg8D5nmQNJWZcDE9LMEBqRdh2GPhKwdogKfbldOj9lJa/VR8YmmDWyF68
0voEeaauFhKHN6Qe3y7MGWnMq7em6s/V2NRH7DCS3p695eC2Nv1Mn1JKQZJdu9ynCWF5hVW8SBAU
6AiNZldU408uzh7Jd3AFp5CuOGeMgVcFzUhvx9tiHoqDMzpQRZbxzsop8MaRlnlCQyxyJoaJGBa6
m0BN1s53HXFi5pHta724m8FI0mhZi3tabOOhogT6juGA9mc3zzsJVPwxkbPDeCH5yZC/uXMN9eSq
TD9RBZUHIZn41pnMjnWx0sMyAeewWS3C2Ab2itvXiX0h3SOPDveI7J3ITY3wMHrTz8YFb6BS1Wzp
qCNIToasjmKdfW9oc0Sji8wa8zB1hKh6ssxsZOG1gjRAPgyi8rHc0c6DaWXpZ9OtxaYrixcAj6eF
DMJN1UvqQGW8unMsNnah83PauozipZN92vQMvw2LHxE6DpBjcrg9ja3nbIZZFNfVWAyEOSme+KEL
WmZci/HZMJmiDQxxzt00cNGRDeTjMsMA0sYRWfXwiFFp8p9Kp5D3OAOrelVtZrcSBOveRja+W31w
fWSWQ/7ce5WisWguySHLG+tcD6gKaV8pXo2FRcM7ntQPSM92JOJxvEcXaHKWsiyScKS4DLSeP1rJ
prpLfGc+M1mvj5bCIUI3kqWl13w8oaOWd7vqgib1aQLCyjYJ6Xp7Tw9DSkJOj6smmMIWpYpo5XSL
5rZ/611WC14Mh6g7c6zEVVqH1YHxlqRsNayDsCi72oLKbc7xRqUNu4QmuLERCV0Vm9uRjUuKflJr
7+hJr2jqGKNasHzV6OVe/Ezq2zI33nmkXq0lE9iACsxgrTpjfHBgS1vFlui+nHzD7CPug25LsE72
UnU5bVG0V9mN1c0jQxM0ItvFrMz7toq/0N4uaM/A176WTtmczZCJpG+P1yPN7EfHDo2ngiY6Rbyb
bZMibKOlCrscvFvKY8wkwgLwXsMGgrp643HV26lY9VRFSlFVp82O/w46KkPMh259ale/AngTkDhx
C6vJwJeDT2y8ZwCYwZLqj5NJeYvdin5RGyxAKmKvfmD+/obHwT06YxX+6Kz+wdcOfae+QF5lBwqQ
29qVEmQlWvZ4ojQNGAsS1cZtQqrPmHpylxvKuJrRF+2DtQ9WiwV8WKMRXSTB2k4z2Q+C+TajRXm3
GGK8mTNsefU8EBFNqMJG9zmPlm8NO7piySENHRJbJiuIwjwfNtLsDrORdOzB6iYc2LUWe543zINZ
iVBMTpS77sabuMkn5vQ4wM7eFERX7Zq1ichnC4+t1gdjbuEgiZEIHVML5GRh9WNeG5ICDU80rE1K
2eM/yi+dS9K5+2eGv+EWgdqMLrYMt71qT6ERMqw15Kdu/S9V5je7JaT7KnoJvG4OSfhynGaX1jrd
D0Olz0bRfqxhiCXWFyZXJVKwCbtYafn1nUVlwpiCH7YWc76f1mbssrZljbVB20rkcxgkiDtNQKxw
dZg3Q5GXKEsK9rvW+7asjd56bfmmhfpmNUVx5coY2M1cl5vYRmIC9da8Zg30B+7YOAKL4hOVSLjX
cvmWyDUD9NJb5hYV3yATxqZE5i7fXph8x2A6RaJU3X1cWHGUru3pyQlGDneLMZBIkKi4nzJsfzoq
K/elS8Ewaue1QrkUVUXfvpQB/6mlc2BG0j7/7ICFRXmfMxRlE6XRQ68cZGT+EFqNPIlLF71QfA00
14cqFls204ZdOxtfA2z/kaPspywjCZTwI7RvOmBf97LyOxo6C50fPfzBqbx9jqktosNa7/ucgCDL
tKadmhcnGu35e5/GM+45z8ckw3uYoCztRNgGL72wlvsCtTtf6EII4ib1B030ZiF5+6Mq8jce+0Ld
qKkOnlvf5c/aAtvLEJ88qJaRUYYJ1/9yundVnL/5uffket4UMcm6dVAYHG206Ti20lzuEMjwRWN7
cr6EbkFmOZcmpkTBzlliz4ra3k/4pUfYaMs6ocm8EfVl0lgfbq1rdzvzO6/DjeZuNBfu8Yv2j752
g29T0Ys3xFc/chmru0XYRr4bx3Q85lLZd27ljTtzyXXNzirVSGcaCyHUKZpLrsuKENUjMDP3EbBL
LyJ2TYMSwyIFynX68rPv7MBZH9SE35Q4mpXx03kHKU2XR6ZG6XYkRGEZIiZi3pbL3ZPMZnzSSlwH
gci/9l4ovtdJey4n2DnbvEmTqE3sj9Lr3aea9LgfDDORBSz0RNf0q0Gf5GVymBVpjlPAnfUPsc4Y
5WXauM4dSX/zbyBIlgd4T/coM65itFh4YTkO9BHMds5y9kb/I078Kkqt3r8LlZu9YgB1sIJm7pZx
fLkj3k5GspELqr3Wr3aNspvHznbwI+L06m+BV0I/E3HDkFzJgTFAF6hqO+qeue06wYVclu/jdbKL
RNraSd7XQXWeccB7HVeH1i+zV3az4pUjbvhaTlo8FbmKjyL3s5NwJyreuPXObT3SeMwMmOKbGbn9
S2Jl+Xw1GjPqxwX8ewhTEtCwQJklsfKerXW+nZIvV2y0U2NxHRNSbwXDcEW75FUEy/Dhymk8Bn0T
XjV5ru6cJO2+NLbbFTx/DV4Pu/W2ReUytKe6Wl7CTlVNzvWhxwlossNG3JOGcLuE0gatUcp53GU5
zwPJUM4aELiqBqY4WLyvCXjDZTsGmpM1GJyQBxGPBLI7D8WuUzjerWcX6dvoT7Cw4G89lUs9m1sk
GsZNWevsLa7ceg94qlq7abo8oS8QW7SmSbBxQJkG6MEQTwg8mA8j/1cS5dheuyp8QrFcU4S1w/d6
lWEYqZ/vPbUkBFetQo2LZkMR1/NskiiwsYVvHaZV3JGvMo+5UukWvG0ZSWMpSTjvpLufVnlI6bhd
h0kba3E+ZgWMWpOo5nohGdnK6+Pg6+TeknY8PwZ+3jV3OgEWug1RnrdeQfPUsygWiAxbOYGbYbAs
2X9QbmbBkIAcaSfnCeoWTVi2sbnBotIf8zCtQtCqqFyvSu0YEZh6c4dsp+4wuKTso5pYPEonzz6q
1HNfgV1WwxZSO9DJruBZ/A4TIt6SShQn19k4Zjj1ZtHlO6S9K4Z8GGVUQJVj91Fdc42WSB4HZNGP
uoWJV6FfPSwuLfARKv65nTp56liToMzt7FrmpG3H1uB/VvSQfoiapG/EociJD7qSz30Rxtkbhiva
xKhWAad5xMP3y+JuPdqrP4ELJkdvoLm+MRVYhRa77suST2KXeezOuxA47L63+uVdUFhfTbN0NyX3
48bHFI3rdzgvVqsepMzk11Q71eM0meRCSfDzFo3brZuaqKXNtLJ3SYHuoRFI5EW7KkcLWpQdbcxb
x2lXBrzpfOmpIndKa/LkazPfJZx1FOeoJ7TVqd1Q+idD1uO24eL+qJIs3HeFsN5dmmJHwIbEKBZo
GsgQC2iaN+khS+xx2zXQkO0M0zwN2XT6XoYIj1A43Nk6DT8YldyNvBOEXtjjpWXNRxyGLaXUkFyT
fxboDfz6ace6abFPanfXztgIQC2VAh5Zlu6muIIZSvoOtxGj+NZT029WNuLRyGKbySsnST15Nf21
UvURsVUzk1LyMJrYYR4d+sadspf5UU7pcdBE7GlwSqgta4w8yWSUu3JO058SPscNyYEZG22bAMBC
e17gxdWDJJ28TMsIQT5T+UKNHDrT/JAqEd6OOkEtWoNAK7zM3WHIYsPsm+acCfM+CNCg9n2PJ3hY
NRx+naPwmNXaOm+D24I+IU5mqG5mGTubvAzttwu1A0E8OJoqS6s3si3fUOIAVh+Dg+MChYd9MH4I
zcFKFt9ymkFd8/2RmMUkVA0bDb8ZLRdYh9xPsEcs5bsb2ulu5NcCqKi/EnF4lSbBdl5aNOHl1z4f
1/U2iGY3KODQG23bO2x/uMWzMD7nGemcBbKrTZUIj0yCmbxso9Z5CaGEM492aXuNYKJmtfT+AWg9
8AuiKa/LJCnu6T8IsR0ctH27EYvIba+ot3MxWtt2bf/AtpDkprYlnIAR03QeiJ9TzRUtV/l4rBxF
YrrRWgzgfToCsvuhUq3OPu7/jcAlcaavtU3TGVqB9FoOYKM4o9kfH5YiTWCItt+5r1GKzXWGGnfJ
q1M9kCUbJWM/v6Jmwd8wTjc2BKwXSqnnzGhbkAvKv0o9e4pavVA4NinOkKVFOjgY3bYeh2+h2d5M
5mxvYOO91AZbHr4YZy894LgTzJhXetLVBr4noyoRjBFqHfd5aQoXK2NhXdVzep0Z9ZuSfn+c+/Sp
85jpsZPup5nqqE4k6v7GerNTszzZY+189MhitiLpmDoY1YvGyPQpZWUse8AQdJDpelB8azkwgPGq
x2BWtKObBJyHkkH8bRRDAchuHOFmhPP02CIsapivxDFtJzVNe7d35ozivzK542hUDJi7H2s2LLWR
tttgzUNYNmAEThXECZ4BTxTdmUzZzbRk+DzmJN7yU0n4FLlLOqXn0CQwCxjVBFpm5gYMaAkdMijN
fjeIVN6CkA9O/A3/Ck/gp5VYj07esHmAqTzjJCrOs8vhijHkR1zIoT0UhJXutDegfvQhMrmlPi+Z
DyZUmC8dRxJKbXSFg7X2AmWdRHM4+Bvf9Mb1maDKW+d/lkslnPQWW4Knu3E6Mt05+mP7LQmWMyNU
EYG+E6ciMW7isKfWIXp3h0rnLE30tCBn/Z1feOVZurT/kE70UU2pjxRFW1HstNddMj4ANf8QVcaK
j2d3F+r6oXWQQ9CY8U+1g8bMN1R64O5CAxFoy91kOa9M2vorFRv4KIG8RAkZTodUSKKJm8o8akgl
284d+lNNGg6dC9UAcoMfOcXhw0BE/TGP0ZOkzfytSEw6Z2q2937RgbNU9vfYHc2nKXCLracRrEWo
Sqefbu+PT+x9aD88F++GaIdz19KMYiIambEBzbsLDPosWWbtOlEUx9CrbxxVMohbbGfYWtkE2MNP
zMrf5CItzvhUIjNcGnCls3zH1Nm8EYJkV6usffmBKAb/rDkXxnvDKPOOlDFwNBx4wAV8X8OOzLtr
xtdW5IdBnpKtlpw7g4m3Xc3zd+osHq1EVu9ZbgZ3zWQDFlDp8MPIvM+kQydJerbRn1va0A+LduLI
zfypjmQmpi+Bdod7y0qd5Rb+UANn3ydplC5ohQZO2XJV33l7s8G0BOYr04ywM5wm2TJLtIoW7ngR
G7dmRtR65HIYHHGgPs+J+4UKwX1q44RZVTurI8/BvAMfYHK5Cl4mUnvwANfWUwIUO4KWfRcAwniv
NOhtsKZBhD7CyrYll3TjamJ8ZF+XNa3VVo3pFTWE0vsEYmbU5Zk3QBFm/9l4Ssj8kMSTXptETAwn
emHUNJVnEkK7CiXtqZGgQr2me+mk0161bRCg5CPJGXuFoMc3QzSPZvaFNyaIoX1L8o94ZpBsetug
HZbXoYBjy2Mc0zSiQQ33uJ77G3uQw7W/yh0jdApotNo6QyklJZBsGjwYioaEimmeQHNYqlIc82sl
xC7zBmzT/+Z0acCjPeTqKAN0C62hW4rWALfvJjGgHGEA1E/uIBXNJ1FIsJKzCPgljPCFvBIwpCnC
yS0Ih0Rv6anNj3MxYq9e2RPE9KxyOL/n4q0tjmhK0EpuR1t+TpTXO0YED7NBWb8wojvLwlNbVw7T
AahK+6CT0XrNcypwvDVs2Evnmvd9uwJVy3YMHnviS6h4u6S5L1ErvxpONpxtVBjDJcnhhtRu9VpI
Q9wKIp8PFnnmIZfX3n7o3cB/DI2Y60tnxuEVsCHrOxTB4qz6YHyyLJtmqIaTlGF5YlvdVG6ACivo
UxTYbs8wzp8cTiyM6Hm/scEp5Ld0+FfpQ9hBecpNa3b3yptcfukqZ9LYJTmW8v4eQzxGIG+WFjqM
Rj+LxU/OucNWST7f/Fky83uLiUsH9e/B86bT0d2mYZglmyTP2tfBc5v9ZHDqJo3DYcaS2nLZyXYi
ITZKGhPSFFqjV12s/dM4CbWTvVdcS7MmNLjwTXHdLM30BZ8docV4xaptakxO5BGhxXaijAdijuUt
8PPgWOEl2PXjIg9Tj3DflgWrxOgmdROUlf2V7i2EaQxXz4L67rpr2mk/KKp/2pk+XRoDWnyaj3BH
EqawzDKiRPbVzaDCH8ZogrY1K9THqasw4C/mTTjyaOC8S3dZa5/Aigf3uCY0/BZ3PHuGv0wbtOFo
1rl1DFSMEf3m7txjNbxBQFhcw1D4jnvd3BF+iXYzmN+TuWLy6yC/iYOctqIZV/TKuvkF3Xy895Hx
7KTFlNlgoR/SUfZgXmfrRIoAPZumqAHDhMGyTW1tbj1T+ECWGmpZsXRvWenMEVeF5YgkxcNRaPbD
feA39IFNwhG2tWuN5aN20wxRBYdN7hYNRnWIUNeG324nl/ENPVaTSqNJ96R6LaCRllv86PxzET/0
tp7vJjCRG2ssXsLe+monbNauUe8yx15I1NTvYY1YBeNItp2mNNlCgBfbGgne3jIL5wgd5MCc/XEJ
sJM1jutG4YC3IEmWO3TKJP7k7avs2/zeS4ZjbFhMxFt1GPFsfjM0YxAL+aItMHyKhQpZQ+w/SGxk
Gx0M71WYQ5YZ2ge8UuW8EU3A0W6uF8G0NO5g+M1RLKz01DIxJ0jK+IB8M9xcZB8d+/+G5HAQVmRe
fFWTO2ySSl+PUupTV7b/Y6n6+f8jA0QZ5/ytDPD1vU+zOlF/lQL+8cf+JAUMEXRTYwThOnNmCv0n
KeAvdSDj4/87tnZAPgr6wgSXup7jXCz8f4ytHfdfeHNMSM1rtjXgUPO/owLkJf6EinUCWKzs1CsI
gJk1NMffGI5o5trB6AcGCiNJK1Gd6eEB15HyENe3/bc/6SP/0Vp/eTHkkAgbRehgrHd/s9YnrnZI
9lHOQ0rQ+tslBGdWY/hSZPTRqJyFfGP47LyHY/5PMafr5/hPJO4fL20LJv3BmnXr/gZcyYzC1Ir+
wsMCtOStDrHJgLWbyIDwB898ttnuGIWKDp1/D0Ak+wdj/1+lluvLowqwoG5i+OaH+/3lLTtL6pC4
94cS+T2dfmNEi0QyBYkbWbO+nK6Cfwr2/S1h8Y8XZakA8TU9QL6/fd21xKOcoK1+cK2aKByYzyeL
GW67R7AavkhFH8PJMN9uBnNA55mqQX14sidYBV2/HbXYYw8Et+CN6NHJx7tlWZx3j4HJ6gobhXk1
XlJ/MtTRAJrJ26GcZaZuR3+/ang2fvvpGMDiQ3E9C2GY/TsQOoD1TIBbaj2YA1VSMZA+pcsB2G/Q
I4cqsQJc6cLtf/Fqf+j/nfxs/s1aXcUaf10wvGrI48E8lRcOf1swnoFAQrud+ZADQXj+hcL26/RT
5Joyy4RQ7jqE/DDBQQRwibP5+0/9Xx9M3zYDbsLIfFk3vz8r+H1rhLXaRPwNvTlbHxguenhLRrJS
/v6lzL/aKi8LBbMnT1YgeEFwrnwXf6IRxbOvagFO/MFZU30Nqvli/yvQK7bJ/0IV67yPwlufTlFV
kfQnHhbyFgglLOjx/f27+Xcf3BYOuyUmVOakv61ayzGasBWxeBhUy0Pi4Fhrrqm1xQgyACDz37/a
v3tIYL+vzyX/QwyNqujPn92UxJkY9mg9dD01Iu0KMMtOopurYU0vYvTr0JYgDQniGKv8kqZSgU/l
2p2bxkTLbmmuDI98pIRhbIInwQoI9ST5xVRkIKbpSAYUBkyeMspeIj9CBJXl/u8/xG/M9MsP6AN7
cRBVuiiWg9+U3HmZxEOAbOQhjnN4gpeo3Mu60aoi3KmrjAixJfvezBdYcaUidGNZQd9z2B7lvOah
QR8ky3mZFrovZiz6j6AT+vHv3+e/2QVX3RaCK4c364rf3qbBLWDEo2M+uOSzEm60fs2m7OSbueYa
tSXh23//gusJ+penGMg4q5ozV+DXIx/vt1esVGLlopj7h0mSGeMqUkSRWK9/sdGIXsxa8JbozZMg
RqKRGOG3bnCVhU8ZtAm5setZfdjNyEpfc5DEGj8MiJKNc10Tl68IVSiHl5ml4XU/+s3VDPXm+pIQ
alEYIzokMvjvPxWf4PePxSfhd7bX1AI8178TdBZQmj7o8OQBUS3TPTkvhCb5Rn7X2iU39Jpp4IT2
dmTyY7nog6NsxOi5D5Fh53AxhS2iWcswsnKLuXil/D3AfcTCqdfjL6lNOKMb6LgM8BBVMQgX6WR8
oR2XqK3wmwb4yEV/7IQ++ajIv3ky8lWczBGw6pRXuYQTyPoB62h6FfQV1NsqaG7HPKZkDzD1MO23
Slw9wP7BgczlD1H05hbdEvdDCwOq5P2N6cfsNrN3VnNabzPF+X2Gk12BCrFzeQ+UB3E1PXeE1hiT
BBQTYAh4tnxDvgAfzqetHfs+XOM2FZs2x9aw6ayxRUTqJuiYsWDMXeQpK/jeGjSBoroinhocFurT
TQvcrztZRGkYpxhez7WVDAzP5BifYQeFT/MERDLyMSd3D8aE8nGTu6p2GepCb40qmB7y3oecScsb
XHW8DXLA9Uk6cOwWrBEfxRRK2zXJrK1SpGOUBoSYmYowh0sAIPIYyoQ6ILuJEhBf4Sg5BYiE4Y/N
PsDPbbxGmwX4tWjaEwPsX9MhLgZOZpP73spsvGjf7YsQ3rPJREKijjw+mS9aeZnp4IRuL70di1D9
CJBPoe+xUoG5D0JDaFfJbWc5cGNCru0tkrmJQLWv0HCzs8XwD1hFwC1fNQ0dqLY/4NqP99wAm29V
2LtfG9twN60n0w8Wiv6ZDHGuNkua1Fsx8PPAv1b1Afu3u61Mf4xYWBXhhuRfaI1cBWYFMbHqw4Fb
xtQ8S+Sz4QZZcTXWQV84hOuWYfXsAzwTIQugnBt/W/kVCa4bhWB5bUg5bkgwS0GTZrJcGkdOZpjk
MM1IkwBtFGYovxrp6Nm83SLntgX7tgr2BtifQ4lx+ZHZO990bYzNlUgCiiF2cOe9RbKMtaGc5MyA
IC6/aKPnF5tjgvJo3wE/GYl6RDPWsFdkM6sSP4HJYerU4E4jnEJQrLqeX9YzF35U9FdGJERHsHhI
7BDdcMYPxNWxZWcOOgM/wEy3zN6aoDuBBMoE9SpOZ3ajanLfdbyEL5NFjEO/pM6J5Dw2HjjE1z7B
JbuqS+njtzyhAcADm//83Lq8OW4czRVlXfwyeOQ+FHPVXMGds55bsc6HkWCE10qN7M9sZ6hMSieE
U0PuFv8kWRjFbKCxk8iDUghjnM9tfB+4fDkdOWF01EpIm5suNfNb+lFsMYgsSHtuCTIIVzjnHyp8
gx31skdSwwXXscsh6gN0ZRAV9B9tuH6VYeeYz30/rEiZ9d1WTNByBg3wuBrCJi04R9l8D0OFvy1I
CunuLmFkSUKkKH4cLL4OleFsTeYzAooQSGw+Pw4Z1w27zNccTYvjWZGUTdYQ1eNs8d2b1cyH4pHk
lYp07D+QqOrHfP07Gho0LRM8lCdRjO77xQ0MQKP/kCWxeG2YtG8YWal+ddbPj5dCYSlakh6ZHnnv
lqa+v4QporIMmT8G+Ydjlz6OBN+mSdOunTVm5ASvxeK2R07YXLOM+O2s9d3WTcvB0zekjca8I5EL
ivBmDYd3zYKAxqHkNJ8Ly+h2sRVSpfdrVN3YkM55avuOd44OlgoK3Ts5EK3RMXK7FDhMSwjTXnL1
8evyY69n8kzGWLUl+NtBjoOyCe8PUDLnZnLn4DpFRgkSCq/BgWOHNygtDXt+RUbmO1pu8ffSSHnx
+vIImbFLfOWou7UM4uTBaDI9BM7Uf5Rhz28kcVIjHuw/QtSi3a52XPY28P32CVZTdjBnnNNsA/bJ
45e+rXvbP/FxmitkK94jyhPEUkZa8m4RyXVHgkTMW9St1OXIoG8FUhO0T0R+kuw8Uq46QT4PN3LC
rExPLuYOaHq4FADyLIG9w67HmwF5hJOcqSt/NclM0WPmP+cFXI2dggFy+JVzyYjUfcc4zneq6Upy
BVg3gaK0SS7KMBpFZKBi9Jld+9SGPGHSW1++mlQQEaJEOYaq7i1neHB1SeCm3G+P0N74VUESYZnh
IOd7mChBw5pwUyMlolYD9n9HlMLzKkpUGVaGGHWbuDzxXdfzTi4r0dE5WfWXVEzXpEbfmUgaMWkn
LVLxEL7SdAqa9QfKWwDYe6shN5Kks/AlQ05Ch5vraL+jYUpRZAUoGLGwJ9UTwfXuu53n5rNlBNwB
6FtxNOnAfJ6wNcN7sGhibtjnQ6L4slC+eYmkem/NSd9fPiEnETVyj54boluXISbgy14mQ74ta8Qu
QBBGkmzdYgMM1XweWv4h3Xx+FiVsksyx+JW/KsbLsTkvghUlS8M+2UHKZ19cSViLFRgbnHsVXK2B
m8z6rXVy1OE2n0ywUt36dlKPT1GsMZYSxYMd1SmUr7Koeawg50E9sBd7j8bLxNXbJ2xH2H0zup9r
vHLad4A+UpY8ZO81jTXNYuLlJ4xfcNFcxoVuOJTuo+7glDCndwiNMQDHvzt63Vn4f4cvl2iXshwI
9mwb9NVhGEwlymyPP10OqdU+mcKaWCJrlHG0rOsqyy97n7ZyA1iyySZPKZKsV3ImVXi6KtbE5Qv4
tRetF/cxt9gX1o0VizsnzmXtMlXgWANpSuK6n83fO46hh8v6dJjbHnIaAYexbp3ixh8ClkggSNR0
3GI8p8ncBX8sCPQ5waf0kTlEVTd2RyPHp1Si5HhPPHopl1XhwXwFnWHFpJCSA3kwWzILcnftNhT9
yvvCdG8C6nFrdqJ5KYzIby2aEJ0LBgRzNB/ImCpWH+OoMuqciX83UwiRSm9a5q3p8BFYcuazm3oN
MIUy4cnyyYp7tHzysvfE0Or7IW/Y7e3MvIMnhK0sZTKyETAWhkjhb0Dbw/PlFDByt03s82UzmVyP
b2JIEsZ1E4/NegChyE/sGXPcqNgUgLASCtEaATFm9bC+23xQPGZ2O/O6qNX1YzU7nbeRXNVeQj1T
+Ln0lpH/jEwUJgt20TYHLItGhFpoeRrBd+mjGsY6vTP7HKQbgVHmLRJW3oUbgOPm5GcksBUmaXTP
yh0oQhKjCF8ENPtDDQGGz+uH073DUPhpCHR1h+H3R2rERkT6aH+EZYYQFrL6FVnS+WeC/nHjWy3W
P3T9RTQ2Ng+w5njMsaaScZAxYle0PEMqlNl7IWmE7zmT/KCNi2MEclJu78GKk1qZtA30cvD7p0zK
/MZ2etOMODWBctuWPtb0sueolLJGd2o3n6EuqRe8NUqbFDBWWNdbKCK17pU4t+vmf0bTRCMyTFNq
qsEhlsEq6/JkNNaa5oR2OGpLCKJPSc5kCQOi5K9taPIl2S7BTXQAJwTEU3e0oV0AOBqpcaq1pGvT
gIDdhADgSzz0ALDk6nJRLkpWwWSHPKph2kIFER1vL158mk1IVqetE0+8U305TOKUfXshJ6/AQbBm
hRehJIl1PcNN5FgvJE2wgi4Xw4SgZnkuy3wNAlPsaY1HkgxgFN0dL8HDWUgY+2pmvb1kmJuG6j+A
rAdbFHRA4FhO9n7NDNB7ZqOs1ipht1rQUD5fgtgu+2aYF2yOENnt3dzWPBPlWm/KmPB1ggKZSWHo
ZI8mouKtWGPZG2Im3ruWR0itacxZjIjEaOAjrU6bzbKglYu426VHi4nLT2f0RI/YmKQ56j9UMm7R
htfGrwqjpUdicDJXyBqcEyhh4Z+4sGl17LnfIA4cukOj+mGPSwiNd9ATqSWKxXzGx0DLjuQY0BCx
4CvxsTiiZI4J6T1csoC9cfaeUzrWSGOhHUqkQLfdkqzbwaVkdkX16UHJQ3VPSv0+KSo/2Hmzsva8
cvqcdoP+olNvuU4Re3xBzFlse54QdmduO8ueA3GVTHgVEq3ZkcZ9d7GZUk5jObU7GxhM4ho/Bmm7
H2RJLj+R94zYanRPuT2VjOq8GT6R7AVxM/hXy9XJuprCyLy+GFzbts7bHRzF9uzaOrslbCvYJrmX
vVZSJU8eNb6Ohor4ymK1zc6BO9+Gtoy/pIZf/GhAhKFIvDhs0c7gtl0uzlti2CdzldpiHujC0Xu7
tBX+x5j4T8ZEBgs0WP7foIfXn736Xy9Zl2R19v4Xg+KvP/nHkMf3/0XL2FsByqZrwd/mP/rHkCew
/uW5OBOZelxmLRZ9qv+DXRZYF5n++YEfQoTw1vjAPyY9tv8vMww8mPSIprETQon4b2CXveCvzTCM
jrYHu5nMSwDQ7K6XLuKf2rzJ7EwlRqr01Ff+cEWKEKVMjVz1yiZMHIGGovAlX6N6tH2kT1VSEmai
UW4IczoWaYfMPI4Hf9+psHuil4DAyi4pGwkExsrBANvOhpDYeO22+wGTURHpInVPjFP8bj/k/8Hd
mSy3jWRr+FUctScD87DojrjioIGSbMl2le0Ng5ZYGAgQM0Dg6ftLAHKRtOyuLniBuKhaSXISSCZO
njznH4o15roTraLTaumIl2o7HZ6YDVEa3/cDyS8He5xVEfyt4YA46LN/lPcZ3qOlLgxmDB+b0+p3
zE7WIJTXWf2xyUtKtRXOI145waoDddEHp4rkG1p1Hu3VfQYjYC1AF81knTzquKzf8k8wd4X8WF5C
unzw1rGfzV20z69SFRvgpqr3gN9V6Y8mTcuVD/b/wzoGZFSnmfsOGVQjAaMtnjwAD7Wgm4LJK9WX
JTIbuEW4VR2+d1xg9op6gNuf8WsQR/KK/eljtANZ7lh5eWdpNQSaIJ9NEimaO2WEIj+8jfz9DnH6
d/Az1Ie1pkoggMESyCgoFwKTbU2auV0g+4BeA266hHWgD0kALJgpVLNcm2kR5iXKxDQv1gcVgMsu
vqIsSTWgVi7lwn0L9qtkO63RCJibJZpFml4BPUXBU7vNJ2Q1oKtB2FlGk1+sQ4y78Cj/qGW171/E
XiMvJqWSgjWt4cKl2V7n+9CLW4j3V7kvfcYKC98BnmWxW+e/r/e1dGNX6UeE9rSZXUv7LymA5xvZ
jc2LsLbcub6rwS3k+jzwHecx01AMnFM+De7wQk7ugz0WCMxy6JoXcRgZb50iMyBuYOEG7rv8vE7X
ykOdRP5Cd4zDbd3E21xBdgCyUWMs1olHzKz87ObAvpL6Bl7Llny4DYwd9QzZWM+L/WT9IKv5J0QZ
QMfm5u7aNdK1s6pyKSgfDhxZkg1s+Qy/lqTA56ukERPG+gpJaPX9zhBeB/q+uNWzLDFmeRkyZVUc
pneFIn1hty3uJ2B6FkolbbV9+MWsqiibgWZPrksfwn3gqdJbjL7lbB6mtfUZG/PiQzMpIoE+DBZG
sg4KWGIwi64krdChHRjRPpgF+6r64iJ0Is3RmPJi5BGSDP6un8oXDd/yQjdx3ub4WUoPZdQEs53k
SrdxQiV5dpBrAPWx8q7S5c9NZn+W0gKBCsqOqQmMCNibR7VGM90kvQQwqlxKjmL8gbX9ByxotxLH
A5RszSBepHSRyCjJq95CvqVoZVvezHcN5coh5jwyAhIjwNjvs8RbWYZdXR9kSqssZuQLgNBmlXKX
2Rn0Q2t9SJ1ZkcafQ28SF49pXpvcEt5kk2L9rixgx6XJLr5DkrqcI6ByWBYSwC5Nda8x3CuTBwUt
a5xm1nKIJ09R+6udKqHw6GUxxCi0kfW7TFfXC1MF1sqJV14kcQ72xQRlKGPL/IeWhrV+kTervWRO
rhxUQy93Fts79JzJUl+T3tpSXS33Gn7vCA3vPh10tZ6HflKtLM+kqgeJWLRASXaAaV9gyq0/UJSG
t2EAQjUqN5xZ5U6b+UmYYNsH2gQbsPgS0WVvVsqhc1eVOhbKhd80dD8k/VrPrfTuAJH898qZu0Ww
QuLTQSgDf4gLD5mpxWGihks/Xhn14ZOCq+A8IoG+PjTrZqHzV6tAl6I7OVDR0Na1ySG9SKJEoTRe
0Gm7RnbTIlKlyYMKsuqDpaNHbhhkJq4OZWJWIxx/uZ5ArpnZwW4HORnpRe1gVisQY/DH0/JLsLNQ
IiwL9wD92E6XVPNa0u990Dj1n1RRgOBRgF+6uqMFYObjAkHn7AnCIn5fpgvjxzWECrIi4U8GgZcS
1jq99YLiCxuLsazyoLzaNwluX8LDtQGfV1XoJ4Ze/qTs2W0WpmZmt1q4RuPSkd87tEaQAoQoSmUU
PdG95V8GJu4fbkOhDOz3hcwGu9jDQ5/JFHOvFJw5rqXalJHy3rnXRqUdFqIBvDJypEzZsa1lFoO0
KUzZXh32pkehLnhcG3BtzcwxL0nWIXlArf2zoPYkuFGWdkFKp80qGVM6W1USyj1yyJnQgWIoHdR3
qRzNJhGseKjDWn3nxg7poHRAZDCI2WWbnT3XFU++qfNkjUx1soLvkmD2csie9SiFRB3G+HVDRr+l
VkGGjunQddrYXy07D68dHRU82ykWxa76GoZasZComC3Ax3+MEO67ttLMuSqqQJ0DxLwv5fVjnu3V
ezVUIG0Upf4A8i5cpggTOrX/WEjZ5KFy/XcH5vVmfdAV3sbgHlZVszygecvWiGmLdGGUmbHUG2SA
NBiE+wu9LHKO6If6o7ajHlcVzOtjUniOgYh8TsGtziQnWijsnCmSZwcIHNR0aiSftCqqpQVkhkZa
uGubwzB4YnvyqcqgS849kwK4wAii2Ic1itlcoFgaoCZk5rIseBXO+90uMv1508rFZ4gA0s6g3IX0
n6xeKD6VNjT/03Bbt4rzUtEkb5VImbjzGE39P1T4in+EkXS4MYVqfSH06/HAq5CyD82DIVC8Je2e
XUXoD/bMQemifi908OWQiGkhNLuphUo++Zx/U0p2oV7oIPIfYWR5N6EgjiOwvDA5mi9x8UV1Xykm
CMehxJ/VVrKsrEReqq1Qf7gnvO6oeaXoIQBtcCXH+V2r1/D0fYEyjSmaoKupAspNAZbNpQa0VxUV
8FnY3QD0RVqsrtK4gDuSK2mMzoRSFzb2Yn4pgXlnb7uwatfyZ5kJeaLZcdCuM3kP8tvKygJ8el2s
Anc3uQa8hnwr5zK8agBj2G9lfWLksyhvEm+506k4R5ZNu9FVCyhlTiLB2vZd9Jh8yX+w3DR5pHiM
Fqdt1B4MXFuHkrrmBAvK4qpp/RdANZR4MdSpmVGUwKIhQPVsvs6wbQhbB4eAL/9To3raEtLgpQqj
FjXiBrUpJGUqun/U7pA+graM8TYGERMvAz59mIT3Wi0OsWRA0LxCQ6HDJVwmkOwUgElpjUBqIWwo
EBTAkiLb5dIMXlP+ieDdLFQmaRXZ8lfwoxDzTI6YF3yjSKgHOwFht9Md3Jy88GuUG3RllucGXUrN
cMO3+ySzZNTOXHjNunuHKm6MfCf+GlVh6tdGa7oB+kZ/yForjozaNE6cRrpAzl69QdkB045gr9XP
OEm4X2xy7o+4KpirteZi9OHhEI2RD6nZfO3Ijn0XSro6U2rzUy6E05EAo5PoIKYeCFl15aBL1ykt
1HSW+b7xWY01WsEZgh9XHmAL9hLFvgv8ut4qyNxQFfTkDfHUu/GqCZKSiYY4dbnLMChFN2q9xKDa
tea5BNXaycN0We9z9RG5NnWhGxUKhfRvFzTX7Ev7EBYLHd4FNZWyuq8zp3rMgOYjC1IdcKeFDhDt
YndTJxWCYkoUaUvZQ9cAclCcLhKlzGehYJKr6zxZTAzXWCqlZD4DXDrcAklq7q2kid/HFZiRGfHc
RxNBhri9l4JPjizhsYGoon0Twc648cxAusFYBpwT63UlJY7xoDZ5NaukGBkoCseLSSP4aaYWL2oM
T8n9UZPUke2fQSzFKXYXhPtlZaDN6AeT/fVBIheP7aD6gEW6SpcwXeRx4uNgRbfa98Py3jdNZUWQ
wO8wdHlZTCg/GYLgOEdBL3UnSYyKhm8saqDXWB2UGJOixsG7nmr+KgZDu0DQOyGByoMnd2fozRVy
vhXw3cL4s8RL7tlAQIROS2Af7kpFOajLKtWiDkXy/+b83z/IfJNvFi1y86HYpvXjNisgur0cjMVv
30XePv8Amz7HW+5//aOfD/Rm2w7aVRSeIvAL4g4ov57pQIIiOqkntLfU3srPRgg23HHxvP3Xb6qN
2JGqm5JACgYR+mzdzyc2wFBgYRSTdKIiF2g5Pulobn709D9/sG4af/43J7e+eQ49UBdZnnpP+XFR
ROfG/t7Tnw1x9PTmVNE1KimA0toLwNrxJJC14StgKsBf5G4WxjYJiqRZ3TfTAQ6/Lcvv18CPZ8Ga
4kKFsTrTefz0pjHFi0uBbqJ1D495w7iWgGUJy7G/8wL8+OEFAFqQp3n8l6/4ZBJ0tFWFQRYt2Pai
2DWuSegR4INmQTOnmgwSUhQH24s1dTwLuFdOwcVy4iYgiKub9hFFA26rW54D3gNlahoG/iFSHw0Y
8HgSLGMKolBV8STpJqkLP2OaBKSdh74P2pSFDj5X7t8HisvHk2Ar2LbYsvBaaReCNLr3QdZMeehS
0LSpilAfWPo+7p/NAnVtCu2YxFAuH1s8gNbffScD3gRtStinWUb5/tVwIMtT3hTA6vhEjDMcAMbt
vpkBs2BPSQxsmJz96362PxIPmCHOkzYIY3F1ydiI4gEEFNK6QTuDSnJAn0RnoXcPeZ4iSYImJFw+
R5cdUO84b7f9ID3+YXaAErpu6rJO+eTVpzfZMlRkQFtK1bjSAl7dwZmhhlE1+u9A21HZE9fZjthK
peLHJYOzb69utY3oDZAh8gyNA4o11W1dlxX1PACwF1oQDRRLEL64RvcKKDJ6swMjALkhSQ/+vtA+
Xp7yOCPALG3KXiDDnRpdACRv7aPygG2AnrrGO47BVPf8ZxHQUqeapqnMTp8RjXAVaMJdeNA+gF0E
RVi058kN2+tsFmxNYAhU3rbxJUQcWwZvBNJUJhmEdN0nA2cJoWVPIXfB94SB2V2jSwshwg4+HFgE
PE3YjECtFdf5IsC/G0ETTg/9LIyuaARDRh68FjSOQAZrgQSjvc4Py5I0VWAW2rIxvoAozvADQwFw
IVEuUqiLnJ4NLZ2EmKWhoanYXuN7fJu9eujjS1NARxSNhHH98UZoyxydMZxXrD5GjO7xWZV9Hfef
b4caVqsW7XbkBboYcDYLpkiZqadxaup+P779AHzc0HcAcQSVwjEs2L8i3fFaMOwpelvIHZj9CXp8
a4Hi9tDDIWUSCyQERODXyyQEBFMsOSHG0F6jOx8owpxqYEDglESPgASQZ22vs12RNwJ6MDl0fx4b
0fFIga08NDNUOQMDbDW/ZT7npySOB0gqUEDoKwjjWwSqPPiQqJIUKLIgSncVsfOjMqDsKfIKKtqE
XRY2rlUw+HxAnQjUL0XhvkEgltVxQBR1Y9OkSoQwzUhDgQJIcGgoYPOjW4jCXr8KzmfBnpI6CNmT
sVbPFY29fegsqFOIIHTN1D4PPIsIXTfJouE0vleBE+zg6rk97cWUXj8ryjIuQjqSpSZK5eIa4SzI
8tCussaJmWhnIynVPuR5QDDpoLBnKFKfGtjjy5BgLgx+FRReBVvRRNewvc6zZX3K1gj64qXTMsLN
0ZCHzoJKjwAdMWR2+jfi7MRsUj3hOGVBaulmaXSzoHYMnEElNLZIusv02MFUtNfZLFgwdNg6eGn6
N6ZLTMeUKDAN3Ws64PwI1ECDiWQRHbrrNFHg2YWbLXXEl8DQ7kYjmoXXDOb+18aSKvOQOFywCXYr
nlfsJF1iDyFmUGjr10pXtBrRLCAzpw4+RfNVAyWgsNzXE8+iI3Q2U6LQYI12LTAL9tDzo4iOIO3o
s3VL4buqKvU2Tg7Q8/p6Y5eljmktCNzM0KSRU7JiKfbL+UD0bo/fCFFXwgBXErCD9hpfdOSUO3Qt
kDVZSAFSQ/9rDziZBRMvSXTGqLJ2szC6uKDq6uC1ICrMbJKoWL7ecjTZSZkCS3sBJYwOhCT6DEOj
o8oxCl4cZYXX1wL5gpggtpCxVtdUVRIM5GFZE+6pBFkWQ39kPjtSg8KBAg2Md7T1ZgrlfVN0QNak
gcTQFf472yJBoBgGAqIGpaX2Gt+roHF/QxcB6RAVVtoK/R55tgh4BcRpUlHgxY8uXTRa3cRBLwGF
doPvl9Dah/2zigrtZxpygFQQoGyv0W2OlIKUwSUFDtM2JsvGD7CpVNZAKcvIWCP83F5/fy38jWzq
G/dj5nrBc8v68LbZa7yPH/3BC+3h+9/3lIfr53/9hhr3N/mF9g8FCaT77L9IIf8+gay1tIyjX77Q
NI7/ef+A33/0qzf18sMrb5tu0ie3bh+37m/zfhPCHfm/YPN1E26OORlsVKy8v+7kX7+d3OdRFPgv
A2e7s3FFx27wuCkS0fvTgVuw7PCBd5t9dmoqDuOQM93QkWebwPszSs/0QDrqy+CxoyBKN8/Ry12K
xdchRoePvN9vn3LvqchPBm8BmUMHn2+DTbVJt8cjd0SQwSP3LKM30Z9vcNIswq+nMiwo6/+CVbhk
1r3n01XYoRSH3v/lNkI75nTkDgA3dOQrZtzzjmdcVmnqvfzgVeGbbxvez1716+eNe7IAe/T+0Bu+
RodyH3nZyx2KtQ1AS+DABg+9f/Y2Z1GkQ5sPHjmqTr+8DsI7dNjV97Gpw4INHpgBiqdd/TKn7SR3
AKOhQ99GhZd9N80demfo2Hcbb38SPQAu/ort5W6T1sFm/3w8HT0/b/gtZ9nmyS2ybZ6frOkevzB4
fO/J9ZzNKbm0A4gMH5q9AP+dk5WNAYjoOA8fO8s8/sel82WwNoPqUA2/YvQIu6izoX/JjUf7/CyG
9FDtoTd9v/2aIt18OttdZ3v40OXmdN+iAiy6pcMHrt5cbcI4c73Tbb3Hq/2K8W+2abY9iVQK8mmc
SH7F4Hfbg/d0so0xuICU/IrBP0fp7mWkdnV3bcnBQ0dp7r6ZbdKInfJ0uQBulV8+8Z9v7fftB8w3
u/N3v2siDb3/t653OuNdP2LwsLuAjOT0VNMX+QcPnW6dc/5+C7YYOvC7LU5wdVBuzo4JqCKJgvTQ
4R/d6Hn75jr7bm/rqv5Dh38fFT9YiH0R9dd8wPcLsceCDx3+A7O/zbLtSUrRVz6Hj304PVX2vceh
437MN+7LwhAxBSyrqNENHfb3bRqys70M1I7cFT8Hj/yaKmbXaRg69M991Y5kOP5JKeO/SnoOHd/L
nqJ95p1kbmpXcRw8MVh0YDh38m12Vbyfj/xapembcsj39acXRZDX/tlpcU38xVOw3aT//g8AAAD/
/w==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0070C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P$6" max="10" min="1" page="10" val="10"/>
</file>

<file path=xl/ctrlProps/ctrlProp2.xml><?xml version="1.0" encoding="utf-8"?>
<formControlPr xmlns="http://schemas.microsoft.com/office/spreadsheetml/2009/9/main" objectType="Radio" checked="Checked" firstButton="1" fmlaLink="$Q$6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25550</xdr:colOff>
      <xdr:row>34</xdr:row>
      <xdr:rowOff>118110</xdr:rowOff>
    </xdr:from>
    <xdr:to>
      <xdr:col>11</xdr:col>
      <xdr:colOff>742726</xdr:colOff>
      <xdr:row>49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05D2D8-526A-08FC-3A15-8B5A45E06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9</xdr:row>
      <xdr:rowOff>160020</xdr:rowOff>
    </xdr:from>
    <xdr:to>
      <xdr:col>14</xdr:col>
      <xdr:colOff>198568</xdr:colOff>
      <xdr:row>34</xdr:row>
      <xdr:rowOff>106680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C99BB565-1B77-46B5-B2F6-F46E49F397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1950720"/>
              <a:ext cx="6629848" cy="4518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190500</xdr:colOff>
      <xdr:row>28</xdr:row>
      <xdr:rowOff>60960</xdr:rowOff>
    </xdr:from>
    <xdr:to>
      <xdr:col>4</xdr:col>
      <xdr:colOff>274320</xdr:colOff>
      <xdr:row>34</xdr:row>
      <xdr:rowOff>160019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620E16-D951-4BD5-9711-9C978B9F4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228601</xdr:colOff>
      <xdr:row>10</xdr:row>
      <xdr:rowOff>22860</xdr:rowOff>
    </xdr:from>
    <xdr:to>
      <xdr:col>2</xdr:col>
      <xdr:colOff>1813560</xdr:colOff>
      <xdr:row>19</xdr:row>
      <xdr:rowOff>60960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4CEBCA1-EF1D-4760-9137-EEF094442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76200</xdr:colOff>
      <xdr:row>10</xdr:row>
      <xdr:rowOff>38100</xdr:rowOff>
    </xdr:from>
    <xdr:to>
      <xdr:col>2</xdr:col>
      <xdr:colOff>30480</xdr:colOff>
      <xdr:row>34</xdr:row>
      <xdr:rowOff>144780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F83FC5-E2AE-47F3-AA38-C491FFE7D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</xdr:colOff>
      <xdr:row>0</xdr:row>
      <xdr:rowOff>91440</xdr:rowOff>
    </xdr:from>
    <xdr:to>
      <xdr:col>17</xdr:col>
      <xdr:colOff>83820</xdr:colOff>
      <xdr:row>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C7B2E6-7160-BF2B-6397-DC06D7E1FB7B}"/>
            </a:ext>
          </a:extLst>
        </xdr:cNvPr>
        <xdr:cNvSpPr txBox="1"/>
      </xdr:nvSpPr>
      <xdr:spPr>
        <a:xfrm>
          <a:off x="30480" y="91440"/>
          <a:ext cx="10416540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3200"/>
            <a:t>What do </a:t>
          </a:r>
          <a:r>
            <a:rPr lang="en-US" sz="3200">
              <a:solidFill>
                <a:srgbClr val="269999"/>
              </a:solidFill>
            </a:rPr>
            <a:t>wage</a:t>
          </a:r>
          <a:r>
            <a:rPr lang="en-US" sz="3200"/>
            <a:t> and </a:t>
          </a:r>
          <a:r>
            <a:rPr lang="en-US" sz="3200">
              <a:solidFill>
                <a:srgbClr val="0070C0"/>
              </a:solidFill>
            </a:rPr>
            <a:t>employment</a:t>
          </a:r>
          <a:r>
            <a:rPr lang="en-US" sz="3200"/>
            <a:t> figures look like by</a:t>
          </a:r>
          <a:r>
            <a:rPr lang="en-US" sz="3200" baseline="0"/>
            <a:t> industry?</a:t>
          </a:r>
          <a:endParaRPr lang="en-US" sz="3200"/>
        </a:p>
      </xdr:txBody>
    </xdr:sp>
    <xdr:clientData/>
  </xdr:twoCellAnchor>
  <xdr:twoCellAnchor>
    <xdr:from>
      <xdr:col>0</xdr:col>
      <xdr:colOff>0</xdr:colOff>
      <xdr:row>7</xdr:row>
      <xdr:rowOff>60960</xdr:rowOff>
    </xdr:from>
    <xdr:to>
      <xdr:col>1</xdr:col>
      <xdr:colOff>53340</xdr:colOff>
      <xdr:row>9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7A24EA-B7B2-966E-C517-96E975FA1217}"/>
            </a:ext>
          </a:extLst>
        </xdr:cNvPr>
        <xdr:cNvSpPr txBox="1"/>
      </xdr:nvSpPr>
      <xdr:spPr>
        <a:xfrm>
          <a:off x="0" y="1485900"/>
          <a:ext cx="264414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Average</a:t>
          </a:r>
          <a:r>
            <a:rPr lang="en-US" sz="1400" b="1" baseline="0"/>
            <a:t> Annual Wage</a:t>
          </a:r>
          <a:endParaRPr lang="en-US" sz="1400" b="1"/>
        </a:p>
      </xdr:txBody>
    </xdr:sp>
    <xdr:clientData/>
  </xdr:twoCellAnchor>
  <xdr:twoCellAnchor>
    <xdr:from>
      <xdr:col>2</xdr:col>
      <xdr:colOff>487680</xdr:colOff>
      <xdr:row>19</xdr:row>
      <xdr:rowOff>68580</xdr:rowOff>
    </xdr:from>
    <xdr:to>
      <xdr:col>4</xdr:col>
      <xdr:colOff>99060</xdr:colOff>
      <xdr:row>21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887400-D697-1AF5-AE36-FE8B45850E2A}"/>
            </a:ext>
          </a:extLst>
        </xdr:cNvPr>
        <xdr:cNvSpPr txBox="1"/>
      </xdr:nvSpPr>
      <xdr:spPr>
        <a:xfrm>
          <a:off x="3688080" y="3733800"/>
          <a:ext cx="25146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Wage &amp; Employee Trends</a:t>
          </a:r>
        </a:p>
      </xdr:txBody>
    </xdr:sp>
    <xdr:clientData/>
  </xdr:twoCellAnchor>
  <xdr:twoCellAnchor>
    <xdr:from>
      <xdr:col>2</xdr:col>
      <xdr:colOff>472440</xdr:colOff>
      <xdr:row>7</xdr:row>
      <xdr:rowOff>60960</xdr:rowOff>
    </xdr:from>
    <xdr:to>
      <xdr:col>4</xdr:col>
      <xdr:colOff>83820</xdr:colOff>
      <xdr:row>9</xdr:row>
      <xdr:rowOff>60960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FA3561-FABB-1AA8-2EC6-EDD48EACA3B7}"/>
            </a:ext>
          </a:extLst>
        </xdr:cNvPr>
        <xdr:cNvSpPr txBox="1"/>
      </xdr:nvSpPr>
      <xdr:spPr>
        <a:xfrm>
          <a:off x="3672840" y="1485900"/>
          <a:ext cx="25146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Share of Total</a:t>
          </a:r>
          <a:r>
            <a:rPr lang="en-US" sz="1400" b="1" baseline="0"/>
            <a:t> Employees</a:t>
          </a:r>
        </a:p>
        <a:p>
          <a:pPr algn="ctr"/>
          <a:endParaRPr lang="en-US" sz="1400" b="1"/>
        </a:p>
      </xdr:txBody>
    </xdr:sp>
    <xdr:clientData/>
  </xdr:twoCellAnchor>
  <xdr:twoCellAnchor editAs="absolute">
    <xdr:from>
      <xdr:col>2</xdr:col>
      <xdr:colOff>213360</xdr:colOff>
      <xdr:row>21</xdr:row>
      <xdr:rowOff>60960</xdr:rowOff>
    </xdr:from>
    <xdr:to>
      <xdr:col>4</xdr:col>
      <xdr:colOff>274320</xdr:colOff>
      <xdr:row>28</xdr:row>
      <xdr:rowOff>22860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0E906F3-58DE-409A-A478-2129A7B10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1722120</xdr:colOff>
      <xdr:row>11</xdr:row>
      <xdr:rowOff>175260</xdr:rowOff>
    </xdr:from>
    <xdr:to>
      <xdr:col>4</xdr:col>
      <xdr:colOff>190500</xdr:colOff>
      <xdr:row>18</xdr:row>
      <xdr:rowOff>7620</xdr:rowOff>
    </xdr:to>
    <xdr:sp macro="" textlink="'Data Prep'!I21">
      <xdr:nvSpPr>
        <xdr:cNvPr id="4" name="TextBox 3">
          <a:extLst>
            <a:ext uri="{FF2B5EF4-FFF2-40B4-BE49-F238E27FC236}">
              <a16:creationId xmlns:a16="http://schemas.microsoft.com/office/drawing/2014/main" id="{E4263914-07C0-7996-553B-ABCEB54C69CC}"/>
            </a:ext>
          </a:extLst>
        </xdr:cNvPr>
        <xdr:cNvSpPr txBox="1"/>
      </xdr:nvSpPr>
      <xdr:spPr>
        <a:xfrm>
          <a:off x="4922520" y="2377440"/>
          <a:ext cx="1371600" cy="1112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0789901-2F4C-45F8-9883-F692B3DDECA0}" type="TxLink">
            <a:rPr lang="en-US" sz="5400" b="0" i="0" u="none" strike="noStrike">
              <a:solidFill>
                <a:srgbClr val="0070C0"/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5400">
            <a:solidFill>
              <a:srgbClr val="0070C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4</xdr:row>
          <xdr:rowOff>175260</xdr:rowOff>
        </xdr:from>
        <xdr:to>
          <xdr:col>1</xdr:col>
          <xdr:colOff>480060</xdr:colOff>
          <xdr:row>6</xdr:row>
          <xdr:rowOff>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7</xdr:row>
          <xdr:rowOff>15240</xdr:rowOff>
        </xdr:from>
        <xdr:to>
          <xdr:col>9</xdr:col>
          <xdr:colOff>1470660</xdr:colOff>
          <xdr:row>9</xdr:row>
          <xdr:rowOff>15240</xdr:rowOff>
        </xdr:to>
        <xdr:sp macro="" textlink="">
          <xdr:nvSpPr>
            <xdr:cNvPr id="2057" name="Option 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Avg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1470660</xdr:colOff>
          <xdr:row>7</xdr:row>
          <xdr:rowOff>15240</xdr:rowOff>
        </xdr:from>
        <xdr:to>
          <xdr:col>10</xdr:col>
          <xdr:colOff>426720</xdr:colOff>
          <xdr:row>9</xdr:row>
          <xdr:rowOff>38100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Total Employees per 1,000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1661160</xdr:colOff>
      <xdr:row>7</xdr:row>
      <xdr:rowOff>60960</xdr:rowOff>
    </xdr:from>
    <xdr:to>
      <xdr:col>12</xdr:col>
      <xdr:colOff>228600</xdr:colOff>
      <xdr:row>9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DCEE4E-33F1-276A-0C89-0FCDEE41C07A}"/>
            </a:ext>
          </a:extLst>
        </xdr:cNvPr>
        <xdr:cNvSpPr txBox="1"/>
      </xdr:nvSpPr>
      <xdr:spPr>
        <a:xfrm>
          <a:off x="9646920" y="1485900"/>
          <a:ext cx="2385060" cy="3657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/>
            <a:t>Total Employees per 1,000</a:t>
          </a:r>
        </a:p>
        <a:p>
          <a:pPr algn="l"/>
          <a:endParaRPr lang="en-US" sz="1400" b="1"/>
        </a:p>
      </xdr:txBody>
    </xdr:sp>
    <xdr:clientData/>
  </xdr:twoCellAnchor>
  <xdr:twoCellAnchor>
    <xdr:from>
      <xdr:col>6</xdr:col>
      <xdr:colOff>220980</xdr:colOff>
      <xdr:row>7</xdr:row>
      <xdr:rowOff>60960</xdr:rowOff>
    </xdr:from>
    <xdr:to>
      <xdr:col>9</xdr:col>
      <xdr:colOff>678180</xdr:colOff>
      <xdr:row>9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2E34ED5-58A5-1B40-42B2-FBE4B5763561}"/>
            </a:ext>
          </a:extLst>
        </xdr:cNvPr>
        <xdr:cNvSpPr txBox="1"/>
      </xdr:nvSpPr>
      <xdr:spPr>
        <a:xfrm>
          <a:off x="7543800" y="1485900"/>
          <a:ext cx="1120140" cy="3657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b="1" baseline="0"/>
            <a:t>Avg Wages</a:t>
          </a:r>
        </a:p>
        <a:p>
          <a:pPr algn="l"/>
          <a:endParaRPr lang="en-US" sz="1400" b="1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42" workbookViewId="0">
      <selection activeCell="B22" sqref="B22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B9B0-C372-4D05-8D6C-8AD534F37949}">
  <dimension ref="A2:T50"/>
  <sheetViews>
    <sheetView zoomScale="85" zoomScaleNormal="85" workbookViewId="0">
      <selection activeCell="B22" sqref="B22"/>
    </sheetView>
  </sheetViews>
  <sheetFormatPr defaultRowHeight="14.4" x14ac:dyDescent="0.3"/>
  <cols>
    <col min="1" max="1" width="20.21875" bestFit="1" customWidth="1"/>
    <col min="2" max="2" width="24.44140625" bestFit="1" customWidth="1"/>
    <col min="4" max="4" width="22" customWidth="1"/>
    <col min="5" max="5" width="16" bestFit="1" customWidth="1"/>
    <col min="6" max="6" width="16" customWidth="1"/>
    <col min="8" max="8" width="20.21875" bestFit="1" customWidth="1"/>
    <col min="9" max="9" width="17.5546875" customWidth="1"/>
    <col min="11" max="11" width="9.44140625" customWidth="1"/>
    <col min="12" max="12" width="15.21875" customWidth="1"/>
    <col min="13" max="13" width="22.33203125" customWidth="1"/>
    <col min="15" max="15" width="14.44140625" bestFit="1" customWidth="1"/>
    <col min="16" max="16" width="10.44140625" bestFit="1" customWidth="1"/>
    <col min="17" max="17" width="10.77734375" bestFit="1" customWidth="1"/>
    <col min="18" max="18" width="20.33203125" bestFit="1" customWidth="1"/>
    <col min="19" max="19" width="19.6640625" bestFit="1" customWidth="1"/>
    <col min="20" max="20" width="25.21875" bestFit="1" customWidth="1"/>
  </cols>
  <sheetData>
    <row r="2" spans="1:20" x14ac:dyDescent="0.3">
      <c r="A2" s="5" t="s">
        <v>66</v>
      </c>
      <c r="B2" s="5"/>
      <c r="D2" s="6" t="s">
        <v>68</v>
      </c>
      <c r="E2" s="6"/>
      <c r="F2" s="6"/>
      <c r="H2" s="6" t="s">
        <v>69</v>
      </c>
      <c r="I2" s="6"/>
      <c r="K2" s="6" t="s">
        <v>73</v>
      </c>
      <c r="L2" s="6"/>
      <c r="M2" s="6"/>
      <c r="O2" s="3" t="s">
        <v>0</v>
      </c>
      <c r="P2" s="3" t="s">
        <v>62</v>
      </c>
      <c r="Q2" s="10" t="s">
        <v>74</v>
      </c>
      <c r="R2" s="10" t="s">
        <v>75</v>
      </c>
      <c r="S2" s="10" t="s">
        <v>76</v>
      </c>
      <c r="T2" s="10" t="str">
        <f>B21</f>
        <v>Avg Wages per State</v>
      </c>
    </row>
    <row r="3" spans="1:20" x14ac:dyDescent="0.3">
      <c r="A3" s="3" t="s">
        <v>49</v>
      </c>
      <c r="B3" s="3" t="s">
        <v>67</v>
      </c>
      <c r="D3" s="3" t="s">
        <v>49</v>
      </c>
      <c r="E3" s="3" t="s">
        <v>63</v>
      </c>
      <c r="F3" s="3" t="s">
        <v>67</v>
      </c>
      <c r="H3" s="3" t="s">
        <v>49</v>
      </c>
      <c r="I3" s="3" t="s">
        <v>62</v>
      </c>
      <c r="K3" s="3" t="s">
        <v>50</v>
      </c>
      <c r="L3" s="3" t="s">
        <v>72</v>
      </c>
      <c r="M3" s="3" t="s">
        <v>62</v>
      </c>
      <c r="O3" t="s">
        <v>1</v>
      </c>
      <c r="P3" s="7">
        <f>SUMIFS(Data!E:E,Data!B:B,'Data Prep'!$B$4,Data!A:A,'Data Prep'!$B$17,Data!C:C,'Data Prep'!O3)</f>
        <v>19310</v>
      </c>
      <c r="Q3" vm="1">
        <v>4887871</v>
      </c>
      <c r="R3" s="11">
        <f>P3/Q3*1000</f>
        <v>3.9505952591629363</v>
      </c>
      <c r="S3" s="9">
        <f>AVERAGEIFS(Data!F:F,Data!B:B,'Data Prep'!$B$4,Data!A:A,'Data Prep'!$B$17,Data!C:C,'Data Prep'!O3)</f>
        <v>69393</v>
      </c>
      <c r="T3" s="12">
        <f>IF($T$2=$S$2,-S3,R3)</f>
        <v>-69393</v>
      </c>
    </row>
    <row r="4" spans="1:20" x14ac:dyDescent="0.3">
      <c r="A4" t="s">
        <v>55</v>
      </c>
      <c r="B4" t="str">
        <f>Dashboard!A6</f>
        <v>Information</v>
      </c>
      <c r="D4" t="s">
        <v>59</v>
      </c>
      <c r="E4" s="9">
        <f>AVERAGEIFS(Data!F:F,Data!B:B,$D4,Data!A:A,'Data Prep'!$B$17)</f>
        <v>23286.416666666668</v>
      </c>
      <c r="F4" s="9">
        <f>IF(D4=$B$4,E4,0)</f>
        <v>0</v>
      </c>
      <c r="H4" t="s">
        <v>54</v>
      </c>
      <c r="I4" s="7">
        <f>SUMIFS(Data!E:E,Data!B:B,$H4,Data!A:A,'Data Prep'!$B$17)</f>
        <v>26277342</v>
      </c>
      <c r="K4">
        <v>2017</v>
      </c>
      <c r="L4" s="9">
        <f>AVERAGEIFS(Data!F:F,Data!B:B,'Data Prep'!$B$4,Data!A:A,'Data Prep'!$K4)</f>
        <v>75580.708333333328</v>
      </c>
      <c r="M4" s="7">
        <f>SUMIFS(Data!E:E,Data!A:A,$K4,Data!B:B,$B$4)</f>
        <v>2760656</v>
      </c>
      <c r="O4" t="s">
        <v>2</v>
      </c>
      <c r="P4" s="7">
        <f>SUMIFS(Data!E:E,Data!B:B,'Data Prep'!$B$4,Data!A:A,'Data Prep'!$B$17,Data!C:C,'Data Prep'!O4)</f>
        <v>45513</v>
      </c>
      <c r="Q4" vm="2">
        <v>7171646</v>
      </c>
      <c r="R4" s="11">
        <f t="shared" ref="R4:R50" si="0">P4/Q4*1000</f>
        <v>6.3462418529860507</v>
      </c>
      <c r="S4" s="9">
        <f>AVERAGEIFS(Data!F:F,Data!B:B,'Data Prep'!$B$4,Data!A:A,'Data Prep'!$B$17,Data!C:C,'Data Prep'!O4)</f>
        <v>90871</v>
      </c>
      <c r="T4" s="12">
        <f t="shared" ref="T4:T50" si="1">IF($T$2=$S$2,-S4,R4)</f>
        <v>-90871</v>
      </c>
    </row>
    <row r="5" spans="1:20" x14ac:dyDescent="0.3">
      <c r="A5" t="s">
        <v>51</v>
      </c>
      <c r="D5" t="s">
        <v>60</v>
      </c>
      <c r="E5" s="9">
        <f>AVERAGEIFS(Data!F:F,Data!B:B,$D5,Data!A:A,'Data Prep'!$B$17)</f>
        <v>40790.1875</v>
      </c>
      <c r="F5" s="9">
        <f t="shared" ref="F5:F13" si="2">IF(D5=$B$4,E5,0)</f>
        <v>0</v>
      </c>
      <c r="H5" t="s">
        <v>58</v>
      </c>
      <c r="I5" s="7">
        <f>SUMIFS(Data!E:E,Data!B:B,$H5,Data!A:A,'Data Prep'!$B$17)</f>
        <v>22035033</v>
      </c>
      <c r="K5">
        <v>2018</v>
      </c>
      <c r="L5" s="9">
        <f>AVERAGEIFS(Data!F:F,Data!B:B,'Data Prep'!$B$4,Data!A:A,'Data Prep'!$K5)</f>
        <v>79569.104166666672</v>
      </c>
      <c r="M5" s="7">
        <f>SUMIFS(Data!E:E,Data!A:A,$K5,Data!B:B,$B$4)</f>
        <v>2781425</v>
      </c>
      <c r="O5" t="s">
        <v>3</v>
      </c>
      <c r="P5" s="7">
        <f>SUMIFS(Data!E:E,Data!B:B,'Data Prep'!$B$4,Data!A:A,'Data Prep'!$B$17,Data!C:C,'Data Prep'!O5)</f>
        <v>11509</v>
      </c>
      <c r="Q5" vm="3">
        <v>3013825</v>
      </c>
      <c r="R5" s="11">
        <f t="shared" si="0"/>
        <v>3.8187353280299954</v>
      </c>
      <c r="S5" s="9">
        <f>AVERAGEIFS(Data!F:F,Data!B:B,'Data Prep'!$B$4,Data!A:A,'Data Prep'!$B$17,Data!C:C,'Data Prep'!O5)</f>
        <v>69820</v>
      </c>
      <c r="T5" s="12">
        <f t="shared" si="1"/>
        <v>-69820</v>
      </c>
    </row>
    <row r="6" spans="1:20" x14ac:dyDescent="0.3">
      <c r="A6" t="s">
        <v>52</v>
      </c>
      <c r="D6" t="s">
        <v>54</v>
      </c>
      <c r="E6" s="9">
        <f>AVERAGEIFS(Data!F:F,Data!B:B,$D6,Data!A:A,'Data Prep'!$B$17)</f>
        <v>49366.8125</v>
      </c>
      <c r="F6" s="9">
        <f t="shared" si="2"/>
        <v>0</v>
      </c>
      <c r="H6" t="s">
        <v>57</v>
      </c>
      <c r="I6" s="7">
        <f>SUMIFS(Data!E:E,Data!B:B,$H6,Data!A:A,'Data Prep'!$B$17)</f>
        <v>20065896</v>
      </c>
      <c r="K6">
        <v>2019</v>
      </c>
      <c r="L6" s="9">
        <f>AVERAGEIFS(Data!F:F,Data!B:B,'Data Prep'!$B$4,Data!A:A,'Data Prep'!$K6)</f>
        <v>83493.333333333328</v>
      </c>
      <c r="M6" s="7">
        <f>SUMIFS(Data!E:E,Data!A:A,$K6,Data!B:B,$B$4)</f>
        <v>2815141</v>
      </c>
      <c r="O6" t="s">
        <v>4</v>
      </c>
      <c r="P6" s="7">
        <f>SUMIFS(Data!E:E,Data!B:B,'Data Prep'!$B$4,Data!A:A,'Data Prep'!$B$17,Data!C:C,'Data Prep'!O6)</f>
        <v>527549</v>
      </c>
      <c r="Q6" vm="4">
        <v>39557045</v>
      </c>
      <c r="R6" s="11">
        <f t="shared" si="0"/>
        <v>13.33641074554482</v>
      </c>
      <c r="S6" s="9">
        <f>AVERAGEIFS(Data!F:F,Data!B:B,'Data Prep'!$B$4,Data!A:A,'Data Prep'!$B$17,Data!C:C,'Data Prep'!O6)</f>
        <v>217892</v>
      </c>
      <c r="T6" s="12">
        <f t="shared" si="1"/>
        <v>-217892</v>
      </c>
    </row>
    <row r="7" spans="1:20" x14ac:dyDescent="0.3">
      <c r="A7" t="s">
        <v>54</v>
      </c>
      <c r="D7" t="s">
        <v>58</v>
      </c>
      <c r="E7" s="9">
        <f>AVERAGEIFS(Data!F:F,Data!B:B,$D7,Data!A:A,'Data Prep'!$B$17)</f>
        <v>53607.208333333336</v>
      </c>
      <c r="F7" s="9">
        <f t="shared" si="2"/>
        <v>0</v>
      </c>
      <c r="H7" t="s">
        <v>59</v>
      </c>
      <c r="I7" s="7">
        <f>SUMIFS(Data!E:E,Data!B:B,$H7,Data!A:A,'Data Prep'!$B$17)</f>
        <v>12649500</v>
      </c>
      <c r="K7">
        <v>2020</v>
      </c>
      <c r="L7" s="9">
        <f>AVERAGEIFS(Data!F:F,Data!B:B,'Data Prep'!$B$4,Data!A:A,'Data Prep'!$K7)</f>
        <v>93586.333333333328</v>
      </c>
      <c r="M7" s="7">
        <f>SUMIFS(Data!E:E,Data!A:A,$K7,Data!B:B,$B$4)</f>
        <v>2677815</v>
      </c>
      <c r="O7" t="s">
        <v>5</v>
      </c>
      <c r="P7" s="7">
        <f>SUMIFS(Data!E:E,Data!B:B,'Data Prep'!$B$4,Data!A:A,'Data Prep'!$B$17,Data!C:C,'Data Prep'!O7)</f>
        <v>74867</v>
      </c>
      <c r="Q7" vm="5">
        <v>5695564</v>
      </c>
      <c r="R7" s="11">
        <f t="shared" si="0"/>
        <v>13.144791279669581</v>
      </c>
      <c r="S7" s="9">
        <f>AVERAGEIFS(Data!F:F,Data!B:B,'Data Prep'!$B$4,Data!A:A,'Data Prep'!$B$17,Data!C:C,'Data Prep'!O7)</f>
        <v>123495</v>
      </c>
      <c r="T7" s="12">
        <f t="shared" si="1"/>
        <v>-123495</v>
      </c>
    </row>
    <row r="8" spans="1:20" x14ac:dyDescent="0.3">
      <c r="A8" t="s">
        <v>53</v>
      </c>
      <c r="D8" t="s">
        <v>55</v>
      </c>
      <c r="E8" s="9">
        <f>AVERAGEIFS(Data!F:F,Data!B:B,$D8,Data!A:A,'Data Prep'!$B$17)</f>
        <v>55605.9375</v>
      </c>
      <c r="F8" s="9">
        <f t="shared" si="2"/>
        <v>0</v>
      </c>
      <c r="H8" t="s">
        <v>52</v>
      </c>
      <c r="I8" s="7">
        <f>SUMIFS(Data!E:E,Data!B:B,$H8,Data!A:A,'Data Prep'!$B$17)</f>
        <v>12058694</v>
      </c>
      <c r="O8" t="s">
        <v>6</v>
      </c>
      <c r="P8" s="7">
        <f>SUMIFS(Data!E:E,Data!B:B,'Data Prep'!$B$4,Data!A:A,'Data Prep'!$B$17,Data!C:C,'Data Prep'!O8)</f>
        <v>29237</v>
      </c>
      <c r="Q8" vm="6">
        <v>3572665</v>
      </c>
      <c r="R8" s="11">
        <f t="shared" si="0"/>
        <v>8.1835268630000293</v>
      </c>
      <c r="S8" s="9">
        <f>AVERAGEIFS(Data!F:F,Data!B:B,'Data Prep'!$B$4,Data!A:A,'Data Prep'!$B$17,Data!C:C,'Data Prep'!O8)</f>
        <v>138917</v>
      </c>
      <c r="T8" s="12">
        <f t="shared" si="1"/>
        <v>-138917</v>
      </c>
    </row>
    <row r="9" spans="1:20" x14ac:dyDescent="0.3">
      <c r="A9" t="s">
        <v>56</v>
      </c>
      <c r="D9" t="s">
        <v>51</v>
      </c>
      <c r="E9" s="9">
        <f>AVERAGEIFS(Data!F:F,Data!B:B,$D9,Data!A:A,'Data Prep'!$B$17)</f>
        <v>63896.895833333336</v>
      </c>
      <c r="F9" s="9">
        <f t="shared" si="2"/>
        <v>0</v>
      </c>
      <c r="H9" t="s">
        <v>56</v>
      </c>
      <c r="I9" s="7">
        <f>SUMIFS(Data!E:E,Data!B:B,$H9,Data!A:A,'Data Prep'!$B$17)</f>
        <v>8142043</v>
      </c>
      <c r="O9" t="s">
        <v>7</v>
      </c>
      <c r="P9" s="7">
        <f>SUMIFS(Data!E:E,Data!B:B,'Data Prep'!$B$4,Data!A:A,'Data Prep'!$B$17,Data!C:C,'Data Prep'!O9)</f>
        <v>3622</v>
      </c>
      <c r="Q9" vm="7">
        <v>967171</v>
      </c>
      <c r="R9" s="11">
        <f t="shared" si="0"/>
        <v>3.744942724709488</v>
      </c>
      <c r="S9" s="9">
        <f>AVERAGEIFS(Data!F:F,Data!B:B,'Data Prep'!$B$4,Data!A:A,'Data Prep'!$B$17,Data!C:C,'Data Prep'!O9)</f>
        <v>78966</v>
      </c>
      <c r="T9" s="12">
        <f t="shared" si="1"/>
        <v>-78966</v>
      </c>
    </row>
    <row r="10" spans="1:20" x14ac:dyDescent="0.3">
      <c r="A10" t="s">
        <v>57</v>
      </c>
      <c r="D10" t="s">
        <v>52</v>
      </c>
      <c r="E10" s="9">
        <f>AVERAGEIFS(Data!F:F,Data!B:B,$D10,Data!A:A,'Data Prep'!$B$17)</f>
        <v>68427.875</v>
      </c>
      <c r="F10" s="9">
        <f t="shared" si="2"/>
        <v>0</v>
      </c>
      <c r="H10" t="s">
        <v>51</v>
      </c>
      <c r="I10" s="7">
        <f>SUMIFS(Data!E:E,Data!B:B,$H10,Data!A:A,'Data Prep'!$B$17)</f>
        <v>7136444</v>
      </c>
      <c r="O10" t="s">
        <v>8</v>
      </c>
      <c r="P10" s="7">
        <f>SUMIFS(Data!E:E,Data!B:B,'Data Prep'!$B$4,Data!A:A,'Data Prep'!$B$17,Data!C:C,'Data Prep'!O10)</f>
        <v>130298</v>
      </c>
      <c r="Q10" vm="8">
        <v>21670000</v>
      </c>
      <c r="R10" s="11">
        <f t="shared" si="0"/>
        <v>6.0128287955699129</v>
      </c>
      <c r="S10" s="9">
        <f>AVERAGEIFS(Data!F:F,Data!B:B,'Data Prep'!$B$4,Data!A:A,'Data Prep'!$B$17,Data!C:C,'Data Prep'!O10)</f>
        <v>93350</v>
      </c>
      <c r="T10" s="12">
        <f t="shared" si="1"/>
        <v>-93350</v>
      </c>
    </row>
    <row r="11" spans="1:20" x14ac:dyDescent="0.3">
      <c r="A11" t="s">
        <v>58</v>
      </c>
      <c r="D11" t="s">
        <v>57</v>
      </c>
      <c r="E11" s="9">
        <f>AVERAGEIFS(Data!F:F,Data!B:B,$D11,Data!A:A,'Data Prep'!$B$17)</f>
        <v>74713.0625</v>
      </c>
      <c r="F11" s="9">
        <f t="shared" si="2"/>
        <v>0</v>
      </c>
      <c r="H11" t="s">
        <v>60</v>
      </c>
      <c r="I11" s="7">
        <f>SUMIFS(Data!E:E,Data!B:B,$H11,Data!A:A,'Data Prep'!$B$17)</f>
        <v>3843699</v>
      </c>
      <c r="O11" t="s">
        <v>9</v>
      </c>
      <c r="P11" s="7">
        <f>SUMIFS(Data!E:E,Data!B:B,'Data Prep'!$B$4,Data!A:A,'Data Prep'!$B$17,Data!C:C,'Data Prep'!O11)</f>
        <v>109190</v>
      </c>
      <c r="Q11" vm="9">
        <v>10519475</v>
      </c>
      <c r="R11" s="11">
        <f t="shared" si="0"/>
        <v>10.379795569645824</v>
      </c>
      <c r="S11" s="9">
        <f>AVERAGEIFS(Data!F:F,Data!B:B,'Data Prep'!$B$4,Data!A:A,'Data Prep'!$B$17,Data!C:C,'Data Prep'!O11)</f>
        <v>108735</v>
      </c>
      <c r="T11" s="12">
        <f t="shared" si="1"/>
        <v>-108735</v>
      </c>
    </row>
    <row r="12" spans="1:20" x14ac:dyDescent="0.3">
      <c r="A12" t="s">
        <v>59</v>
      </c>
      <c r="D12" t="s">
        <v>56</v>
      </c>
      <c r="E12" s="9">
        <f>AVERAGEIFS(Data!F:F,Data!B:B,$D12,Data!A:A,'Data Prep'!$B$17)</f>
        <v>90040.666666666672</v>
      </c>
      <c r="F12" s="9">
        <f t="shared" si="2"/>
        <v>0</v>
      </c>
      <c r="H12" t="s">
        <v>53</v>
      </c>
      <c r="I12" s="7">
        <f>SUMIFS(Data!E:E,Data!B:B,$H12,Data!A:A,'Data Prep'!$B$17)</f>
        <v>2677815</v>
      </c>
      <c r="O12" t="s">
        <v>10</v>
      </c>
      <c r="P12" s="7">
        <f>SUMIFS(Data!E:E,Data!B:B,'Data Prep'!$B$4,Data!A:A,'Data Prep'!$B$17,Data!C:C,'Data Prep'!O12)</f>
        <v>7346</v>
      </c>
      <c r="Q12" vm="10">
        <v>1754208</v>
      </c>
      <c r="R12" s="11">
        <f t="shared" si="0"/>
        <v>4.1876447946879729</v>
      </c>
      <c r="S12" s="9">
        <f>AVERAGEIFS(Data!F:F,Data!B:B,'Data Prep'!$B$4,Data!A:A,'Data Prep'!$B$17,Data!C:C,'Data Prep'!O12)</f>
        <v>64408</v>
      </c>
      <c r="T12" s="12">
        <f t="shared" si="1"/>
        <v>-64408</v>
      </c>
    </row>
    <row r="13" spans="1:20" x14ac:dyDescent="0.3">
      <c r="A13" t="s">
        <v>60</v>
      </c>
      <c r="D13" t="s">
        <v>53</v>
      </c>
      <c r="E13" s="9">
        <f>AVERAGEIFS(Data!F:F,Data!B:B,$D13,Data!A:A,'Data Prep'!$B$17)</f>
        <v>93586.333333333328</v>
      </c>
      <c r="F13" s="9">
        <f t="shared" si="2"/>
        <v>93586.333333333328</v>
      </c>
      <c r="H13" t="s">
        <v>55</v>
      </c>
      <c r="I13" s="7">
        <f>SUMIFS(Data!E:E,Data!B:B,$H13,Data!A:A,'Data Prep'!$B$17)</f>
        <v>1762873</v>
      </c>
      <c r="O13" t="s">
        <v>11</v>
      </c>
      <c r="P13" s="7">
        <f>SUMIFS(Data!E:E,Data!B:B,'Data Prep'!$B$4,Data!A:A,'Data Prep'!$B$17,Data!C:C,'Data Prep'!O13)</f>
        <v>87520</v>
      </c>
      <c r="Q13" vm="11">
        <v>12741080</v>
      </c>
      <c r="R13" s="11">
        <f t="shared" si="0"/>
        <v>6.8691194153085924</v>
      </c>
      <c r="S13" s="9">
        <f>AVERAGEIFS(Data!F:F,Data!B:B,'Data Prep'!$B$4,Data!A:A,'Data Prep'!$B$17,Data!C:C,'Data Prep'!O13)</f>
        <v>110059</v>
      </c>
      <c r="T13" s="12">
        <f t="shared" si="1"/>
        <v>-110059</v>
      </c>
    </row>
    <row r="14" spans="1:20" x14ac:dyDescent="0.3">
      <c r="O14" t="s">
        <v>12</v>
      </c>
      <c r="P14" s="7">
        <f>SUMIFS(Data!E:E,Data!B:B,'Data Prep'!$B$4,Data!A:A,'Data Prep'!$B$17,Data!C:C,'Data Prep'!O14)</f>
        <v>26075</v>
      </c>
      <c r="Q14" vm="12">
        <v>6691878</v>
      </c>
      <c r="R14" s="11">
        <f t="shared" si="0"/>
        <v>3.8965145509227757</v>
      </c>
      <c r="S14" s="9">
        <f>AVERAGEIFS(Data!F:F,Data!B:B,'Data Prep'!$B$4,Data!A:A,'Data Prep'!$B$17,Data!C:C,'Data Prep'!O14)</f>
        <v>67191</v>
      </c>
      <c r="T14" s="12">
        <f t="shared" si="1"/>
        <v>-67191</v>
      </c>
    </row>
    <row r="15" spans="1:20" x14ac:dyDescent="0.3">
      <c r="H15" s="6" t="s">
        <v>70</v>
      </c>
      <c r="I15" s="6"/>
      <c r="O15" t="s">
        <v>13</v>
      </c>
      <c r="P15" s="7">
        <f>SUMIFS(Data!E:E,Data!B:B,'Data Prep'!$B$4,Data!A:A,'Data Prep'!$B$17,Data!C:C,'Data Prep'!O15)</f>
        <v>19135</v>
      </c>
      <c r="Q15" vm="13">
        <v>3156145</v>
      </c>
      <c r="R15" s="11">
        <f t="shared" si="0"/>
        <v>6.0627759497741707</v>
      </c>
      <c r="S15" s="9">
        <f>AVERAGEIFS(Data!F:F,Data!B:B,'Data Prep'!$B$4,Data!A:A,'Data Prep'!$B$17,Data!C:C,'Data Prep'!O15)</f>
        <v>66858</v>
      </c>
      <c r="T15" s="12">
        <f t="shared" si="1"/>
        <v>-66858</v>
      </c>
    </row>
    <row r="16" spans="1:20" x14ac:dyDescent="0.3">
      <c r="A16" s="5" t="s">
        <v>65</v>
      </c>
      <c r="B16" s="5"/>
      <c r="H16" s="3" t="s">
        <v>49</v>
      </c>
      <c r="I16" s="3" t="s">
        <v>62</v>
      </c>
      <c r="O16" t="s">
        <v>14</v>
      </c>
      <c r="P16" s="7">
        <f>SUMIFS(Data!E:E,Data!B:B,'Data Prep'!$B$4,Data!A:A,'Data Prep'!$B$17,Data!C:C,'Data Prep'!O16)</f>
        <v>16734</v>
      </c>
      <c r="Q16" vm="14">
        <v>2911505</v>
      </c>
      <c r="R16" s="11">
        <f t="shared" si="0"/>
        <v>5.7475429374155294</v>
      </c>
      <c r="S16" s="9">
        <f>AVERAGEIFS(Data!F:F,Data!B:B,'Data Prep'!$B$4,Data!A:A,'Data Prep'!$B$17,Data!C:C,'Data Prep'!O16)</f>
        <v>73749</v>
      </c>
      <c r="T16" s="12">
        <f t="shared" si="1"/>
        <v>-73749</v>
      </c>
    </row>
    <row r="17" spans="1:20" x14ac:dyDescent="0.3">
      <c r="A17" s="4" t="s">
        <v>64</v>
      </c>
      <c r="B17">
        <v>2020</v>
      </c>
      <c r="H17" t="str">
        <f>B4</f>
        <v>Information</v>
      </c>
      <c r="I17" s="7">
        <f>VLOOKUP(H17,H4:I13,2,0)</f>
        <v>2677815</v>
      </c>
      <c r="O17" t="s">
        <v>15</v>
      </c>
      <c r="P17" s="7">
        <f>SUMIFS(Data!E:E,Data!B:B,'Data Prep'!$B$4,Data!A:A,'Data Prep'!$B$17,Data!C:C,'Data Prep'!O17)</f>
        <v>20268</v>
      </c>
      <c r="Q17" vm="15">
        <v>4468402</v>
      </c>
      <c r="R17" s="11">
        <f t="shared" si="0"/>
        <v>4.5358497288292332</v>
      </c>
      <c r="S17" s="9">
        <f>AVERAGEIFS(Data!F:F,Data!B:B,'Data Prep'!$B$4,Data!A:A,'Data Prep'!$B$17,Data!C:C,'Data Prep'!O17)</f>
        <v>63462</v>
      </c>
      <c r="T17" s="12">
        <f t="shared" si="1"/>
        <v>-63462</v>
      </c>
    </row>
    <row r="18" spans="1:20" x14ac:dyDescent="0.3">
      <c r="H18" t="s">
        <v>71</v>
      </c>
      <c r="I18" s="8">
        <f>SUM(I4:I13)-I17</f>
        <v>113971524</v>
      </c>
      <c r="O18" t="s">
        <v>16</v>
      </c>
      <c r="P18" s="7">
        <f>SUMIFS(Data!E:E,Data!B:B,'Data Prep'!$B$4,Data!A:A,'Data Prep'!$B$17,Data!C:C,'Data Prep'!O18)</f>
        <v>18712</v>
      </c>
      <c r="Q18" vm="16">
        <v>4659978</v>
      </c>
      <c r="R18" s="11">
        <f t="shared" si="0"/>
        <v>4.015469600929447</v>
      </c>
      <c r="S18" s="9">
        <f>AVERAGEIFS(Data!F:F,Data!B:B,'Data Prep'!$B$4,Data!A:A,'Data Prep'!$B$17,Data!C:C,'Data Prep'!O18)</f>
        <v>65700</v>
      </c>
      <c r="T18" s="12">
        <f t="shared" si="1"/>
        <v>-65700</v>
      </c>
    </row>
    <row r="19" spans="1:20" x14ac:dyDescent="0.3">
      <c r="O19" t="s">
        <v>17</v>
      </c>
      <c r="P19" s="7">
        <f>SUMIFS(Data!E:E,Data!B:B,'Data Prep'!$B$4,Data!A:A,'Data Prep'!$B$17,Data!C:C,'Data Prep'!O19)</f>
        <v>6415</v>
      </c>
      <c r="Q19" vm="17">
        <v>1338404</v>
      </c>
      <c r="R19" s="11">
        <f t="shared" si="0"/>
        <v>4.7930221368136978</v>
      </c>
      <c r="S19" s="9">
        <f>AVERAGEIFS(Data!F:F,Data!B:B,'Data Prep'!$B$4,Data!A:A,'Data Prep'!$B$17,Data!C:C,'Data Prep'!O19)</f>
        <v>64265</v>
      </c>
      <c r="T19" s="12">
        <f t="shared" si="1"/>
        <v>-64265</v>
      </c>
    </row>
    <row r="20" spans="1:20" x14ac:dyDescent="0.3">
      <c r="A20" s="5" t="s">
        <v>77</v>
      </c>
      <c r="B20" s="5"/>
      <c r="O20" t="s">
        <v>18</v>
      </c>
      <c r="P20" s="7">
        <f>SUMIFS(Data!E:E,Data!B:B,'Data Prep'!$B$4,Data!A:A,'Data Prep'!$B$17,Data!C:C,'Data Prep'!O20)</f>
        <v>33029</v>
      </c>
      <c r="Q20" vm="18">
        <v>6042718</v>
      </c>
      <c r="R20" s="11">
        <f t="shared" si="0"/>
        <v>5.4659178204245169</v>
      </c>
      <c r="S20" s="9">
        <f>AVERAGEIFS(Data!F:F,Data!B:B,'Data Prep'!$B$4,Data!A:A,'Data Prep'!$B$17,Data!C:C,'Data Prep'!O20)</f>
        <v>110569</v>
      </c>
      <c r="T20" s="12">
        <f t="shared" si="1"/>
        <v>-110569</v>
      </c>
    </row>
    <row r="21" spans="1:20" x14ac:dyDescent="0.3">
      <c r="A21" s="4" t="s">
        <v>78</v>
      </c>
      <c r="B21" t="str">
        <f>IF(Dashboard!$Q$6=1,'Data Prep'!S2,'Data Prep'!R2)</f>
        <v>Avg Wages per State</v>
      </c>
      <c r="H21" t="s">
        <v>79</v>
      </c>
      <c r="I21" s="14">
        <f>I17/SUM(I17:I18)</f>
        <v>2.2956109506972858E-2</v>
      </c>
      <c r="O21" t="s">
        <v>19</v>
      </c>
      <c r="P21" s="7">
        <f>SUMIFS(Data!E:E,Data!B:B,'Data Prep'!$B$4,Data!A:A,'Data Prep'!$B$17,Data!C:C,'Data Prep'!O21)</f>
        <v>89231</v>
      </c>
      <c r="Q21" vm="19">
        <v>6902149</v>
      </c>
      <c r="R21" s="11">
        <f t="shared" si="0"/>
        <v>12.928002568475412</v>
      </c>
      <c r="S21" s="9">
        <f>AVERAGEIFS(Data!F:F,Data!B:B,'Data Prep'!$B$4,Data!A:A,'Data Prep'!$B$17,Data!C:C,'Data Prep'!O21)</f>
        <v>146746</v>
      </c>
      <c r="T21" s="12">
        <f t="shared" si="1"/>
        <v>-146746</v>
      </c>
    </row>
    <row r="22" spans="1:20" x14ac:dyDescent="0.3">
      <c r="A22" s="4"/>
      <c r="O22" t="s">
        <v>20</v>
      </c>
      <c r="P22" s="7">
        <f>SUMIFS(Data!E:E,Data!B:B,'Data Prep'!$B$4,Data!A:A,'Data Prep'!$B$17,Data!C:C,'Data Prep'!O22)</f>
        <v>50511</v>
      </c>
      <c r="Q22" vm="20">
        <v>9995915</v>
      </c>
      <c r="R22" s="11">
        <f t="shared" si="0"/>
        <v>5.053164217582883</v>
      </c>
      <c r="S22" s="9">
        <f>AVERAGEIFS(Data!F:F,Data!B:B,'Data Prep'!$B$4,Data!A:A,'Data Prep'!$B$17,Data!C:C,'Data Prep'!O22)</f>
        <v>88745</v>
      </c>
      <c r="T22" s="12">
        <f t="shared" si="1"/>
        <v>-88745</v>
      </c>
    </row>
    <row r="23" spans="1:20" x14ac:dyDescent="0.3">
      <c r="O23" t="s">
        <v>21</v>
      </c>
      <c r="P23" s="7">
        <f>SUMIFS(Data!E:E,Data!B:B,'Data Prep'!$B$4,Data!A:A,'Data Prep'!$B$17,Data!C:C,'Data Prep'!O23)</f>
        <v>43145</v>
      </c>
      <c r="Q23" vm="21">
        <v>5611179</v>
      </c>
      <c r="R23" s="11">
        <f t="shared" si="0"/>
        <v>7.6891148901148938</v>
      </c>
      <c r="S23" s="9">
        <f>AVERAGEIFS(Data!F:F,Data!B:B,'Data Prep'!$B$4,Data!A:A,'Data Prep'!$B$17,Data!C:C,'Data Prep'!O23)</f>
        <v>92292</v>
      </c>
      <c r="T23" s="12">
        <f t="shared" si="1"/>
        <v>-92292</v>
      </c>
    </row>
    <row r="24" spans="1:20" x14ac:dyDescent="0.3">
      <c r="O24" t="s">
        <v>22</v>
      </c>
      <c r="P24" s="7">
        <f>SUMIFS(Data!E:E,Data!B:B,'Data Prep'!$B$4,Data!A:A,'Data Prep'!$B$17,Data!C:C,'Data Prep'!O24)</f>
        <v>9629</v>
      </c>
      <c r="Q24" vm="22">
        <v>2963914</v>
      </c>
      <c r="R24" s="11">
        <f t="shared" si="0"/>
        <v>3.2487447341589535</v>
      </c>
      <c r="S24" s="9">
        <f>AVERAGEIFS(Data!F:F,Data!B:B,'Data Prep'!$B$4,Data!A:A,'Data Prep'!$B$17,Data!C:C,'Data Prep'!O24)</f>
        <v>54301</v>
      </c>
      <c r="T24" s="12">
        <f t="shared" si="1"/>
        <v>-54301</v>
      </c>
    </row>
    <row r="25" spans="1:20" x14ac:dyDescent="0.3">
      <c r="O25" t="s">
        <v>23</v>
      </c>
      <c r="P25" s="7">
        <f>SUMIFS(Data!E:E,Data!B:B,'Data Prep'!$B$4,Data!A:A,'Data Prep'!$B$17,Data!C:C,'Data Prep'!O25)</f>
        <v>43675</v>
      </c>
      <c r="Q25" vm="23">
        <v>6126452</v>
      </c>
      <c r="R25" s="11">
        <f t="shared" si="0"/>
        <v>7.1289222538591668</v>
      </c>
      <c r="S25" s="9">
        <f>AVERAGEIFS(Data!F:F,Data!B:B,'Data Prep'!$B$4,Data!A:A,'Data Prep'!$B$17,Data!C:C,'Data Prep'!O25)</f>
        <v>89327</v>
      </c>
      <c r="T25" s="12">
        <f t="shared" si="1"/>
        <v>-89327</v>
      </c>
    </row>
    <row r="26" spans="1:20" x14ac:dyDescent="0.3">
      <c r="O26" t="s">
        <v>24</v>
      </c>
      <c r="P26" s="7">
        <f>SUMIFS(Data!E:E,Data!B:B,'Data Prep'!$B$4,Data!A:A,'Data Prep'!$B$17,Data!C:C,'Data Prep'!O26)</f>
        <v>5797</v>
      </c>
      <c r="Q26" vm="24">
        <v>1062305</v>
      </c>
      <c r="R26" s="11">
        <f t="shared" si="0"/>
        <v>5.4570015202790154</v>
      </c>
      <c r="S26" s="9">
        <f>AVERAGEIFS(Data!F:F,Data!B:B,'Data Prep'!$B$4,Data!A:A,'Data Prep'!$B$17,Data!C:C,'Data Prep'!O26)</f>
        <v>65673</v>
      </c>
      <c r="T26" s="12">
        <f t="shared" si="1"/>
        <v>-65673</v>
      </c>
    </row>
    <row r="27" spans="1:20" x14ac:dyDescent="0.3">
      <c r="O27" t="s">
        <v>25</v>
      </c>
      <c r="P27" s="7">
        <f>SUMIFS(Data!E:E,Data!B:B,'Data Prep'!$B$4,Data!A:A,'Data Prep'!$B$17,Data!C:C,'Data Prep'!O27)</f>
        <v>16165</v>
      </c>
      <c r="Q27" vm="25">
        <v>1929268</v>
      </c>
      <c r="R27" s="11">
        <f t="shared" si="0"/>
        <v>8.3788255441960366</v>
      </c>
      <c r="S27" s="9">
        <f>AVERAGEIFS(Data!F:F,Data!B:B,'Data Prep'!$B$4,Data!A:A,'Data Prep'!$B$17,Data!C:C,'Data Prep'!O27)</f>
        <v>76361</v>
      </c>
      <c r="T27" s="12">
        <f t="shared" si="1"/>
        <v>-76361</v>
      </c>
    </row>
    <row r="28" spans="1:20" x14ac:dyDescent="0.3">
      <c r="O28" t="s">
        <v>26</v>
      </c>
      <c r="P28" s="7">
        <f>SUMIFS(Data!E:E,Data!B:B,'Data Prep'!$B$4,Data!A:A,'Data Prep'!$B$17,Data!C:C,'Data Prep'!O28)</f>
        <v>13306</v>
      </c>
      <c r="Q28" vm="26">
        <v>3034392</v>
      </c>
      <c r="R28" s="11">
        <f t="shared" si="0"/>
        <v>4.3850629714288729</v>
      </c>
      <c r="S28" s="9">
        <f>AVERAGEIFS(Data!F:F,Data!B:B,'Data Prep'!$B$4,Data!A:A,'Data Prep'!$B$17,Data!C:C,'Data Prep'!O28)</f>
        <v>88353</v>
      </c>
      <c r="T28" s="12">
        <f t="shared" si="1"/>
        <v>-88353</v>
      </c>
    </row>
    <row r="29" spans="1:20" x14ac:dyDescent="0.3">
      <c r="O29" t="s">
        <v>27</v>
      </c>
      <c r="P29" s="7">
        <f>SUMIFS(Data!E:E,Data!B:B,'Data Prep'!$B$4,Data!A:A,'Data Prep'!$B$17,Data!C:C,'Data Prep'!O29)</f>
        <v>11735</v>
      </c>
      <c r="Q29" vm="27">
        <v>1356458</v>
      </c>
      <c r="R29" s="11">
        <f t="shared" si="0"/>
        <v>8.651207777903922</v>
      </c>
      <c r="S29" s="9">
        <f>AVERAGEIFS(Data!F:F,Data!B:B,'Data Prep'!$B$4,Data!A:A,'Data Prep'!$B$17,Data!C:C,'Data Prep'!O29)</f>
        <v>107194</v>
      </c>
      <c r="T29" s="12">
        <f t="shared" si="1"/>
        <v>-107194</v>
      </c>
    </row>
    <row r="30" spans="1:20" x14ac:dyDescent="0.3">
      <c r="O30" t="s">
        <v>28</v>
      </c>
      <c r="P30" s="7">
        <f>SUMIFS(Data!E:E,Data!B:B,'Data Prep'!$B$4,Data!A:A,'Data Prep'!$B$17,Data!C:C,'Data Prep'!O30)</f>
        <v>67885</v>
      </c>
      <c r="Q30" vm="28">
        <v>8908520</v>
      </c>
      <c r="R30" s="11">
        <f t="shared" si="0"/>
        <v>7.6202332149447942</v>
      </c>
      <c r="S30" s="9">
        <f>AVERAGEIFS(Data!F:F,Data!B:B,'Data Prep'!$B$4,Data!A:A,'Data Prep'!$B$17,Data!C:C,'Data Prep'!O30)</f>
        <v>130541</v>
      </c>
      <c r="T30" s="12">
        <f t="shared" si="1"/>
        <v>-130541</v>
      </c>
    </row>
    <row r="31" spans="1:20" x14ac:dyDescent="0.3">
      <c r="O31" t="s">
        <v>29</v>
      </c>
      <c r="P31" s="7">
        <f>SUMIFS(Data!E:E,Data!B:B,'Data Prep'!$B$4,Data!A:A,'Data Prep'!$B$17,Data!C:C,'Data Prep'!O31)</f>
        <v>9076</v>
      </c>
      <c r="Q31" vm="29">
        <v>2095428</v>
      </c>
      <c r="R31" s="11">
        <f t="shared" si="0"/>
        <v>4.3313346963007078</v>
      </c>
      <c r="S31" s="9">
        <f>AVERAGEIFS(Data!F:F,Data!B:B,'Data Prep'!$B$4,Data!A:A,'Data Prep'!$B$17,Data!C:C,'Data Prep'!O31)</f>
        <v>62393</v>
      </c>
      <c r="T31" s="12">
        <f t="shared" si="1"/>
        <v>-62393</v>
      </c>
    </row>
    <row r="32" spans="1:20" x14ac:dyDescent="0.3">
      <c r="O32" t="s">
        <v>30</v>
      </c>
      <c r="P32" s="7">
        <f>SUMIFS(Data!E:E,Data!B:B,'Data Prep'!$B$4,Data!A:A,'Data Prep'!$B$17,Data!C:C,'Data Prep'!O32)</f>
        <v>267749</v>
      </c>
      <c r="Q32" vm="30">
        <v>19542209</v>
      </c>
      <c r="R32" s="11">
        <f t="shared" si="0"/>
        <v>13.701061123642674</v>
      </c>
      <c r="S32" s="9">
        <f>AVERAGEIFS(Data!F:F,Data!B:B,'Data Prep'!$B$4,Data!A:A,'Data Prep'!$B$17,Data!C:C,'Data Prep'!O32)</f>
        <v>154357</v>
      </c>
      <c r="T32" s="12">
        <f t="shared" si="1"/>
        <v>-154357</v>
      </c>
    </row>
    <row r="33" spans="15:20" x14ac:dyDescent="0.3">
      <c r="O33" t="s">
        <v>31</v>
      </c>
      <c r="P33" s="7">
        <f>SUMIFS(Data!E:E,Data!B:B,'Data Prep'!$B$4,Data!A:A,'Data Prep'!$B$17,Data!C:C,'Data Prep'!O33)</f>
        <v>73440</v>
      </c>
      <c r="Q33" vm="31">
        <v>10383620</v>
      </c>
      <c r="R33" s="11">
        <f t="shared" si="0"/>
        <v>7.0726779292770727</v>
      </c>
      <c r="S33" s="9">
        <f>AVERAGEIFS(Data!F:F,Data!B:B,'Data Prep'!$B$4,Data!A:A,'Data Prep'!$B$17,Data!C:C,'Data Prep'!O33)</f>
        <v>96207</v>
      </c>
      <c r="T33" s="12">
        <f t="shared" si="1"/>
        <v>-96207</v>
      </c>
    </row>
    <row r="34" spans="15:20" x14ac:dyDescent="0.3">
      <c r="O34" t="s">
        <v>32</v>
      </c>
      <c r="P34" s="7">
        <f>SUMIFS(Data!E:E,Data!B:B,'Data Prep'!$B$4,Data!A:A,'Data Prep'!$B$17,Data!C:C,'Data Prep'!O34)</f>
        <v>5780</v>
      </c>
      <c r="Q34" vm="32">
        <v>760077</v>
      </c>
      <c r="R34" s="11">
        <f t="shared" si="0"/>
        <v>7.6044927027130145</v>
      </c>
      <c r="S34" s="9">
        <f>AVERAGEIFS(Data!F:F,Data!B:B,'Data Prep'!$B$4,Data!A:A,'Data Prep'!$B$17,Data!C:C,'Data Prep'!O34)</f>
        <v>79624</v>
      </c>
      <c r="T34" s="12">
        <f t="shared" si="1"/>
        <v>-79624</v>
      </c>
    </row>
    <row r="35" spans="15:20" x14ac:dyDescent="0.3">
      <c r="O35" t="s">
        <v>33</v>
      </c>
      <c r="P35" s="7">
        <f>SUMIFS(Data!E:E,Data!B:B,'Data Prep'!$B$4,Data!A:A,'Data Prep'!$B$17,Data!C:C,'Data Prep'!O35)</f>
        <v>63865</v>
      </c>
      <c r="Q35" vm="33">
        <v>11689442</v>
      </c>
      <c r="R35" s="11">
        <f t="shared" si="0"/>
        <v>5.4634772130269349</v>
      </c>
      <c r="S35" s="9">
        <f>AVERAGEIFS(Data!F:F,Data!B:B,'Data Prep'!$B$4,Data!A:A,'Data Prep'!$B$17,Data!C:C,'Data Prep'!O35)</f>
        <v>80052</v>
      </c>
      <c r="T35" s="12">
        <f t="shared" si="1"/>
        <v>-80052</v>
      </c>
    </row>
    <row r="36" spans="15:20" x14ac:dyDescent="0.3">
      <c r="O36" t="s">
        <v>34</v>
      </c>
      <c r="P36" s="7">
        <f>SUMIFS(Data!E:E,Data!B:B,'Data Prep'!$B$4,Data!A:A,'Data Prep'!$B$17,Data!C:C,'Data Prep'!O36)</f>
        <v>18256</v>
      </c>
      <c r="Q36" vm="34">
        <v>3943079</v>
      </c>
      <c r="R36" s="11">
        <f t="shared" si="0"/>
        <v>4.6298844126633023</v>
      </c>
      <c r="S36" s="9">
        <f>AVERAGEIFS(Data!F:F,Data!B:B,'Data Prep'!$B$4,Data!A:A,'Data Prep'!$B$17,Data!C:C,'Data Prep'!O36)</f>
        <v>63710</v>
      </c>
      <c r="T36" s="12">
        <f t="shared" si="1"/>
        <v>-63710</v>
      </c>
    </row>
    <row r="37" spans="15:20" x14ac:dyDescent="0.3">
      <c r="O37" t="s">
        <v>35</v>
      </c>
      <c r="P37" s="7">
        <f>SUMIFS(Data!E:E,Data!B:B,'Data Prep'!$B$4,Data!A:A,'Data Prep'!$B$17,Data!C:C,'Data Prep'!O37)</f>
        <v>33218</v>
      </c>
      <c r="Q37" vm="35">
        <v>4190713</v>
      </c>
      <c r="R37" s="11">
        <f t="shared" si="0"/>
        <v>7.9265747857226208</v>
      </c>
      <c r="S37" s="9">
        <f>AVERAGEIFS(Data!F:F,Data!B:B,'Data Prep'!$B$4,Data!A:A,'Data Prep'!$B$17,Data!C:C,'Data Prep'!O37)</f>
        <v>101737</v>
      </c>
      <c r="T37" s="12">
        <f t="shared" si="1"/>
        <v>-101737</v>
      </c>
    </row>
    <row r="38" spans="15:20" x14ac:dyDescent="0.3">
      <c r="O38" t="s">
        <v>36</v>
      </c>
      <c r="P38" s="7">
        <f>SUMIFS(Data!E:E,Data!B:B,'Data Prep'!$B$4,Data!A:A,'Data Prep'!$B$17,Data!C:C,'Data Prep'!O38)</f>
        <v>82872</v>
      </c>
      <c r="Q38" vm="36">
        <v>12807060</v>
      </c>
      <c r="R38" s="11">
        <f t="shared" si="0"/>
        <v>6.4708059460953571</v>
      </c>
      <c r="S38" s="9">
        <f>AVERAGEIFS(Data!F:F,Data!B:B,'Data Prep'!$B$4,Data!A:A,'Data Prep'!$B$17,Data!C:C,'Data Prep'!O38)</f>
        <v>107388</v>
      </c>
      <c r="T38" s="12">
        <f t="shared" si="1"/>
        <v>-107388</v>
      </c>
    </row>
    <row r="39" spans="15:20" x14ac:dyDescent="0.3">
      <c r="O39" t="s">
        <v>37</v>
      </c>
      <c r="P39" s="7">
        <f>SUMIFS(Data!E:E,Data!B:B,'Data Prep'!$B$4,Data!A:A,'Data Prep'!$B$17,Data!C:C,'Data Prep'!O39)</f>
        <v>5243</v>
      </c>
      <c r="Q39" vm="37">
        <v>1057315</v>
      </c>
      <c r="R39" s="11">
        <f t="shared" si="0"/>
        <v>4.9587871164222586</v>
      </c>
      <c r="S39" s="9">
        <f>AVERAGEIFS(Data!F:F,Data!B:B,'Data Prep'!$B$4,Data!A:A,'Data Prep'!$B$17,Data!C:C,'Data Prep'!O39)</f>
        <v>87286</v>
      </c>
      <c r="T39" s="12">
        <f t="shared" si="1"/>
        <v>-87286</v>
      </c>
    </row>
    <row r="40" spans="15:20" x14ac:dyDescent="0.3">
      <c r="O40" t="s">
        <v>38</v>
      </c>
      <c r="P40" s="7">
        <f>SUMIFS(Data!E:E,Data!B:B,'Data Prep'!$B$4,Data!A:A,'Data Prep'!$B$17,Data!C:C,'Data Prep'!O40)</f>
        <v>24744</v>
      </c>
      <c r="Q40" vm="38">
        <v>5084127</v>
      </c>
      <c r="R40" s="11">
        <f t="shared" si="0"/>
        <v>4.8669122545522558</v>
      </c>
      <c r="S40" s="9">
        <f>AVERAGEIFS(Data!F:F,Data!B:B,'Data Prep'!$B$4,Data!A:A,'Data Prep'!$B$17,Data!C:C,'Data Prep'!O40)</f>
        <v>73562</v>
      </c>
      <c r="T40" s="12">
        <f t="shared" si="1"/>
        <v>-73562</v>
      </c>
    </row>
    <row r="41" spans="15:20" x14ac:dyDescent="0.3">
      <c r="O41" t="s">
        <v>39</v>
      </c>
      <c r="P41" s="7">
        <f>SUMIFS(Data!E:E,Data!B:B,'Data Prep'!$B$4,Data!A:A,'Data Prep'!$B$17,Data!C:C,'Data Prep'!O41)</f>
        <v>5074</v>
      </c>
      <c r="Q41" vm="39">
        <v>882235</v>
      </c>
      <c r="R41" s="11">
        <f t="shared" si="0"/>
        <v>5.7513020907127919</v>
      </c>
      <c r="S41" s="9">
        <f>AVERAGEIFS(Data!F:F,Data!B:B,'Data Prep'!$B$4,Data!A:A,'Data Prep'!$B$17,Data!C:C,'Data Prep'!O41)</f>
        <v>58069</v>
      </c>
      <c r="T41" s="12">
        <f t="shared" si="1"/>
        <v>-58069</v>
      </c>
    </row>
    <row r="42" spans="15:20" x14ac:dyDescent="0.3">
      <c r="O42" t="s">
        <v>40</v>
      </c>
      <c r="P42" s="7">
        <f>SUMIFS(Data!E:E,Data!B:B,'Data Prep'!$B$4,Data!A:A,'Data Prep'!$B$17,Data!C:C,'Data Prep'!O42)</f>
        <v>42929</v>
      </c>
      <c r="Q42" vm="40">
        <v>6770010</v>
      </c>
      <c r="R42" s="11">
        <f t="shared" si="0"/>
        <v>6.3410541491076087</v>
      </c>
      <c r="S42" s="9">
        <f>AVERAGEIFS(Data!F:F,Data!B:B,'Data Prep'!$B$4,Data!A:A,'Data Prep'!$B$17,Data!C:C,'Data Prep'!O42)</f>
        <v>81293</v>
      </c>
      <c r="T42" s="12">
        <f t="shared" si="1"/>
        <v>-81293</v>
      </c>
    </row>
    <row r="43" spans="15:20" x14ac:dyDescent="0.3">
      <c r="O43" t="s">
        <v>41</v>
      </c>
      <c r="P43" s="7">
        <f>SUMIFS(Data!E:E,Data!B:B,'Data Prep'!$B$4,Data!A:A,'Data Prep'!$B$17,Data!C:C,'Data Prep'!O43)</f>
        <v>198521</v>
      </c>
      <c r="Q43" vm="41">
        <v>28701845</v>
      </c>
      <c r="R43" s="11">
        <f t="shared" si="0"/>
        <v>6.9166633712919854</v>
      </c>
      <c r="S43" s="9">
        <f>AVERAGEIFS(Data!F:F,Data!B:B,'Data Prep'!$B$4,Data!A:A,'Data Prep'!$B$17,Data!C:C,'Data Prep'!O43)</f>
        <v>102835</v>
      </c>
      <c r="T43" s="12">
        <f t="shared" si="1"/>
        <v>-102835</v>
      </c>
    </row>
    <row r="44" spans="15:20" x14ac:dyDescent="0.3">
      <c r="O44" t="s">
        <v>42</v>
      </c>
      <c r="P44" s="7">
        <f>SUMIFS(Data!E:E,Data!B:B,'Data Prep'!$B$4,Data!A:A,'Data Prep'!$B$17,Data!C:C,'Data Prep'!O44)</f>
        <v>37222</v>
      </c>
      <c r="Q44" vm="42">
        <v>3161105</v>
      </c>
      <c r="R44" s="11">
        <f t="shared" si="0"/>
        <v>11.774996401574766</v>
      </c>
      <c r="S44" s="9">
        <f>AVERAGEIFS(Data!F:F,Data!B:B,'Data Prep'!$B$4,Data!A:A,'Data Prep'!$B$17,Data!C:C,'Data Prep'!O44)</f>
        <v>96974</v>
      </c>
      <c r="T44" s="12">
        <f t="shared" si="1"/>
        <v>-96974</v>
      </c>
    </row>
    <row r="45" spans="15:20" x14ac:dyDescent="0.3">
      <c r="O45" t="s">
        <v>43</v>
      </c>
      <c r="P45" s="7">
        <f>SUMIFS(Data!E:E,Data!B:B,'Data Prep'!$B$4,Data!A:A,'Data Prep'!$B$17,Data!C:C,'Data Prep'!O45)</f>
        <v>3961</v>
      </c>
      <c r="Q45" vm="43">
        <v>626299</v>
      </c>
      <c r="R45" s="11">
        <f t="shared" si="0"/>
        <v>6.32445525220382</v>
      </c>
      <c r="S45" s="9">
        <f>AVERAGEIFS(Data!F:F,Data!B:B,'Data Prep'!$B$4,Data!A:A,'Data Prep'!$B$17,Data!C:C,'Data Prep'!O45)</f>
        <v>68605</v>
      </c>
      <c r="T45" s="12">
        <f t="shared" si="1"/>
        <v>-68605</v>
      </c>
    </row>
    <row r="46" spans="15:20" x14ac:dyDescent="0.3">
      <c r="O46" t="s">
        <v>44</v>
      </c>
      <c r="P46" s="7">
        <f>SUMIFS(Data!E:E,Data!B:B,'Data Prep'!$B$4,Data!A:A,'Data Prep'!$B$17,Data!C:C,'Data Prep'!O46)</f>
        <v>64840</v>
      </c>
      <c r="Q46" vm="44">
        <v>8517685</v>
      </c>
      <c r="R46" s="11">
        <f t="shared" si="0"/>
        <v>7.6123970304137796</v>
      </c>
      <c r="S46" s="9">
        <f>AVERAGEIFS(Data!F:F,Data!B:B,'Data Prep'!$B$4,Data!A:A,'Data Prep'!$B$17,Data!C:C,'Data Prep'!O46)</f>
        <v>117848</v>
      </c>
      <c r="T46" s="12">
        <f t="shared" si="1"/>
        <v>-117848</v>
      </c>
    </row>
    <row r="47" spans="15:20" x14ac:dyDescent="0.3">
      <c r="O47" t="s">
        <v>45</v>
      </c>
      <c r="P47" s="7">
        <f>SUMIFS(Data!E:E,Data!B:B,'Data Prep'!$B$4,Data!A:A,'Data Prep'!$B$17,Data!C:C,'Data Prep'!O47)</f>
        <v>148556</v>
      </c>
      <c r="Q47" vm="45">
        <v>7614893</v>
      </c>
      <c r="R47" s="11">
        <f t="shared" si="0"/>
        <v>19.508612924699005</v>
      </c>
      <c r="S47" s="9">
        <f>AVERAGEIFS(Data!F:F,Data!B:B,'Data Prep'!$B$4,Data!A:A,'Data Prep'!$B$17,Data!C:C,'Data Prep'!O47)</f>
        <v>242273</v>
      </c>
      <c r="T47" s="12">
        <f t="shared" si="1"/>
        <v>-242273</v>
      </c>
    </row>
    <row r="48" spans="15:20" x14ac:dyDescent="0.3">
      <c r="O48" t="s">
        <v>46</v>
      </c>
      <c r="P48" s="7">
        <f>SUMIFS(Data!E:E,Data!B:B,'Data Prep'!$B$4,Data!A:A,'Data Prep'!$B$17,Data!C:C,'Data Prep'!O48)</f>
        <v>7215</v>
      </c>
      <c r="Q48" vm="46">
        <v>1805832</v>
      </c>
      <c r="R48" s="11">
        <f t="shared" si="0"/>
        <v>3.9953882753212926</v>
      </c>
      <c r="S48" s="9">
        <f>AVERAGEIFS(Data!F:F,Data!B:B,'Data Prep'!$B$4,Data!A:A,'Data Prep'!$B$17,Data!C:C,'Data Prep'!O48)</f>
        <v>58063</v>
      </c>
      <c r="T48" s="12">
        <f t="shared" si="1"/>
        <v>-58063</v>
      </c>
    </row>
    <row r="49" spans="15:20" x14ac:dyDescent="0.3">
      <c r="O49" t="s">
        <v>47</v>
      </c>
      <c r="P49" s="7">
        <f>SUMIFS(Data!E:E,Data!B:B,'Data Prep'!$B$4,Data!A:A,'Data Prep'!$B$17,Data!C:C,'Data Prep'!O49)</f>
        <v>44846</v>
      </c>
      <c r="Q49" vm="47">
        <v>5813568</v>
      </c>
      <c r="R49" s="11">
        <f t="shared" si="0"/>
        <v>7.7140234706121955</v>
      </c>
      <c r="S49" s="9">
        <f>AVERAGEIFS(Data!F:F,Data!B:B,'Data Prep'!$B$4,Data!A:A,'Data Prep'!$B$17,Data!C:C,'Data Prep'!O49)</f>
        <v>88336</v>
      </c>
      <c r="T49" s="12">
        <f t="shared" si="1"/>
        <v>-88336</v>
      </c>
    </row>
    <row r="50" spans="15:20" x14ac:dyDescent="0.3">
      <c r="O50" t="s">
        <v>48</v>
      </c>
      <c r="P50" s="7">
        <f>SUMIFS(Data!E:E,Data!B:B,'Data Prep'!$B$4,Data!A:A,'Data Prep'!$B$17,Data!C:C,'Data Prep'!O50)</f>
        <v>3000</v>
      </c>
      <c r="Q50" vm="48">
        <v>577737</v>
      </c>
      <c r="R50" s="11">
        <f t="shared" si="0"/>
        <v>5.1926741752735248</v>
      </c>
      <c r="S50" s="9">
        <f>AVERAGEIFS(Data!F:F,Data!B:B,'Data Prep'!$B$4,Data!A:A,'Data Prep'!$B$17,Data!C:C,'Data Prep'!O50)</f>
        <v>54299</v>
      </c>
      <c r="T50" s="12">
        <f t="shared" si="1"/>
        <v>-54299</v>
      </c>
    </row>
  </sheetData>
  <sortState xmlns:xlrd2="http://schemas.microsoft.com/office/spreadsheetml/2017/richdata2" ref="H4:I13">
    <sortCondition descending="1" ref="I13"/>
  </sortState>
  <dataConsolidate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2384-F5D6-44E5-AD0C-9D353FBEF69F}">
  <dimension ref="A1:R36"/>
  <sheetViews>
    <sheetView showGridLines="0" tabSelected="1" zoomScale="70" zoomScaleNormal="70" workbookViewId="0">
      <selection activeCell="P10" sqref="P10"/>
    </sheetView>
  </sheetViews>
  <sheetFormatPr defaultColWidth="0" defaultRowHeight="14.4" zeroHeight="1" x14ac:dyDescent="0.3"/>
  <cols>
    <col min="1" max="1" width="37.77734375" bestFit="1" customWidth="1"/>
    <col min="2" max="2" width="8.88671875" customWidth="1"/>
    <col min="3" max="3" width="33.44140625" bestFit="1" customWidth="1"/>
    <col min="4" max="6" width="8.88671875" customWidth="1"/>
    <col min="7" max="7" width="9.6640625" customWidth="1"/>
    <col min="8" max="8" width="1.33203125" hidden="1" customWidth="1"/>
    <col min="9" max="9" width="4.109375" hidden="1" customWidth="1"/>
    <col min="10" max="10" width="37.88671875" customWidth="1"/>
    <col min="11" max="14" width="8.88671875" customWidth="1"/>
    <col min="15" max="15" width="5.44140625" customWidth="1"/>
    <col min="16" max="17" width="8.88671875" customWidth="1"/>
    <col min="18" max="16384" width="8.88671875" hidden="1"/>
  </cols>
  <sheetData>
    <row r="1" spans="1:18" x14ac:dyDescent="0.3"/>
    <row r="2" spans="1:18" x14ac:dyDescent="0.3"/>
    <row r="3" spans="1:18" x14ac:dyDescent="0.3"/>
    <row r="4" spans="1:18" x14ac:dyDescent="0.3"/>
    <row r="5" spans="1:18" x14ac:dyDescent="0.3"/>
    <row r="6" spans="1:18" ht="25.8" x14ac:dyDescent="0.5">
      <c r="A6" s="13" t="str" cm="1">
        <f t="array" ref="A6">INDEX('Data Prep'!D4:D13,Dashboard!P6)</f>
        <v>Information</v>
      </c>
      <c r="P6" s="16">
        <v>10</v>
      </c>
      <c r="Q6" s="16">
        <v>1</v>
      </c>
      <c r="R6" s="15"/>
    </row>
    <row r="7" spans="1:18" x14ac:dyDescent="0.3">
      <c r="P7" s="15"/>
      <c r="Q7" s="15"/>
      <c r="R7" s="15"/>
    </row>
    <row r="8" spans="1:18" x14ac:dyDescent="0.3">
      <c r="P8" s="15"/>
      <c r="Q8" s="15"/>
      <c r="R8" s="15"/>
    </row>
    <row r="9" spans="1:18" x14ac:dyDescent="0.3">
      <c r="P9" s="15"/>
      <c r="Q9" s="15"/>
      <c r="R9" s="15"/>
    </row>
    <row r="10" spans="1:18" x14ac:dyDescent="0.3">
      <c r="P10" s="15"/>
      <c r="Q10" s="15"/>
      <c r="R10" s="15"/>
    </row>
    <row r="11" spans="1:18" x14ac:dyDescent="0.3">
      <c r="P11" s="15"/>
      <c r="Q11" s="15"/>
      <c r="R11" s="15"/>
    </row>
    <row r="12" spans="1:18" x14ac:dyDescent="0.3">
      <c r="P12" s="15"/>
      <c r="Q12" s="15"/>
      <c r="R12" s="15"/>
    </row>
    <row r="13" spans="1:18" x14ac:dyDescent="0.3">
      <c r="P13" s="15"/>
      <c r="Q13" s="15"/>
      <c r="R13" s="15"/>
    </row>
    <row r="14" spans="1:18" x14ac:dyDescent="0.3">
      <c r="P14" s="15"/>
      <c r="Q14" s="15"/>
      <c r="R14" s="15"/>
    </row>
    <row r="15" spans="1:18" x14ac:dyDescent="0.3">
      <c r="P15" s="15"/>
      <c r="Q15" s="15"/>
      <c r="R15" s="15"/>
    </row>
    <row r="16" spans="1:18" x14ac:dyDescent="0.3">
      <c r="P16" s="15"/>
      <c r="Q16" s="15"/>
      <c r="R16" s="15"/>
    </row>
    <row r="17" spans="16:18" x14ac:dyDescent="0.3">
      <c r="P17" s="15"/>
      <c r="Q17" s="15"/>
      <c r="R17" s="15"/>
    </row>
    <row r="18" spans="16:18" x14ac:dyDescent="0.3">
      <c r="P18" s="15"/>
      <c r="Q18" s="15"/>
      <c r="R18" s="15"/>
    </row>
    <row r="19" spans="16:18" x14ac:dyDescent="0.3">
      <c r="P19" s="15"/>
      <c r="Q19" s="15"/>
      <c r="R19" s="15"/>
    </row>
    <row r="20" spans="16:18" x14ac:dyDescent="0.3">
      <c r="P20" s="15"/>
      <c r="Q20" s="15"/>
      <c r="R20" s="15"/>
    </row>
    <row r="21" spans="16:18" x14ac:dyDescent="0.3">
      <c r="P21" s="15"/>
      <c r="Q21" s="15"/>
      <c r="R21" s="15"/>
    </row>
    <row r="22" spans="16:18" x14ac:dyDescent="0.3"/>
    <row r="23" spans="16:18" x14ac:dyDescent="0.3"/>
    <row r="24" spans="16:18" x14ac:dyDescent="0.3"/>
    <row r="25" spans="16:18" x14ac:dyDescent="0.3"/>
    <row r="26" spans="16:18" x14ac:dyDescent="0.3"/>
    <row r="27" spans="16:18" x14ac:dyDescent="0.3"/>
    <row r="28" spans="16:18" x14ac:dyDescent="0.3"/>
    <row r="29" spans="16:18" x14ac:dyDescent="0.3"/>
    <row r="30" spans="16:18" x14ac:dyDescent="0.3"/>
    <row r="31" spans="16:18" x14ac:dyDescent="0.3"/>
    <row r="32" spans="16:18" x14ac:dyDescent="0.3"/>
    <row r="33" x14ac:dyDescent="0.3"/>
    <row r="34" x14ac:dyDescent="0.3"/>
    <row r="35" x14ac:dyDescent="0.3"/>
    <row r="36" x14ac:dyDescent="0.3"/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Spinner 8">
              <controlPr defaultSize="0" autoPict="0">
                <anchor moveWithCells="1" sizeWithCells="1">
                  <from>
                    <xdr:col>1</xdr:col>
                    <xdr:colOff>7620</xdr:colOff>
                    <xdr:row>4</xdr:row>
                    <xdr:rowOff>175260</xdr:rowOff>
                  </from>
                  <to>
                    <xdr:col>1</xdr:col>
                    <xdr:colOff>480060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Option Button 9">
              <controlPr defaultSize="0" autoFill="0" autoLine="0" autoPict="0">
                <anchor moveWithCells="1">
                  <from>
                    <xdr:col>6</xdr:col>
                    <xdr:colOff>15240</xdr:colOff>
                    <xdr:row>7</xdr:row>
                    <xdr:rowOff>15240</xdr:rowOff>
                  </from>
                  <to>
                    <xdr:col>9</xdr:col>
                    <xdr:colOff>1470660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Option Button 10">
              <controlPr defaultSize="0" autoFill="0" autoLine="0" autoPict="0">
                <anchor moveWithCells="1">
                  <from>
                    <xdr:col>9</xdr:col>
                    <xdr:colOff>1470660</xdr:colOff>
                    <xdr:row>7</xdr:row>
                    <xdr:rowOff>15240</xdr:rowOff>
                  </from>
                  <to>
                    <xdr:col>10</xdr:col>
                    <xdr:colOff>426720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Jarred Voorneveld</cp:lastModifiedBy>
  <dcterms:created xsi:type="dcterms:W3CDTF">2021-09-21T20:47:02Z</dcterms:created>
  <dcterms:modified xsi:type="dcterms:W3CDTF">2024-09-06T10:32:48Z</dcterms:modified>
</cp:coreProperties>
</file>