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2\"/>
    </mc:Choice>
  </mc:AlternateContent>
  <bookViews>
    <workbookView xWindow="0" yWindow="0" windowWidth="19200" windowHeight="11595" activeTab="2"/>
  </bookViews>
  <sheets>
    <sheet name="all" sheetId="3" r:id="rId1"/>
    <sheet name="fevereiro" sheetId="4" r:id="rId2"/>
    <sheet name="fevereiroInvest" sheetId="7" r:id="rId3"/>
    <sheet name="marco" sheetId="5" r:id="rId4"/>
    <sheet name="marcoInvest" sheetId="10" r:id="rId5"/>
    <sheet name="abril" sheetId="6" r:id="rId6"/>
    <sheet name="abrilInvest" sheetId="15" r:id="rId7"/>
    <sheet name="maio" sheetId="8" r:id="rId8"/>
    <sheet name="maioInvest" sheetId="16" r:id="rId9"/>
    <sheet name="junho" sheetId="9" r:id="rId10"/>
    <sheet name="junhoInvest" sheetId="17" r:id="rId11"/>
    <sheet name="julho" sheetId="11" r:id="rId12"/>
    <sheet name="julhoInvest" sheetId="18" r:id="rId13"/>
    <sheet name="agosto" sheetId="1" r:id="rId14"/>
    <sheet name="agostoInvest" sheetId="19" r:id="rId15"/>
    <sheet name="setembro" sheetId="2" r:id="rId16"/>
    <sheet name="setembroInvest" sheetId="20" r:id="rId17"/>
    <sheet name="outubro" sheetId="12" r:id="rId18"/>
    <sheet name="outubroInvest" sheetId="21" r:id="rId19"/>
    <sheet name="novembro" sheetId="13" r:id="rId20"/>
    <sheet name="novembroInvest" sheetId="22" r:id="rId21"/>
    <sheet name="dezembro" sheetId="14" r:id="rId22"/>
    <sheet name="dezembroInvest" sheetId="23" r:id="rId2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0" l="1"/>
  <c r="H6" i="3" l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5" i="3"/>
  <c r="D32" i="23"/>
  <c r="G3" i="23"/>
  <c r="G4" i="23"/>
  <c r="G5" i="23"/>
  <c r="G6" i="23"/>
  <c r="G7" i="23"/>
  <c r="G8" i="23"/>
  <c r="G11" i="23"/>
  <c r="G12" i="23"/>
  <c r="G13" i="23"/>
  <c r="G14" i="23"/>
  <c r="G16" i="23"/>
  <c r="G17" i="23"/>
  <c r="G18" i="23"/>
  <c r="G2" i="23"/>
  <c r="F3" i="23"/>
  <c r="F6" i="23"/>
  <c r="F7" i="23"/>
  <c r="F8" i="23"/>
  <c r="F11" i="23"/>
  <c r="F12" i="23"/>
  <c r="F13" i="23"/>
  <c r="F17" i="23"/>
  <c r="F18" i="23"/>
  <c r="F2" i="23"/>
  <c r="D31" i="23"/>
  <c r="D21" i="23"/>
  <c r="D26" i="23" s="1"/>
  <c r="D25" i="23" s="1"/>
  <c r="G3" i="22"/>
  <c r="G4" i="22"/>
  <c r="G5" i="22"/>
  <c r="G6" i="22"/>
  <c r="G7" i="22"/>
  <c r="G8" i="22"/>
  <c r="G9" i="22"/>
  <c r="G10" i="22"/>
  <c r="G11" i="22"/>
  <c r="G2" i="22"/>
  <c r="F4" i="22"/>
  <c r="F10" i="22"/>
  <c r="D24" i="22" l="1"/>
  <c r="D25" i="22" s="1"/>
  <c r="D14" i="22"/>
  <c r="D19" i="22" s="1"/>
  <c r="D18" i="22" s="1"/>
  <c r="D22" i="23" l="1"/>
  <c r="D23" i="23" s="1"/>
  <c r="D24" i="23" s="1"/>
  <c r="D27" i="23" s="1"/>
  <c r="D28" i="23" s="1"/>
  <c r="D33" i="23"/>
  <c r="D34" i="23" s="1"/>
  <c r="D45" i="20"/>
  <c r="D15" i="22" l="1"/>
  <c r="D16" i="22" s="1"/>
  <c r="D17" i="22" s="1"/>
  <c r="D20" i="22" s="1"/>
  <c r="D21" i="22" s="1"/>
  <c r="D26" i="22"/>
  <c r="D27" i="22" s="1"/>
  <c r="D35" i="19"/>
  <c r="D55" i="10" l="1"/>
  <c r="D62" i="21" l="1"/>
  <c r="D63" i="21" s="1"/>
  <c r="D55" i="21"/>
  <c r="D50" i="21"/>
  <c r="F3" i="21"/>
  <c r="F6" i="21"/>
  <c r="F8" i="21"/>
  <c r="F9" i="21"/>
  <c r="F11" i="21"/>
  <c r="F14" i="21"/>
  <c r="F16" i="21"/>
  <c r="F18" i="21"/>
  <c r="F25" i="21"/>
  <c r="F28" i="21"/>
  <c r="F29" i="21"/>
  <c r="F33" i="21"/>
  <c r="F34" i="21"/>
  <c r="F35" i="21"/>
  <c r="F38" i="21"/>
  <c r="F39" i="21"/>
  <c r="F40" i="21"/>
  <c r="F42" i="21"/>
  <c r="F46" i="21"/>
  <c r="D60" i="21"/>
  <c r="D61" i="21" s="1"/>
  <c r="G3" i="21" s="1"/>
  <c r="D54" i="21"/>
  <c r="D34" i="20"/>
  <c r="D46" i="20"/>
  <c r="D47" i="20" s="1"/>
  <c r="G3" i="20"/>
  <c r="G4" i="20"/>
  <c r="G5" i="20"/>
  <c r="G6" i="20"/>
  <c r="G7" i="20"/>
  <c r="G8" i="20"/>
  <c r="G9" i="20"/>
  <c r="G10" i="20"/>
  <c r="G11" i="20"/>
  <c r="G13" i="20"/>
  <c r="G15" i="20"/>
  <c r="G17" i="20"/>
  <c r="G18" i="20"/>
  <c r="G21" i="20"/>
  <c r="G22" i="20"/>
  <c r="G24" i="20"/>
  <c r="G26" i="20"/>
  <c r="G27" i="20"/>
  <c r="G28" i="20"/>
  <c r="G29" i="20"/>
  <c r="G30" i="20"/>
  <c r="G31" i="20"/>
  <c r="F3" i="20"/>
  <c r="F4" i="20"/>
  <c r="F5" i="20"/>
  <c r="F6" i="20"/>
  <c r="F7" i="20"/>
  <c r="F8" i="20"/>
  <c r="F12" i="20"/>
  <c r="F17" i="20"/>
  <c r="F18" i="20"/>
  <c r="F19" i="20"/>
  <c r="F20" i="20"/>
  <c r="F23" i="20"/>
  <c r="F25" i="20"/>
  <c r="F26" i="20"/>
  <c r="F27" i="20"/>
  <c r="F29" i="20"/>
  <c r="F31" i="20"/>
  <c r="F2" i="20"/>
  <c r="D44" i="20"/>
  <c r="D39" i="20"/>
  <c r="D38" i="20" s="1"/>
  <c r="G46" i="21" l="1"/>
  <c r="G42" i="21"/>
  <c r="G38" i="21"/>
  <c r="G36" i="21"/>
  <c r="G34" i="21"/>
  <c r="G32" i="21"/>
  <c r="G30" i="21"/>
  <c r="G20" i="21"/>
  <c r="G18" i="21"/>
  <c r="G16" i="21"/>
  <c r="G14" i="21"/>
  <c r="G12" i="21"/>
  <c r="G6" i="21"/>
  <c r="G4" i="21"/>
  <c r="G2" i="21"/>
  <c r="G43" i="21"/>
  <c r="G39" i="21"/>
  <c r="G35" i="21"/>
  <c r="G33" i="21"/>
  <c r="G31" i="21"/>
  <c r="G29" i="21"/>
  <c r="G27" i="21"/>
  <c r="G25" i="21"/>
  <c r="G21" i="21"/>
  <c r="G15" i="21"/>
  <c r="G13" i="21"/>
  <c r="G11" i="21"/>
  <c r="G9" i="21"/>
  <c r="G7" i="21"/>
  <c r="D35" i="20"/>
  <c r="D36" i="20" s="1"/>
  <c r="D37" i="20" s="1"/>
  <c r="D40" i="20" s="1"/>
  <c r="D41" i="20" s="1"/>
  <c r="I5" i="3"/>
  <c r="D34" i="19"/>
  <c r="G7" i="19"/>
  <c r="F3" i="19"/>
  <c r="G3" i="19" s="1"/>
  <c r="F5" i="19"/>
  <c r="G5" i="19" s="1"/>
  <c r="F8" i="19"/>
  <c r="G8" i="19" s="1"/>
  <c r="F10" i="19"/>
  <c r="G10" i="19" s="1"/>
  <c r="F12" i="19"/>
  <c r="G12" i="19" s="1"/>
  <c r="F14" i="19"/>
  <c r="G14" i="19" s="1"/>
  <c r="F16" i="19"/>
  <c r="G16" i="19" s="1"/>
  <c r="F18" i="19"/>
  <c r="G18" i="19" s="1"/>
  <c r="D24" i="19"/>
  <c r="D29" i="19" s="1"/>
  <c r="D28" i="19" s="1"/>
  <c r="G3" i="18"/>
  <c r="G4" i="18"/>
  <c r="G5" i="18"/>
  <c r="G6" i="18"/>
  <c r="G7" i="18"/>
  <c r="G8" i="18"/>
  <c r="G9" i="18"/>
  <c r="G10" i="18"/>
  <c r="G11" i="18"/>
  <c r="G12" i="18"/>
  <c r="G13" i="18"/>
  <c r="G2" i="18"/>
  <c r="F3" i="18"/>
  <c r="F5" i="18"/>
  <c r="F8" i="18"/>
  <c r="F12" i="18"/>
  <c r="F13" i="18"/>
  <c r="F2" i="18"/>
  <c r="D27" i="18"/>
  <c r="D28" i="18" s="1"/>
  <c r="D17" i="18"/>
  <c r="D22" i="18" s="1"/>
  <c r="D21" i="18" s="1"/>
  <c r="G3" i="17"/>
  <c r="G4" i="17"/>
  <c r="G5" i="17"/>
  <c r="G6" i="17"/>
  <c r="G7" i="17"/>
  <c r="G8" i="17"/>
  <c r="G9" i="17"/>
  <c r="G10" i="17"/>
  <c r="G2" i="17"/>
  <c r="F4" i="17"/>
  <c r="F5" i="17"/>
  <c r="F6" i="17"/>
  <c r="F7" i="17"/>
  <c r="F9" i="17"/>
  <c r="F10" i="17"/>
  <c r="D24" i="17"/>
  <c r="D25" i="17" s="1"/>
  <c r="D14" i="17"/>
  <c r="D19" i="17" s="1"/>
  <c r="D18" i="17" s="1"/>
  <c r="D46" i="16"/>
  <c r="F30" i="16"/>
  <c r="G31" i="16"/>
  <c r="G3" i="16"/>
  <c r="G5" i="16"/>
  <c r="G6" i="16"/>
  <c r="G7" i="16"/>
  <c r="G8" i="16"/>
  <c r="G10" i="16"/>
  <c r="G12" i="16"/>
  <c r="G14" i="16"/>
  <c r="G17" i="16"/>
  <c r="G18" i="16"/>
  <c r="G20" i="16"/>
  <c r="G21" i="16"/>
  <c r="G22" i="16"/>
  <c r="G23" i="16"/>
  <c r="G26" i="16"/>
  <c r="G27" i="16"/>
  <c r="G28" i="16"/>
  <c r="G29" i="16"/>
  <c r="G30" i="16"/>
  <c r="G2" i="16"/>
  <c r="F3" i="16"/>
  <c r="F5" i="16"/>
  <c r="F6" i="16"/>
  <c r="F7" i="16"/>
  <c r="F12" i="16"/>
  <c r="F13" i="16"/>
  <c r="F14" i="16"/>
  <c r="F15" i="16"/>
  <c r="F16" i="16"/>
  <c r="F18" i="16"/>
  <c r="F20" i="16"/>
  <c r="F22" i="16"/>
  <c r="F25" i="16"/>
  <c r="F26" i="16"/>
  <c r="F27" i="16"/>
  <c r="F29" i="16"/>
  <c r="D45" i="16"/>
  <c r="D35" i="16"/>
  <c r="D40" i="16" s="1"/>
  <c r="D39" i="16" s="1"/>
  <c r="D51" i="21" l="1"/>
  <c r="D52" i="21" s="1"/>
  <c r="D53" i="21" s="1"/>
  <c r="D56" i="21" s="1"/>
  <c r="D57" i="21" s="1"/>
  <c r="F19" i="19"/>
  <c r="G19" i="19" s="1"/>
  <c r="F17" i="19"/>
  <c r="F15" i="19"/>
  <c r="G15" i="19" s="1"/>
  <c r="F13" i="19"/>
  <c r="F11" i="19"/>
  <c r="G11" i="19" s="1"/>
  <c r="F9" i="19"/>
  <c r="G9" i="19" s="1"/>
  <c r="F6" i="19"/>
  <c r="G6" i="19" s="1"/>
  <c r="F4" i="19"/>
  <c r="G4" i="19" s="1"/>
  <c r="G2" i="19"/>
  <c r="D36" i="16"/>
  <c r="D37" i="16" s="1"/>
  <c r="D38" i="16" s="1"/>
  <c r="D41" i="16" s="1"/>
  <c r="D42" i="16" s="1"/>
  <c r="D47" i="16"/>
  <c r="D48" i="16" s="1"/>
  <c r="F60" i="15"/>
  <c r="G60" i="15" s="1"/>
  <c r="D70" i="15"/>
  <c r="D65" i="15"/>
  <c r="D69" i="15" s="1"/>
  <c r="D75" i="15"/>
  <c r="D76" i="15" s="1"/>
  <c r="D25" i="19" l="1"/>
  <c r="D26" i="19" s="1"/>
  <c r="D27" i="19" s="1"/>
  <c r="D30" i="19" s="1"/>
  <c r="D31" i="19" s="1"/>
  <c r="D36" i="19"/>
  <c r="D37" i="19" s="1"/>
  <c r="D18" i="18"/>
  <c r="D19" i="18" s="1"/>
  <c r="D20" i="18" s="1"/>
  <c r="D23" i="18" s="1"/>
  <c r="D24" i="18" s="1"/>
  <c r="D29" i="18"/>
  <c r="D30" i="18" s="1"/>
  <c r="D15" i="17"/>
  <c r="D16" i="17" s="1"/>
  <c r="D17" i="17" s="1"/>
  <c r="D20" i="17" s="1"/>
  <c r="D21" i="17" s="1"/>
  <c r="D26" i="17"/>
  <c r="D27" i="17" s="1"/>
  <c r="G3" i="15"/>
  <c r="G29" i="15"/>
  <c r="G49" i="15"/>
  <c r="G57" i="15"/>
  <c r="G59" i="15"/>
  <c r="F4" i="15"/>
  <c r="F8" i="15"/>
  <c r="G8" i="15" s="1"/>
  <c r="F10" i="15"/>
  <c r="G10" i="15" s="1"/>
  <c r="F14" i="15"/>
  <c r="F18" i="15"/>
  <c r="G18" i="15" s="1"/>
  <c r="F20" i="15"/>
  <c r="F23" i="15"/>
  <c r="G23" i="15" s="1"/>
  <c r="F25" i="15"/>
  <c r="F28" i="15"/>
  <c r="G28" i="15" s="1"/>
  <c r="F31" i="15"/>
  <c r="F34" i="15"/>
  <c r="G34" i="15" s="1"/>
  <c r="F37" i="15"/>
  <c r="F40" i="15"/>
  <c r="F43" i="15"/>
  <c r="G43" i="15" s="1"/>
  <c r="F46" i="15"/>
  <c r="G46" i="15" s="1"/>
  <c r="F50" i="15"/>
  <c r="G50" i="15" s="1"/>
  <c r="F53" i="15"/>
  <c r="F55" i="15"/>
  <c r="G55" i="15" s="1"/>
  <c r="F58" i="15"/>
  <c r="G58" i="15" s="1"/>
  <c r="F61" i="15"/>
  <c r="G61" i="15" s="1"/>
  <c r="G6" i="15"/>
  <c r="G42" i="15"/>
  <c r="F5" i="15"/>
  <c r="G5" i="15" s="1"/>
  <c r="F9" i="15"/>
  <c r="F11" i="15"/>
  <c r="F56" i="15"/>
  <c r="F51" i="15"/>
  <c r="G51" i="15" s="1"/>
  <c r="F45" i="15"/>
  <c r="G45" i="15" s="1"/>
  <c r="F39" i="15"/>
  <c r="G39" i="15" s="1"/>
  <c r="F32" i="15"/>
  <c r="G32" i="15" s="1"/>
  <c r="F26" i="15"/>
  <c r="G26" i="15" s="1"/>
  <c r="F21" i="15"/>
  <c r="G21" i="15" s="1"/>
  <c r="F17" i="15"/>
  <c r="G17" i="15" s="1"/>
  <c r="F54" i="15"/>
  <c r="F48" i="15"/>
  <c r="F41" i="15"/>
  <c r="G41" i="15" s="1"/>
  <c r="F35" i="15"/>
  <c r="G35" i="15" s="1"/>
  <c r="F30" i="15"/>
  <c r="G30" i="15" s="1"/>
  <c r="F24" i="15"/>
  <c r="F19" i="15"/>
  <c r="D48" i="10"/>
  <c r="D66" i="15" l="1"/>
  <c r="D67" i="15" s="1"/>
  <c r="D68" i="15" s="1"/>
  <c r="D71" i="15" s="1"/>
  <c r="D72" i="15" s="1"/>
  <c r="D77" i="15"/>
  <c r="D78" i="15" s="1"/>
  <c r="I10" i="3"/>
  <c r="I27" i="3"/>
  <c r="I28" i="3"/>
  <c r="I23" i="3"/>
  <c r="D15" i="3"/>
  <c r="D13" i="3"/>
  <c r="D14" i="3" s="1"/>
  <c r="I25" i="3" l="1"/>
  <c r="F29" i="3"/>
  <c r="I7" i="3"/>
  <c r="I15" i="3"/>
  <c r="I24" i="3"/>
  <c r="I19" i="3" l="1"/>
  <c r="I14" i="3"/>
  <c r="I17" i="3"/>
  <c r="I21" i="3"/>
  <c r="I12" i="3"/>
  <c r="I20" i="3" l="1"/>
  <c r="D16" i="3"/>
  <c r="D17" i="3" s="1"/>
  <c r="D18" i="3" l="1"/>
  <c r="D47" i="10" l="1"/>
  <c r="D53" i="10"/>
  <c r="D54" i="10" s="1"/>
  <c r="F28" i="10" l="1"/>
  <c r="F39" i="10"/>
  <c r="G39" i="10" s="1"/>
  <c r="F11" i="10"/>
  <c r="G11" i="10" s="1"/>
  <c r="F24" i="10"/>
  <c r="G24" i="10" s="1"/>
  <c r="F36" i="10"/>
  <c r="G36" i="10" s="1"/>
  <c r="F25" i="10"/>
  <c r="F15" i="10"/>
  <c r="F2" i="10"/>
  <c r="G2" i="10" s="1"/>
  <c r="F31" i="10"/>
  <c r="F7" i="10"/>
  <c r="G7" i="10" s="1"/>
  <c r="G8" i="10"/>
  <c r="F34" i="10"/>
  <c r="G34" i="10" s="1"/>
  <c r="F29" i="10"/>
  <c r="F22" i="10"/>
  <c r="F17" i="10"/>
  <c r="F12" i="10"/>
  <c r="F3" i="10"/>
  <c r="G3" i="10" s="1"/>
  <c r="G32" i="10"/>
  <c r="F38" i="10"/>
  <c r="G38" i="10" s="1"/>
  <c r="F37" i="10"/>
  <c r="F35" i="10"/>
  <c r="F33" i="10"/>
  <c r="G33" i="10" s="1"/>
  <c r="F30" i="10"/>
  <c r="G30" i="10" s="1"/>
  <c r="F23" i="10"/>
  <c r="G23" i="10" s="1"/>
  <c r="F21" i="10"/>
  <c r="G21" i="10" s="1"/>
  <c r="F18" i="10"/>
  <c r="F16" i="10"/>
  <c r="G16" i="10" s="1"/>
  <c r="F13" i="10"/>
  <c r="F10" i="10"/>
  <c r="F6" i="10"/>
  <c r="G20" i="10"/>
  <c r="G14" i="10"/>
  <c r="D41" i="7"/>
  <c r="D56" i="10" l="1"/>
  <c r="D44" i="10"/>
  <c r="D45" i="10" s="1"/>
  <c r="D46" i="10" s="1"/>
  <c r="D49" i="10" s="1"/>
  <c r="D50" i="10" s="1"/>
  <c r="D51" i="7"/>
  <c r="D52" i="7" s="1"/>
  <c r="D46" i="7"/>
  <c r="D45" i="7" s="1"/>
  <c r="F5" i="7" l="1"/>
  <c r="F4" i="7"/>
  <c r="G6" i="7"/>
  <c r="F8" i="7"/>
  <c r="G8" i="7" s="1"/>
  <c r="G7" i="7"/>
  <c r="F10" i="7"/>
  <c r="F9" i="7"/>
  <c r="F11" i="7"/>
  <c r="G11" i="7" s="1"/>
  <c r="F12" i="7"/>
  <c r="G12" i="7" s="1"/>
  <c r="I9" i="3" s="1"/>
  <c r="F14" i="7"/>
  <c r="F16" i="7"/>
  <c r="F33" i="7"/>
  <c r="F29" i="7"/>
  <c r="F17" i="7"/>
  <c r="G17" i="7" s="1"/>
  <c r="I18" i="3" s="1"/>
  <c r="F22" i="7"/>
  <c r="G22" i="7" s="1"/>
  <c r="F25" i="7"/>
  <c r="G25" i="7" s="1"/>
  <c r="G30" i="7"/>
  <c r="F19" i="7"/>
  <c r="I8" i="3" s="1"/>
  <c r="F24" i="7"/>
  <c r="G24" i="7" s="1"/>
  <c r="F28" i="7"/>
  <c r="F32" i="7"/>
  <c r="F18" i="7"/>
  <c r="F23" i="7"/>
  <c r="G23" i="7" s="1"/>
  <c r="F26" i="7"/>
  <c r="G26" i="7" s="1"/>
  <c r="F31" i="7"/>
  <c r="G31" i="7" s="1"/>
  <c r="D43" i="7"/>
  <c r="D44" i="7" s="1"/>
  <c r="D47" i="7" s="1"/>
  <c r="D48" i="7" s="1"/>
  <c r="I13" i="3" l="1"/>
  <c r="I16" i="3"/>
  <c r="I22" i="3"/>
  <c r="I11" i="3"/>
  <c r="I26" i="3"/>
  <c r="I6" i="3"/>
  <c r="D53" i="7"/>
  <c r="D54" i="7" s="1"/>
  <c r="I29" i="3" l="1"/>
</calcChain>
</file>

<file path=xl/sharedStrings.xml><?xml version="1.0" encoding="utf-8"?>
<sst xmlns="http://schemas.openxmlformats.org/spreadsheetml/2006/main" count="4465" uniqueCount="767">
  <si>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</si>
  <si>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</si>
  <si>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</si>
  <si>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</si>
  <si>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</si>
  <si>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</si>
  <si>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</si>
  <si>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</si>
  <si>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</si>
  <si>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</si>
  <si>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LEAGUE</t>
  </si>
  <si>
    <t>BTS NO</t>
  </si>
  <si>
    <t>BTS YES</t>
  </si>
  <si>
    <t>JAPAN - J1 LEAGUE</t>
  </si>
  <si>
    <t>JAPAN - J2 LEAGUE</t>
  </si>
  <si>
    <t>SOUTH KOREA - K LEAGUE 1</t>
  </si>
  <si>
    <t>SEOUL vs JEJU UTD</t>
  </si>
  <si>
    <t>BANFIELD vs PATRONATO</t>
  </si>
  <si>
    <t>ARGENTINA - LIGA PROFESIONAL</t>
  </si>
  <si>
    <t> OMIYA ARDIJA vs YOKOHAMA FC</t>
  </si>
  <si>
    <t>R. YAMAGUCHI vs M. YAMAGATA</t>
  </si>
  <si>
    <t>Z. KANAZAWA vs VEGALTA SENDAI</t>
  </si>
  <si>
    <t>CLAYPOLE vs EXCURSIONISTAS</t>
  </si>
  <si>
    <t>ARGENTINA - PRIMERA C - CLAUSURA</t>
  </si>
  <si>
    <t>K. FRONTALE vs YOKOHAMA M.</t>
  </si>
  <si>
    <t>SANTA CRUZ vs TOCANTIN�POLIS</t>
  </si>
  <si>
    <t>BRAZIL - SERIE D</t>
  </si>
  <si>
    <t>COLON SANTA FE vs ARSENAL SARANDI</t>
  </si>
  <si>
    <t>K. FRONTALE vs KYOTO SANGA</t>
  </si>
  <si>
    <t>M. YAMAGATA vs Z. KANAZAWA</t>
  </si>
  <si>
    <t>MITO HOLLYHOCK vs TOKYO VERDY</t>
  </si>
  <si>
    <t>ANNECY vs LAVAL</t>
  </si>
  <si>
    <t>FRANCE - LIGUE 2</t>
  </si>
  <si>
    <t>awaysuper</t>
  </si>
  <si>
    <t>SHEFFIELD WED vs CHARLTON</t>
  </si>
  <si>
    <t>LEAGUE ONE</t>
  </si>
  <si>
    <t>ARGENTINA - PRIMERA NACIONAL</t>
  </si>
  <si>
    <t>CEARA vs FORTALEZA</t>
  </si>
  <si>
    <t>BRAZIL - SERIE A</t>
  </si>
  <si>
    <t>INTERNACIONAL vs FLUMINENSE</t>
  </si>
  <si>
    <t>KASHIWA REYSOL vs S. HIROSHIMA</t>
  </si>
  <si>
    <t>NAGANO PARCEIRO vs KATALLER TOYAMA</t>
  </si>
  <si>
    <t>JAPAN - J3 LEAGUE</t>
  </si>
  <si>
    <t>SAO PAULO vs BRAGANTINO</t>
  </si>
  <si>
    <t>BOLTON vs MORECAMBE</t>
  </si>
  <si>
    <t>homesuper</t>
  </si>
  <si>
    <t> BRISTOL CITY vs LUTON TOWN</t>
  </si>
  <si>
    <t>CHAMPIONSHIP</t>
  </si>
  <si>
    <t>EXETER CITY vs WYCOMBE</t>
  </si>
  <si>
    <t>MAIDSTONE UTD vs DORKING</t>
  </si>
  <si>
    <t>ENGLAND - NATIONAL LEAGUE</t>
  </si>
  <si>
    <t>ARSENAL SARANDI vs RIVER PLATE</t>
  </si>
  <si>
    <t>G. LAMADRID vs S. ITALIANO</t>
  </si>
  <si>
    <t>ALBIREX NIIGATA vs R. KUMAMOTO</t>
  </si>
  <si>
    <t>COLON SANTA FE vs TIGRE</t>
  </si>
  <si>
    <t>D. MADRYN vs NUEVA CHICAGO</t>
  </si>
  <si>
    <t>DAEJEON CITIZEN vs ANYANG</t>
  </si>
  <si>
    <t>SOUTH KOREA - K LEAGUE 2</t>
  </si>
  <si>
    <t> FC RYUKYU vs M. YAMAGATA</t>
  </si>
  <si>
    <t>OITA TRINITA vs IG MORIOKA</t>
  </si>
  <si>
    <t>R. YAMAGUCHI vs MITO HOLLYHOCK</t>
  </si>
  <si>
    <t>SC SAGAMIHARA vs KAGOSHIMA UTD</t>
  </si>
  <si>
    <t>SEOUL vs SEONGNAM</t>
  </si>
  <si>
    <t>T. MIYAZAKI vs GAINARE TOTTORI</t>
  </si>
  <si>
    <t> Z. KANAZAWA vs V-V. NAGASAKI</t>
  </si>
  <si>
    <t>BARNSLEY vs WYCOMBE</t>
  </si>
  <si>
    <t>BIRMINGHAM CITY vs WIGAN ATHLETIC</t>
  </si>
  <si>
    <t>CHARLTON vs CAMBRIDGE UTD</t>
  </si>
  <si>
    <t>HWASEONG vs POCHEON</t>
  </si>
  <si>
    <t>SOUTH KOREA - K3 LEAGUE</t>
  </si>
  <si>
    <t>ATLAS vs LUJAN</t>
  </si>
  <si>
    <t>CEARA vs ATHLETICO PR</t>
  </si>
  <si>
    <t>GETAFE vs VILLARREAL</t>
  </si>
  <si>
    <t>LA LIGA</t>
  </si>
  <si>
    <t>GYEONGNAM vs ANSAN GREENERS</t>
  </si>
  <si>
    <t>NAGANO PARCEIRO vs G. KITAKYUSHU</t>
  </si>
  <si>
    <t>SAO PAULO vs FORTALEZA</t>
  </si>
  <si>
    <t>JEONBUK MOTORS vs POHANG STEELERS</t>
  </si>
  <si>
    <t>DIJON vs ANNECY</t>
  </si>
  <si>
    <t>WATFORD vs MIDDLESBROUGH</t>
  </si>
  <si>
    <t>JUVENTUS vs SPEZIA</t>
  </si>
  <si>
    <t>ITALY - SERIE A</t>
  </si>
  <si>
    <t>K. FRONTALE vs SAGAN TOSU</t>
  </si>
  <si>
    <t>LENS vs LORIENT</t>
  </si>
  <si>
    <t>FRANCE - LIGUE 1</t>
  </si>
  <si>
    <t>LYON vs AUXERRE</t>
  </si>
  <si>
    <t>ESTORIL vs SPORTING CP</t>
  </si>
  <si>
    <t>PORTUGAL - LIGA PORTUGAL</t>
  </si>
  <si>
    <t>NAUTICO vs ITUANO</t>
  </si>
  <si>
    <t>BRAZIL - SERIE B</t>
  </si>
  <si>
    <t>REAL PILAR vs CENTRAL CORDOBA</t>
  </si>
  <si>
    <t>SUWON CITY vs JEJU UTD</t>
  </si>
  <si>
    <t>GAMBA OSAKA vs SAGAN TOSU</t>
  </si>
  <si>
    <t>LAZIO vs NAPOLI</t>
  </si>
  <si>
    <t>NEWCASTLE UTD vs CRYSTAL PALACE</t>
  </si>
  <si>
    <t>PREMIER LEAGUE</t>
  </si>
  <si>
    <t>NEWPORT vs GRIMSBY</t>
  </si>
  <si>
    <t>LEAGUE TWO</t>
  </si>
  <si>
    <t>OLDHAM vs CHESTERFIELD</t>
  </si>
  <si>
    <t>OXFORD UTD vs BURTON ALBION</t>
  </si>
  <si>
    <t>SHEFFIELD WED vs BARNSLEY</t>
  </si>
  <si>
    <t>VEGALTA SENDAI vs MITO HOLLYHOCK</t>
  </si>
  <si>
    <t>Z. KANAZAWA vs TOKYO VERDY</t>
  </si>
  <si>
    <t>FAGIANO OKAYAMA vs MACHIDA ZELVIA</t>
  </si>
  <si>
    <t>SEOUL E-LAND vs GYEONGNAM</t>
  </si>
  <si>
    <t>JEJU UTD vs INCHEON UTD</t>
  </si>
  <si>
    <t>SUWON CITY vs POHANG STEELERS</t>
  </si>
  <si>
    <t>Z. KANAZAWA vs V-V. NAGASAKI</t>
  </si>
  <si>
    <t>JEONBUK MOTORS vs SEOUL</t>
  </si>
  <si>
    <t>LENS vs TROYES</t>
  </si>
  <si>
    <t>AMAZULU vs CHIPPA UTD</t>
  </si>
  <si>
    <t>SOUTH AFRICA - PREMIER DIVISION</t>
  </si>
  <si>
    <t>BLACKPOOL vs MIDDLESBROUGH</t>
  </si>
  <si>
    <t>CENTRAL CORDOBA vs GODOY CRUZ</t>
  </si>
  <si>
    <t>CEREZO OSAKA vs SAGAN TOSU</t>
  </si>
  <si>
    <t>DAEJEON CITIZEN vs CHUNGNAM ASAN</t>
  </si>
  <si>
    <t>FLUMINENSE vs FORTALEZA</t>
  </si>
  <si>
    <t>GAMBA OSAKA vs FC TOKYO</t>
  </si>
  <si>
    <t>GIMCHEON SANGMU vs JEJU UTD</t>
  </si>
  <si>
    <t>K. FRONTALE vs S. HIROSHIMA</t>
  </si>
  <si>
    <t>KATALLER TOYAMA vs T. MIYAZAKI</t>
  </si>
  <si>
    <t>MAFRA vs FC PORTO B</t>
  </si>
  <si>
    <t>PORTUGAL - LIGA PORTUGAL 2</t>
  </si>
  <si>
    <t>OITA TRINITA vs VEGALTA SENDAI</t>
  </si>
  <si>
    <t>QUEEN'S PARK vs GREENOCK MORTON</t>
  </si>
  <si>
    <t>SCOTLAND - CHAMPIONSHIP</t>
  </si>
  <si>
    <t>SEONGNAM vs GANGWON</t>
  </si>
  <si>
    <t> SOUTH KOREA - K LEAGUE 1</t>
  </si>
  <si>
    <t>ATALANTA vs CREMONESE</t>
  </si>
  <si>
    <t>SAO PAULO vs CORINTHIANS</t>
  </si>
  <si>
    <t>TOULOUSE vs REIMS</t>
  </si>
  <si>
    <t> FRANCE - LIGUE 1</t>
  </si>
  <si>
    <t>IPSWICH TOWN vs BRISTOL ROVERS</t>
  </si>
  <si>
    <t>JEJU UTD vs DAEGU</t>
  </si>
  <si>
    <t>SEOUL vs GANGWON</t>
  </si>
  <si>
    <t>SUWON CITY vs GIMCHEON SANGMU</t>
  </si>
  <si>
    <t>KYOTO SANGA vs YOKOHAMA M.</t>
  </si>
  <si>
    <t>M. YAMAGATA vs YOKOHAMA FC</t>
  </si>
  <si>
    <t>R. YAMAGUCHI vs Z. KANAZAWA</t>
  </si>
  <si>
    <t>SEOUL E-LAND vs CHUNGNAM ASAN</t>
  </si>
  <si>
    <t>0--2</t>
  </si>
  <si>
    <t>0--0</t>
  </si>
  <si>
    <t>3--2</t>
  </si>
  <si>
    <t>0--1</t>
  </si>
  <si>
    <t>1--4</t>
  </si>
  <si>
    <t>0--3</t>
  </si>
  <si>
    <t>2--1</t>
  </si>
  <si>
    <t>1--1</t>
  </si>
  <si>
    <t>4--1</t>
  </si>
  <si>
    <t>1--0</t>
  </si>
  <si>
    <t>3--0</t>
  </si>
  <si>
    <t>3--1</t>
  </si>
  <si>
    <t>2--0</t>
  </si>
  <si>
    <t>2--4</t>
  </si>
  <si>
    <t>2--3</t>
  </si>
  <si>
    <t>2--2</t>
  </si>
  <si>
    <t>1--2</t>
  </si>
  <si>
    <t>3--3</t>
  </si>
  <si>
    <t>4--0</t>
  </si>
  <si>
    <t>5--2</t>
  </si>
  <si>
    <t>5--0</t>
  </si>
  <si>
    <t>PRICE</t>
  </si>
  <si>
    <t>RETURN</t>
  </si>
  <si>
    <t>PROFIT</t>
  </si>
  <si>
    <t>ITALY - SERIE C - GROUP C</t>
  </si>
  <si>
    <t>BUNDESLIGA</t>
  </si>
  <si>
    <t>ITALY - SERIE B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</si>
  <si>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</si>
  <si>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</si>
  <si>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</si>
  <si>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</si>
  <si>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</si>
  <si>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</si>
  <si>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</si>
  <si>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</si>
  <si>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</si>
  <si>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</si>
  <si>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LUCRO</t>
  </si>
  <si>
    <t>RATE</t>
  </si>
  <si>
    <t>ITALY - SERIE D - GROUP A</t>
  </si>
  <si>
    <t>GIUGLIANO vs PICERNO</t>
  </si>
  <si>
    <t>BIRMINGHAM CITY vs COVENTRY CITY</t>
  </si>
  <si>
    <t>BURNLEY vs BRISTOL CITY</t>
  </si>
  <si>
    <t>CARLISLE UTD vs AFC WIMBLEDON</t>
  </si>
  <si>
    <t> LEAGUE TWO</t>
  </si>
  <si>
    <t> DERBY COUNTY vs WYCOMBE</t>
  </si>
  <si>
    <t>DORKING vs NOTTS COUNTY</t>
  </si>
  <si>
    <t>FROSINONE vs PALERMO</t>
  </si>
  <si>
    <t>LILLE vs TOULOUSE</t>
  </si>
  <si>
    <t>NEWCASTLE UTD vs BOURNEMOUTH</t>
  </si>
  <si>
    <t>OLDHAM vs EASTLEIGH</t>
  </si>
  <si>
    <t> ENGLAND - NATIONAL LEAGUE</t>
  </si>
  <si>
    <t>OXFORD UTD vs MILTON KEYNES</t>
  </si>
  <si>
    <t> LEAGUE ONE</t>
  </si>
  <si>
    <t>BTS</t>
  </si>
  <si>
    <t>QP RANGERS vs STOKE CITY</t>
  </si>
  <si>
    <t>AC MILAN vs NAPOLI</t>
  </si>
  <si>
    <t>ATLAS vs BERAZATEGUI</t>
  </si>
  <si>
    <t>CASALE vs FOSSANO</t>
  </si>
  <si>
    <t>CLAYPOLE vs ARGENTINO MERLO</t>
  </si>
  <si>
    <t>GIMCHEON SANGMU vs INCHEON UTD</t>
  </si>
  <si>
    <t>LIGORNA vs CASTELLANZESE</t>
  </si>
  <si>
    <t>M. YAMAGATA vs JEF UTD CHIBA</t>
  </si>
  <si>
    <t>NAGANO PARCEIRO vs FUKUSHIMA UTD</t>
  </si>
  <si>
    <t>SAN DONATO vs RECANATESE</t>
  </si>
  <si>
    <t>ITALY - SERIE C - GROUP B</t>
  </si>
  <si>
    <t>Z. KANAZAWA vs OITA TRINITA</t>
  </si>
  <si>
    <t>UNION SANTA FE vs INDEPENDIENTE</t>
  </si>
  <si>
    <t>REAL PILAR vs EXCURSIONISTAS</t>
  </si>
  <si>
    <t>ATLETICO MITRE vs D. MADRYN</t>
  </si>
  <si>
    <t>DAGENHAM &amp; R. vs BARNET</t>
  </si>
  <si>
    <t>NORTHAMPTON vs STOCKPORT</t>
  </si>
  <si>
    <t>PRO PATRIA vs RENATE</t>
  </si>
  <si>
    <t>ITALY - SERIE C - GROUP A</t>
  </si>
  <si>
    <t>SHEFFIELD WED vs WYCOMBE</t>
  </si>
  <si>
    <t>V-V. NAGASAKI vs YOKOHAMA FC</t>
  </si>
  <si>
    <t>CALVINA vs BRENO</t>
  </si>
  <si>
    <t>ITALY - SERIE D - GROUP B</t>
  </si>
  <si>
    <t>GOZZANO vs CASTELLANZESE</t>
  </si>
  <si>
    <t>VIRTUS BOLZANO vs DOLOMITI BELLUN</t>
  </si>
  <si>
    <t>ITALY - SERIE D - GROUP C</t>
  </si>
  <si>
    <t>ALANYASPOR vs GALATASARAY</t>
  </si>
  <si>
    <t>TURKEY - SUPER LIG</t>
  </si>
  <si>
    <t>ANDERLECHT vs EUPEN</t>
  </si>
  <si>
    <t>BELGIUM - JUPILER LEAGUE</t>
  </si>
  <si>
    <t>CHELTENHAM vs SUNDERLAND</t>
  </si>
  <si>
    <t>FLEETWOOD vs MILTON KEYNES</t>
  </si>
  <si>
    <t>HARROGATE vs CRAWLEY TOWN</t>
  </si>
  <si>
    <t>OLDHAM vs BRISTOL ROVERS</t>
  </si>
  <si>
    <t>ASTON VILLA vs LEEDS UTD</t>
  </si>
  <si>
    <t>BOURNEMOUTH vs BIRMINGHAM CITY</t>
  </si>
  <si>
    <t>PRESTON vs HUDDERSFIELD</t>
  </si>
  <si>
    <t>EXCELSIOR vs JONG AJAX</t>
  </si>
  <si>
    <t>NETHERLANDS - EERSTE DIVISIE</t>
  </si>
  <si>
    <t>RB LEIPZIG vs FC KOLN</t>
  </si>
  <si>
    <t>AFC WIMBLEDON vs SUNDERLAND</t>
  </si>
  <si>
    <t>BENFICA vs SANTA CLARA</t>
  </si>
  <si>
    <t>PORTUGAL - PRIMEIRA LIGA</t>
  </si>
  <si>
    <t>BURTON ALBION vs CAMBRIDGE UTD</t>
  </si>
  <si>
    <t>CHELTENHAM vs FLEETWOOD</t>
  </si>
  <si>
    <t>ESTORIL vs TONDELA</t>
  </si>
  <si>
    <t>EVERTON vs LEEDS UTD</t>
  </si>
  <si>
    <t>HUDDERSFIELD vs SHEFFIELD UTD</t>
  </si>
  <si>
    <t>HULL CITY vs FULHAM</t>
  </si>
  <si>
    <t>LINCOLN CITY vs WYCOMBE</t>
  </si>
  <si>
    <t>MANCHESTER UTD vs SOUTHAMPTON</t>
  </si>
  <si>
    <t>VILLARREAL vs REAL MADRID</t>
  </si>
  <si>
    <t>WATFORD vs BRIGHTON</t>
  </si>
  <si>
    <t>ATALANTA vs JUVENTUS</t>
  </si>
  <si>
    <t>HEERENVEEN vs NEC NIJMEGEN</t>
  </si>
  <si>
    <t>NETHERLANDS - EREDIVISIE</t>
  </si>
  <si>
    <t>TELSTAR vs NAC BREDA</t>
  </si>
  <si>
    <t>BIELEFELD vs UNION BERLIN</t>
  </si>
  <si>
    <t>FLEETWOOD vs LINCOLN CITY</t>
  </si>
  <si>
    <t>GUINGAMP vs PARIS FC</t>
  </si>
  <si>
    <t>STOKE CITY vs BIRMINGHAM CITY</t>
  </si>
  <si>
    <t>WOLFSBURG vs HOFFENHEIM</t>
  </si>
  <si>
    <t>WYCOMBE vs CHELTENHAM</t>
  </si>
  <si>
    <t>ATHLETIC BILBAO vs REAL SOCIEDAD</t>
  </si>
  <si>
    <t>BRESCIA vs FROSINONE</t>
  </si>
  <si>
    <t>FEIRENSE vs RIO AVE</t>
  </si>
  <si>
    <t>PORTUGAL - SEGUNDA LIGA</t>
  </si>
  <si>
    <t>NICE vs ANGERS</t>
  </si>
  <si>
    <t>SAINT-ETIENNE vs STRASBOURG</t>
  </si>
  <si>
    <t>TONDELA vs SPORTING BRAGA</t>
  </si>
  <si>
    <t>TROFENSE vs MAFRA</t>
  </si>
  <si>
    <t>AMOREBIETA vs LEGANES</t>
  </si>
  <si>
    <t>SPAIN - LA LIGA 2</t>
  </si>
  <si>
    <t>CHARLTON vs MILTON KEYNES</t>
  </si>
  <si>
    <t>CREMONESE vs VICENZA</t>
  </si>
  <si>
    <t>IPSWICH TOWN vs CHELTENHAM</t>
  </si>
  <si>
    <t>READING vs BIRMINGHAM CITY</t>
  </si>
  <si>
    <t>SPAL vs TERNANA</t>
  </si>
  <si>
    <t>BENEVENTO vs COMO</t>
  </si>
  <si>
    <t>BRESCIA vs ASCOLI</t>
  </si>
  <si>
    <t>HUDDERSFIELD vs CARDIFF CITY</t>
  </si>
  <si>
    <t>EXCELSIOR vs RODA JC</t>
  </si>
  <si>
    <t>BLACKBURN vs QP RANGERS</t>
  </si>
  <si>
    <t>CAEN vs SC BASTIA</t>
  </si>
  <si>
    <t>EMPOLI vs JUVENTUS</t>
  </si>
  <si>
    <t>GUINGAMP vs NIORT</t>
  </si>
  <si>
    <t>NOTTM FOREST vs BRISTOL CITY</t>
  </si>
  <si>
    <t>OXFORD UTD vs CAMBRIDGE UTD</t>
  </si>
  <si>
    <t>PORTSMOUTH vs FLEETWOOD</t>
  </si>
  <si>
    <t>UD IBIZA vs HUESCA</t>
  </si>
  <si>
    <t>CITTADELLA vs FROSINONE</t>
  </si>
  <si>
    <t>LEIXOES vs ESTRELA AMADORA</t>
  </si>
  <si>
    <t>RIO AVE vs FC PORTO B</t>
  </si>
  <si>
    <t>SPORTING GIJON vs REAL ZARAGOZA</t>
  </si>
  <si>
    <t>NEWPORT vs FOREST GREEN</t>
  </si>
  <si>
    <t>SERVETTE vs BSC YOUNG BOYS</t>
  </si>
  <si>
    <t>SWITZERLAND - SUPER LEAGUE</t>
  </si>
  <si>
    <t> WIGAN ATHLETIC vs FLEETWOOD</t>
  </si>
  <si>
    <t>WYCOMBE vs CAMBRIDGE UTD</t>
  </si>
  <si>
    <t>SPAL vs CITTADELLA</t>
  </si>
  <si>
    <t>MANSFIELD vs EXETER CITY</t>
  </si>
  <si>
    <t>ASTON VILLA vs SOUTHAMPTON</t>
  </si>
  <si>
    <t>BRADFORD vs SWINDON TOWN</t>
  </si>
  <si>
    <t>CAGLIARI vs LAZIO</t>
  </si>
  <si>
    <t>CHARLTON vs SUNDERLAND</t>
  </si>
  <si>
    <t>COLCHESTER UTD vs PORT VALE</t>
  </si>
  <si>
    <t>NEWCASTLE UTD vs BRIGHTON</t>
  </si>
  <si>
    <t>NEWPORT vs BRISTOL ROVERS</t>
  </si>
  <si>
    <t>NICE vs PARIS SG</t>
  </si>
  <si>
    <t> NIMES vs PARIS FC</t>
  </si>
  <si>
    <t>STOKE CITY vs BLACKPOOL</t>
  </si>
  <si>
    <t> CHAMPIONSHIP</t>
  </si>
  <si>
    <t> WIGAN ATHLETIC vs AFC WIMBLEDON</t>
  </si>
  <si>
    <t>LILLE vs CLERMONT</t>
  </si>
  <si>
    <t>NANTES vs MONTPELLIER</t>
  </si>
  <si>
    <t>REAL BETIS vs ATLETICO MADRID</t>
  </si>
  <si>
    <t>SANTA CLARA vs VIZELA</t>
  </si>
  <si>
    <t>VENEZIA vs SASSUOLO</t>
  </si>
  <si>
    <t>CRAWLEY TOWN vs BRISTOL ROVERS</t>
  </si>
  <si>
    <t>IPSWICH TOWN vs LINCOLN CITY</t>
  </si>
  <si>
    <t>BENFICA vs VIZELA</t>
  </si>
  <si>
    <t>AUXERRE vs SOCHAUX</t>
  </si>
  <si>
    <t>BLACKBURN vs BRISTOL CITY</t>
  </si>
  <si>
    <t>BRISTOL ROVERS vs HARROGATE</t>
  </si>
  <si>
    <t>GREENOCK MORTON vs PARTICK THISTLE</t>
  </si>
  <si>
    <t>SAMPDORIA vs JUVENTUS</t>
  </si>
  <si>
    <t>SPAL vs ASCOLI</t>
  </si>
  <si>
    <t>UD IBIZA vs LEGANES</t>
  </si>
  <si>
    <t>VALENCIENNES vs DIJON</t>
  </si>
  <si>
    <t>WALSALL vs SUTTON UTD</t>
  </si>
  <si>
    <t>METZ vs LENS</t>
  </si>
  <si>
    <t>UDINESE vs AS ROMA</t>
  </si>
  <si>
    <t>DIJON vs LE HAVRE</t>
  </si>
  <si>
    <t>NIMES vs AUXERRE</t>
  </si>
  <si>
    <t>SHREWSBURY vs MORECAMBE</t>
  </si>
  <si>
    <t>WYCOMBE vs FLEETWOOD</t>
  </si>
  <si>
    <t>BLACKPOOL vs SHEFFIELD UTD</t>
  </si>
  <si>
    <t>NOTTM FOREST vs QP RANGERS</t>
  </si>
  <si>
    <t>ASTON VILLA vs ARSENAL</t>
  </si>
  <si>
    <t>BARNET vs WOKING</t>
  </si>
  <si>
    <t>BRADFORD vs PORT VALE</t>
  </si>
  <si>
    <t>CAGLIARI vs AC MILAN</t>
  </si>
  <si>
    <t>CRAWLEY TOWN vs SWINDON TOWN</t>
  </si>
  <si>
    <t>LINCOLN CITY vs SUNDERLAND</t>
  </si>
  <si>
    <t>OLDHAM vs EXETER CITY</t>
  </si>
  <si>
    <t>OXFORD UTD vs IPSWICH TOWN</t>
  </si>
  <si>
    <t>PORTSMOUTH vs WYCOMBE</t>
  </si>
  <si>
    <t>CELTA VIGO vs REAL BETIS</t>
  </si>
  <si>
    <t>EMPOLI vs HELLAS VERONA</t>
  </si>
  <si>
    <t>GIL VICENTE vs MARITIMO</t>
  </si>
  <si>
    <t>SPAL vs CREMONESE</t>
  </si>
  <si>
    <t>VILLA ALME vs BRENO</t>
  </si>
  <si>
    <t>COLCHESTER UTD vs FOREST GREEN</t>
  </si>
  <si>
    <t>OLDHAM vs SUTTON UTD</t>
  </si>
  <si>
    <t>CRAWLEY TOWN vs ROCHDALE</t>
  </si>
  <si>
    <t>GREENOCK MORTON vs AYR UTD</t>
  </si>
  <si>
    <t>HAMILTON vs QUEEN OF SOUTH</t>
  </si>
  <si>
    <t>IPSWICH TOWN vs PLYMOUTH</t>
  </si>
  <si>
    <t>MAIDENHEAD UTD vs BARNET</t>
  </si>
  <si>
    <t>SEREGNO vs PRO PATRIA</t>
  </si>
  <si>
    <t>UD IBIZA vs REAL SOCIEDAD B</t>
  </si>
  <si>
    <t>LAS PALMAS vs LEGANES</t>
  </si>
  <si>
    <t>BLAUBLITZ AKITA vs VENTFORET KOFU</t>
  </si>
  <si>
    <t>FC RYUKYU vs TOKYO VERDY</t>
  </si>
  <si>
    <t>AMOREBIETA vs UD IBIZA</t>
  </si>
  <si>
    <t>BOURNEMOUTH vs BRISTOL CITY</t>
  </si>
  <si>
    <t>CHARLTON vs LINCOLN CITY</t>
  </si>
  <si>
    <t>ESTORIL vs VIZELA</t>
  </si>
  <si>
    <t>LILLE vs BORDEAUX</t>
  </si>
  <si>
    <t>MANCHESTER UTD vs LEICESTER CITY</t>
  </si>
  <si>
    <t>NEWPORT vs EXETER CITY</t>
  </si>
  <si>
    <t>WOLVERHAMPTON vs ASTON VILLA</t>
  </si>
  <si>
    <t>GOZZANO vs CASALE</t>
  </si>
  <si>
    <t>LIGORNA vs DERTHONA</t>
  </si>
  <si>
    <t>LYON vs ANGERS</t>
  </si>
  <si>
    <t>MONTPELLIER vs BREST</t>
  </si>
  <si>
    <t>PONTEDERA vs OLBIA</t>
  </si>
  <si>
    <t>R. YAMAGUCHI vs OMIYA ARDIJA</t>
  </si>
  <si>
    <t>SAMPDORIA vs AS ROMA</t>
  </si>
  <si>
    <t>CRYSTAL PALACE vs ARSENAL</t>
  </si>
  <si>
    <t>PRESTON vs BLACKPOOL</t>
  </si>
  <si>
    <t>READING vs STOKE CITY</t>
  </si>
  <si>
    <t>SUWON BLUEWINGS vs JEONBUK MOTORS</t>
  </si>
  <si>
    <t>BLACKBURN vs BLACKPOOL</t>
  </si>
  <si>
    <t>EMPOLI vs SPEZIA</t>
  </si>
  <si>
    <t>GRENOBLE vs CAEN</t>
  </si>
  <si>
    <t>NOTTM FOREST vs BIRMINGHAM CITY</t>
  </si>
  <si>
    <t>PACOS FERREIRA vs MARITIMO</t>
  </si>
  <si>
    <t>PRESTON vs QP RANGERS</t>
  </si>
  <si>
    <t>READING vs CARDIFF CITY</t>
  </si>
  <si>
    <t>ROTHERHAM vs CHARLTON</t>
  </si>
  <si>
    <t>V-V. NAGASAKI vs MACHIDA ZELVIA</t>
  </si>
  <si>
    <t>WATFORD vs LEEDS UTD</t>
  </si>
  <si>
    <t>ALBINOLEFFE vs VIRTUS VERONA</t>
  </si>
  <si>
    <t>GANGWON vs POHANG STEELERS</t>
  </si>
  <si>
    <t>MARSEILLE vs MONTPELLIER</t>
  </si>
  <si>
    <t>TORINO vs AC MILAN</t>
  </si>
  <si>
    <t>TRISTAN SUAREZ vs FERRO CARRIL</t>
  </si>
  <si>
    <t>UD IBIZA vs EIBAR</t>
  </si>
  <si>
    <t> VENEZIA vs UDINESE</t>
  </si>
  <si>
    <t>BRESCIA vs PARMA</t>
  </si>
  <si>
    <t>HUDDERSFIELD vs LUTON TOWN</t>
  </si>
  <si>
    <t>ANCONA 1905 vs TERAMO</t>
  </si>
  <si>
    <t>BOURNEMOUTH vs MIDDLESBROUGH</t>
  </si>
  <si>
    <t>CHAMBLY vs BOURG-EN-BRESSE</t>
  </si>
  <si>
    <t>FRANCE - NATIONAL</t>
  </si>
  <si>
    <t>HARROGATE vs SWINDON TOWN</t>
  </si>
  <si>
    <t>HUDDERSFIELD vs QP RANGERS</t>
  </si>
  <si>
    <t>NEWPORT vs CRAWLEY TOWN</t>
  </si>
  <si>
    <t>PORTSMOUTH vs LINCOLN CITY</t>
  </si>
  <si>
    <t>STEVENAGE vs ROCHDALE</t>
  </si>
  <si>
    <t>STOKE CITY vs BRISTOL CITY</t>
  </si>
  <si>
    <t>VILLEFRANCHE vs LE MANS</t>
  </si>
  <si>
    <t>WALSALL vs CARLISLE UTD</t>
  </si>
  <si>
    <t>WYCOMBE vs PLYMOUTH</t>
  </si>
  <si>
    <t>CAGLIARI vs SASSUOLO</t>
  </si>
  <si>
    <t>DORTMUND vs WOLFSBURG</t>
  </si>
  <si>
    <t>GREENOCK MORTON vs HAMILTON</t>
  </si>
  <si>
    <t>NIMES vs SOCHAUX</t>
  </si>
  <si>
    <t>ROTHERHAM vs IPSWICH TOWN</t>
  </si>
  <si>
    <t>SAINT-ETIENNE vs BREST</t>
  </si>
  <si>
    <t>TOTTENHAM vs BRIGHTON</t>
  </si>
  <si>
    <t>VALENCIENNES vs LE HAVRE</t>
  </si>
  <si>
    <t>HOUSTON DYNAMO vs PORTLAND</t>
  </si>
  <si>
    <t>USA - MLS</t>
  </si>
  <si>
    <t>LEVERKUSEN vs RB LEIPZIG</t>
  </si>
  <si>
    <t>LYON vs BORDEAUX</t>
  </si>
  <si>
    <t>NEWCASTLE UTD vs LEICESTER CITY</t>
  </si>
  <si>
    <t>RIO AVE vs BENFICA B</t>
  </si>
  <si>
    <t>YOKOHAMA FC vs VEGALTA SENDAI</t>
  </si>
  <si>
    <t>ATALANTA vs HELLAS VERONA</t>
  </si>
  <si>
    <t>BLACKBURN vs STOKE CITY</t>
  </si>
  <si>
    <t>BLACKPOOL vs BIRMINGHAM CITY</t>
  </si>
  <si>
    <t>ESTORIL vs SPORTING BRAGA</t>
  </si>
  <si>
    <t>PARMA vs ASCOLI</t>
  </si>
  <si>
    <t>READING vs SWANSEA CITY</t>
  </si>
  <si>
    <t>AUXERRE vs DIJON</t>
  </si>
  <si>
    <t>CHELSEA vs ARSENAL</t>
  </si>
  <si>
    <t>REIMS vs LILLE</t>
  </si>
  <si>
    <t>TELSTAR vs FC EINDHOVEN</t>
  </si>
  <si>
    <t>BARROW vs SUTTON UTD</t>
  </si>
  <si>
    <t>BENFICA vs FAMALICAO</t>
  </si>
  <si>
    <t>CAEN vs AUXERRE</t>
  </si>
  <si>
    <t>CHESTERFIELD vs DOVER ATHLETIC</t>
  </si>
  <si>
    <t>DAGENHAM &amp; R. vs KINGS LYNN</t>
  </si>
  <si>
    <t>E. FRANKFURT vs HOFFENHEIM</t>
  </si>
  <si>
    <t>GREENOCK MORTON vs INVERNESS</t>
  </si>
  <si>
    <t>GYEONGNAM vs SEOUL E-LAND</t>
  </si>
  <si>
    <t>LUTON TOWN vs BLACKPOOL</t>
  </si>
  <si>
    <t>LYON vs MONTPELLIER</t>
  </si>
  <si>
    <t>MANSFIELD vs CRAWLEY TOWN</t>
  </si>
  <si>
    <t>PESCARA vs IMOLESE</t>
  </si>
  <si>
    <t>RB LEIPZIG vs UNION BERLIN</t>
  </si>
  <si>
    <t>SANTA CLARA vs MARITIMO</t>
  </si>
  <si>
    <t>SCHALKE 04 vs WERDER BREMEN</t>
  </si>
  <si>
    <t>GERMANY - 2. BUNDESLIGA</t>
  </si>
  <si>
    <t>STOKE CITY vs QP RANGERS</t>
  </si>
  <si>
    <t>WALSALL vs PORT VALE</t>
  </si>
  <si>
    <t>WOKING vs WREXHAM</t>
  </si>
  <si>
    <t>CHELSEA vs WEST HAM UTD</t>
  </si>
  <si>
    <t>CLERMONT vs ANGERS</t>
  </si>
  <si>
    <t>LILLE vs STRASBOURG</t>
  </si>
  <si>
    <t>METZ vs BREST</t>
  </si>
  <si>
    <t>MIRANDES vs VALLADOLID</t>
  </si>
  <si>
    <t>PADERBORN vs HANNOVER 96</t>
  </si>
  <si>
    <t>SEREGNO vs PIACENZA</t>
  </si>
  <si>
    <t>SASSUOLO vs JUVENTUS:</t>
  </si>
  <si>
    <t>AYR UTD vs PARTICK THISTLE</t>
  </si>
  <si>
    <t>FC DEN BOSCH vs RODA JC</t>
  </si>
  <si>
    <t>FC UTRECHT vs NEC NIJMEGEN</t>
  </si>
  <si>
    <t>RED STAR vs SEDAN</t>
  </si>
  <si>
    <t>TELSTAR vs JONG UTRECHT</t>
  </si>
  <si>
    <t>VVV vs EXCELSIOR</t>
  </si>
  <si>
    <t>ATHLETIC BILBAO vs ATLETICO MADRID</t>
  </si>
  <si>
    <t>CAGLIARI vs HELLAS VERONA</t>
  </si>
  <si>
    <t>DARMSTADT vs ERZGEBIRGE AUE</t>
  </si>
  <si>
    <t>FC AUGSBURG vs FC KOLN</t>
  </si>
  <si>
    <t>GUINGAMP vs CAEN</t>
  </si>
  <si>
    <t>IPSWICH TOWN vs CHARLTON</t>
  </si>
  <si>
    <t>MITO HOLLYHOCK vs VENTFORET KOFU</t>
  </si>
  <si>
    <t>REGGINA vs COMO</t>
  </si>
  <si>
    <t>SHREWSBURY vs WIGAN ATHLETIC</t>
  </si>
  <si>
    <t>SPAL vs FROSINONE</t>
  </si>
  <si>
    <t>STUTTGART vs WOLFSBURG</t>
  </si>
  <si>
    <t>WOLVERHAMPTON vs BRIGHTON</t>
  </si>
  <si>
    <t>0--4</t>
  </si>
  <si>
    <t>5--4</t>
  </si>
  <si>
    <t>1--3</t>
  </si>
  <si>
    <t>5--5</t>
  </si>
  <si>
    <t>5--1</t>
  </si>
  <si>
    <t>4--2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</si>
  <si>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</si>
  <si>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</si>
  <si>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yes</t>
  </si>
  <si>
    <t>no</t>
  </si>
  <si>
    <t>STAKE BET MATRIZ-FULL 2%</t>
  </si>
  <si>
    <t>TOTTENHAM vs LEICESTER CITY</t>
  </si>
  <si>
    <t>VILAFRANQUENSE vs BENFICA B</t>
  </si>
  <si>
    <t>WEST HAM UTD vs ARSENAL</t>
  </si>
  <si>
    <t>ATLETICO MITRE vs D. DE BELGRANO</t>
  </si>
  <si>
    <t>DAGENHAM &amp; R. vs TORQUAY UTD</t>
  </si>
  <si>
    <t>LEVERKUSEN vs E. FRANKFURT</t>
  </si>
  <si>
    <t>MAIDENHEAD UTD vs ALDERSHOT TOWN</t>
  </si>
  <si>
    <t>QUILMES vs GUILLERMO BROWN</t>
  </si>
  <si>
    <t>WOKING vs KINGS LYNN</t>
  </si>
  <si>
    <t>YOKOHAMA FC vs R. KUMAMOTO</t>
  </si>
  <si>
    <t>ATHLETIC BILBAO vs VALENCIA</t>
  </si>
  <si>
    <t>BARROW vs NORTHAMPTON</t>
  </si>
  <si>
    <t>FREIBURG vs UNION BERLIN</t>
  </si>
  <si>
    <t>HARROGATE vs SUTTON UTD</t>
  </si>
  <si>
    <t>HUDDERSFIELD vs BRISTOL CITY</t>
  </si>
  <si>
    <t>MAFRA vs LEIXOES</t>
  </si>
  <si>
    <t>OLDHAM vs CRAWLEY TOWN</t>
  </si>
  <si>
    <t>PRESTON vs MIDDLESBROUGH</t>
  </si>
  <si>
    <t>REAL BETIS vs FC BARCELONA</t>
  </si>
  <si>
    <t>VALENCIENNES vs SOCHAUX</t>
  </si>
  <si>
    <t>WALSALL vs SWINDON TOWN</t>
  </si>
  <si>
    <t>CHATTANOOGA RW vs NORTHERN COLORA</t>
  </si>
  <si>
    <t>USA - USL LEAGUE ONE</t>
  </si>
  <si>
    <t>CLERMONT vs MONTPELLIER</t>
  </si>
  <si>
    <t>E. FRANKFURT vs MONCHENGLADBACH</t>
  </si>
  <si>
    <t>GIL VICENTE vs TONDELA</t>
  </si>
  <si>
    <t>M. YAMAGATA vs OITA TRINITA</t>
  </si>
  <si>
    <t>MITO HOLLYHOCK vs MACHIDA ZELVIA</t>
  </si>
  <si>
    <t>TROFENSE vs ACADEMICA</t>
  </si>
  <si>
    <t>ALL BOYS vs TEMPERLEY</t>
  </si>
  <si>
    <t>ASTON VILLA vs CRYSTAL PALACE</t>
  </si>
  <si>
    <t>ATHLETIC BILBAO vs OSASUNA</t>
  </si>
  <si>
    <t>CHATTANOOGA RW vs CENTRAL VALLEY</t>
  </si>
  <si>
    <t>GUIMARAES vs GIL VICENTE</t>
  </si>
  <si>
    <t>LEEDS UTD vs BRIGHTON</t>
  </si>
  <si>
    <t>REAL BETIS vs GRANADA</t>
  </si>
  <si>
    <t>CHARLOTTE vs NORTHERN COLORA</t>
  </si>
  <si>
    <t>CHELSEA vs LEICESTER CITY</t>
  </si>
  <si>
    <t>ATLAS vs G. LAMADRID</t>
  </si>
  <si>
    <t>ARGENTINA - PRIMERA C - APERTURA</t>
  </si>
  <si>
    <t>TORINO vs AS ROMA</t>
  </si>
  <si>
    <t>BREST vs BORDEAUX</t>
  </si>
  <si>
    <t>FAGIANO OKAYAMA vs OITA TRINITA</t>
  </si>
  <si>
    <t>FC RYUKYU vs VENTFORET KOFU</t>
  </si>
  <si>
    <t>OMIYA ARDIJA vs VEGALTA SENDAI</t>
  </si>
  <si>
    <t>DC UNITED vs TORONTO</t>
  </si>
  <si>
    <t>TAMPA BAY vs PITTSBURGH</t>
  </si>
  <si>
    <t>USA - USL CHAMPIONSHIP</t>
  </si>
  <si>
    <t>NEW YORK CITY vs CHICAGO FIRE</t>
  </si>
  <si>
    <t>T. GUNMA vs R. KUMAMOTO</t>
  </si>
  <si>
    <t>TRISTAN SUAREZ vs D. DE BELGRANO</t>
  </si>
  <si>
    <t>T. GUNMA vs OITA TRINITA</t>
  </si>
  <si>
    <t>ALMAGRO vs SAN TELMO</t>
  </si>
  <si>
    <t>LUJAN vs BERAZATEGUI</t>
  </si>
  <si>
    <t>CHATTANOOGA RW vs UNION OMAHA</t>
  </si>
  <si>
    <t>D. DE BELGRANO vs SM TUCUMAN</t>
  </si>
  <si>
    <t>FORWARD MADISON vs TUCSON</t>
  </si>
  <si>
    <t>OMIYA ARDIJA vs MITO HOLLYHOCK</t>
  </si>
  <si>
    <t>TAMPA BAY vs LOUISVILLE CITY</t>
  </si>
  <si>
    <t>YOKOHAMA FC vs TOKYO VERDY</t>
  </si>
  <si>
    <t>BRAGANTINO vs FLAMENGO</t>
  </si>
  <si>
    <t>MIAMI FC vs INDY ELEVEN</t>
  </si>
  <si>
    <t>MIAMI FC vs TAMPA BAY</t>
  </si>
  <si>
    <t>LA GALAXY vs PORTLAND</t>
  </si>
  <si>
    <t>NEW YORK RB vs TORONTO</t>
  </si>
  <si>
    <t>ORLANDO CITY vs HOUSTON DYNAMO</t>
  </si>
  <si>
    <t>INTERNACIONAL vs BOTAFOGO</t>
  </si>
  <si>
    <t>NOVA VEN�CIA vs REAL NOROESTE</t>
  </si>
  <si>
    <t>SANTA CRUZ vs JACUIPENSE</t>
  </si>
  <si>
    <t>YPIRANGA vs ABC</t>
  </si>
  <si>
    <t>BRAZIL - SERIE C</t>
  </si>
  <si>
    <t>LONDRINA vs GUARANI</t>
  </si>
  <si>
    <t>CHATTANOOGA RW vs TUCSON</t>
  </si>
  <si>
    <t>DC UNITED vs NASHVILLE SC</t>
  </si>
  <si>
    <t>INTERNACIONAL vs CORITIBA</t>
  </si>
  <si>
    <t>LOS ANGELES FC vs NEW YORK RB</t>
  </si>
  <si>
    <t>OMIYA ARDIJA vs Z. KANAZAWA</t>
  </si>
  <si>
    <t>SAN LORENZO vs TIGRE</t>
  </si>
  <si>
    <t>ANALISE-FUNDA</t>
  </si>
  <si>
    <t>ANALISE TEC</t>
  </si>
  <si>
    <t>2--5</t>
  </si>
  <si>
    <t>bts no</t>
  </si>
  <si>
    <t>BRAZIL - PARABAINO</t>
  </si>
  <si>
    <t>ITALY - SERIE C B</t>
  </si>
  <si>
    <t>FRANCE NACIONAL</t>
  </si>
  <si>
    <t>LEAGUE PROFIT +</t>
  </si>
  <si>
    <t>TOTAL DE ENTRADA</t>
  </si>
  <si>
    <t>PROFIT/LOSS</t>
  </si>
  <si>
    <t>%</t>
  </si>
  <si>
    <t>STAKE BET matriz-full 1,8%</t>
  </si>
  <si>
    <t>STAKE BET MAGICO 2%</t>
  </si>
  <si>
    <t>FLUMINENSE vs CORINTHIANS</t>
  </si>
  <si>
    <t>MITO HOLLYHOCK vs YOKOHAMA FC</t>
  </si>
  <si>
    <t>OITA TRINITA vs JEF UTD CHIBA</t>
  </si>
  <si>
    <t>AMAZONAS vs TREM</t>
  </si>
  <si>
    <t>SARMIENTO vs RACING CLUB</t>
  </si>
  <si>
    <t>HOMESUPER</t>
  </si>
  <si>
    <t>GIMNASIA JUJUY vs D. MADRYN</t>
  </si>
  <si>
    <t>LA GALAXY vs CF MONTREAL</t>
  </si>
  <si>
    <t>ATLANTA UTD B vs BIRMINGHAM L.</t>
  </si>
  <si>
    <t>NEW MEXICO vs RIO GRANDE</t>
  </si>
  <si>
    <t>CINCINNATI vs NEW YORK RB</t>
  </si>
  <si>
    <t>NEW YORK CITY vs NEW ENGLAND</t>
  </si>
  <si>
    <t>SEATTLE vs PORTLAND</t>
  </si>
  <si>
    <t>FC RYUKYU vs VEGALTA SENDAI</t>
  </si>
  <si>
    <t>JACUIPENSE vs CSE</t>
  </si>
  <si>
    <t>MITO HOLLYHOCK vs Z. KANAZAWA</t>
  </si>
  <si>
    <t>OMIYA ARDIJA vs TOKYO VERDY</t>
  </si>
  <si>
    <t>RACING CLUB vs INDEPENDIENTE</t>
  </si>
  <si>
    <t>SANTOS vs ATLETICO GO</t>
  </si>
  <si>
    <t>APARECIDENSE vs ALTOS</t>
  </si>
  <si>
    <t>MACHIDA ZELVIA vs V-V. NAGASAKI</t>
  </si>
  <si>
    <t>SAN LORENZO vs UNION SANTA FE</t>
  </si>
  <si>
    <t>FLUMINENSE vs BRAGANTINO</t>
  </si>
  <si>
    <t>PACAJUS vs RIO BRANCO</t>
  </si>
  <si>
    <t>BARRACAS C. vs PATRONATO</t>
  </si>
  <si>
    <t>FC RYUKYU vs R. KUMAMOTO</t>
  </si>
  <si>
    <t>OITA TRINITA vs TOKYO VERDY</t>
  </si>
  <si>
    <t>INTERNACIONAL vs ATLETICO MG</t>
  </si>
  <si>
    <t>CRAWLEY TOWN vs STEVENAGE</t>
  </si>
  <si>
    <t>FC RYUKYU vs YOKOHAMA FC</t>
  </si>
  <si>
    <t>OITA TRINITA vs V-V. NAGASAKI</t>
  </si>
  <si>
    <t>LECCE vs CREMONESE</t>
  </si>
  <si>
    <t>MITO HOLLYHOCK vs JEF UTD CHIBA</t>
  </si>
  <si>
    <t>MONACO vs NANTES</t>
  </si>
  <si>
    <t>VEGALTA SENDAI vs TOKYO VERDY</t>
  </si>
  <si>
    <t>HELLAS VERONA vs UDINESE</t>
  </si>
  <si>
    <t>BOREHAM WOOD vs BROMLEY</t>
  </si>
  <si>
    <t>WALSALL vs NORTHAMPTON</t>
  </si>
  <si>
    <t>BURNLEY vs STOKE CITY</t>
  </si>
  <si>
    <t>BARNSLEY vs EXETER CITY</t>
  </si>
  <si>
    <t>DAGENHAM &amp; R. vs SOUTHEND UTD</t>
  </si>
  <si>
    <t>GETAFE vs REAL MADRID</t>
  </si>
  <si>
    <t>NORTHAMPTON vs SALFORD CITY</t>
  </si>
  <si>
    <t>OXFORD UTD vs WYCOMBE</t>
  </si>
  <si>
    <t>QUEVILLY ROUEN vs NIMES</t>
  </si>
  <si>
    <t>SAN LORENZO vs VELEZ SARSFIELD</t>
  </si>
  <si>
    <t>YEOVIL TOWN vs SOLIHULL MOORS</t>
  </si>
  <si>
    <t>SAO PAULO vs BOTAFOGO</t>
  </si>
  <si>
    <t>CAGLIARI vs BRESCIA</t>
  </si>
  <si>
    <t>CITTADELLA vs SPAL</t>
  </si>
  <si>
    <t>DUNDEE FC vs AYR UTD</t>
  </si>
  <si>
    <t>FULHAM vs BOURNEMOUTH</t>
  </si>
  <si>
    <t>LUTON TOWN vs QP RANGERS</t>
  </si>
  <si>
    <t>V-V. NAGASAKI vs R. YAMAGUCHI</t>
  </si>
  <si>
    <t>VALENCIENNES vs GUINGAMP</t>
  </si>
  <si>
    <t>WERDER BREMEN vs FSV MAINZ</t>
  </si>
  <si>
    <t>ESPANYOL vs VALLADOLID</t>
  </si>
  <si>
    <t>VEGALTA SENDAI vs R. KUMAMOTO</t>
  </si>
  <si>
    <t>ATLETICO MADRID vs RAYO VALLECANO</t>
  </si>
  <si>
    <t>FEIRENSE vs MOREIRENSE</t>
  </si>
  <si>
    <t>WEST BROM vs BRISTOL CITY</t>
  </si>
  <si>
    <t>ACADEMICO VISEU vs LEIXOES</t>
  </si>
  <si>
    <t>CENTRAL CORDOBA vs TIGRE</t>
  </si>
  <si>
    <t>NEWCASTLE UTD vs EVERTON</t>
  </si>
  <si>
    <t>BASTIA-BORGO vs CHATEAUROUX</t>
  </si>
  <si>
    <t>NANCY vs STADE BRIOCHIN</t>
  </si>
  <si>
    <t>BOCA JUNIORS vs INDEPENDIENTE</t>
  </si>
  <si>
    <t>CRAWLEY TOWN vs MANSFIELD</t>
  </si>
  <si>
    <t>DORKING vs WEALDSTONE</t>
  </si>
  <si>
    <t>EXETER CITY vs FLEETWOOD</t>
  </si>
  <si>
    <t>GATESHEAD FC vs WOKING</t>
  </si>
  <si>
    <t>GRIMSBY vs BRADFORD</t>
  </si>
  <si>
    <t>HOFFENHEIM vs BAYERN MUNICH</t>
  </si>
  <si>
    <t>MANCHESTER CITY vs BRIGHTON</t>
  </si>
  <si>
    <t>STOKE CITY vs COVENTRY CITY</t>
  </si>
  <si>
    <t>BLAUBLITZ AKITA vs VEGALTA SENDAI</t>
  </si>
  <si>
    <t>FC RYUKYU vs OITA TRINITA</t>
  </si>
  <si>
    <t>FLUMINENSE vs BOTAFOGO</t>
  </si>
  <si>
    <t>OMIYA ARDIJA vs V-V. NAGASAKI</t>
  </si>
  <si>
    <t>R. YAMAGUCHI vs JEF UTD CHIBA</t>
  </si>
  <si>
    <t>WEST HAM UTD vs BOURNEMOUTH</t>
  </si>
  <si>
    <t>BARNSLEY vs LINCOLN CITY</t>
  </si>
  <si>
    <t>CHELTENHAM vs MORECAMBE</t>
  </si>
  <si>
    <t>DERBY COUNTY vs EXETER CITY</t>
  </si>
  <si>
    <t>YORK CITY vs CHESTERFIELD</t>
  </si>
  <si>
    <t>BARI vs TERNANA</t>
  </si>
  <si>
    <t>WERDER BREMEN vs HERTHA BERLIN</t>
  </si>
  <si>
    <t>BARNSLEY vs FOREST GREEN</t>
  </si>
  <si>
    <t>BENEVENTO vs PISA</t>
  </si>
  <si>
    <t>BENFICA B vs MOREIRENSE</t>
  </si>
  <si>
    <t>BENFICA vs CHAVES</t>
  </si>
  <si>
    <t>GATESHEAD FC vs SOLIHULL MOORS</t>
  </si>
  <si>
    <t>LUTON TOWN vs SUNDERLAND</t>
  </si>
  <si>
    <t>PORT VALE vs LINCOLN CITY</t>
  </si>
  <si>
    <t>SHEFFIELD WED vs BURTON ALBION</t>
  </si>
  <si>
    <t>WREXHAM vs ALTRINCHAM</t>
  </si>
  <si>
    <t>YORK CITY vs SOUTHEND UTD</t>
  </si>
  <si>
    <t>ACADEMICO VISEU vs BELENENSES</t>
  </si>
  <si>
    <t>FARENSE vs OLIVEIRENSE</t>
  </si>
  <si>
    <t>MONACO vs ANGERS</t>
  </si>
  <si>
    <t>OSASUNA vs VALLADOLID</t>
  </si>
  <si>
    <t>SCHALKE 04 vs FREIBURG</t>
  </si>
  <si>
    <t>HELLAS VERONA vs AS ROMA</t>
  </si>
  <si>
    <t>7--3</t>
  </si>
  <si>
    <t>6--1</t>
  </si>
  <si>
    <t>4--4</t>
  </si>
  <si>
    <t>6--0</t>
  </si>
  <si>
    <t>HULL CITY vs MIDDLESBROUGH</t>
  </si>
  <si>
    <t>WEST BROM vs BLACKPOOL</t>
  </si>
  <si>
    <t>NORWICH CITY vs QP RANGERS</t>
  </si>
  <si>
    <t>SAO PAULO vs ATLETICO MG</t>
  </si>
  <si>
    <t>MANCHESTER CITY vs FULHAM</t>
  </si>
  <si>
    <t>PENAFIEL vs FARENSE</t>
  </si>
  <si>
    <t>MANSFIELD vs BRADFORD</t>
  </si>
  <si>
    <t>WEALDSTONE vs CHESTERFIELD</t>
  </si>
  <si>
    <t>FLUMINENSE vs GOIAS</t>
  </si>
  <si>
    <t>SCHALKE 04 vs FSV MAINZ</t>
  </si>
  <si>
    <t>SHREWSBURY vs OXFORD UTD</t>
  </si>
  <si>
    <t>TORQUAY UTD vs DORKING</t>
  </si>
  <si>
    <t>BARI vs SUDTIROL</t>
  </si>
  <si>
    <t>BOREHAM WOOD vs WOKING</t>
  </si>
  <si>
    <t>BRISTOL ROVERS vs FLEETWOOD</t>
  </si>
  <si>
    <t>CAGLIARI vs PISA</t>
  </si>
  <si>
    <t>ESTRELA AMADORA vs OLIVEIRENSE</t>
  </si>
  <si>
    <t>HERTHA BERLIN vs FC KOLN</t>
  </si>
  <si>
    <t>NORWICH CITY vs MIDDLESBROUGH</t>
  </si>
  <si>
    <t>OLDHAM vs BARNET</t>
  </si>
  <si>
    <t>SCHALKE 04 vs BAYERN MUNICH</t>
  </si>
  <si>
    <t>SCUNTHORPE vs MAIDSTONE UTD</t>
  </si>
  <si>
    <t>TORQUAY UTD vs CHESTERFIELD</t>
  </si>
  <si>
    <t>WEST HAM UTD vs LEICESTER CITY</t>
  </si>
  <si>
    <t>FUJIEDA MYFC vs FUKUSHIMA UTD</t>
  </si>
  <si>
    <t>FULHAM vs MANCHESTER UTD</t>
  </si>
  <si>
    <t>KAGOSHIMA UTD vs FC GIFU</t>
  </si>
  <si>
    <t>T. MIYAZAKI vs MATSUMOTO Y.</t>
  </si>
  <si>
    <t>CHELTENHAM vs WYCOMBE</t>
  </si>
  <si>
    <t>CHESTERFIELD vs SOLIHULL MOORS</t>
  </si>
  <si>
    <t>DORKING vs BROMLEY</t>
  </si>
  <si>
    <t>EXETER CITY vs IPSWICH TOWN</t>
  </si>
  <si>
    <t>OXFORD UTD vs FOREST GREEN</t>
  </si>
  <si>
    <t>SHEFFIELD WED vs SHREWSBURY</t>
  </si>
  <si>
    <t>WOKING vs ALTRINCHAM</t>
  </si>
  <si>
    <t>WREXHAM vs ALDERSHOT TOWN</t>
  </si>
  <si>
    <t>YORK CITY vs WEALDSTONE</t>
  </si>
  <si>
    <t>FC GIFU vs G. KITAKYUSHU</t>
  </si>
  <si>
    <t>ACCRINGTON vs OXFORD UTD</t>
  </si>
  <si>
    <t>BARI vs PISA</t>
  </si>
  <si>
    <t>WYCOMBE vs PORTSMOUTH</t>
  </si>
  <si>
    <t>ACCRINGTON vs PORTSMOUTH</t>
  </si>
  <si>
    <t>BRISTOL ROVERS vs PORT VALE</t>
  </si>
  <si>
    <t>HARROGATE vs NORTHAMPTON</t>
  </si>
  <si>
    <t>ROTHERHAM vs BRISTOL CITY</t>
  </si>
  <si>
    <t>SHEFFIELD UTD vs HUDDERSFIELD</t>
  </si>
  <si>
    <t>BARI vs MODENA</t>
  </si>
  <si>
    <t>SUDTIROL vs TERNANA</t>
  </si>
  <si>
    <t>WATFORD vs HULL CITY</t>
  </si>
  <si>
    <t>BARNSLEY vs BURTON ALBION</t>
  </si>
  <si>
    <t>CHARLTON vs BRISTOL ROVERS</t>
  </si>
  <si>
    <t>CHELTENHAM vs LINCOLN CITY</t>
  </si>
  <si>
    <t>DERBY COUNTY vs FOREST GREEN</t>
  </si>
  <si>
    <t>HULL CITY vs SUNDERLAND</t>
  </si>
  <si>
    <t>NORTHAMPTON vs CARLISLE UTD</t>
  </si>
  <si>
    <t>SHEFFIELD WED vs OXFORD UTD</t>
  </si>
  <si>
    <t>WYCOMBE vs IPSWICH TOWN</t>
  </si>
  <si>
    <t>CHELTENHAM vs PLYMOUTH</t>
  </si>
  <si>
    <t>EXETER CITY vs PORTSMOUTH</t>
  </si>
  <si>
    <t>HULL CITY vs BLACKPOOL</t>
  </si>
  <si>
    <t>MANSFIELD vs NORTHAMPTON</t>
  </si>
  <si>
    <t>ROTHERHAM vs STOKE CITY</t>
  </si>
  <si>
    <t>SHEFFIELD UTD vs COVENTRY CITY</t>
  </si>
  <si>
    <t>SPAL vs PISA</t>
  </si>
  <si>
    <t>SUDTIROL vs MODENA</t>
  </si>
  <si>
    <t>WYCOMBE vs BRISTOL ROVERS</t>
  </si>
  <si>
    <t>PARIS SG vs STRASBOURG</t>
  </si>
  <si>
    <t>BRISTOL ROVERS vs EXETER CITY</t>
  </si>
  <si>
    <t>NORTHAMPTON vs SWINDON TOWN</t>
  </si>
  <si>
    <t>PORTSMOUTH vs IPSWICH TOWN</t>
  </si>
  <si>
    <t>SHEFFIELD WED vs PORT VALE</t>
  </si>
  <si>
    <t>BIRMINGHAM CITY vs HULL CITY</t>
  </si>
  <si>
    <t>DERBY COUNTY vs CAMBRIDGE UTD</t>
  </si>
  <si>
    <t>STOKE CITY vs BURNLEY</t>
  </si>
  <si>
    <t>PENAFIEL vs ACADEMICO VISEU</t>
  </si>
  <si>
    <t>3--4</t>
  </si>
  <si>
    <t>ATLETICO MITRE vs VILLA DELMINE</t>
  </si>
  <si>
    <t>TRISTAN SUAREZ vs VILLA DELMINE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</si>
</sst>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b/>
      <sz val="12"/>
      <color rgb="FFFFFF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2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ill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164" fontId="6" fillId="6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3" fillId="0" borderId="0" xfId="0" applyFont="1" applyAlignment="1">
      <alignment horizontal="center" textRotation="45"/>
    </xf>
    <xf numFmtId="164" fontId="0" fillId="0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14" borderId="0" xfId="0" applyFont="1" applyFill="1" applyAlignment="1">
      <alignment horizontal="center"/>
    </xf>
    <xf numFmtId="165" fontId="8" fillId="14" borderId="0" xfId="0" applyNumberFormat="1" applyFont="1" applyFill="1" applyAlignment="1">
      <alignment horizontal="center"/>
    </xf>
    <xf numFmtId="0" fontId="0" fillId="15" borderId="0" xfId="0" applyFill="1" applyAlignment="1">
      <alignment horizontal="center"/>
    </xf>
    <xf numFmtId="164" fontId="0" fillId="15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3" fillId="0" borderId="0" xfId="0" applyFont="1" applyFill="1" applyAlignment="1">
      <alignment horizontal="center" textRotation="45"/>
    </xf>
    <xf numFmtId="0" fontId="0" fillId="0" borderId="0" xfId="0" applyFont="1" applyFill="1"/>
    <xf numFmtId="0" fontId="5" fillId="16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14" fontId="10" fillId="16" borderId="0" xfId="0" applyNumberFormat="1" applyFont="1" applyFill="1"/>
    <xf numFmtId="0" fontId="10" fillId="16" borderId="0" xfId="0" applyFont="1" applyFill="1" applyAlignment="1">
      <alignment horizontal="center"/>
    </xf>
    <xf numFmtId="2" fontId="10" fillId="16" borderId="0" xfId="0" applyNumberFormat="1" applyFont="1" applyFill="1" applyAlignment="1">
      <alignment horizontal="center"/>
    </xf>
    <xf numFmtId="164" fontId="10" fillId="16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0" fontId="10" fillId="0" borderId="0" xfId="0" applyFont="1"/>
    <xf numFmtId="0" fontId="10" fillId="16" borderId="0" xfId="0" applyFont="1" applyFill="1" applyAlignment="1">
      <alignment horizontal="center" vertical="center"/>
    </xf>
    <xf numFmtId="164" fontId="5" fillId="16" borderId="0" xfId="0" applyNumberFormat="1" applyFont="1" applyFill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11" fillId="17" borderId="3" xfId="0" applyFont="1" applyFill="1" applyBorder="1" applyAlignment="1">
      <alignment horizontal="center" vertical="center"/>
    </xf>
    <xf numFmtId="0" fontId="12" fillId="18" borderId="4" xfId="0" applyFont="1" applyFill="1" applyBorder="1" applyAlignment="1">
      <alignment horizontal="center"/>
    </xf>
    <xf numFmtId="0" fontId="12" fillId="18" borderId="5" xfId="0" applyFont="1" applyFill="1" applyBorder="1" applyAlignment="1">
      <alignment horizontal="center"/>
    </xf>
    <xf numFmtId="0" fontId="13" fillId="18" borderId="6" xfId="0" applyFont="1" applyFill="1" applyBorder="1" applyAlignment="1">
      <alignment horizontal="center" vertical="center"/>
    </xf>
    <xf numFmtId="164" fontId="13" fillId="18" borderId="6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4" fillId="19" borderId="6" xfId="0" applyFont="1" applyFill="1" applyBorder="1" applyAlignment="1">
      <alignment horizontal="center" vertical="center"/>
    </xf>
    <xf numFmtId="0" fontId="14" fillId="20" borderId="6" xfId="0" applyFont="1" applyFill="1" applyBorder="1" applyAlignment="1">
      <alignment horizontal="center" vertical="center"/>
    </xf>
    <xf numFmtId="165" fontId="15" fillId="20" borderId="6" xfId="0" applyNumberFormat="1" applyFont="1" applyFill="1" applyBorder="1" applyAlignment="1">
      <alignment horizontal="center" vertical="center"/>
    </xf>
    <xf numFmtId="0" fontId="14" fillId="21" borderId="6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22" borderId="0" xfId="0" applyFont="1" applyFill="1" applyAlignment="1">
      <alignment horizontal="center"/>
    </xf>
    <xf numFmtId="0" fontId="0" fillId="8" borderId="0" xfId="0" applyFill="1"/>
    <xf numFmtId="164" fontId="10" fillId="0" borderId="0" xfId="0" applyNumberFormat="1" applyFont="1" applyFill="1" applyAlignment="1">
      <alignment horizontal="center" vertical="center"/>
    </xf>
    <xf numFmtId="14" fontId="7" fillId="16" borderId="0" xfId="0" applyNumberFormat="1" applyFont="1" applyFill="1"/>
    <xf numFmtId="0" fontId="7" fillId="16" borderId="0" xfId="0" applyFont="1" applyFill="1" applyAlignment="1">
      <alignment horizontal="center"/>
    </xf>
    <xf numFmtId="164" fontId="7" fillId="16" borderId="0" xfId="0" applyNumberFormat="1" applyFont="1" applyFill="1" applyAlignment="1">
      <alignment horizontal="center"/>
    </xf>
    <xf numFmtId="0" fontId="16" fillId="16" borderId="0" xfId="0" applyFont="1" applyFill="1" applyAlignment="1">
      <alignment horizontal="center"/>
    </xf>
    <xf numFmtId="0" fontId="17" fillId="16" borderId="0" xfId="0" applyFont="1" applyFill="1" applyAlignment="1">
      <alignment horizontal="center"/>
    </xf>
    <xf numFmtId="164" fontId="17" fillId="16" borderId="0" xfId="0" applyNumberFormat="1" applyFont="1" applyFill="1" applyAlignment="1">
      <alignment horizontal="center" vertical="center"/>
    </xf>
    <xf numFmtId="164" fontId="18" fillId="16" borderId="0" xfId="0" applyNumberFormat="1" applyFont="1" applyFill="1" applyAlignment="1">
      <alignment horizontal="center" vertical="center"/>
    </xf>
    <xf numFmtId="0" fontId="18" fillId="16" borderId="0" xfId="0" applyFont="1" applyFill="1" applyAlignment="1">
      <alignment horizontal="center"/>
    </xf>
    <xf numFmtId="0" fontId="19" fillId="16" borderId="0" xfId="0" applyFont="1" applyFill="1" applyAlignment="1">
      <alignment horizontal="center"/>
    </xf>
    <xf numFmtId="0" fontId="10" fillId="16" borderId="0" xfId="0" applyFont="1" applyFill="1"/>
    <xf numFmtId="164" fontId="5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14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10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Light16">
    <tableStyle name="Equipes-style 10" pivot="0" count="2">
      <tableStyleElement type="firstRowStripe" dxfId="108"/>
      <tableStyleElement type="secondRowStripe" dxfId="107"/>
    </tableStyle>
    <tableStyle name="Equipes-style 2" pivot="0" count="2">
      <tableStyleElement type="firstRowStripe" dxfId="106"/>
      <tableStyleElement type="secondRowStripe" dxfId="105"/>
    </tableStyle>
    <tableStyle name="Equipes-style 3" pivot="0" count="2">
      <tableStyleElement type="firstRowStripe" dxfId="104"/>
      <tableStyleElement type="secondRowStripe" dxfId="103"/>
    </tableStyle>
    <tableStyle name="Equipes-style 4" pivot="0" count="2">
      <tableStyleElement type="firstRowStripe" dxfId="102"/>
      <tableStyleElement type="secondRowStripe" dxfId="101"/>
    </tableStyle>
    <tableStyle name="Equipes-style 7" pivot="0" count="2">
      <tableStyleElement type="firstRowStripe" dxfId="100"/>
      <tableStyleElement type="secondRowStripe" dxfId="9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_235" displayName="Table_235" ref="F18:I18" headerRowCount="0" headerRowDxfId="96" dataDxfId="95" totalsRowDxfId="94">
  <tableColumns count="4">
    <tableColumn id="1" name="Column1" dataDxfId="93">
      <calculatedColumnFormula>COUNTIF(fevereiroInvest!$I$2:$I$33,G18)+COUNTIF(marcoInvest!$I$2:$I$40,G18)+COUNTIF(abrilInvest!$I$2:$I$62,G18)+COUNTIF(maioInvest!$I$2:$I$32,G18)+COUNTIF(junhoInvest!$I$2:$I$12,G18)+COUNTIF(julhoInvest!$I$2:$I$13,G18)+COUNTIF(agostoInvest!$I$2:$I$22,G18)+COUNTIF(setembroInvest!$I$2:$I$32,G18)+COUNTIF(outubroInvest!$I$2:$I$48,G18)+COUNTIF(novembroInvest!$I$2:$I$12,G18)+COUNTIF(dezembroInvest!$I$2:$I$20,G18)</calculatedColumnFormula>
    </tableColumn>
    <tableColumn id="2" name="Column2" dataDxfId="92"/>
    <tableColumn id="3" name="Column3" dataDxfId="91">
      <calculatedColumnFormula>SUMIFS(fevereiroInvest!$G$2:$G$33,fevereiroInvest!$I$2:$I$33,G18)+SUMIFS(fevereiroInvest!$G$2:$G$40,fevereiroInvest!$I$2:$I$40,G18)+SUMIFS(abrilInvest!$G$2:$G$62,abrilInvest!$I$2:$I$62,G18)+SUMIFS(maioInvest!$G$2:$G$32,maioInvest!$I$2:$I$32,G18)+SUMIFS(junhoInvest!$G$2:$G$12,junhoInvest!$I$2:$I$12,G18)+SUMIFS(julhoInvest!$G$2:$G$13,julhoInvest!$I$2:$I$13,G18)+SUMIFS(agostoInvest!$G$2:$G$22,agostoInvest!$I$2:$I$22,G18)+SUMIFS(setembroInvest!$G$2:$G$32,setembroInvest!$I$2:$I$32,G18)+SUMIFS(outubroInvest!$G$2:$G$48,outubroInvest!$I$2:$I$48,G18)+SUMIFS(novembroInvest!$G$2:$G$12,novembroInvest!$I$2:$I$12,G18)+SUMIFS(dezembroInvest!$G$2:$G$20,dezembroInvest!$I$2:$I$20,G18)</calculatedColumnFormula>
    </tableColumn>
    <tableColumn id="4" name="Column4" dataDxfId="90">
      <calculatedColumnFormula>H18/D$12*100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F19:I19" headerRowCount="0" headerRowDxfId="89" dataDxfId="88" totalsRowDxfId="87">
  <tableColumns count="4">
    <tableColumn id="1" name="Column1" dataDxfId="86">
      <calculatedColumnFormula>COUNTIF(fevereiroInvest!$I$2:$I$33,G19)+COUNTIF(marcoInvest!$I$2:$I$40,G19)+COUNTIF(abrilInvest!$I$2:$I$62,G19)+COUNTIF(maioInvest!$I$2:$I$32,G19)+COUNTIF(junhoInvest!$I$2:$I$12,G19)+COUNTIF(julhoInvest!$I$2:$I$13,G19)+COUNTIF(agostoInvest!$I$2:$I$22,G19)+COUNTIF(setembroInvest!$I$2:$I$32,G19)+COUNTIF(outubroInvest!$I$2:$I$48,G19)+COUNTIF(novembroInvest!$I$2:$I$12,G19)+COUNTIF(dezembroInvest!$I$2:$I$20,G19)</calculatedColumnFormula>
    </tableColumn>
    <tableColumn id="2" name="Column2" dataDxfId="85"/>
    <tableColumn id="3" name="Column3" dataDxfId="84">
      <calculatedColumnFormula>SUMIFS(fevereiroInvest!$G$2:$G$33,fevereiroInvest!$I$2:$I$33,G19)+SUMIFS(fevereiroInvest!$G$2:$G$40,fevereiroInvest!$I$2:$I$40,G19)+SUMIFS(abrilInvest!$G$2:$G$62,abrilInvest!$I$2:$I$62,G19)+SUMIFS(maioInvest!$G$2:$G$32,maioInvest!$I$2:$I$32,G19)+SUMIFS(junhoInvest!$G$2:$G$12,junhoInvest!$I$2:$I$12,G19)+SUMIFS(julhoInvest!$G$2:$G$13,julhoInvest!$I$2:$I$13,G19)+SUMIFS(agostoInvest!$G$2:$G$22,agostoInvest!$I$2:$I$22,G19)+SUMIFS(setembroInvest!$G$2:$G$32,setembroInvest!$I$2:$I$32,G19)+SUMIFS(outubroInvest!$G$2:$G$48,outubroInvest!$I$2:$I$48,G19)+SUMIFS(novembroInvest!$G$2:$G$12,novembroInvest!$I$2:$I$12,G19)+SUMIFS(dezembroInvest!$G$2:$G$20,dezembroInvest!$I$2:$I$20,G19)</calculatedColumnFormula>
    </tableColumn>
    <tableColumn id="4" name="Column4" dataDxfId="83">
      <calculatedColumnFormula>H19/D$12*100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F20:I21" headerRowCount="0" headerRowDxfId="82" dataDxfId="81" totalsRowDxfId="80">
  <tableColumns count="4">
    <tableColumn id="1" name="Column1" dataDxfId="79">
      <calculatedColumnFormula>COUNTIF(fevereiroInvest!$I$2:$I$33,G20)+COUNTIF(marcoInvest!$I$2:$I$40,G20)+COUNTIF(abrilInvest!$I$2:$I$62,G20)+COUNTIF(maioInvest!$I$2:$I$32,G20)+COUNTIF(junhoInvest!$I$2:$I$12,G20)+COUNTIF(julhoInvest!$I$2:$I$13,G20)+COUNTIF(agostoInvest!$I$2:$I$22,G20)+COUNTIF(setembroInvest!$I$2:$I$32,G20)+COUNTIF(outubroInvest!$I$2:$I$48,G20)+COUNTIF(novembroInvest!$I$2:$I$12,G20)+COUNTIF(dezembroInvest!$I$2:$I$20,G20)</calculatedColumnFormula>
    </tableColumn>
    <tableColumn id="2" name="Column2" dataDxfId="78"/>
    <tableColumn id="3" name="Column3" dataDxfId="77">
      <calculatedColumnFormula>SUMIFS(fevereiroInvest!$G$2:$G$33,fevereiroInvest!$I$2:$I$33,G20)+SUMIFS(fevereiroInvest!$G$2:$G$40,fevereiroInvest!$I$2:$I$40,G20)+SUMIFS(abrilInvest!$G$2:$G$62,abrilInvest!$I$2:$I$62,G20)+SUMIFS(maioInvest!$G$2:$G$32,maioInvest!$I$2:$I$32,G20)+SUMIFS(junhoInvest!$G$2:$G$12,junhoInvest!$I$2:$I$12,G20)+SUMIFS(julhoInvest!$G$2:$G$13,julhoInvest!$I$2:$I$13,G20)+SUMIFS(agostoInvest!$G$2:$G$22,agostoInvest!$I$2:$I$22,G20)+SUMIFS(setembroInvest!$G$2:$G$32,setembroInvest!$I$2:$I$32,G20)+SUMIFS(outubroInvest!$G$2:$G$48,outubroInvest!$I$2:$I$48,G20)+SUMIFS(novembroInvest!$G$2:$G$12,novembroInvest!$I$2:$I$12,G20)+SUMIFS(dezembroInvest!$G$2:$G$20,dezembroInvest!$I$2:$I$20,G20)</calculatedColumnFormula>
    </tableColumn>
    <tableColumn id="4" name="Column4" dataDxfId="76">
      <calculatedColumnFormula>H20/D$12*100</calculatedColumnFormula>
    </tableColumn>
  </tableColumns>
  <tableStyleInfo name="Equipes-style 4" showFirstColumn="1" showLastColumn="1" showRowStripes="1" showColumnStripes="0"/>
</table>
</file>

<file path=xl/tables/table4.xml><?xml version="1.0" encoding="utf-8"?>
<table xmlns="http://schemas.openxmlformats.org/spreadsheetml/2006/main" id="4" name="Table_740" displayName="Table_740" ref="F22:I22" headerRowCount="0" headerRowDxfId="75" dataDxfId="74" totalsRowDxfId="73">
  <tableColumns count="4">
    <tableColumn id="1" name="Column1" dataDxfId="72">
      <calculatedColumnFormula>COUNTIF(fevereiroInvest!$I$2:$I$33,G22)+COUNTIF(marcoInvest!$I$2:$I$40,G22)+COUNTIF(abrilInvest!$I$2:$I$62,G22)+COUNTIF(maioInvest!$I$2:$I$32,G22)+COUNTIF(junhoInvest!$I$2:$I$12,G22)+COUNTIF(julhoInvest!$I$2:$I$13,G22)+COUNTIF(agostoInvest!$I$2:$I$22,G22)+COUNTIF(setembroInvest!$I$2:$I$32,G22)+COUNTIF(outubroInvest!$I$2:$I$48,G22)+COUNTIF(novembroInvest!$I$2:$I$12,G22)+COUNTIF(dezembroInvest!$I$2:$I$20,G22)</calculatedColumnFormula>
    </tableColumn>
    <tableColumn id="2" name="Column2" dataDxfId="71"/>
    <tableColumn id="3" name="Column3" dataDxfId="70">
      <calculatedColumnFormula>SUMIFS(fevereiroInvest!$G$2:$G$33,fevereiroInvest!$I$2:$I$33,G22)+SUMIFS(fevereiroInvest!$G$2:$G$40,fevereiroInvest!$I$2:$I$40,G22)+SUMIFS(abrilInvest!$G$2:$G$62,abrilInvest!$I$2:$I$62,G22)+SUMIFS(maioInvest!$G$2:$G$32,maioInvest!$I$2:$I$32,G22)+SUMIFS(junhoInvest!$G$2:$G$12,junhoInvest!$I$2:$I$12,G22)+SUMIFS(julhoInvest!$G$2:$G$13,julhoInvest!$I$2:$I$13,G22)+SUMIFS(agostoInvest!$G$2:$G$22,agostoInvest!$I$2:$I$22,G22)+SUMIFS(setembroInvest!$G$2:$G$32,setembroInvest!$I$2:$I$32,G22)+SUMIFS(outubroInvest!$G$2:$G$48,outubroInvest!$I$2:$I$48,G22)+SUMIFS(novembroInvest!$G$2:$G$12,novembroInvest!$I$2:$I$12,G22)+SUMIFS(dezembroInvest!$G$2:$G$20,dezembroInvest!$I$2:$I$20,G22)</calculatedColumnFormula>
    </tableColumn>
    <tableColumn id="4" name="Column4" dataDxfId="69">
      <calculatedColumnFormula>H22/D$12*100</calculatedColumnFormula>
    </tableColumn>
  </tableColumns>
  <tableStyleInfo name="Equipes-style 7" showFirstColumn="1" showLastColumn="1" showRowStripes="1" showColumnStripes="0"/>
</table>
</file>

<file path=xl/tables/table5.xml><?xml version="1.0" encoding="utf-8"?>
<table xmlns="http://schemas.openxmlformats.org/spreadsheetml/2006/main" id="5" name="Table_1043" displayName="Table_1043" ref="F23:I23" headerRowCount="0" headerRowDxfId="68" dataDxfId="67" totalsRowDxfId="66">
  <tableColumns count="4">
    <tableColumn id="1" name="Column1" dataDxfId="65">
      <calculatedColumnFormula>COUNTIF(fevereiroInvest!$I$2:$I$33,G23)+COUNTIF(marcoInvest!$I$2:$I$40,G23)+COUNTIF(abrilInvest!$I$2:$I$62,G23)+COUNTIF(maioInvest!$I$2:$I$32,G23)+COUNTIF(junhoInvest!$I$2:$I$12,G23)+COUNTIF(julhoInvest!$I$2:$I$13,G23)+COUNTIF(agostoInvest!$I$2:$I$22,G23)+COUNTIF(setembroInvest!$I$2:$I$32,G23)+COUNTIF(outubroInvest!$I$2:$I$48,G23)+COUNTIF(novembroInvest!$I$2:$I$12,G23)+COUNTIF(dezembroInvest!$I$2:$I$20,G23)</calculatedColumnFormula>
    </tableColumn>
    <tableColumn id="2" name="Column2" dataDxfId="64"/>
    <tableColumn id="3" name="Column3" dataDxfId="63">
      <calculatedColumnFormula>SUMIFS(fevereiroInvest!$G$2:$G$33,fevereiroInvest!$I$2:$I$33,G23)+SUMIFS(fevereiroInvest!$G$2:$G$40,fevereiroInvest!$I$2:$I$40,G23)+SUMIFS(abrilInvest!$G$2:$G$62,abrilInvest!$I$2:$I$62,G23)+SUMIFS(maioInvest!$G$2:$G$32,maioInvest!$I$2:$I$32,G23)+SUMIFS(junhoInvest!$G$2:$G$12,junhoInvest!$I$2:$I$12,G23)+SUMIFS(julhoInvest!$G$2:$G$13,julhoInvest!$I$2:$I$13,G23)+SUMIFS(agostoInvest!$G$2:$G$22,agostoInvest!$I$2:$I$22,G23)+SUMIFS(setembroInvest!$G$2:$G$32,setembroInvest!$I$2:$I$32,G23)+SUMIFS(outubroInvest!$G$2:$G$48,outubroInvest!$I$2:$I$48,G23)+SUMIFS(novembroInvest!$G$2:$G$12,novembroInvest!$I$2:$I$12,G23)+SUMIFS(dezembroInvest!$G$2:$G$20,dezembroInvest!$I$2:$I$20,G23)</calculatedColumnFormula>
    </tableColumn>
    <tableColumn id="4" name="Column4" dataDxfId="62">
      <calculatedColumnFormula>H23/D$12*100</calculatedColumnFormula>
    </tableColumn>
  </tableColumns>
  <tableStyleInfo name="Equipes-style 10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C3" workbookViewId="0">
      <selection activeCell="G9" sqref="G9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6.7109375" bestFit="1" customWidth="1"/>
    <col min="4" max="4" width="17.140625" bestFit="1" customWidth="1"/>
    <col min="6" max="6" width="18.42578125" bestFit="1" customWidth="1"/>
    <col min="7" max="7" width="32.7109375" customWidth="1"/>
    <col min="8" max="8" width="28.140625" bestFit="1" customWidth="1"/>
    <col min="9" max="9" width="13.7109375" bestFit="1" customWidth="1"/>
    <col min="10" max="10" width="8.140625" bestFit="1" customWidth="1"/>
    <col min="11" max="11" width="32.28515625" customWidth="1"/>
  </cols>
  <sheetData>
    <row r="1" spans="1:9" x14ac:dyDescent="0.25">
      <c r="A1" s="6"/>
      <c r="B1" s="6"/>
      <c r="C1" s="6"/>
      <c r="D1" s="6"/>
      <c r="E1" s="12"/>
      <c r="F1" s="6"/>
      <c r="G1" s="6"/>
      <c r="H1" s="6"/>
      <c r="I1" s="6"/>
    </row>
    <row r="2" spans="1:9" ht="15.75" thickBot="1" x14ac:dyDescent="0.3">
      <c r="A2" s="6"/>
      <c r="B2" s="6"/>
      <c r="C2" s="6"/>
      <c r="D2" s="6"/>
      <c r="E2" s="12"/>
      <c r="F2" s="6"/>
      <c r="G2" s="6"/>
      <c r="H2" s="6"/>
      <c r="I2" s="6"/>
    </row>
    <row r="3" spans="1:9" ht="19.5" thickTop="1" thickBot="1" x14ac:dyDescent="0.3">
      <c r="A3" s="6"/>
      <c r="B3" s="6"/>
      <c r="C3" s="6"/>
      <c r="D3" s="15"/>
      <c r="E3" s="12"/>
      <c r="F3" s="58" t="s">
        <v>576</v>
      </c>
      <c r="G3" s="59"/>
      <c r="H3" s="60"/>
      <c r="I3" s="6"/>
    </row>
    <row r="4" spans="1:9" ht="16.5" thickTop="1" thickBot="1" x14ac:dyDescent="0.3">
      <c r="A4" s="6"/>
      <c r="B4" s="6"/>
      <c r="C4" s="6"/>
      <c r="D4" s="16"/>
      <c r="E4" s="12"/>
      <c r="F4" s="61" t="s">
        <v>577</v>
      </c>
      <c r="G4" s="61" t="s">
        <v>10</v>
      </c>
      <c r="H4" s="62" t="s">
        <v>578</v>
      </c>
      <c r="I4" s="63" t="s">
        <v>579</v>
      </c>
    </row>
    <row r="5" spans="1:9" ht="16.5" thickTop="1" thickBot="1" x14ac:dyDescent="0.3">
      <c r="A5" s="6"/>
      <c r="B5" s="6"/>
      <c r="C5" s="6"/>
      <c r="D5" s="17"/>
      <c r="E5" s="12"/>
      <c r="F5" s="64">
        <f>COUNTIF(fevereiroInvest!$I$2:$I$33,G5)+COUNTIF(marcoInvest!$I$2:$I$40,G5)+COUNTIF(abrilInvest!$I$2:$I$62,G5)+COUNTIF(maioInvest!$I$2:$I$32,G5)+COUNTIF(junhoInvest!$I$2:$I$12,G5)+COUNTIF(julhoInvest!$I$2:$I$13,G5)+COUNTIF(agostoInvest!$I$2:$I$22,G5)+COUNTIF(setembroInvest!$I$2:$I$32,G5)+COUNTIF(outubroInvest!$I$2:$I$48,G5)+COUNTIF(novembroInvest!$I$2:$I$12,G5)+COUNTIF(dezembroInvest!$I$2:$I$20,G5)</f>
        <v>0</v>
      </c>
      <c r="G5" s="86"/>
      <c r="H5" s="66">
        <f>SUMIFS(fevereiroInvest!$G$2:$G$33,fevereiroInvest!$I$2:$I$33,G5)+SUMIFS(fevereiroInvest!$G$2:$G$40,fevereiroInvest!$I$2:$I$40,G5)+SUMIFS(abrilInvest!$G$2:$G$62,abrilInvest!$I$2:$I$62,G5)+SUMIFS(maioInvest!$G$2:$G$32,maioInvest!$I$2:$I$32,G5)+SUMIFS(junhoInvest!$G$2:$G$12,junhoInvest!$I$2:$I$12,G5)+SUMIFS(julhoInvest!$G$2:$G$13,julhoInvest!$I$2:$I$13,G5)+SUMIFS(agostoInvest!$G$2:$G$22,agostoInvest!$I$2:$I$22,G5)+SUMIFS(setembroInvest!$G$2:$G$32,setembroInvest!$I$2:$I$32,G5)+SUMIFS(outubroInvest!$G$2:$G$48,outubroInvest!$I$2:$I$48,G5)+SUMIFS(novembroInvest!$G$2:$G$12,novembroInvest!$I$2:$I$12,G5)+SUMIFS(dezembroInvest!$G$2:$G$20,dezembroInvest!$I$2:$I$20,G5)</f>
        <v>0</v>
      </c>
      <c r="I5" s="63">
        <f>H5/D$12*100</f>
        <v>0</v>
      </c>
    </row>
    <row r="6" spans="1:9" ht="16.5" thickTop="1" thickBot="1" x14ac:dyDescent="0.3">
      <c r="A6" s="6"/>
      <c r="B6" s="6"/>
      <c r="C6" s="6"/>
      <c r="D6" s="6"/>
      <c r="E6" s="12"/>
      <c r="F6" s="64">
        <f>COUNTIF(fevereiroInvest!$I$2:$I$33,G6)+COUNTIF(marcoInvest!$I$2:$I$40,G6)+COUNTIF(abrilInvest!$I$2:$I$62,G6)+COUNTIF(maioInvest!$I$2:$I$32,G6)+COUNTIF(junhoInvest!$I$2:$I$12,G6)+COUNTIF(julhoInvest!$I$2:$I$13,G6)+COUNTIF(agostoInvest!$I$2:$I$22,G6)+COUNTIF(setembroInvest!$I$2:$I$32,G6)+COUNTIF(outubroInvest!$I$2:$I$48,G6)+COUNTIF(novembroInvest!$I$2:$I$12,G6)+COUNTIF(dezembroInvest!$I$2:$I$20,G6)</f>
        <v>0</v>
      </c>
      <c r="G6" s="67">
        <v>0</v>
      </c>
      <c r="H6" s="66">
        <f>SUMIFS(fevereiroInvest!$G$2:$G$33,fevereiroInvest!$I$2:$I$33,G6)+SUMIFS(fevereiroInvest!$G$2:$G$40,fevereiroInvest!$I$2:$I$40,G6)+SUMIFS(abrilInvest!$G$2:$G$62,abrilInvest!$I$2:$I$62,G6)+SUMIFS(maioInvest!$G$2:$G$32,maioInvest!$I$2:$I$32,G6)+SUMIFS(junhoInvest!$G$2:$G$12,junhoInvest!$I$2:$I$12,G6)+SUMIFS(julhoInvest!$G$2:$G$13,julhoInvest!$I$2:$I$13,G6)+SUMIFS(agostoInvest!$G$2:$G$22,agostoInvest!$I$2:$I$22,G6)+SUMIFS(setembroInvest!$G$2:$G$32,setembroInvest!$I$2:$I$32,G6)+SUMIFS(outubroInvest!$G$2:$G$48,outubroInvest!$I$2:$I$48,G6)+SUMIFS(novembroInvest!$G$2:$G$12,novembroInvest!$I$2:$I$12,G6)+SUMIFS(dezembroInvest!$G$2:$G$20,dezembroInvest!$I$2:$I$20,G6)</f>
        <v>0</v>
      </c>
      <c r="I6" s="63">
        <f t="shared" ref="I6:I28" si="0">H6/D$12*100</f>
        <v>0</v>
      </c>
    </row>
    <row r="7" spans="1:9" ht="16.5" thickTop="1" thickBot="1" x14ac:dyDescent="0.3">
      <c r="A7" s="6"/>
      <c r="B7" s="6"/>
      <c r="C7" s="6"/>
      <c r="D7" s="6"/>
      <c r="E7" s="12"/>
      <c r="F7" s="64">
        <f>COUNTIF(fevereiroInvest!$I$2:$I$33,G7)+COUNTIF(marcoInvest!$I$2:$I$40,G7)+COUNTIF(abrilInvest!$I$2:$I$62,G7)+COUNTIF(maioInvest!$I$2:$I$32,G7)+COUNTIF(junhoInvest!$I$2:$I$12,G7)+COUNTIF(julhoInvest!$I$2:$I$13,G7)+COUNTIF(agostoInvest!$I$2:$I$22,G7)+COUNTIF(setembroInvest!$I$2:$I$32,G7)+COUNTIF(outubroInvest!$I$2:$I$48,G7)+COUNTIF(novembroInvest!$I$2:$I$12,G7)+COUNTIF(dezembroInvest!$I$2:$I$20,G7)</f>
        <v>0</v>
      </c>
      <c r="G7" s="6" t="s">
        <v>573</v>
      </c>
      <c r="H7" s="66">
        <f>SUMIFS(fevereiroInvest!$G$2:$G$33,fevereiroInvest!$I$2:$I$33,G7)+SUMIFS(fevereiroInvest!$G$2:$G$40,fevereiroInvest!$I$2:$I$40,G7)+SUMIFS(abrilInvest!$G$2:$G$62,abrilInvest!$I$2:$I$62,G7)+SUMIFS(maioInvest!$G$2:$G$32,maioInvest!$I$2:$I$32,G7)+SUMIFS(junhoInvest!$G$2:$G$12,junhoInvest!$I$2:$I$12,G7)+SUMIFS(julhoInvest!$G$2:$G$13,julhoInvest!$I$2:$I$13,G7)+SUMIFS(agostoInvest!$G$2:$G$22,agostoInvest!$I$2:$I$22,G7)+SUMIFS(setembroInvest!$G$2:$G$32,setembroInvest!$I$2:$I$32,G7)+SUMIFS(outubroInvest!$G$2:$G$48,outubroInvest!$I$2:$I$48,G7)+SUMIFS(novembroInvest!$G$2:$G$12,novembroInvest!$I$2:$I$12,G7)+SUMIFS(dezembroInvest!$G$2:$G$20,dezembroInvest!$I$2:$I$20,G7)</f>
        <v>0</v>
      </c>
      <c r="I7" s="63">
        <f t="shared" si="0"/>
        <v>0</v>
      </c>
    </row>
    <row r="8" spans="1:9" ht="16.5" thickTop="1" thickBot="1" x14ac:dyDescent="0.3">
      <c r="A8" s="6"/>
      <c r="B8" s="6"/>
      <c r="C8" s="6"/>
      <c r="D8" s="6"/>
      <c r="E8" s="12"/>
      <c r="F8" s="64">
        <f>COUNTIF(fevereiroInvest!$I$2:$I$33,G8)+COUNTIF(marcoInvest!$I$2:$I$40,G8)+COUNTIF(abrilInvest!$I$2:$I$62,G8)+COUNTIF(maioInvest!$I$2:$I$32,G8)+COUNTIF(junhoInvest!$I$2:$I$12,G8)+COUNTIF(julhoInvest!$I$2:$I$13,G8)+COUNTIF(agostoInvest!$I$2:$I$22,G8)+COUNTIF(setembroInvest!$I$2:$I$32,G8)+COUNTIF(outubroInvest!$I$2:$I$48,G8)+COUNTIF(novembroInvest!$I$2:$I$12,G8)+COUNTIF(dezembroInvest!$I$2:$I$20,G8)</f>
        <v>0</v>
      </c>
      <c r="G8" s="86"/>
      <c r="H8" s="66">
        <f>SUMIFS(fevereiroInvest!$G$2:$G$33,fevereiroInvest!$I$2:$I$33,G8)+SUMIFS(fevereiroInvest!$G$2:$G$40,fevereiroInvest!$I$2:$I$40,G8)+SUMIFS(abrilInvest!$G$2:$G$62,abrilInvest!$I$2:$I$62,G8)+SUMIFS(maioInvest!$G$2:$G$32,maioInvest!$I$2:$I$32,G8)+SUMIFS(junhoInvest!$G$2:$G$12,junhoInvest!$I$2:$I$12,G8)+SUMIFS(julhoInvest!$G$2:$G$13,julhoInvest!$I$2:$I$13,G8)+SUMIFS(agostoInvest!$G$2:$G$22,agostoInvest!$I$2:$I$22,G8)+SUMIFS(setembroInvest!$G$2:$G$32,setembroInvest!$I$2:$I$32,G8)+SUMIFS(outubroInvest!$G$2:$G$48,outubroInvest!$I$2:$I$48,G8)+SUMIFS(novembroInvest!$G$2:$G$12,novembroInvest!$I$2:$I$12,G8)+SUMIFS(dezembroInvest!$G$2:$G$20,dezembroInvest!$I$2:$I$20,G8)</f>
        <v>0</v>
      </c>
      <c r="I8" s="63">
        <f t="shared" si="0"/>
        <v>0</v>
      </c>
    </row>
    <row r="9" spans="1:9" ht="16.5" thickTop="1" thickBot="1" x14ac:dyDescent="0.3">
      <c r="A9" s="6"/>
      <c r="B9" s="6"/>
      <c r="C9" s="6"/>
      <c r="D9" s="17"/>
      <c r="E9" s="12"/>
      <c r="F9" s="64">
        <f>COUNTIF(fevereiroInvest!$I$2:$I$33,G9)+COUNTIF(marcoInvest!$I$2:$I$40,G9)+COUNTIF(abrilInvest!$I$2:$I$62,G9)+COUNTIF(maioInvest!$I$2:$I$32,G9)+COUNTIF(junhoInvest!$I$2:$I$12,G9)+COUNTIF(julhoInvest!$I$2:$I$13,G9)+COUNTIF(agostoInvest!$I$2:$I$22,G9)+COUNTIF(setembroInvest!$I$2:$I$32,G9)+COUNTIF(outubroInvest!$I$2:$I$48,G9)+COUNTIF(novembroInvest!$I$2:$I$12,G9)+COUNTIF(dezembroInvest!$I$2:$I$20,G9)</f>
        <v>17</v>
      </c>
      <c r="G9" s="63" t="s">
        <v>95</v>
      </c>
      <c r="H9" s="66">
        <f>SUMIFS(fevereiroInvest!$G$2:$G$33,fevereiroInvest!$I$2:$I$33,G9)+SUMIFS(fevereiroInvest!$G$2:$G$40,fevereiroInvest!$I$2:$I$40,G9)+SUMIFS(abrilInvest!$G$2:$G$62,abrilInvest!$I$2:$I$62,G9)+SUMIFS(maioInvest!$G$2:$G$32,maioInvest!$I$2:$I$32,G9)+SUMIFS(junhoInvest!$G$2:$G$12,junhoInvest!$I$2:$I$12,G9)+SUMIFS(julhoInvest!$G$2:$G$13,julhoInvest!$I$2:$I$13,G9)+SUMIFS(agostoInvest!$G$2:$G$22,agostoInvest!$I$2:$I$22,G9)+SUMIFS(setembroInvest!$G$2:$G$32,setembroInvest!$I$2:$I$32,G9)+SUMIFS(outubroInvest!$G$2:$G$48,outubroInvest!$I$2:$I$48,G9)+SUMIFS(novembroInvest!$G$2:$G$12,novembroInvest!$I$2:$I$12,G9)+SUMIFS(dezembroInvest!$G$2:$G$20,dezembroInvest!$I$2:$I$20,G9)</f>
        <v>3420</v>
      </c>
      <c r="I9" s="63">
        <f t="shared" si="0"/>
        <v>3.42</v>
      </c>
    </row>
    <row r="10" spans="1:9" ht="16.5" thickTop="1" thickBot="1" x14ac:dyDescent="0.3">
      <c r="A10" s="6"/>
      <c r="B10" s="6"/>
      <c r="C10" s="6"/>
      <c r="D10" s="17"/>
      <c r="E10" s="12"/>
      <c r="F10" s="64">
        <f>COUNTIF(fevereiroInvest!$I$2:$I$33,G10)+COUNTIF(marcoInvest!$I$2:$I$40,G10)+COUNTIF(abrilInvest!$I$2:$I$62,G10)+COUNTIF(maioInvest!$I$2:$I$32,G10)+COUNTIF(junhoInvest!$I$2:$I$12,G10)+COUNTIF(julhoInvest!$I$2:$I$13,G10)+COUNTIF(agostoInvest!$I$2:$I$22,G10)+COUNTIF(setembroInvest!$I$2:$I$32,G10)+COUNTIF(outubroInvest!$I$2:$I$48,G10)+COUNTIF(novembroInvest!$I$2:$I$12,G10)+COUNTIF(dezembroInvest!$I$2:$I$20,G10)</f>
        <v>19</v>
      </c>
      <c r="G10" s="65" t="s">
        <v>38</v>
      </c>
      <c r="H10" s="66">
        <f>SUMIFS(fevereiroInvest!$G$2:$G$33,fevereiroInvest!$I$2:$I$33,G10)+SUMIFS(fevereiroInvest!$G$2:$G$40,fevereiroInvest!$I$2:$I$40,G10)+SUMIFS(abrilInvest!$G$2:$G$62,abrilInvest!$I$2:$I$62,G10)+SUMIFS(maioInvest!$G$2:$G$32,maioInvest!$I$2:$I$32,G10)+SUMIFS(junhoInvest!$G$2:$G$12,junhoInvest!$I$2:$I$12,G10)+SUMIFS(julhoInvest!$G$2:$G$13,julhoInvest!$I$2:$I$13,G10)+SUMIFS(agostoInvest!$G$2:$G$22,agostoInvest!$I$2:$I$22,G10)+SUMIFS(setembroInvest!$G$2:$G$32,setembroInvest!$I$2:$I$32,G10)+SUMIFS(outubroInvest!$G$2:$G$48,outubroInvest!$I$2:$I$48,G10)+SUMIFS(novembroInvest!$G$2:$G$12,novembroInvest!$I$2:$I$12,G10)+SUMIFS(dezembroInvest!$G$2:$G$20,dezembroInvest!$I$2:$I$20,G10)</f>
        <v>8800</v>
      </c>
      <c r="I10" s="63">
        <f t="shared" si="0"/>
        <v>8.7999999999999989</v>
      </c>
    </row>
    <row r="11" spans="1:9" ht="16.5" thickTop="1" thickBot="1" x14ac:dyDescent="0.3">
      <c r="A11" s="6"/>
      <c r="B11" s="6"/>
      <c r="C11" s="6"/>
      <c r="D11" s="17"/>
      <c r="E11" s="12"/>
      <c r="F11" s="64">
        <f>COUNTIF(fevereiroInvest!$I$2:$I$33,G11)+COUNTIF(marcoInvest!$I$2:$I$40,G11)+COUNTIF(abrilInvest!$I$2:$I$62,G11)+COUNTIF(maioInvest!$I$2:$I$32,G11)+COUNTIF(junhoInvest!$I$2:$I$12,G11)+COUNTIF(julhoInvest!$I$2:$I$13,G11)+COUNTIF(agostoInvest!$I$2:$I$22,G11)+COUNTIF(setembroInvest!$I$2:$I$32,G11)+COUNTIF(outubroInvest!$I$2:$I$48,G11)+COUNTIF(novembroInvest!$I$2:$I$12,G11)+COUNTIF(dezembroInvest!$I$2:$I$20,G11)</f>
        <v>46</v>
      </c>
      <c r="G11" s="67" t="s">
        <v>35</v>
      </c>
      <c r="H11" s="66">
        <f>SUMIFS(fevereiroInvest!$G$2:$G$33,fevereiroInvest!$I$2:$I$33,G11)+SUMIFS(fevereiroInvest!$G$2:$G$40,fevereiroInvest!$I$2:$I$40,G11)+SUMIFS(abrilInvest!$G$2:$G$62,abrilInvest!$I$2:$I$62,G11)+SUMIFS(maioInvest!$G$2:$G$32,maioInvest!$I$2:$I$32,G11)+SUMIFS(junhoInvest!$G$2:$G$12,junhoInvest!$I$2:$I$12,G11)+SUMIFS(julhoInvest!$G$2:$G$13,julhoInvest!$I$2:$I$13,G11)+SUMIFS(agostoInvest!$G$2:$G$22,agostoInvest!$I$2:$I$22,G11)+SUMIFS(setembroInvest!$G$2:$G$32,setembroInvest!$I$2:$I$32,G11)+SUMIFS(outubroInvest!$G$2:$G$48,outubroInvest!$I$2:$I$48,G11)+SUMIFS(novembroInvest!$G$2:$G$12,novembroInvest!$I$2:$I$12,G11)+SUMIFS(dezembroInvest!$G$2:$G$20,dezembroInvest!$I$2:$I$20,G11)</f>
        <v>4500</v>
      </c>
      <c r="I11" s="63">
        <f t="shared" si="0"/>
        <v>4.5</v>
      </c>
    </row>
    <row r="12" spans="1:9" ht="20.25" thickTop="1" thickBot="1" x14ac:dyDescent="0.35">
      <c r="A12" s="6"/>
      <c r="B12" s="6" t="s">
        <v>175</v>
      </c>
      <c r="C12" s="6"/>
      <c r="D12" s="19">
        <v>100000</v>
      </c>
      <c r="E12" s="12"/>
      <c r="F12" s="64">
        <f>COUNTIF(fevereiroInvest!$I$2:$I$33,G12)+COUNTIF(marcoInvest!$I$2:$I$40,G12)+COUNTIF(abrilInvest!$I$2:$I$62,G12)+COUNTIF(maioInvest!$I$2:$I$32,G12)+COUNTIF(junhoInvest!$I$2:$I$12,G12)+COUNTIF(julhoInvest!$I$2:$I$13,G12)+COUNTIF(agostoInvest!$I$2:$I$22,G12)+COUNTIF(setembroInvest!$I$2:$I$32,G12)+COUNTIF(outubroInvest!$I$2:$I$48,G12)+COUNTIF(novembroInvest!$I$2:$I$12,G12)+COUNTIF(dezembroInvest!$I$2:$I$20,G12)</f>
        <v>0</v>
      </c>
      <c r="G12" s="69" t="s">
        <v>32</v>
      </c>
      <c r="H12" s="66">
        <f>SUMIFS(fevereiroInvest!$G$2:$G$33,fevereiroInvest!$I$2:$I$33,G12)+SUMIFS(fevereiroInvest!$G$2:$G$40,fevereiroInvest!$I$2:$I$40,G12)+SUMIFS(abrilInvest!$G$2:$G$62,abrilInvest!$I$2:$I$62,G12)+SUMIFS(maioInvest!$G$2:$G$32,maioInvest!$I$2:$I$32,G12)+SUMIFS(junhoInvest!$G$2:$G$12,junhoInvest!$I$2:$I$12,G12)+SUMIFS(julhoInvest!$G$2:$G$13,julhoInvest!$I$2:$I$13,G12)+SUMIFS(agostoInvest!$G$2:$G$22,agostoInvest!$I$2:$I$22,G12)+SUMIFS(setembroInvest!$G$2:$G$32,setembroInvest!$I$2:$I$32,G12)+SUMIFS(outubroInvest!$G$2:$G$48,outubroInvest!$I$2:$I$48,G12)+SUMIFS(novembroInvest!$G$2:$G$12,novembroInvest!$I$2:$I$12,G12)+SUMIFS(dezembroInvest!$G$2:$G$20,dezembroInvest!$I$2:$I$20,G12)</f>
        <v>0</v>
      </c>
      <c r="I12" s="63">
        <f t="shared" si="0"/>
        <v>0</v>
      </c>
    </row>
    <row r="13" spans="1:9" ht="16.5" thickTop="1" thickBot="1" x14ac:dyDescent="0.3">
      <c r="A13" s="6"/>
      <c r="B13" s="6" t="s">
        <v>176</v>
      </c>
      <c r="C13" s="6"/>
      <c r="D13" s="20">
        <f>D12/100</f>
        <v>1000</v>
      </c>
      <c r="E13" s="12"/>
      <c r="F13" s="64">
        <f>COUNTIF(fevereiroInvest!$I$2:$I$33,G13)+COUNTIF(marcoInvest!$I$2:$I$40,G13)+COUNTIF(abrilInvest!$I$2:$I$62,G13)+COUNTIF(maioInvest!$I$2:$I$32,G13)+COUNTIF(junhoInvest!$I$2:$I$12,G13)+COUNTIF(julhoInvest!$I$2:$I$13,G13)+COUNTIF(agostoInvest!$I$2:$I$22,G13)+COUNTIF(setembroInvest!$I$2:$I$32,G13)+COUNTIF(outubroInvest!$I$2:$I$48,G13)+COUNTIF(novembroInvest!$I$2:$I$12,G13)+COUNTIF(dezembroInvest!$I$2:$I$20,G13)</f>
        <v>20</v>
      </c>
      <c r="G13" s="67" t="s">
        <v>166</v>
      </c>
      <c r="H13" s="66">
        <f>SUMIFS(fevereiroInvest!$G$2:$G$33,fevereiroInvest!$I$2:$I$33,G13)+SUMIFS(fevereiroInvest!$G$2:$G$40,fevereiroInvest!$I$2:$I$40,G13)+SUMIFS(abrilInvest!$G$2:$G$62,abrilInvest!$I$2:$I$62,G13)+SUMIFS(maioInvest!$G$2:$G$32,maioInvest!$I$2:$I$32,G13)+SUMIFS(junhoInvest!$G$2:$G$12,junhoInvest!$I$2:$I$12,G13)+SUMIFS(julhoInvest!$G$2:$G$13,julhoInvest!$I$2:$I$13,G13)+SUMIFS(agostoInvest!$G$2:$G$22,agostoInvest!$I$2:$I$22,G13)+SUMIFS(setembroInvest!$G$2:$G$32,setembroInvest!$I$2:$I$32,G13)+SUMIFS(outubroInvest!$G$2:$G$48,outubroInvest!$I$2:$I$48,G13)+SUMIFS(novembroInvest!$G$2:$G$12,novembroInvest!$I$2:$I$12,G13)+SUMIFS(dezembroInvest!$G$2:$G$20,dezembroInvest!$I$2:$I$20,G13)</f>
        <v>19620</v>
      </c>
      <c r="I13" s="63">
        <f t="shared" si="0"/>
        <v>19.62</v>
      </c>
    </row>
    <row r="14" spans="1:9" ht="16.5" thickTop="1" thickBot="1" x14ac:dyDescent="0.3">
      <c r="A14" s="6"/>
      <c r="B14" s="6" t="s">
        <v>580</v>
      </c>
      <c r="C14" s="6"/>
      <c r="D14" s="20">
        <f>D13*1.8</f>
        <v>1800</v>
      </c>
      <c r="E14" s="12"/>
      <c r="F14" s="64">
        <f>COUNTIF(fevereiroInvest!$I$2:$I$33,G14)+COUNTIF(marcoInvest!$I$2:$I$40,G14)+COUNTIF(abrilInvest!$I$2:$I$62,G14)+COUNTIF(maioInvest!$I$2:$I$32,G14)+COUNTIF(junhoInvest!$I$2:$I$12,G14)+COUNTIF(julhoInvest!$I$2:$I$13,G14)+COUNTIF(agostoInvest!$I$2:$I$22,G14)+COUNTIF(setembroInvest!$I$2:$I$32,G14)+COUNTIF(outubroInvest!$I$2:$I$48,G14)+COUNTIF(novembroInvest!$I$2:$I$12,G14)+COUNTIF(dezembroInvest!$I$2:$I$20,G14)</f>
        <v>10</v>
      </c>
      <c r="G14" s="11" t="s">
        <v>36</v>
      </c>
      <c r="H14" s="66">
        <f>SUMIFS(fevereiroInvest!$G$2:$G$33,fevereiroInvest!$I$2:$I$33,G14)+SUMIFS(fevereiroInvest!$G$2:$G$40,fevereiroInvest!$I$2:$I$40,G14)+SUMIFS(abrilInvest!$G$2:$G$62,abrilInvest!$I$2:$I$62,G14)+SUMIFS(maioInvest!$G$2:$G$32,maioInvest!$I$2:$I$32,G14)+SUMIFS(junhoInvest!$G$2:$G$12,junhoInvest!$I$2:$I$12,G14)+SUMIFS(julhoInvest!$G$2:$G$13,julhoInvest!$I$2:$I$13,G14)+SUMIFS(agostoInvest!$G$2:$G$22,agostoInvest!$I$2:$I$22,G14)+SUMIFS(setembroInvest!$G$2:$G$32,setembroInvest!$I$2:$I$32,G14)+SUMIFS(outubroInvest!$G$2:$G$48,outubroInvest!$I$2:$I$48,G14)+SUMIFS(novembroInvest!$G$2:$G$12,novembroInvest!$I$2:$I$12,G14)+SUMIFS(dezembroInvest!$G$2:$G$20,dezembroInvest!$I$2:$I$20,G14)</f>
        <v>3720</v>
      </c>
      <c r="I14" s="63">
        <f t="shared" si="0"/>
        <v>3.7199999999999998</v>
      </c>
    </row>
    <row r="15" spans="1:9" ht="16.5" thickTop="1" thickBot="1" x14ac:dyDescent="0.3">
      <c r="A15" s="6"/>
      <c r="B15" s="6" t="s">
        <v>581</v>
      </c>
      <c r="C15" s="6"/>
      <c r="D15" s="21">
        <f>D13*2</f>
        <v>2000</v>
      </c>
      <c r="E15" s="12"/>
      <c r="F15" s="64">
        <f>COUNTIF(fevereiroInvest!$I$2:$I$33,G15)+COUNTIF(marcoInvest!$I$2:$I$40,G15)+COUNTIF(abrilInvest!$I$2:$I$62,G15)+COUNTIF(maioInvest!$I$2:$I$32,G15)+COUNTIF(junhoInvest!$I$2:$I$12,G15)+COUNTIF(julhoInvest!$I$2:$I$13,G15)+COUNTIF(agostoInvest!$I$2:$I$22,G15)+COUNTIF(setembroInvest!$I$2:$I$32,G15)+COUNTIF(outubroInvest!$I$2:$I$48,G15)+COUNTIF(novembroInvest!$I$2:$I$12,G15)+COUNTIF(dezembroInvest!$I$2:$I$20,G15)</f>
        <v>0</v>
      </c>
      <c r="G15" s="6" t="s">
        <v>419</v>
      </c>
      <c r="H15" s="66">
        <f>SUMIFS(fevereiroInvest!$G$2:$G$33,fevereiroInvest!$I$2:$I$33,G15)+SUMIFS(fevereiroInvest!$G$2:$G$40,fevereiroInvest!$I$2:$I$40,G15)+SUMIFS(abrilInvest!$G$2:$G$62,abrilInvest!$I$2:$I$62,G15)+SUMIFS(maioInvest!$G$2:$G$32,maioInvest!$I$2:$I$32,G15)+SUMIFS(junhoInvest!$G$2:$G$12,junhoInvest!$I$2:$I$12,G15)+SUMIFS(julhoInvest!$G$2:$G$13,julhoInvest!$I$2:$I$13,G15)+SUMIFS(agostoInvest!$G$2:$G$22,agostoInvest!$I$2:$I$22,G15)+SUMIFS(setembroInvest!$G$2:$G$32,setembroInvest!$I$2:$I$32,G15)+SUMIFS(outubroInvest!$G$2:$G$48,outubroInvest!$I$2:$I$48,G15)+SUMIFS(novembroInvest!$G$2:$G$12,novembroInvest!$I$2:$I$12,G15)+SUMIFS(dezembroInvest!$G$2:$G$20,dezembroInvest!$I$2:$I$20,G15)</f>
        <v>0</v>
      </c>
      <c r="I15" s="63">
        <f t="shared" si="0"/>
        <v>0</v>
      </c>
    </row>
    <row r="16" spans="1:9" ht="16.5" thickTop="1" thickBot="1" x14ac:dyDescent="0.3">
      <c r="A16" s="6"/>
      <c r="B16" s="6" t="s">
        <v>177</v>
      </c>
      <c r="C16" s="6"/>
      <c r="D16" s="20" t="e">
        <f>SUM(#REF!)</f>
        <v>#REF!</v>
      </c>
      <c r="E16" s="12"/>
      <c r="F16" s="64">
        <f>COUNTIF(fevereiroInvest!$I$2:$I$33,G16)+COUNTIF(marcoInvest!$I$2:$I$40,G16)+COUNTIF(abrilInvest!$I$2:$I$62,G16)+COUNTIF(maioInvest!$I$2:$I$32,G16)+COUNTIF(junhoInvest!$I$2:$I$12,G16)+COUNTIF(julhoInvest!$I$2:$I$13,G16)+COUNTIF(agostoInvest!$I$2:$I$22,G16)+COUNTIF(setembroInvest!$I$2:$I$32,G16)+COUNTIF(outubroInvest!$I$2:$I$48,G16)+COUNTIF(novembroInvest!$I$2:$I$12,G16)+COUNTIF(dezembroInvest!$I$2:$I$20,G16)</f>
        <v>0</v>
      </c>
      <c r="G16" s="11"/>
      <c r="H16" s="66">
        <f>SUMIFS(fevereiroInvest!$G$2:$G$33,fevereiroInvest!$I$2:$I$33,G16)+SUMIFS(fevereiroInvest!$G$2:$G$40,fevereiroInvest!$I$2:$I$40,G16)+SUMIFS(abrilInvest!$G$2:$G$62,abrilInvest!$I$2:$I$62,G16)+SUMIFS(maioInvest!$G$2:$G$32,maioInvest!$I$2:$I$32,G16)+SUMIFS(junhoInvest!$G$2:$G$12,junhoInvest!$I$2:$I$12,G16)+SUMIFS(julhoInvest!$G$2:$G$13,julhoInvest!$I$2:$I$13,G16)+SUMIFS(agostoInvest!$G$2:$G$22,agostoInvest!$I$2:$I$22,G16)+SUMIFS(setembroInvest!$G$2:$G$32,setembroInvest!$I$2:$I$32,G16)+SUMIFS(outubroInvest!$G$2:$G$48,outubroInvest!$I$2:$I$48,G16)+SUMIFS(novembroInvest!$G$2:$G$12,novembroInvest!$I$2:$I$12,G16)+SUMIFS(dezembroInvest!$G$2:$G$20,dezembroInvest!$I$2:$I$20,G16)</f>
        <v>0</v>
      </c>
      <c r="I16" s="63">
        <f t="shared" si="0"/>
        <v>0</v>
      </c>
    </row>
    <row r="17" spans="1:9" ht="16.5" thickTop="1" thickBot="1" x14ac:dyDescent="0.3">
      <c r="A17" s="6"/>
      <c r="B17" s="18" t="s">
        <v>178</v>
      </c>
      <c r="C17" s="6"/>
      <c r="D17" s="6" t="e">
        <f>D16/D12*100</f>
        <v>#REF!</v>
      </c>
      <c r="E17" s="12"/>
      <c r="F17" s="64">
        <f>COUNTIF(fevereiroInvest!$I$2:$I$33,G17)+COUNTIF(marcoInvest!$I$2:$I$40,G17)+COUNTIF(abrilInvest!$I$2:$I$62,G17)+COUNTIF(maioInvest!$I$2:$I$32,G17)+COUNTIF(junhoInvest!$I$2:$I$12,G17)+COUNTIF(julhoInvest!$I$2:$I$13,G17)+COUNTIF(agostoInvest!$I$2:$I$22,G17)+COUNTIF(setembroInvest!$I$2:$I$32,G17)+COUNTIF(outubroInvest!$I$2:$I$48,G17)+COUNTIF(novembroInvest!$I$2:$I$12,G17)+COUNTIF(dezembroInvest!$I$2:$I$20,G17)</f>
        <v>0</v>
      </c>
      <c r="G17" s="11"/>
      <c r="H17" s="66">
        <f>SUMIFS(fevereiroInvest!$G$2:$G$33,fevereiroInvest!$I$2:$I$33,G17)+SUMIFS(fevereiroInvest!$G$2:$G$40,fevereiroInvest!$I$2:$I$40,G17)+SUMIFS(abrilInvest!$G$2:$G$62,abrilInvest!$I$2:$I$62,G17)+SUMIFS(maioInvest!$G$2:$G$32,maioInvest!$I$2:$I$32,G17)+SUMIFS(junhoInvest!$G$2:$G$12,junhoInvest!$I$2:$I$12,G17)+SUMIFS(julhoInvest!$G$2:$G$13,julhoInvest!$I$2:$I$13,G17)+SUMIFS(agostoInvest!$G$2:$G$22,agostoInvest!$I$2:$I$22,G17)+SUMIFS(setembroInvest!$G$2:$G$32,setembroInvest!$I$2:$I$32,G17)+SUMIFS(outubroInvest!$G$2:$G$48,outubroInvest!$I$2:$I$48,G17)+SUMIFS(novembroInvest!$G$2:$G$12,novembroInvest!$I$2:$I$12,G17)+SUMIFS(dezembroInvest!$G$2:$G$20,dezembroInvest!$I$2:$I$20,G17)</f>
        <v>0</v>
      </c>
      <c r="I17" s="63">
        <f t="shared" si="0"/>
        <v>0</v>
      </c>
    </row>
    <row r="18" spans="1:9" ht="16.5" thickTop="1" thickBot="1" x14ac:dyDescent="0.3">
      <c r="A18" s="6"/>
      <c r="B18" s="6"/>
      <c r="C18" s="6"/>
      <c r="D18" s="20" t="e">
        <f>D17/6</f>
        <v>#REF!</v>
      </c>
      <c r="E18" s="12"/>
      <c r="F18" s="64">
        <f>COUNTIF(fevereiroInvest!$I$2:$I$33,G18)+COUNTIF(marcoInvest!$I$2:$I$40,G18)+COUNTIF(abrilInvest!$I$2:$I$62,G18)+COUNTIF(maioInvest!$I$2:$I$32,G18)+COUNTIF(junhoInvest!$I$2:$I$12,G18)+COUNTIF(julhoInvest!$I$2:$I$13,G18)+COUNTIF(agostoInvest!$I$2:$I$22,G18)+COUNTIF(setembroInvest!$I$2:$I$32,G18)+COUNTIF(outubroInvest!$I$2:$I$48,G18)+COUNTIF(novembroInvest!$I$2:$I$12,G18)+COUNTIF(dezembroInvest!$I$2:$I$20,G18)</f>
        <v>10</v>
      </c>
      <c r="G18" s="68" t="s">
        <v>73</v>
      </c>
      <c r="H18" s="66">
        <f>SUMIFS(fevereiroInvest!$G$2:$G$33,fevereiroInvest!$I$2:$I$33,G18)+SUMIFS(fevereiroInvest!$G$2:$G$40,fevereiroInvest!$I$2:$I$40,G18)+SUMIFS(abrilInvest!$G$2:$G$62,abrilInvest!$I$2:$I$62,G18)+SUMIFS(maioInvest!$G$2:$G$32,maioInvest!$I$2:$I$32,G18)+SUMIFS(junhoInvest!$G$2:$G$12,junhoInvest!$I$2:$I$12,G18)+SUMIFS(julhoInvest!$G$2:$G$13,julhoInvest!$I$2:$I$13,G18)+SUMIFS(agostoInvest!$G$2:$G$22,agostoInvest!$I$2:$I$22,G18)+SUMIFS(setembroInvest!$G$2:$G$32,setembroInvest!$I$2:$I$32,G18)+SUMIFS(outubroInvest!$G$2:$G$48,outubroInvest!$I$2:$I$48,G18)+SUMIFS(novembroInvest!$G$2:$G$12,novembroInvest!$I$2:$I$12,G18)+SUMIFS(dezembroInvest!$G$2:$G$20,dezembroInvest!$I$2:$I$20,G18)</f>
        <v>6880</v>
      </c>
      <c r="I18" s="63">
        <f t="shared" si="0"/>
        <v>6.88</v>
      </c>
    </row>
    <row r="19" spans="1:9" ht="16.5" thickTop="1" thickBot="1" x14ac:dyDescent="0.3">
      <c r="A19" s="6"/>
      <c r="B19" s="6"/>
      <c r="C19" s="6"/>
      <c r="D19" s="20"/>
      <c r="E19" s="12"/>
      <c r="F19" s="64">
        <f>COUNTIF(fevereiroInvest!$I$2:$I$33,G19)+COUNTIF(marcoInvest!$I$2:$I$40,G19)+COUNTIF(abrilInvest!$I$2:$I$62,G19)+COUNTIF(maioInvest!$I$2:$I$32,G19)+COUNTIF(junhoInvest!$I$2:$I$12,G19)+COUNTIF(julhoInvest!$I$2:$I$13,G19)+COUNTIF(agostoInvest!$I$2:$I$22,G19)+COUNTIF(setembroInvest!$I$2:$I$32,G19)+COUNTIF(outubroInvest!$I$2:$I$48,G19)+COUNTIF(novembroInvest!$I$2:$I$12,G19)+COUNTIF(dezembroInvest!$I$2:$I$20,G19)</f>
        <v>5</v>
      </c>
      <c r="G19" s="6" t="s">
        <v>538</v>
      </c>
      <c r="H19" s="66">
        <f>SUMIFS(fevereiroInvest!$G$2:$G$33,fevereiroInvest!$I$2:$I$33,G19)+SUMIFS(fevereiroInvest!$G$2:$G$40,fevereiroInvest!$I$2:$I$40,G19)+SUMIFS(abrilInvest!$G$2:$G$62,abrilInvest!$I$2:$I$62,G19)+SUMIFS(maioInvest!$G$2:$G$32,maioInvest!$I$2:$I$32,G19)+SUMIFS(junhoInvest!$G$2:$G$12,junhoInvest!$I$2:$I$12,G19)+SUMIFS(julhoInvest!$G$2:$G$13,julhoInvest!$I$2:$I$13,G19)+SUMIFS(agostoInvest!$G$2:$G$22,agostoInvest!$I$2:$I$22,G19)+SUMIFS(setembroInvest!$G$2:$G$32,setembroInvest!$I$2:$I$32,G19)+SUMIFS(outubroInvest!$G$2:$G$48,outubroInvest!$I$2:$I$48,G19)+SUMIFS(novembroInvest!$G$2:$G$12,novembroInvest!$I$2:$I$12,G19)+SUMIFS(dezembroInvest!$G$2:$G$20,dezembroInvest!$I$2:$I$20,G19)</f>
        <v>80</v>
      </c>
      <c r="I19" s="63">
        <f t="shared" si="0"/>
        <v>0.08</v>
      </c>
    </row>
    <row r="20" spans="1:9" ht="16.5" thickTop="1" thickBot="1" x14ac:dyDescent="0.3">
      <c r="A20" s="6"/>
      <c r="B20" s="6"/>
      <c r="C20" s="6"/>
      <c r="D20" s="6"/>
      <c r="E20" s="6"/>
      <c r="F20" s="64">
        <f>COUNTIF(fevereiroInvest!$I$2:$I$33,G20)+COUNTIF(marcoInvest!$I$2:$I$40,G20)+COUNTIF(abrilInvest!$I$2:$I$62,G20)+COUNTIF(maioInvest!$I$2:$I$32,G20)+COUNTIF(junhoInvest!$I$2:$I$12,G20)+COUNTIF(julhoInvest!$I$2:$I$13,G20)+COUNTIF(agostoInvest!$I$2:$I$22,G20)+COUNTIF(setembroInvest!$I$2:$I$32,G20)+COUNTIF(outubroInvest!$I$2:$I$48,G20)+COUNTIF(novembroInvest!$I$2:$I$12,G20)+COUNTIF(dezembroInvest!$I$2:$I$20,G20)</f>
        <v>0</v>
      </c>
      <c r="G20" s="57" t="s">
        <v>574</v>
      </c>
      <c r="H20" s="66">
        <f>SUMIFS(fevereiroInvest!$G$2:$G$33,fevereiroInvest!$I$2:$I$33,G20)+SUMIFS(fevereiroInvest!$G$2:$G$40,fevereiroInvest!$I$2:$I$40,G20)+SUMIFS(abrilInvest!$G$2:$G$62,abrilInvest!$I$2:$I$62,G20)+SUMIFS(maioInvest!$G$2:$G$32,maioInvest!$I$2:$I$32,G20)+SUMIFS(junhoInvest!$G$2:$G$12,junhoInvest!$I$2:$I$12,G20)+SUMIFS(julhoInvest!$G$2:$G$13,julhoInvest!$I$2:$I$13,G20)+SUMIFS(agostoInvest!$G$2:$G$22,agostoInvest!$I$2:$I$22,G20)+SUMIFS(setembroInvest!$G$2:$G$32,setembroInvest!$I$2:$I$32,G20)+SUMIFS(outubroInvest!$G$2:$G$48,outubroInvest!$I$2:$I$48,G20)+SUMIFS(novembroInvest!$G$2:$G$12,novembroInvest!$I$2:$I$12,G20)+SUMIFS(dezembroInvest!$G$2:$G$20,dezembroInvest!$I$2:$I$20,G20)</f>
        <v>0</v>
      </c>
      <c r="I20" s="63">
        <f t="shared" si="0"/>
        <v>0</v>
      </c>
    </row>
    <row r="21" spans="1:9" ht="16.5" thickTop="1" thickBot="1" x14ac:dyDescent="0.3">
      <c r="A21" s="6"/>
      <c r="B21" s="6"/>
      <c r="C21" s="6"/>
      <c r="D21" s="6"/>
      <c r="E21" s="6"/>
      <c r="F21" s="64">
        <f>COUNTIF(fevereiroInvest!$I$2:$I$33,G21)+COUNTIF(marcoInvest!$I$2:$I$40,G21)+COUNTIF(abrilInvest!$I$2:$I$62,G21)+COUNTIF(maioInvest!$I$2:$I$32,G21)+COUNTIF(junhoInvest!$I$2:$I$12,G21)+COUNTIF(julhoInvest!$I$2:$I$13,G21)+COUNTIF(agostoInvest!$I$2:$I$22,G21)+COUNTIF(setembroInvest!$I$2:$I$32,G21)+COUNTIF(outubroInvest!$I$2:$I$48,G21)+COUNTIF(novembroInvest!$I$2:$I$12,G21)+COUNTIF(dezembroInvest!$I$2:$I$20,G21)</f>
        <v>0</v>
      </c>
      <c r="G21" s="6" t="s">
        <v>575</v>
      </c>
      <c r="H21" s="66">
        <f>SUMIFS(fevereiroInvest!$G$2:$G$33,fevereiroInvest!$I$2:$I$33,G21)+SUMIFS(fevereiroInvest!$G$2:$G$40,fevereiroInvest!$I$2:$I$40,G21)+SUMIFS(abrilInvest!$G$2:$G$62,abrilInvest!$I$2:$I$62,G21)+SUMIFS(maioInvest!$G$2:$G$32,maioInvest!$I$2:$I$32,G21)+SUMIFS(junhoInvest!$G$2:$G$12,junhoInvest!$I$2:$I$12,G21)+SUMIFS(julhoInvest!$G$2:$G$13,julhoInvest!$I$2:$I$13,G21)+SUMIFS(agostoInvest!$G$2:$G$22,agostoInvest!$I$2:$I$22,G21)+SUMIFS(setembroInvest!$G$2:$G$32,setembroInvest!$I$2:$I$32,G21)+SUMIFS(outubroInvest!$G$2:$G$48,outubroInvest!$I$2:$I$48,G21)+SUMIFS(novembroInvest!$G$2:$G$12,novembroInvest!$I$2:$I$12,G21)+SUMIFS(dezembroInvest!$G$2:$G$20,dezembroInvest!$I$2:$I$20,G21)</f>
        <v>0</v>
      </c>
      <c r="I21" s="63">
        <f t="shared" si="0"/>
        <v>0</v>
      </c>
    </row>
    <row r="22" spans="1:9" ht="16.5" thickTop="1" thickBot="1" x14ac:dyDescent="0.3">
      <c r="A22" s="6"/>
      <c r="B22" s="6"/>
      <c r="C22" s="6"/>
      <c r="D22" s="6"/>
      <c r="E22" s="6"/>
      <c r="F22" s="64">
        <f>COUNTIF(fevereiroInvest!$I$2:$I$33,G22)+COUNTIF(marcoInvest!$I$2:$I$40,G22)+COUNTIF(abrilInvest!$I$2:$I$62,G22)+COUNTIF(maioInvest!$I$2:$I$32,G22)+COUNTIF(junhoInvest!$I$2:$I$12,G22)+COUNTIF(julhoInvest!$I$2:$I$13,G22)+COUNTIF(agostoInvest!$I$2:$I$22,G22)+COUNTIF(setembroInvest!$I$2:$I$32,G22)+COUNTIF(outubroInvest!$I$2:$I$48,G22)+COUNTIF(novembroInvest!$I$2:$I$12,G22)+COUNTIF(dezembroInvest!$I$2:$I$20,G22)</f>
        <v>0</v>
      </c>
      <c r="G22" s="22"/>
      <c r="H22" s="66">
        <f>SUMIFS(fevereiroInvest!$G$2:$G$33,fevereiroInvest!$I$2:$I$33,G22)+SUMIFS(fevereiroInvest!$G$2:$G$40,fevereiroInvest!$I$2:$I$40,G22)+SUMIFS(abrilInvest!$G$2:$G$62,abrilInvest!$I$2:$I$62,G22)+SUMIFS(maioInvest!$G$2:$G$32,maioInvest!$I$2:$I$32,G22)+SUMIFS(junhoInvest!$G$2:$G$12,junhoInvest!$I$2:$I$12,G22)+SUMIFS(julhoInvest!$G$2:$G$13,julhoInvest!$I$2:$I$13,G22)+SUMIFS(agostoInvest!$G$2:$G$22,agostoInvest!$I$2:$I$22,G22)+SUMIFS(setembroInvest!$G$2:$G$32,setembroInvest!$I$2:$I$32,G22)+SUMIFS(outubroInvest!$G$2:$G$48,outubroInvest!$I$2:$I$48,G22)+SUMIFS(novembroInvest!$G$2:$G$12,novembroInvest!$I$2:$I$12,G22)+SUMIFS(dezembroInvest!$G$2:$G$20,dezembroInvest!$I$2:$I$20,G22)</f>
        <v>0</v>
      </c>
      <c r="I22" s="12">
        <f t="shared" si="0"/>
        <v>0</v>
      </c>
    </row>
    <row r="23" spans="1:9" ht="16.5" thickTop="1" thickBot="1" x14ac:dyDescent="0.3">
      <c r="A23" s="6"/>
      <c r="B23" s="6"/>
      <c r="C23" s="6"/>
      <c r="D23" s="6"/>
      <c r="E23" s="6"/>
      <c r="F23" s="64">
        <f>COUNTIF(fevereiroInvest!$I$2:$I$33,G23)+COUNTIF(marcoInvest!$I$2:$I$40,G23)+COUNTIF(abrilInvest!$I$2:$I$62,G23)+COUNTIF(maioInvest!$I$2:$I$32,G23)+COUNTIF(junhoInvest!$I$2:$I$12,G23)+COUNTIF(julhoInvest!$I$2:$I$13,G23)+COUNTIF(agostoInvest!$I$2:$I$22,G23)+COUNTIF(setembroInvest!$I$2:$I$32,G23)+COUNTIF(outubroInvest!$I$2:$I$48,G23)+COUNTIF(novembroInvest!$I$2:$I$12,G23)+COUNTIF(dezembroInvest!$I$2:$I$20,G23)</f>
        <v>0</v>
      </c>
      <c r="G23" s="69" t="s">
        <v>50</v>
      </c>
      <c r="H23" s="66">
        <f>SUMIFS(fevereiroInvest!$G$2:$G$33,fevereiroInvest!$I$2:$I$33,G23)+SUMIFS(fevereiroInvest!$G$2:$G$40,fevereiroInvest!$I$2:$I$40,G23)+SUMIFS(abrilInvest!$G$2:$G$62,abrilInvest!$I$2:$I$62,G23)+SUMIFS(maioInvest!$G$2:$G$32,maioInvest!$I$2:$I$32,G23)+SUMIFS(junhoInvest!$G$2:$G$12,junhoInvest!$I$2:$I$12,G23)+SUMIFS(julhoInvest!$G$2:$G$13,julhoInvest!$I$2:$I$13,G23)+SUMIFS(agostoInvest!$G$2:$G$22,agostoInvest!$I$2:$I$22,G23)+SUMIFS(setembroInvest!$G$2:$G$32,setembroInvest!$I$2:$I$32,G23)+SUMIFS(outubroInvest!$G$2:$G$48,outubroInvest!$I$2:$I$48,G23)+SUMIFS(novembroInvest!$G$2:$G$12,novembroInvest!$I$2:$I$12,G23)+SUMIFS(dezembroInvest!$G$2:$G$20,dezembroInvest!$I$2:$I$20,G23)</f>
        <v>0</v>
      </c>
      <c r="I23" s="63">
        <f t="shared" si="0"/>
        <v>0</v>
      </c>
    </row>
    <row r="24" spans="1:9" ht="16.5" thickTop="1" thickBot="1" x14ac:dyDescent="0.3">
      <c r="A24" s="6"/>
      <c r="B24" s="6"/>
      <c r="C24" s="6"/>
      <c r="D24" s="6"/>
      <c r="E24" s="6"/>
      <c r="F24" s="64">
        <f>COUNTIF(fevereiroInvest!$I$2:$I$33,G24)+COUNTIF(marcoInvest!$I$2:$I$40,G24)+COUNTIF(abrilInvest!$I$2:$I$62,G24)+COUNTIF(maioInvest!$I$2:$I$32,G24)+COUNTIF(junhoInvest!$I$2:$I$12,G24)+COUNTIF(julhoInvest!$I$2:$I$13,G24)+COUNTIF(agostoInvest!$I$2:$I$22,G24)+COUNTIF(setembroInvest!$I$2:$I$32,G24)+COUNTIF(outubroInvest!$I$2:$I$48,G24)+COUNTIF(novembroInvest!$I$2:$I$12,G24)+COUNTIF(dezembroInvest!$I$2:$I$20,G24)</f>
        <v>43</v>
      </c>
      <c r="G24" s="6" t="s">
        <v>14</v>
      </c>
      <c r="H24" s="66">
        <f>SUMIFS(fevereiroInvest!$G$2:$G$33,fevereiroInvest!$I$2:$I$33,G24)+SUMIFS(fevereiroInvest!$G$2:$G$40,fevereiroInvest!$I$2:$I$40,G24)+SUMIFS(abrilInvest!$G$2:$G$62,abrilInvest!$I$2:$I$62,G24)+SUMIFS(maioInvest!$G$2:$G$32,maioInvest!$I$2:$I$32,G24)+SUMIFS(junhoInvest!$G$2:$G$12,junhoInvest!$I$2:$I$12,G24)+SUMIFS(julhoInvest!$G$2:$G$13,julhoInvest!$I$2:$I$13,G24)+SUMIFS(agostoInvest!$G$2:$G$22,agostoInvest!$I$2:$I$22,G24)+SUMIFS(setembroInvest!$G$2:$G$32,setembroInvest!$I$2:$I$32,G24)+SUMIFS(outubroInvest!$G$2:$G$48,outubroInvest!$I$2:$I$48,G24)+SUMIFS(novembroInvest!$G$2:$G$12,novembroInvest!$I$2:$I$12,G24)+SUMIFS(dezembroInvest!$G$2:$G$20,dezembroInvest!$I$2:$I$20,G24)</f>
        <v>8180</v>
      </c>
      <c r="I24" s="63">
        <f t="shared" si="0"/>
        <v>8.18</v>
      </c>
    </row>
    <row r="25" spans="1:9" ht="16.5" thickTop="1" thickBot="1" x14ac:dyDescent="0.3">
      <c r="A25" s="6"/>
      <c r="B25" s="6"/>
      <c r="C25" s="6"/>
      <c r="D25" s="6"/>
      <c r="E25" s="6"/>
      <c r="F25" s="64">
        <f>COUNTIF(fevereiroInvest!$I$2:$I$33,G25)+COUNTIF(marcoInvest!$I$2:$I$40,G25)+COUNTIF(abrilInvest!$I$2:$I$62,G25)+COUNTIF(maioInvest!$I$2:$I$32,G25)+COUNTIF(junhoInvest!$I$2:$I$12,G25)+COUNTIF(julhoInvest!$I$2:$I$13,G25)+COUNTIF(agostoInvest!$I$2:$I$22,G25)+COUNTIF(setembroInvest!$I$2:$I$32,G25)+COUNTIF(outubroInvest!$I$2:$I$48,G25)+COUNTIF(novembroInvest!$I$2:$I$12,G25)+COUNTIF(dezembroInvest!$I$2:$I$20,G25)</f>
        <v>4</v>
      </c>
      <c r="G25" s="12" t="s">
        <v>42</v>
      </c>
      <c r="H25" s="66">
        <f>SUMIFS(fevereiroInvest!$G$2:$G$33,fevereiroInvest!$I$2:$I$33,G25)+SUMIFS(fevereiroInvest!$G$2:$G$40,fevereiroInvest!$I$2:$I$40,G25)+SUMIFS(abrilInvest!$G$2:$G$62,abrilInvest!$I$2:$I$62,G25)+SUMIFS(maioInvest!$G$2:$G$32,maioInvest!$I$2:$I$32,G25)+SUMIFS(junhoInvest!$G$2:$G$12,junhoInvest!$I$2:$I$12,G25)+SUMIFS(julhoInvest!$G$2:$G$13,julhoInvest!$I$2:$I$13,G25)+SUMIFS(agostoInvest!$G$2:$G$22,agostoInvest!$I$2:$I$22,G25)+SUMIFS(setembroInvest!$G$2:$G$32,setembroInvest!$I$2:$I$32,G25)+SUMIFS(outubroInvest!$G$2:$G$48,outubroInvest!$I$2:$I$48,G25)+SUMIFS(novembroInvest!$G$2:$G$12,novembroInvest!$I$2:$I$12,G25)+SUMIFS(dezembroInvest!$G$2:$G$20,dezembroInvest!$I$2:$I$20,G25)</f>
        <v>-4260</v>
      </c>
      <c r="I25" s="63">
        <f t="shared" si="0"/>
        <v>-4.26</v>
      </c>
    </row>
    <row r="26" spans="1:9" ht="16.5" thickTop="1" thickBot="1" x14ac:dyDescent="0.3">
      <c r="A26" s="6"/>
      <c r="B26" s="6"/>
      <c r="C26" s="6"/>
      <c r="D26" s="6"/>
      <c r="E26" s="6"/>
      <c r="F26" s="64">
        <f>COUNTIF(fevereiroInvest!$I$2:$I$33,G26)+COUNTIF(marcoInvest!$I$2:$I$40,G26)+COUNTIF(abrilInvest!$I$2:$I$62,G26)+COUNTIF(maioInvest!$I$2:$I$32,G26)+COUNTIF(junhoInvest!$I$2:$I$12,G26)+COUNTIF(julhoInvest!$I$2:$I$13,G26)+COUNTIF(agostoInvest!$I$2:$I$22,G26)+COUNTIF(setembroInvest!$I$2:$I$32,G26)+COUNTIF(outubroInvest!$I$2:$I$48,G26)+COUNTIF(novembroInvest!$I$2:$I$12,G26)+COUNTIF(dezembroInvest!$I$2:$I$20,G26)</f>
        <v>0</v>
      </c>
      <c r="G26" s="86"/>
      <c r="H26" s="66">
        <f>SUMIFS(fevereiroInvest!$G$2:$G$33,fevereiroInvest!$I$2:$I$33,G26)+SUMIFS(fevereiroInvest!$G$2:$G$40,fevereiroInvest!$I$2:$I$40,G26)+SUMIFS(abrilInvest!$G$2:$G$62,abrilInvest!$I$2:$I$62,G26)+SUMIFS(maioInvest!$G$2:$G$32,maioInvest!$I$2:$I$32,G26)+SUMIFS(junhoInvest!$G$2:$G$12,junhoInvest!$I$2:$I$12,G26)+SUMIFS(julhoInvest!$G$2:$G$13,julhoInvest!$I$2:$I$13,G26)+SUMIFS(agostoInvest!$G$2:$G$22,agostoInvest!$I$2:$I$22,G26)+SUMIFS(setembroInvest!$G$2:$G$32,setembroInvest!$I$2:$I$32,G26)+SUMIFS(outubroInvest!$G$2:$G$48,outubroInvest!$I$2:$I$48,G26)+SUMIFS(novembroInvest!$G$2:$G$12,novembroInvest!$I$2:$I$12,G26)+SUMIFS(dezembroInvest!$G$2:$G$20,dezembroInvest!$I$2:$I$20,G26)</f>
        <v>0</v>
      </c>
      <c r="I26" s="12">
        <f t="shared" si="0"/>
        <v>0</v>
      </c>
    </row>
    <row r="27" spans="1:9" ht="16.5" thickTop="1" thickBot="1" x14ac:dyDescent="0.3">
      <c r="A27" s="6"/>
      <c r="B27" s="6"/>
      <c r="C27" s="6"/>
      <c r="D27" s="6"/>
      <c r="E27" s="6"/>
      <c r="F27" s="64">
        <f>COUNTIF(fevereiroInvest!$I$2:$I$33,G27)+COUNTIF(marcoInvest!$I$2:$I$40,G27)+COUNTIF(abrilInvest!$I$2:$I$62,G27)+COUNTIF(maioInvest!$I$2:$I$32,G27)+COUNTIF(junhoInvest!$I$2:$I$12,G27)+COUNTIF(julhoInvest!$I$2:$I$13,G27)+COUNTIF(agostoInvest!$I$2:$I$22,G27)+COUNTIF(setembroInvest!$I$2:$I$32,G27)+COUNTIF(outubroInvest!$I$2:$I$48,G27)+COUNTIF(novembroInvest!$I$2:$I$12,G27)+COUNTIF(dezembroInvest!$I$2:$I$20,G27)</f>
        <v>0</v>
      </c>
      <c r="G27" s="67" t="s">
        <v>89</v>
      </c>
      <c r="H27" s="66">
        <f>SUMIFS(fevereiroInvest!$G$2:$G$33,fevereiroInvest!$I$2:$I$33,G27)+SUMIFS(fevereiroInvest!$G$2:$G$40,fevereiroInvest!$I$2:$I$40,G27)+SUMIFS(abrilInvest!$G$2:$G$62,abrilInvest!$I$2:$I$62,G27)+SUMIFS(maioInvest!$G$2:$G$32,maioInvest!$I$2:$I$32,G27)+SUMIFS(junhoInvest!$G$2:$G$12,junhoInvest!$I$2:$I$12,G27)+SUMIFS(julhoInvest!$G$2:$G$13,julhoInvest!$I$2:$I$13,G27)+SUMIFS(agostoInvest!$G$2:$G$22,agostoInvest!$I$2:$I$22,G27)+SUMIFS(setembroInvest!$G$2:$G$32,setembroInvest!$I$2:$I$32,G27)+SUMIFS(outubroInvest!$G$2:$G$48,outubroInvest!$I$2:$I$48,G27)+SUMIFS(novembroInvest!$G$2:$G$12,novembroInvest!$I$2:$I$12,G27)+SUMIFS(dezembroInvest!$G$2:$G$20,dezembroInvest!$I$2:$I$20,G27)</f>
        <v>0</v>
      </c>
      <c r="I27" s="63">
        <f t="shared" si="0"/>
        <v>0</v>
      </c>
    </row>
    <row r="28" spans="1:9" ht="16.5" thickTop="1" thickBot="1" x14ac:dyDescent="0.3">
      <c r="A28" s="6"/>
      <c r="B28" s="6"/>
      <c r="C28" s="6"/>
      <c r="D28" s="6"/>
      <c r="E28" s="6"/>
      <c r="F28" s="64">
        <f>COUNTIF(fevereiroInvest!$I$2:$I$33,G28)+COUNTIF(marcoInvest!$I$2:$I$40,G28)+COUNTIF(abrilInvest!$I$2:$I$62,G28)+COUNTIF(maioInvest!$I$2:$I$32,G28)+COUNTIF(junhoInvest!$I$2:$I$12,G28)+COUNTIF(julhoInvest!$I$2:$I$13,G28)+COUNTIF(agostoInvest!$I$2:$I$22,G28)+COUNTIF(setembroInvest!$I$2:$I$32,G28)+COUNTIF(outubroInvest!$I$2:$I$48,G28)+COUNTIF(novembroInvest!$I$2:$I$12,G28)+COUNTIF(dezembroInvest!$I$2:$I$20,G28)</f>
        <v>0</v>
      </c>
      <c r="G28" s="6"/>
      <c r="H28" s="66">
        <f>SUMIFS(fevereiroInvest!$G$2:$G$33,fevereiroInvest!$I$2:$I$33,G28)+SUMIFS(fevereiroInvest!$G$2:$G$40,fevereiroInvest!$I$2:$I$40,G28)+SUMIFS(abrilInvest!$G$2:$G$62,abrilInvest!$I$2:$I$62,G28)+SUMIFS(maioInvest!$G$2:$G$32,maioInvest!$I$2:$I$32,G28)+SUMIFS(junhoInvest!$G$2:$G$12,junhoInvest!$I$2:$I$12,G28)+SUMIFS(julhoInvest!$G$2:$G$13,julhoInvest!$I$2:$I$13,G28)+SUMIFS(agostoInvest!$G$2:$G$22,agostoInvest!$I$2:$I$22,G28)+SUMIFS(setembroInvest!$G$2:$G$32,setembroInvest!$I$2:$I$32,G28)+SUMIFS(outubroInvest!$G$2:$G$48,outubroInvest!$I$2:$I$48,G28)+SUMIFS(novembroInvest!$G$2:$G$12,novembroInvest!$I$2:$I$12,G28)+SUMIFS(dezembroInvest!$G$2:$G$20,dezembroInvest!$I$2:$I$20,G28)</f>
        <v>0</v>
      </c>
      <c r="I28" s="63">
        <f t="shared" si="0"/>
        <v>0</v>
      </c>
    </row>
    <row r="29" spans="1:9" ht="15.75" thickTop="1" x14ac:dyDescent="0.25">
      <c r="A29" s="6"/>
      <c r="B29" s="6"/>
      <c r="C29" s="6"/>
      <c r="D29" s="6"/>
      <c r="E29" s="6"/>
      <c r="F29" s="6">
        <f>SUM(F5:F28)</f>
        <v>174</v>
      </c>
      <c r="G29" s="6"/>
      <c r="H29" s="6"/>
      <c r="I29" s="6">
        <f>SUM(I5:I28)</f>
        <v>50.940000000000005</v>
      </c>
    </row>
    <row r="30" spans="1:9" x14ac:dyDescent="0.25">
      <c r="A30" s="6"/>
      <c r="B30" s="6"/>
      <c r="C30" s="6"/>
      <c r="D30" s="6"/>
      <c r="E30" s="6"/>
      <c r="F30" s="6"/>
      <c r="G30" s="6"/>
      <c r="H30" s="6"/>
      <c r="I30" s="6"/>
    </row>
    <row r="31" spans="1:9" x14ac:dyDescent="0.25">
      <c r="A31" s="6"/>
      <c r="B31" s="6"/>
      <c r="C31" s="6"/>
      <c r="D31" s="6"/>
      <c r="E31" s="6"/>
      <c r="F31" s="6"/>
      <c r="G31" s="6"/>
      <c r="H31" s="6"/>
      <c r="I31" s="6"/>
    </row>
    <row r="32" spans="1:9" x14ac:dyDescent="0.25">
      <c r="A32" s="6"/>
      <c r="B32" s="6"/>
      <c r="C32" s="6"/>
      <c r="D32" s="6"/>
      <c r="E32" s="6"/>
      <c r="F32" s="6"/>
      <c r="G32" s="6"/>
      <c r="H32" s="6"/>
      <c r="I32" s="6"/>
    </row>
  </sheetData>
  <conditionalFormatting sqref="H5:H28">
    <cfRule type="cellIs" dxfId="98" priority="23" operator="greaterThan">
      <formula>0</formula>
    </cfRule>
    <cfRule type="cellIs" dxfId="97" priority="24" operator="lessThan">
      <formula>0</formula>
    </cfRule>
  </conditionalFormatting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80" zoomScaleNormal="80" workbookViewId="0">
      <selection activeCell="L27" sqref="L27:M27"/>
    </sheetView>
  </sheetViews>
  <sheetFormatPr defaultRowHeight="15" x14ac:dyDescent="0.25"/>
  <cols>
    <col min="1" max="1" width="11.5703125" bestFit="1" customWidth="1"/>
    <col min="2" max="2" width="37.28515625" style="6" bestFit="1" customWidth="1"/>
    <col min="3" max="8" width="9.140625" style="6"/>
    <col min="13" max="13" width="34.2851562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3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44714</v>
      </c>
      <c r="B2" s="6" t="s">
        <v>544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  <c r="J2" s="6">
        <v>0</v>
      </c>
      <c r="K2" s="6">
        <v>0</v>
      </c>
      <c r="L2" s="6">
        <v>0</v>
      </c>
      <c r="M2" t="s">
        <v>530</v>
      </c>
    </row>
    <row r="3" spans="1:13" x14ac:dyDescent="0.25">
      <c r="A3" s="5">
        <v>44716</v>
      </c>
      <c r="B3" s="6" t="s">
        <v>545</v>
      </c>
      <c r="C3" s="6">
        <v>2.5</v>
      </c>
      <c r="D3" s="6">
        <v>3.15</v>
      </c>
      <c r="E3" s="6">
        <v>2.78</v>
      </c>
      <c r="F3" s="6">
        <v>2.73</v>
      </c>
      <c r="G3" s="6">
        <v>2.3199999999999998</v>
      </c>
      <c r="H3" s="6">
        <v>1.6</v>
      </c>
      <c r="I3" t="s">
        <v>11</v>
      </c>
      <c r="J3">
        <v>1.85</v>
      </c>
      <c r="K3">
        <v>1.85</v>
      </c>
      <c r="L3" t="s">
        <v>143</v>
      </c>
      <c r="M3" t="s">
        <v>513</v>
      </c>
    </row>
    <row r="4" spans="1:13" x14ac:dyDescent="0.25">
      <c r="A4" s="5">
        <v>44716</v>
      </c>
      <c r="B4" s="6" t="s">
        <v>546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t="s">
        <v>11</v>
      </c>
      <c r="J4" s="6">
        <v>404</v>
      </c>
      <c r="K4" s="6">
        <v>404</v>
      </c>
      <c r="L4" s="6">
        <v>404</v>
      </c>
      <c r="M4" t="s">
        <v>36</v>
      </c>
    </row>
    <row r="5" spans="1:13" x14ac:dyDescent="0.25">
      <c r="A5" s="5">
        <v>44717</v>
      </c>
      <c r="B5" s="6" t="s">
        <v>547</v>
      </c>
      <c r="C5" s="6">
        <v>1.93</v>
      </c>
      <c r="D5" s="6">
        <v>3.31</v>
      </c>
      <c r="E5" s="6">
        <v>3.85</v>
      </c>
      <c r="F5" s="6">
        <v>404</v>
      </c>
      <c r="G5" s="6">
        <v>2.19</v>
      </c>
      <c r="H5" s="6">
        <v>1.67</v>
      </c>
      <c r="I5" t="s">
        <v>11</v>
      </c>
      <c r="J5">
        <v>1.93</v>
      </c>
      <c r="K5">
        <v>1.77</v>
      </c>
      <c r="L5" t="s">
        <v>146</v>
      </c>
      <c r="M5" t="s">
        <v>513</v>
      </c>
    </row>
    <row r="6" spans="1:13" x14ac:dyDescent="0.25">
      <c r="A6" s="5">
        <v>44717</v>
      </c>
      <c r="B6" s="6" t="s">
        <v>548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t="s">
        <v>11</v>
      </c>
      <c r="J6" s="6">
        <v>1.68</v>
      </c>
      <c r="K6" s="6">
        <v>2.09</v>
      </c>
      <c r="L6" t="s">
        <v>140</v>
      </c>
      <c r="M6" t="s">
        <v>14</v>
      </c>
    </row>
    <row r="7" spans="1:13" x14ac:dyDescent="0.25">
      <c r="A7" s="5">
        <v>44717</v>
      </c>
      <c r="B7" s="6" t="s">
        <v>549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t="s">
        <v>11</v>
      </c>
      <c r="J7" s="6">
        <v>1.5</v>
      </c>
      <c r="K7" s="6">
        <v>2.4300000000000002</v>
      </c>
      <c r="L7" t="s">
        <v>149</v>
      </c>
      <c r="M7" t="s">
        <v>538</v>
      </c>
    </row>
    <row r="8" spans="1:13" x14ac:dyDescent="0.25">
      <c r="A8" s="5">
        <v>44717</v>
      </c>
      <c r="B8" s="6" t="s">
        <v>550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t="s">
        <v>11</v>
      </c>
      <c r="J8" s="6">
        <v>1.58</v>
      </c>
      <c r="K8" s="6">
        <v>2.27</v>
      </c>
      <c r="L8" t="s">
        <v>147</v>
      </c>
      <c r="M8" t="s">
        <v>14</v>
      </c>
    </row>
    <row r="9" spans="1:13" x14ac:dyDescent="0.25">
      <c r="A9" s="5">
        <v>44720</v>
      </c>
      <c r="B9" s="6" t="s">
        <v>546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t="s">
        <v>11</v>
      </c>
      <c r="J9" s="6">
        <v>404</v>
      </c>
      <c r="K9" s="6">
        <v>404</v>
      </c>
      <c r="L9" s="6">
        <v>404</v>
      </c>
      <c r="M9" t="s">
        <v>36</v>
      </c>
    </row>
    <row r="10" spans="1:13" x14ac:dyDescent="0.25">
      <c r="A10" s="5">
        <v>44720</v>
      </c>
      <c r="B10" s="6" t="s">
        <v>551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11</v>
      </c>
      <c r="J10" s="6">
        <v>1.89</v>
      </c>
      <c r="K10" s="6">
        <v>1.85</v>
      </c>
      <c r="L10" t="s">
        <v>149</v>
      </c>
      <c r="M10" t="s">
        <v>38</v>
      </c>
    </row>
    <row r="11" spans="1:13" x14ac:dyDescent="0.25">
      <c r="A11" s="5">
        <v>44721</v>
      </c>
      <c r="B11" s="6" t="s">
        <v>552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t="s">
        <v>11</v>
      </c>
      <c r="J11" s="6">
        <v>1.69</v>
      </c>
      <c r="K11" s="6">
        <v>2.06</v>
      </c>
      <c r="L11" t="s">
        <v>147</v>
      </c>
      <c r="M11" t="s">
        <v>538</v>
      </c>
    </row>
    <row r="12" spans="1:13" x14ac:dyDescent="0.25">
      <c r="A12" s="5">
        <v>44724</v>
      </c>
      <c r="B12" s="6" t="s">
        <v>553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t="s">
        <v>11</v>
      </c>
      <c r="J12" s="6">
        <v>1.68</v>
      </c>
      <c r="K12" s="6">
        <v>2.0699999999999998</v>
      </c>
      <c r="L12" t="s">
        <v>156</v>
      </c>
      <c r="M12" t="s">
        <v>538</v>
      </c>
    </row>
    <row r="13" spans="1:13" x14ac:dyDescent="0.25">
      <c r="A13" s="5">
        <v>44730</v>
      </c>
      <c r="B13" s="6" t="s">
        <v>554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t="s">
        <v>11</v>
      </c>
      <c r="J13" s="6">
        <v>1.57</v>
      </c>
      <c r="K13" s="6">
        <v>2.33</v>
      </c>
      <c r="L13" t="s">
        <v>147</v>
      </c>
      <c r="M13" t="s">
        <v>419</v>
      </c>
    </row>
    <row r="14" spans="1:13" x14ac:dyDescent="0.25">
      <c r="A14" s="5">
        <v>44730</v>
      </c>
      <c r="B14" s="6" t="s">
        <v>555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t="s">
        <v>11</v>
      </c>
      <c r="J14" s="6">
        <v>1.69</v>
      </c>
      <c r="K14" s="6">
        <v>2.1</v>
      </c>
      <c r="L14" t="s">
        <v>152</v>
      </c>
      <c r="M14" t="s">
        <v>419</v>
      </c>
    </row>
    <row r="15" spans="1:13" x14ac:dyDescent="0.25">
      <c r="A15" s="5">
        <v>44730</v>
      </c>
      <c r="B15" s="6" t="s">
        <v>556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t="s">
        <v>11</v>
      </c>
      <c r="J15" s="6">
        <v>1.76</v>
      </c>
      <c r="K15" s="6">
        <v>2</v>
      </c>
      <c r="L15" t="s">
        <v>146</v>
      </c>
      <c r="M15" t="s">
        <v>419</v>
      </c>
    </row>
    <row r="16" spans="1:13" x14ac:dyDescent="0.25">
      <c r="A16" s="5">
        <v>44731</v>
      </c>
      <c r="B16" s="6" t="s">
        <v>557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t="s">
        <v>11</v>
      </c>
      <c r="J16" s="6">
        <v>2.06</v>
      </c>
      <c r="K16" s="6">
        <v>1.71</v>
      </c>
      <c r="L16" t="s">
        <v>154</v>
      </c>
      <c r="M16" t="s">
        <v>38</v>
      </c>
    </row>
    <row r="17" spans="1:13" x14ac:dyDescent="0.25">
      <c r="A17" s="5">
        <v>44731</v>
      </c>
      <c r="B17" s="6" t="s">
        <v>558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t="s">
        <v>11</v>
      </c>
      <c r="J17" s="6">
        <v>1.9</v>
      </c>
      <c r="K17" s="6">
        <v>1.83</v>
      </c>
      <c r="L17" t="s">
        <v>146</v>
      </c>
      <c r="M17" t="s">
        <v>26</v>
      </c>
    </row>
    <row r="18" spans="1:13" x14ac:dyDescent="0.25">
      <c r="A18" s="5">
        <v>44731</v>
      </c>
      <c r="B18" s="6" t="s">
        <v>556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t="s">
        <v>11</v>
      </c>
      <c r="J18" s="6">
        <v>1.76</v>
      </c>
      <c r="K18" s="6">
        <v>2</v>
      </c>
      <c r="L18" t="s">
        <v>146</v>
      </c>
      <c r="M18" t="s">
        <v>419</v>
      </c>
    </row>
    <row r="19" spans="1:13" x14ac:dyDescent="0.25">
      <c r="A19" s="5">
        <v>44731</v>
      </c>
      <c r="B19" s="6" t="s">
        <v>559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t="s">
        <v>11</v>
      </c>
      <c r="J19" s="6">
        <v>2.1</v>
      </c>
      <c r="K19" s="6">
        <v>1.67</v>
      </c>
      <c r="L19" t="s">
        <v>140</v>
      </c>
      <c r="M19" t="s">
        <v>26</v>
      </c>
    </row>
    <row r="20" spans="1:13" x14ac:dyDescent="0.25">
      <c r="A20" s="5">
        <v>44732</v>
      </c>
      <c r="B20" s="6" t="s">
        <v>560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t="s">
        <v>11</v>
      </c>
      <c r="J20" s="6">
        <v>2.0299999999999998</v>
      </c>
      <c r="K20" s="6">
        <v>1.72</v>
      </c>
      <c r="L20" t="s">
        <v>141</v>
      </c>
      <c r="M20" t="s">
        <v>561</v>
      </c>
    </row>
    <row r="21" spans="1:13" x14ac:dyDescent="0.25">
      <c r="A21" s="5">
        <v>44736</v>
      </c>
      <c r="B21" s="6" t="s">
        <v>562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t="s">
        <v>11</v>
      </c>
      <c r="J21" s="6">
        <v>2.06</v>
      </c>
      <c r="K21" s="6">
        <v>1.71</v>
      </c>
      <c r="L21" t="s">
        <v>151</v>
      </c>
      <c r="M21" t="s">
        <v>89</v>
      </c>
    </row>
    <row r="22" spans="1:13" x14ac:dyDescent="0.25">
      <c r="A22" s="5">
        <v>44737</v>
      </c>
      <c r="B22" s="6" t="s">
        <v>563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t="s">
        <v>11</v>
      </c>
      <c r="J22">
        <v>1.72</v>
      </c>
      <c r="K22">
        <v>2.02</v>
      </c>
      <c r="L22" t="s">
        <v>156</v>
      </c>
      <c r="M22" t="s">
        <v>513</v>
      </c>
    </row>
    <row r="23" spans="1:13" x14ac:dyDescent="0.25">
      <c r="A23" s="5">
        <v>44737</v>
      </c>
      <c r="B23" s="6" t="s">
        <v>564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t="s">
        <v>11</v>
      </c>
      <c r="J23" s="6">
        <v>1.9</v>
      </c>
      <c r="K23" s="6">
        <v>1.84</v>
      </c>
      <c r="L23" t="s">
        <v>482</v>
      </c>
      <c r="M23" t="s">
        <v>419</v>
      </c>
    </row>
    <row r="24" spans="1:13" x14ac:dyDescent="0.25">
      <c r="A24" s="5">
        <v>44737</v>
      </c>
      <c r="B24" s="6" t="s">
        <v>565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t="s">
        <v>11</v>
      </c>
      <c r="J24" s="6">
        <v>1.88</v>
      </c>
      <c r="K24" s="6">
        <v>1.85</v>
      </c>
      <c r="L24" t="s">
        <v>150</v>
      </c>
      <c r="M24" t="s">
        <v>38</v>
      </c>
    </row>
    <row r="25" spans="1:13" x14ac:dyDescent="0.25">
      <c r="A25" s="5">
        <v>44737</v>
      </c>
      <c r="B25" s="6" t="s">
        <v>562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t="s">
        <v>11</v>
      </c>
      <c r="J25" s="6">
        <v>2.06</v>
      </c>
      <c r="K25" s="6">
        <v>1.71</v>
      </c>
      <c r="L25" t="s">
        <v>151</v>
      </c>
      <c r="M25" t="s">
        <v>89</v>
      </c>
    </row>
    <row r="26" spans="1:13" x14ac:dyDescent="0.25">
      <c r="A26" s="5">
        <v>44738</v>
      </c>
      <c r="B26" s="6" t="s">
        <v>566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t="s">
        <v>11</v>
      </c>
      <c r="J26" s="6">
        <v>1.56</v>
      </c>
      <c r="K26" s="6">
        <v>2.34</v>
      </c>
      <c r="L26" t="s">
        <v>152</v>
      </c>
      <c r="M26" t="s">
        <v>419</v>
      </c>
    </row>
    <row r="27" spans="1:13" x14ac:dyDescent="0.25">
      <c r="A27" s="5">
        <v>44738</v>
      </c>
      <c r="B27" s="6" t="s">
        <v>567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t="s">
        <v>11</v>
      </c>
      <c r="J27" s="6">
        <v>1.82</v>
      </c>
      <c r="K27" s="6">
        <v>1.91</v>
      </c>
      <c r="L27" t="s">
        <v>143</v>
      </c>
      <c r="M27" t="s">
        <v>14</v>
      </c>
    </row>
    <row r="28" spans="1:13" x14ac:dyDescent="0.25">
      <c r="A28" s="5">
        <v>44738</v>
      </c>
      <c r="B28" s="6" t="s">
        <v>568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t="s">
        <v>11</v>
      </c>
      <c r="J28" s="6">
        <v>1.89</v>
      </c>
      <c r="K28" s="6">
        <v>1.85</v>
      </c>
      <c r="L28" t="s">
        <v>147</v>
      </c>
      <c r="M28" t="s">
        <v>18</v>
      </c>
    </row>
  </sheetData>
  <conditionalFormatting sqref="J1">
    <cfRule type="cellIs" dxfId="37" priority="1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80" zoomScaleNormal="80" workbookViewId="0">
      <selection sqref="A1:I29"/>
    </sheetView>
  </sheetViews>
  <sheetFormatPr defaultRowHeight="15" x14ac:dyDescent="0.25"/>
  <cols>
    <col min="1" max="1" width="11.5703125" bestFit="1" customWidth="1"/>
    <col min="2" max="2" width="36" bestFit="1" customWidth="1"/>
    <col min="4" max="4" width="18" bestFit="1" customWidth="1"/>
    <col min="6" max="6" width="12.28515625" bestFit="1" customWidth="1"/>
    <col min="7" max="7" width="13" bestFit="1" customWidth="1"/>
    <col min="9" max="9" width="31.5703125" bestFit="1" customWidth="1"/>
  </cols>
  <sheetData>
    <row r="1" spans="1:9" ht="72" x14ac:dyDescent="0.25">
      <c r="A1" s="32" t="s">
        <v>0</v>
      </c>
      <c r="B1" s="32" t="s">
        <v>1</v>
      </c>
      <c r="C1" s="32" t="s">
        <v>161</v>
      </c>
      <c r="D1" s="32" t="s">
        <v>569</v>
      </c>
      <c r="E1" s="44" t="s">
        <v>570</v>
      </c>
      <c r="F1" s="32" t="s">
        <v>162</v>
      </c>
      <c r="G1" s="32" t="s">
        <v>163</v>
      </c>
      <c r="H1" s="32" t="s">
        <v>9</v>
      </c>
      <c r="I1" s="32" t="s">
        <v>10</v>
      </c>
    </row>
    <row r="2" spans="1:9" ht="15.75" x14ac:dyDescent="0.25">
      <c r="A2" s="48">
        <v>44717</v>
      </c>
      <c r="B2" s="49" t="s">
        <v>548</v>
      </c>
      <c r="C2" s="49">
        <v>1.68</v>
      </c>
      <c r="D2" s="73" t="s">
        <v>11</v>
      </c>
      <c r="E2" s="76" t="s">
        <v>488</v>
      </c>
      <c r="F2" s="74">
        <v>0</v>
      </c>
      <c r="G2" s="74">
        <f>F2-D$25</f>
        <v>-2000</v>
      </c>
      <c r="H2" s="81" t="s">
        <v>140</v>
      </c>
      <c r="I2" s="81" t="s">
        <v>14</v>
      </c>
    </row>
    <row r="3" spans="1:9" ht="15.75" x14ac:dyDescent="0.25">
      <c r="A3" s="48">
        <v>44717</v>
      </c>
      <c r="B3" s="49" t="s">
        <v>549</v>
      </c>
      <c r="C3" s="49">
        <v>1.5</v>
      </c>
      <c r="D3" s="73" t="s">
        <v>11</v>
      </c>
      <c r="E3" s="76" t="s">
        <v>488</v>
      </c>
      <c r="F3" s="74">
        <v>0</v>
      </c>
      <c r="G3" s="74">
        <f t="shared" ref="G3:G10" si="0">F3-D$25</f>
        <v>-2000</v>
      </c>
      <c r="H3" s="81" t="s">
        <v>149</v>
      </c>
      <c r="I3" s="81" t="s">
        <v>538</v>
      </c>
    </row>
    <row r="4" spans="1:9" ht="15.75" x14ac:dyDescent="0.25">
      <c r="A4" s="48">
        <v>44717</v>
      </c>
      <c r="B4" s="49" t="s">
        <v>550</v>
      </c>
      <c r="C4" s="49">
        <v>1.58</v>
      </c>
      <c r="D4" s="73" t="s">
        <v>11</v>
      </c>
      <c r="E4" s="79" t="s">
        <v>488</v>
      </c>
      <c r="F4" s="74">
        <f t="shared" ref="F4:F10" si="1">C4*D$25</f>
        <v>3160</v>
      </c>
      <c r="G4" s="74">
        <f t="shared" si="0"/>
        <v>1160</v>
      </c>
      <c r="H4" s="81" t="s">
        <v>147</v>
      </c>
      <c r="I4" s="81" t="s">
        <v>14</v>
      </c>
    </row>
    <row r="5" spans="1:9" ht="15.75" x14ac:dyDescent="0.25">
      <c r="A5" s="48">
        <v>44720</v>
      </c>
      <c r="B5" s="49" t="s">
        <v>551</v>
      </c>
      <c r="C5" s="73">
        <v>1.85</v>
      </c>
      <c r="D5" s="73" t="s">
        <v>11</v>
      </c>
      <c r="E5" s="79" t="s">
        <v>489</v>
      </c>
      <c r="F5" s="74">
        <f t="shared" si="1"/>
        <v>3700</v>
      </c>
      <c r="G5" s="74">
        <f t="shared" si="0"/>
        <v>1700</v>
      </c>
      <c r="H5" s="81" t="s">
        <v>149</v>
      </c>
      <c r="I5" s="81" t="s">
        <v>38</v>
      </c>
    </row>
    <row r="6" spans="1:9" ht="15.75" x14ac:dyDescent="0.25">
      <c r="A6" s="48">
        <v>44721</v>
      </c>
      <c r="B6" s="49" t="s">
        <v>552</v>
      </c>
      <c r="C6" s="73">
        <v>1.69</v>
      </c>
      <c r="D6" s="73" t="s">
        <v>11</v>
      </c>
      <c r="E6" s="79" t="s">
        <v>488</v>
      </c>
      <c r="F6" s="74">
        <f t="shared" si="1"/>
        <v>3380</v>
      </c>
      <c r="G6" s="74">
        <f t="shared" si="0"/>
        <v>1380</v>
      </c>
      <c r="H6" s="81" t="s">
        <v>147</v>
      </c>
      <c r="I6" s="81" t="s">
        <v>538</v>
      </c>
    </row>
    <row r="7" spans="1:9" ht="15.75" x14ac:dyDescent="0.25">
      <c r="A7" s="48">
        <v>44724</v>
      </c>
      <c r="B7" s="49" t="s">
        <v>553</v>
      </c>
      <c r="C7" s="73">
        <v>1.68</v>
      </c>
      <c r="D7" s="73" t="s">
        <v>11</v>
      </c>
      <c r="E7" s="79" t="s">
        <v>488</v>
      </c>
      <c r="F7" s="74">
        <f t="shared" si="1"/>
        <v>3360</v>
      </c>
      <c r="G7" s="74">
        <f t="shared" si="0"/>
        <v>1360</v>
      </c>
      <c r="H7" s="81" t="s">
        <v>156</v>
      </c>
      <c r="I7" s="81" t="s">
        <v>538</v>
      </c>
    </row>
    <row r="8" spans="1:9" ht="15.75" x14ac:dyDescent="0.25">
      <c r="A8" s="48">
        <v>44731</v>
      </c>
      <c r="B8" s="49" t="s">
        <v>557</v>
      </c>
      <c r="C8" s="73">
        <v>1.73</v>
      </c>
      <c r="D8" s="73" t="s">
        <v>11</v>
      </c>
      <c r="E8" s="76" t="s">
        <v>489</v>
      </c>
      <c r="F8" s="74">
        <v>0</v>
      </c>
      <c r="G8" s="74">
        <f t="shared" si="0"/>
        <v>-2000</v>
      </c>
      <c r="H8" s="81" t="s">
        <v>154</v>
      </c>
      <c r="I8" s="81" t="s">
        <v>38</v>
      </c>
    </row>
    <row r="9" spans="1:9" ht="15.75" x14ac:dyDescent="0.25">
      <c r="A9" s="48">
        <v>44737</v>
      </c>
      <c r="B9" s="49" t="s">
        <v>565</v>
      </c>
      <c r="C9" s="73">
        <v>1.85</v>
      </c>
      <c r="D9" s="73" t="s">
        <v>11</v>
      </c>
      <c r="E9" s="79" t="s">
        <v>489</v>
      </c>
      <c r="F9" s="74">
        <f t="shared" si="1"/>
        <v>3700</v>
      </c>
      <c r="G9" s="74">
        <f t="shared" si="0"/>
        <v>1700</v>
      </c>
      <c r="H9" s="81" t="s">
        <v>150</v>
      </c>
      <c r="I9" s="81" t="s">
        <v>38</v>
      </c>
    </row>
    <row r="10" spans="1:9" ht="15.75" x14ac:dyDescent="0.25">
      <c r="A10" s="48">
        <v>44738</v>
      </c>
      <c r="B10" s="49" t="s">
        <v>567</v>
      </c>
      <c r="C10" s="73">
        <v>1.91</v>
      </c>
      <c r="D10" s="73" t="s">
        <v>11</v>
      </c>
      <c r="E10" s="79" t="s">
        <v>489</v>
      </c>
      <c r="F10" s="74">
        <f t="shared" si="1"/>
        <v>3820</v>
      </c>
      <c r="G10" s="74">
        <f t="shared" si="0"/>
        <v>1820</v>
      </c>
      <c r="H10" s="81" t="s">
        <v>143</v>
      </c>
      <c r="I10" s="81" t="s">
        <v>14</v>
      </c>
    </row>
    <row r="11" spans="1:9" x14ac:dyDescent="0.25">
      <c r="A11" s="5"/>
      <c r="B11" s="6"/>
      <c r="D11" s="12"/>
      <c r="E11" s="82"/>
      <c r="F11" s="13"/>
      <c r="G11" s="13"/>
      <c r="H11" s="13"/>
      <c r="I11" s="6"/>
    </row>
    <row r="12" spans="1:9" x14ac:dyDescent="0.25">
      <c r="A12" s="5"/>
      <c r="B12" s="6"/>
      <c r="D12" s="12"/>
      <c r="E12" s="71"/>
      <c r="F12" s="13"/>
      <c r="G12" s="13"/>
      <c r="H12" s="13"/>
      <c r="I12" s="6"/>
    </row>
    <row r="13" spans="1:9" x14ac:dyDescent="0.25">
      <c r="A13" s="5"/>
      <c r="B13" s="6"/>
      <c r="D13" s="6"/>
      <c r="E13" s="71"/>
      <c r="F13" s="20"/>
      <c r="G13" s="20"/>
      <c r="H13" s="20"/>
      <c r="I13" s="6"/>
    </row>
    <row r="14" spans="1:9" ht="15.75" x14ac:dyDescent="0.25">
      <c r="A14" s="6"/>
      <c r="B14" s="6" t="s">
        <v>167</v>
      </c>
      <c r="C14" s="34"/>
      <c r="D14" s="15">
        <f>COUNT(C2:C11)</f>
        <v>9</v>
      </c>
      <c r="E14" s="52"/>
      <c r="F14" s="35"/>
      <c r="G14" s="12"/>
      <c r="H14" s="12"/>
    </row>
    <row r="15" spans="1:9" x14ac:dyDescent="0.25">
      <c r="A15" s="6"/>
      <c r="B15" s="6" t="s">
        <v>168</v>
      </c>
      <c r="C15" s="6"/>
      <c r="D15" s="16">
        <f>COUNTIF(G2:G11,"&lt;0")</f>
        <v>3</v>
      </c>
      <c r="E15" s="53"/>
      <c r="F15" s="37"/>
      <c r="G15" s="38"/>
      <c r="H15" s="38"/>
    </row>
    <row r="16" spans="1:9" x14ac:dyDescent="0.25">
      <c r="A16" s="6"/>
      <c r="B16" s="6" t="s">
        <v>169</v>
      </c>
      <c r="C16" s="6"/>
      <c r="D16" s="17">
        <f>D14-D15</f>
        <v>6</v>
      </c>
      <c r="E16" s="53"/>
      <c r="F16" s="37"/>
      <c r="G16" s="38"/>
      <c r="H16" s="38"/>
    </row>
    <row r="17" spans="1:8" x14ac:dyDescent="0.25">
      <c r="A17" s="6"/>
      <c r="B17" s="6" t="s">
        <v>170</v>
      </c>
      <c r="C17" s="6"/>
      <c r="D17" s="6">
        <f>D16/D14*100</f>
        <v>66.666666666666657</v>
      </c>
      <c r="E17" s="53"/>
      <c r="F17" s="37"/>
      <c r="G17" s="38"/>
      <c r="H17" s="38"/>
    </row>
    <row r="18" spans="1:8" x14ac:dyDescent="0.25">
      <c r="A18" s="6"/>
      <c r="B18" s="6" t="s">
        <v>171</v>
      </c>
      <c r="C18" s="6"/>
      <c r="D18" s="6">
        <f>1/D19*100</f>
        <v>58.177117000646419</v>
      </c>
      <c r="E18" s="53"/>
      <c r="F18" s="37"/>
      <c r="G18" s="38"/>
      <c r="H18" s="38"/>
    </row>
    <row r="19" spans="1:8" x14ac:dyDescent="0.25">
      <c r="A19" s="6"/>
      <c r="B19" s="6" t="s">
        <v>172</v>
      </c>
      <c r="C19" s="6"/>
      <c r="D19" s="6">
        <f>SUM(C2:C11)/D14</f>
        <v>1.7188888888888887</v>
      </c>
      <c r="E19" s="53"/>
      <c r="F19" s="37"/>
      <c r="G19" s="38"/>
      <c r="H19" s="38"/>
    </row>
    <row r="20" spans="1:8" x14ac:dyDescent="0.25">
      <c r="A20" s="6"/>
      <c r="B20" s="6" t="s">
        <v>173</v>
      </c>
      <c r="C20" s="6"/>
      <c r="D20" s="17">
        <f>D17-D18</f>
        <v>8.4895496660202383</v>
      </c>
      <c r="E20" s="53"/>
      <c r="F20" s="37"/>
      <c r="G20" s="38"/>
      <c r="H20" s="38"/>
    </row>
    <row r="21" spans="1:8" x14ac:dyDescent="0.25">
      <c r="A21" s="6"/>
      <c r="B21" s="6" t="s">
        <v>174</v>
      </c>
      <c r="C21" s="6"/>
      <c r="D21" s="17">
        <f>D20/1</f>
        <v>8.4895496660202383</v>
      </c>
      <c r="E21" s="53"/>
      <c r="F21" s="37"/>
      <c r="G21" s="38"/>
      <c r="H21" s="38"/>
    </row>
    <row r="22" spans="1:8" ht="18.75" x14ac:dyDescent="0.3">
      <c r="A22" s="6"/>
      <c r="B22" s="39" t="s">
        <v>486</v>
      </c>
      <c r="C22" s="6"/>
      <c r="D22" s="40">
        <v>100000</v>
      </c>
      <c r="E22" s="53"/>
      <c r="F22" s="37"/>
      <c r="G22" s="38"/>
      <c r="H22" s="38"/>
    </row>
    <row r="23" spans="1:8" ht="18.75" x14ac:dyDescent="0.3">
      <c r="A23" s="6"/>
      <c r="B23" s="6" t="s">
        <v>487</v>
      </c>
      <c r="C23" s="6"/>
      <c r="D23" s="19">
        <v>100000</v>
      </c>
      <c r="E23" s="53"/>
      <c r="F23" s="37"/>
      <c r="G23" s="38"/>
      <c r="H23" s="38"/>
    </row>
    <row r="24" spans="1:8" x14ac:dyDescent="0.25">
      <c r="A24" s="6"/>
      <c r="B24" s="6" t="s">
        <v>176</v>
      </c>
      <c r="C24" s="6"/>
      <c r="D24" s="20">
        <f>D23/100</f>
        <v>1000</v>
      </c>
      <c r="E24" s="53"/>
      <c r="F24" s="37"/>
      <c r="G24" s="38"/>
      <c r="H24" s="38"/>
    </row>
    <row r="25" spans="1:8" x14ac:dyDescent="0.25">
      <c r="A25" s="6"/>
      <c r="B25" s="41" t="s">
        <v>490</v>
      </c>
      <c r="C25" s="6"/>
      <c r="D25" s="42">
        <f>D24*2</f>
        <v>2000</v>
      </c>
      <c r="E25" s="53"/>
      <c r="F25" s="37"/>
      <c r="G25" s="38"/>
      <c r="H25" s="38"/>
    </row>
    <row r="26" spans="1:8" x14ac:dyDescent="0.25">
      <c r="A26" s="6"/>
      <c r="B26" s="6" t="s">
        <v>177</v>
      </c>
      <c r="C26" s="6"/>
      <c r="D26" s="13">
        <f>SUM(G2:G11)</f>
        <v>3120</v>
      </c>
      <c r="E26" s="53"/>
      <c r="F26" s="37"/>
      <c r="G26" s="38"/>
      <c r="H26" s="38"/>
    </row>
    <row r="27" spans="1:8" x14ac:dyDescent="0.25">
      <c r="A27" s="6"/>
      <c r="B27" s="43" t="s">
        <v>178</v>
      </c>
      <c r="C27" s="6"/>
      <c r="D27" s="12">
        <f>D26/D22*100</f>
        <v>3.1199999999999997</v>
      </c>
      <c r="E27" s="53"/>
      <c r="F27" s="37"/>
      <c r="G27" s="38"/>
      <c r="H27" s="38"/>
    </row>
    <row r="28" spans="1:8" x14ac:dyDescent="0.25">
      <c r="E28" s="54"/>
    </row>
  </sheetData>
  <conditionalFormatting sqref="E15:E27">
    <cfRule type="cellIs" dxfId="36" priority="1" operator="greaterThan">
      <formula>0</formula>
    </cfRule>
    <cfRule type="cellIs" dxfId="35" priority="2" operator="lessThan">
      <formula>-240.63</formula>
    </cfRule>
    <cfRule type="cellIs" dxfId="34" priority="3" operator="greaterThan">
      <formula>0</formula>
    </cfRule>
  </conditionalFormatting>
  <conditionalFormatting sqref="G11:H13 G2:G10">
    <cfRule type="cellIs" dxfId="33" priority="4" operator="lessThan">
      <formula>0</formula>
    </cfRule>
    <cfRule type="cellIs" dxfId="32" priority="5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80" zoomScaleNormal="80" workbookViewId="0">
      <selection activeCell="L28" sqref="L28:M28"/>
    </sheetView>
  </sheetViews>
  <sheetFormatPr defaultRowHeight="15" x14ac:dyDescent="0.25"/>
  <cols>
    <col min="1" max="1" width="11.5703125" bestFit="1" customWidth="1"/>
    <col min="2" max="2" width="34.85546875" bestFit="1" customWidth="1"/>
    <col min="9" max="9" width="12.85546875" style="6" bestFit="1" customWidth="1"/>
    <col min="10" max="12" width="9.140625" style="6"/>
    <col min="13" max="13" width="32.2851562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3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44744</v>
      </c>
      <c r="B2" t="s">
        <v>582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 t="s">
        <v>11</v>
      </c>
      <c r="J2" s="6">
        <v>2.57</v>
      </c>
      <c r="K2" s="6">
        <v>1.47</v>
      </c>
      <c r="L2" s="6" t="s">
        <v>158</v>
      </c>
      <c r="M2" t="s">
        <v>38</v>
      </c>
    </row>
    <row r="3" spans="1:13" x14ac:dyDescent="0.25">
      <c r="A3" s="5">
        <v>44744</v>
      </c>
      <c r="B3" t="s">
        <v>583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 t="s">
        <v>11</v>
      </c>
      <c r="J3" s="6">
        <v>1.67</v>
      </c>
      <c r="K3" s="6">
        <v>2.11</v>
      </c>
      <c r="L3" s="6" t="s">
        <v>156</v>
      </c>
      <c r="M3" t="s">
        <v>14</v>
      </c>
    </row>
    <row r="4" spans="1:13" x14ac:dyDescent="0.25">
      <c r="A4" s="5">
        <v>44744</v>
      </c>
      <c r="B4" t="s">
        <v>584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 t="s">
        <v>11</v>
      </c>
      <c r="J4" s="6">
        <v>2.11</v>
      </c>
      <c r="K4" s="6">
        <v>1.67</v>
      </c>
      <c r="L4" s="6" t="s">
        <v>142</v>
      </c>
      <c r="M4" t="s">
        <v>14</v>
      </c>
    </row>
    <row r="5" spans="1:13" x14ac:dyDescent="0.25">
      <c r="A5" s="5">
        <v>44745</v>
      </c>
      <c r="B5" t="s">
        <v>585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 t="s">
        <v>11</v>
      </c>
      <c r="J5" s="6">
        <v>0</v>
      </c>
      <c r="K5" s="6">
        <v>0</v>
      </c>
      <c r="L5" s="6">
        <v>0</v>
      </c>
      <c r="M5" t="s">
        <v>26</v>
      </c>
    </row>
    <row r="6" spans="1:13" x14ac:dyDescent="0.25">
      <c r="A6" s="5">
        <v>44745</v>
      </c>
      <c r="B6" t="s">
        <v>586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 t="s">
        <v>587</v>
      </c>
      <c r="J6" s="6">
        <v>0</v>
      </c>
      <c r="K6" s="6">
        <v>0</v>
      </c>
      <c r="L6" s="6">
        <v>0</v>
      </c>
      <c r="M6" t="s">
        <v>18</v>
      </c>
    </row>
    <row r="7" spans="1:13" x14ac:dyDescent="0.25">
      <c r="A7" s="5">
        <v>44747</v>
      </c>
      <c r="B7" t="s">
        <v>588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 t="s">
        <v>11</v>
      </c>
      <c r="J7" s="6">
        <v>404</v>
      </c>
      <c r="K7" s="6">
        <v>404</v>
      </c>
      <c r="L7" s="6">
        <v>404</v>
      </c>
      <c r="M7" t="s">
        <v>36</v>
      </c>
    </row>
    <row r="8" spans="1:13" x14ac:dyDescent="0.25">
      <c r="A8" s="5">
        <v>44747</v>
      </c>
      <c r="B8" t="s">
        <v>589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 t="s">
        <v>11</v>
      </c>
      <c r="J8" s="6">
        <v>1.59</v>
      </c>
      <c r="K8" s="6">
        <v>2.2799999999999998</v>
      </c>
      <c r="L8" s="6" t="s">
        <v>158</v>
      </c>
      <c r="M8" s="29" t="s">
        <v>419</v>
      </c>
    </row>
    <row r="9" spans="1:13" x14ac:dyDescent="0.25">
      <c r="A9" s="5">
        <v>44749</v>
      </c>
      <c r="B9" t="s">
        <v>590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 t="s">
        <v>11</v>
      </c>
      <c r="J9" s="6">
        <v>1.67</v>
      </c>
      <c r="K9" s="6">
        <v>2.1</v>
      </c>
      <c r="L9" s="6" t="s">
        <v>157</v>
      </c>
      <c r="M9" t="s">
        <v>538</v>
      </c>
    </row>
    <row r="10" spans="1:13" x14ac:dyDescent="0.25">
      <c r="A10" s="5">
        <v>44749</v>
      </c>
      <c r="B10" t="s">
        <v>591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 t="s">
        <v>11</v>
      </c>
      <c r="J10" s="6">
        <v>1.62</v>
      </c>
      <c r="K10" s="6">
        <v>2.17</v>
      </c>
      <c r="L10" s="6" t="s">
        <v>149</v>
      </c>
      <c r="M10" t="s">
        <v>538</v>
      </c>
    </row>
    <row r="11" spans="1:13" x14ac:dyDescent="0.25">
      <c r="A11" s="5">
        <v>44751</v>
      </c>
      <c r="B11" t="s">
        <v>592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 t="s">
        <v>11</v>
      </c>
      <c r="J11" s="6">
        <v>1.58</v>
      </c>
      <c r="K11" s="6">
        <v>2.31</v>
      </c>
      <c r="L11" s="6" t="s">
        <v>147</v>
      </c>
      <c r="M11" s="29" t="s">
        <v>419</v>
      </c>
    </row>
    <row r="12" spans="1:13" x14ac:dyDescent="0.25">
      <c r="A12" s="5">
        <v>44751</v>
      </c>
      <c r="B12" t="s">
        <v>593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 t="s">
        <v>11</v>
      </c>
      <c r="J12" s="6">
        <v>1.5</v>
      </c>
      <c r="K12" s="6">
        <v>2.5</v>
      </c>
      <c r="L12" s="6" t="s">
        <v>485</v>
      </c>
      <c r="M12" s="29" t="s">
        <v>419</v>
      </c>
    </row>
    <row r="13" spans="1:13" x14ac:dyDescent="0.25">
      <c r="A13" s="5">
        <v>44751</v>
      </c>
      <c r="B13" t="s">
        <v>594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 t="s">
        <v>11</v>
      </c>
      <c r="J13" s="6">
        <v>1.57</v>
      </c>
      <c r="K13" s="6">
        <v>2.33</v>
      </c>
      <c r="L13" s="6" t="s">
        <v>145</v>
      </c>
      <c r="M13" s="29" t="s">
        <v>419</v>
      </c>
    </row>
    <row r="14" spans="1:13" x14ac:dyDescent="0.25">
      <c r="A14" s="5">
        <v>44752</v>
      </c>
      <c r="B14" t="s">
        <v>595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 t="s">
        <v>11</v>
      </c>
      <c r="J14" s="6">
        <v>1.79</v>
      </c>
      <c r="K14" s="6">
        <v>1.94</v>
      </c>
      <c r="L14" s="6" t="s">
        <v>147</v>
      </c>
      <c r="M14" t="s">
        <v>14</v>
      </c>
    </row>
    <row r="15" spans="1:13" x14ac:dyDescent="0.25">
      <c r="A15" s="5">
        <v>44752</v>
      </c>
      <c r="B15" t="s">
        <v>596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 t="s">
        <v>11</v>
      </c>
      <c r="J15" s="6">
        <v>0</v>
      </c>
      <c r="K15" s="6">
        <v>0</v>
      </c>
      <c r="L15" s="6">
        <v>0</v>
      </c>
      <c r="M15" s="29" t="s">
        <v>26</v>
      </c>
    </row>
    <row r="16" spans="1:13" x14ac:dyDescent="0.25">
      <c r="A16" s="5">
        <v>44752</v>
      </c>
      <c r="B16" t="s">
        <v>597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 t="s">
        <v>11</v>
      </c>
      <c r="J16" s="6">
        <v>1.75</v>
      </c>
      <c r="K16" s="6">
        <v>1.99</v>
      </c>
      <c r="L16" s="6" t="s">
        <v>147</v>
      </c>
      <c r="M16" t="s">
        <v>14</v>
      </c>
    </row>
    <row r="17" spans="1:13" x14ac:dyDescent="0.25">
      <c r="A17" s="5">
        <v>44752</v>
      </c>
      <c r="B17" t="s">
        <v>598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 t="s">
        <v>11</v>
      </c>
      <c r="J17" s="6">
        <v>1.74</v>
      </c>
      <c r="K17" s="6">
        <v>2.0099999999999998</v>
      </c>
      <c r="L17" s="6" t="s">
        <v>155</v>
      </c>
      <c r="M17" t="s">
        <v>14</v>
      </c>
    </row>
    <row r="18" spans="1:13" x14ac:dyDescent="0.25">
      <c r="A18" s="5">
        <v>44752</v>
      </c>
      <c r="B18" t="s">
        <v>599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 t="s">
        <v>11</v>
      </c>
      <c r="J18" s="6">
        <v>0</v>
      </c>
      <c r="K18" s="6">
        <v>0</v>
      </c>
      <c r="L18" s="6">
        <v>0</v>
      </c>
      <c r="M18" s="29" t="s">
        <v>18</v>
      </c>
    </row>
    <row r="19" spans="1:13" x14ac:dyDescent="0.25">
      <c r="A19" s="5">
        <v>44752</v>
      </c>
      <c r="B19" t="s">
        <v>600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 t="s">
        <v>11</v>
      </c>
      <c r="J19" s="6">
        <v>1.96</v>
      </c>
      <c r="K19" s="6">
        <v>1.79</v>
      </c>
      <c r="L19" s="6" t="s">
        <v>149</v>
      </c>
      <c r="M19" t="s">
        <v>38</v>
      </c>
    </row>
    <row r="20" spans="1:13" x14ac:dyDescent="0.25">
      <c r="A20" s="5">
        <v>44759</v>
      </c>
      <c r="B20" t="s">
        <v>601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 t="s">
        <v>11</v>
      </c>
      <c r="J20" s="6">
        <v>2.0499999999999998</v>
      </c>
      <c r="K20" s="6">
        <v>1.7</v>
      </c>
      <c r="L20" s="6" t="s">
        <v>146</v>
      </c>
      <c r="M20" s="29" t="s">
        <v>561</v>
      </c>
    </row>
    <row r="21" spans="1:13" x14ac:dyDescent="0.25">
      <c r="A21" s="5">
        <v>44759</v>
      </c>
      <c r="B21" t="s">
        <v>602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 t="s">
        <v>11</v>
      </c>
      <c r="J21" s="6">
        <v>1.99</v>
      </c>
      <c r="K21" s="6">
        <v>1.75</v>
      </c>
      <c r="L21" s="6" t="s">
        <v>156</v>
      </c>
      <c r="M21" t="s">
        <v>14</v>
      </c>
    </row>
    <row r="22" spans="1:13" x14ac:dyDescent="0.25">
      <c r="A22" s="5">
        <v>44762</v>
      </c>
      <c r="B22" t="s">
        <v>603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 t="s">
        <v>11</v>
      </c>
      <c r="J22" s="6">
        <v>0</v>
      </c>
      <c r="K22" s="6">
        <v>0</v>
      </c>
      <c r="L22" s="6">
        <v>0</v>
      </c>
      <c r="M22" s="29" t="s">
        <v>18</v>
      </c>
    </row>
    <row r="23" spans="1:13" x14ac:dyDescent="0.25">
      <c r="A23" s="5">
        <v>44766</v>
      </c>
      <c r="B23" t="s">
        <v>604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 t="s">
        <v>11</v>
      </c>
      <c r="J23" s="6">
        <v>1.8</v>
      </c>
      <c r="K23" s="6">
        <v>1.95</v>
      </c>
      <c r="L23" s="6" t="s">
        <v>146</v>
      </c>
      <c r="M23" t="s">
        <v>38</v>
      </c>
    </row>
    <row r="24" spans="1:13" x14ac:dyDescent="0.25">
      <c r="A24" s="5">
        <v>44766</v>
      </c>
      <c r="B24" t="s">
        <v>605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 t="s">
        <v>11</v>
      </c>
      <c r="J24" s="6">
        <v>0</v>
      </c>
      <c r="K24" s="6">
        <v>0</v>
      </c>
      <c r="L24" s="6">
        <v>0</v>
      </c>
      <c r="M24" s="29" t="s">
        <v>26</v>
      </c>
    </row>
    <row r="25" spans="1:13" x14ac:dyDescent="0.25">
      <c r="A25" s="5">
        <v>44768</v>
      </c>
      <c r="B25" t="s">
        <v>606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 t="s">
        <v>11</v>
      </c>
      <c r="J25" s="6">
        <v>0</v>
      </c>
      <c r="K25" s="6">
        <v>0</v>
      </c>
      <c r="L25" s="6">
        <v>0</v>
      </c>
      <c r="M25" s="29" t="s">
        <v>18</v>
      </c>
    </row>
    <row r="26" spans="1:13" x14ac:dyDescent="0.25">
      <c r="A26" s="5">
        <v>44772</v>
      </c>
      <c r="B26" t="s">
        <v>607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 t="s">
        <v>11</v>
      </c>
      <c r="J26" s="6">
        <v>2.11</v>
      </c>
      <c r="K26" s="6">
        <v>1.68</v>
      </c>
      <c r="L26" s="6" t="s">
        <v>147</v>
      </c>
      <c r="M26" t="s">
        <v>14</v>
      </c>
    </row>
    <row r="27" spans="1:13" x14ac:dyDescent="0.25">
      <c r="A27" s="5">
        <v>44772</v>
      </c>
      <c r="B27" t="s">
        <v>608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 t="s">
        <v>11</v>
      </c>
      <c r="J27" s="6">
        <v>1.66</v>
      </c>
      <c r="K27" s="6">
        <v>2.13</v>
      </c>
      <c r="L27" s="6" t="s">
        <v>155</v>
      </c>
      <c r="M27" t="s">
        <v>14</v>
      </c>
    </row>
    <row r="28" spans="1:13" x14ac:dyDescent="0.25">
      <c r="A28" s="5">
        <v>44773</v>
      </c>
      <c r="B28" t="s">
        <v>609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 t="s">
        <v>11</v>
      </c>
      <c r="J28" s="6">
        <v>2.02</v>
      </c>
      <c r="K28" s="6">
        <v>1.75</v>
      </c>
      <c r="L28" s="6" t="s">
        <v>150</v>
      </c>
      <c r="M28" t="s">
        <v>38</v>
      </c>
    </row>
  </sheetData>
  <conditionalFormatting sqref="J1">
    <cfRule type="cellIs" dxfId="3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80" zoomScaleNormal="80" workbookViewId="0">
      <selection activeCell="A13" sqref="A13"/>
    </sheetView>
  </sheetViews>
  <sheetFormatPr defaultRowHeight="15" x14ac:dyDescent="0.25"/>
  <cols>
    <col min="1" max="1" width="11.5703125" bestFit="1" customWidth="1"/>
    <col min="2" max="2" width="34.85546875" bestFit="1" customWidth="1"/>
    <col min="4" max="4" width="18" bestFit="1" customWidth="1"/>
    <col min="6" max="6" width="12.28515625" bestFit="1" customWidth="1"/>
    <col min="7" max="7" width="13" bestFit="1" customWidth="1"/>
    <col min="9" max="9" width="25.7109375" bestFit="1" customWidth="1"/>
  </cols>
  <sheetData>
    <row r="1" spans="1:9" ht="72" x14ac:dyDescent="0.25">
      <c r="A1" s="32" t="s">
        <v>0</v>
      </c>
      <c r="B1" s="32" t="s">
        <v>1</v>
      </c>
      <c r="C1" s="32" t="s">
        <v>161</v>
      </c>
      <c r="D1" s="32" t="s">
        <v>569</v>
      </c>
      <c r="E1" s="44" t="s">
        <v>570</v>
      </c>
      <c r="F1" s="32" t="s">
        <v>162</v>
      </c>
      <c r="G1" s="32" t="s">
        <v>163</v>
      </c>
      <c r="H1" s="32" t="s">
        <v>9</v>
      </c>
      <c r="I1" s="32" t="s">
        <v>10</v>
      </c>
    </row>
    <row r="2" spans="1:9" ht="15.75" x14ac:dyDescent="0.25">
      <c r="A2" s="48">
        <v>44744</v>
      </c>
      <c r="B2" s="81" t="s">
        <v>582</v>
      </c>
      <c r="C2" s="49">
        <v>1.47</v>
      </c>
      <c r="D2" s="73" t="s">
        <v>572</v>
      </c>
      <c r="E2" s="79" t="s">
        <v>489</v>
      </c>
      <c r="F2" s="74">
        <f>C2*D$28</f>
        <v>2940</v>
      </c>
      <c r="G2" s="74">
        <f>F2-D$28</f>
        <v>940</v>
      </c>
      <c r="H2" s="49" t="s">
        <v>158</v>
      </c>
      <c r="I2" s="81" t="s">
        <v>38</v>
      </c>
    </row>
    <row r="3" spans="1:9" ht="15.75" x14ac:dyDescent="0.25">
      <c r="A3" s="48">
        <v>44744</v>
      </c>
      <c r="B3" s="81" t="s">
        <v>583</v>
      </c>
      <c r="C3" s="49">
        <v>1.67</v>
      </c>
      <c r="D3" s="73" t="s">
        <v>572</v>
      </c>
      <c r="E3" s="79" t="s">
        <v>488</v>
      </c>
      <c r="F3" s="74">
        <f t="shared" ref="F3:F13" si="0">C3*D$28</f>
        <v>3340</v>
      </c>
      <c r="G3" s="74">
        <f t="shared" ref="G3:G13" si="1">F3-D$28</f>
        <v>1340</v>
      </c>
      <c r="H3" s="49" t="s">
        <v>156</v>
      </c>
      <c r="I3" s="81" t="s">
        <v>14</v>
      </c>
    </row>
    <row r="4" spans="1:9" ht="15.75" x14ac:dyDescent="0.25">
      <c r="A4" s="48">
        <v>44744</v>
      </c>
      <c r="B4" s="81" t="s">
        <v>584</v>
      </c>
      <c r="C4" s="49">
        <v>1.67</v>
      </c>
      <c r="D4" s="73" t="s">
        <v>572</v>
      </c>
      <c r="E4" s="76" t="s">
        <v>489</v>
      </c>
      <c r="F4" s="74">
        <v>0</v>
      </c>
      <c r="G4" s="74">
        <f t="shared" si="1"/>
        <v>-2000</v>
      </c>
      <c r="H4" s="49" t="s">
        <v>142</v>
      </c>
      <c r="I4" s="81" t="s">
        <v>14</v>
      </c>
    </row>
    <row r="5" spans="1:9" ht="15.75" x14ac:dyDescent="0.25">
      <c r="A5" s="48">
        <v>44749</v>
      </c>
      <c r="B5" s="81" t="s">
        <v>590</v>
      </c>
      <c r="C5" s="49">
        <v>1.67</v>
      </c>
      <c r="D5" s="73" t="s">
        <v>572</v>
      </c>
      <c r="E5" s="79" t="s">
        <v>488</v>
      </c>
      <c r="F5" s="74">
        <f t="shared" si="0"/>
        <v>3340</v>
      </c>
      <c r="G5" s="74">
        <f t="shared" si="1"/>
        <v>1340</v>
      </c>
      <c r="H5" s="49" t="s">
        <v>157</v>
      </c>
      <c r="I5" s="81" t="s">
        <v>538</v>
      </c>
    </row>
    <row r="6" spans="1:9" ht="15.75" x14ac:dyDescent="0.25">
      <c r="A6" s="48">
        <v>44749</v>
      </c>
      <c r="B6" s="81" t="s">
        <v>591</v>
      </c>
      <c r="C6" s="49">
        <v>1.62</v>
      </c>
      <c r="D6" s="73" t="s">
        <v>572</v>
      </c>
      <c r="E6" s="76" t="s">
        <v>488</v>
      </c>
      <c r="F6" s="74">
        <v>0</v>
      </c>
      <c r="G6" s="74">
        <f t="shared" si="1"/>
        <v>-2000</v>
      </c>
      <c r="H6" s="49" t="s">
        <v>149</v>
      </c>
      <c r="I6" s="81" t="s">
        <v>538</v>
      </c>
    </row>
    <row r="7" spans="1:9" ht="15.75" x14ac:dyDescent="0.25">
      <c r="A7" s="48">
        <v>44752</v>
      </c>
      <c r="B7" s="81" t="s">
        <v>595</v>
      </c>
      <c r="C7" s="73">
        <v>1.79</v>
      </c>
      <c r="D7" s="73" t="s">
        <v>572</v>
      </c>
      <c r="E7" s="76" t="s">
        <v>489</v>
      </c>
      <c r="F7" s="74">
        <v>0</v>
      </c>
      <c r="G7" s="74">
        <f t="shared" si="1"/>
        <v>-2000</v>
      </c>
      <c r="H7" s="49" t="s">
        <v>147</v>
      </c>
      <c r="I7" s="81" t="s">
        <v>14</v>
      </c>
    </row>
    <row r="8" spans="1:9" ht="15.75" x14ac:dyDescent="0.25">
      <c r="A8" s="48">
        <v>44752</v>
      </c>
      <c r="B8" s="81" t="s">
        <v>600</v>
      </c>
      <c r="C8" s="73">
        <v>1.79</v>
      </c>
      <c r="D8" s="73" t="s">
        <v>572</v>
      </c>
      <c r="E8" s="79" t="s">
        <v>489</v>
      </c>
      <c r="F8" s="74">
        <f t="shared" si="0"/>
        <v>3580</v>
      </c>
      <c r="G8" s="74">
        <f t="shared" si="1"/>
        <v>1580</v>
      </c>
      <c r="H8" s="49" t="s">
        <v>149</v>
      </c>
      <c r="I8" s="81" t="s">
        <v>38</v>
      </c>
    </row>
    <row r="9" spans="1:9" ht="15.75" x14ac:dyDescent="0.25">
      <c r="A9" s="48">
        <v>44759</v>
      </c>
      <c r="B9" s="81" t="s">
        <v>602</v>
      </c>
      <c r="C9" s="73">
        <v>1.75</v>
      </c>
      <c r="D9" s="73" t="s">
        <v>572</v>
      </c>
      <c r="E9" s="76" t="s">
        <v>489</v>
      </c>
      <c r="F9" s="74">
        <v>0</v>
      </c>
      <c r="G9" s="74">
        <f t="shared" si="1"/>
        <v>-2000</v>
      </c>
      <c r="H9" s="49" t="s">
        <v>156</v>
      </c>
      <c r="I9" s="81" t="s">
        <v>14</v>
      </c>
    </row>
    <row r="10" spans="1:9" ht="15.75" x14ac:dyDescent="0.25">
      <c r="A10" s="48">
        <v>44766</v>
      </c>
      <c r="B10" s="81" t="s">
        <v>604</v>
      </c>
      <c r="C10" s="73">
        <v>1.95</v>
      </c>
      <c r="D10" s="73" t="s">
        <v>572</v>
      </c>
      <c r="E10" s="76" t="s">
        <v>489</v>
      </c>
      <c r="F10" s="74">
        <v>0</v>
      </c>
      <c r="G10" s="74">
        <f t="shared" si="1"/>
        <v>-2000</v>
      </c>
      <c r="H10" s="49" t="s">
        <v>146</v>
      </c>
      <c r="I10" s="81" t="s">
        <v>38</v>
      </c>
    </row>
    <row r="11" spans="1:9" ht="15.75" x14ac:dyDescent="0.25">
      <c r="A11" s="48">
        <v>44772</v>
      </c>
      <c r="B11" s="81" t="s">
        <v>607</v>
      </c>
      <c r="C11" s="73">
        <v>1.68</v>
      </c>
      <c r="D11" s="73" t="s">
        <v>572</v>
      </c>
      <c r="E11" s="76" t="s">
        <v>489</v>
      </c>
      <c r="F11" s="74">
        <v>0</v>
      </c>
      <c r="G11" s="74">
        <f t="shared" si="1"/>
        <v>-2000</v>
      </c>
      <c r="H11" s="49" t="s">
        <v>147</v>
      </c>
      <c r="I11" s="81" t="s">
        <v>14</v>
      </c>
    </row>
    <row r="12" spans="1:9" ht="15.75" x14ac:dyDescent="0.25">
      <c r="A12" s="48">
        <v>44772</v>
      </c>
      <c r="B12" s="81" t="s">
        <v>608</v>
      </c>
      <c r="C12" s="73">
        <v>1.66</v>
      </c>
      <c r="D12" s="73" t="s">
        <v>572</v>
      </c>
      <c r="E12" s="79" t="s">
        <v>488</v>
      </c>
      <c r="F12" s="74">
        <f t="shared" si="0"/>
        <v>3320</v>
      </c>
      <c r="G12" s="74">
        <f t="shared" si="1"/>
        <v>1320</v>
      </c>
      <c r="H12" s="49" t="s">
        <v>155</v>
      </c>
      <c r="I12" s="81" t="s">
        <v>14</v>
      </c>
    </row>
    <row r="13" spans="1:9" ht="15.75" x14ac:dyDescent="0.25">
      <c r="A13" s="48">
        <v>44773</v>
      </c>
      <c r="B13" s="81" t="s">
        <v>609</v>
      </c>
      <c r="C13" s="73">
        <v>1.75</v>
      </c>
      <c r="D13" s="73" t="s">
        <v>572</v>
      </c>
      <c r="E13" s="79" t="s">
        <v>489</v>
      </c>
      <c r="F13" s="74">
        <f t="shared" si="0"/>
        <v>3500</v>
      </c>
      <c r="G13" s="74">
        <f t="shared" si="1"/>
        <v>1500</v>
      </c>
      <c r="H13" s="49" t="s">
        <v>150</v>
      </c>
      <c r="I13" s="81" t="s">
        <v>38</v>
      </c>
    </row>
    <row r="14" spans="1:9" x14ac:dyDescent="0.25">
      <c r="A14" s="5"/>
      <c r="B14" s="6"/>
      <c r="D14" s="12"/>
      <c r="E14" s="82"/>
      <c r="F14" s="13"/>
      <c r="G14" s="13"/>
      <c r="H14" s="13"/>
      <c r="I14" s="6"/>
    </row>
    <row r="15" spans="1:9" x14ac:dyDescent="0.25">
      <c r="A15" s="5"/>
      <c r="B15" s="6"/>
      <c r="D15" s="12"/>
      <c r="E15" s="71"/>
      <c r="F15" s="13"/>
      <c r="G15" s="13"/>
      <c r="H15" s="13"/>
      <c r="I15" s="6"/>
    </row>
    <row r="16" spans="1:9" x14ac:dyDescent="0.25">
      <c r="A16" s="5"/>
      <c r="B16" s="6"/>
      <c r="D16" s="6"/>
      <c r="E16" s="71"/>
      <c r="F16" s="20"/>
      <c r="G16" s="20"/>
      <c r="H16" s="20"/>
      <c r="I16" s="6"/>
    </row>
    <row r="17" spans="1:8" ht="15.75" x14ac:dyDescent="0.25">
      <c r="A17" s="6"/>
      <c r="B17" s="6" t="s">
        <v>167</v>
      </c>
      <c r="C17" s="34"/>
      <c r="D17" s="15">
        <f>COUNT(C2:C14)</f>
        <v>12</v>
      </c>
      <c r="E17" s="52"/>
      <c r="F17" s="35"/>
      <c r="G17" s="12"/>
      <c r="H17" s="12"/>
    </row>
    <row r="18" spans="1:8" x14ac:dyDescent="0.25">
      <c r="A18" s="6"/>
      <c r="B18" s="6" t="s">
        <v>168</v>
      </c>
      <c r="C18" s="6"/>
      <c r="D18" s="16">
        <f>COUNTIF(G2:G14,"&lt;0")</f>
        <v>6</v>
      </c>
      <c r="E18" s="53"/>
      <c r="F18" s="37"/>
      <c r="G18" s="38"/>
      <c r="H18" s="38"/>
    </row>
    <row r="19" spans="1:8" x14ac:dyDescent="0.25">
      <c r="A19" s="6"/>
      <c r="B19" s="6" t="s">
        <v>169</v>
      </c>
      <c r="C19" s="6"/>
      <c r="D19" s="17">
        <f>D17-D18</f>
        <v>6</v>
      </c>
      <c r="E19" s="53"/>
      <c r="F19" s="37"/>
      <c r="G19" s="38"/>
      <c r="H19" s="38"/>
    </row>
    <row r="20" spans="1:8" x14ac:dyDescent="0.25">
      <c r="A20" s="6"/>
      <c r="B20" s="6" t="s">
        <v>170</v>
      </c>
      <c r="C20" s="6"/>
      <c r="D20" s="6">
        <f>D19/D17*100</f>
        <v>50</v>
      </c>
      <c r="E20" s="53"/>
      <c r="F20" s="37"/>
      <c r="G20" s="38"/>
      <c r="H20" s="38"/>
    </row>
    <row r="21" spans="1:8" x14ac:dyDescent="0.25">
      <c r="A21" s="6"/>
      <c r="B21" s="6" t="s">
        <v>171</v>
      </c>
      <c r="C21" s="6"/>
      <c r="D21" s="6">
        <f>1/D22*100</f>
        <v>58.622374206155349</v>
      </c>
      <c r="E21" s="53"/>
      <c r="F21" s="37"/>
      <c r="G21" s="38"/>
      <c r="H21" s="38"/>
    </row>
    <row r="22" spans="1:8" x14ac:dyDescent="0.25">
      <c r="A22" s="6"/>
      <c r="B22" s="6" t="s">
        <v>172</v>
      </c>
      <c r="C22" s="6"/>
      <c r="D22" s="6">
        <f>SUM(C2:C14)/D17</f>
        <v>1.7058333333333333</v>
      </c>
      <c r="E22" s="53"/>
      <c r="F22" s="37"/>
      <c r="G22" s="38"/>
      <c r="H22" s="38"/>
    </row>
    <row r="23" spans="1:8" x14ac:dyDescent="0.25">
      <c r="A23" s="6"/>
      <c r="B23" s="6" t="s">
        <v>173</v>
      </c>
      <c r="C23" s="6"/>
      <c r="D23" s="17">
        <f>D20-D21</f>
        <v>-8.6223742061553494</v>
      </c>
      <c r="E23" s="53"/>
      <c r="F23" s="37"/>
      <c r="G23" s="38"/>
      <c r="H23" s="38"/>
    </row>
    <row r="24" spans="1:8" x14ac:dyDescent="0.25">
      <c r="A24" s="6"/>
      <c r="B24" s="6" t="s">
        <v>174</v>
      </c>
      <c r="C24" s="6"/>
      <c r="D24" s="17">
        <f>D23/1</f>
        <v>-8.6223742061553494</v>
      </c>
      <c r="E24" s="53"/>
      <c r="F24" s="37"/>
      <c r="G24" s="38"/>
      <c r="H24" s="38"/>
    </row>
    <row r="25" spans="1:8" ht="18.75" x14ac:dyDescent="0.3">
      <c r="A25" s="6"/>
      <c r="B25" s="39" t="s">
        <v>486</v>
      </c>
      <c r="C25" s="6"/>
      <c r="D25" s="40">
        <v>100000</v>
      </c>
      <c r="E25" s="53"/>
      <c r="F25" s="37"/>
      <c r="G25" s="38"/>
      <c r="H25" s="38"/>
    </row>
    <row r="26" spans="1:8" ht="18.75" x14ac:dyDescent="0.3">
      <c r="A26" s="6"/>
      <c r="B26" s="6" t="s">
        <v>487</v>
      </c>
      <c r="C26" s="6"/>
      <c r="D26" s="19">
        <v>100000</v>
      </c>
      <c r="E26" s="53"/>
      <c r="F26" s="37"/>
      <c r="G26" s="38"/>
      <c r="H26" s="38"/>
    </row>
    <row r="27" spans="1:8" x14ac:dyDescent="0.25">
      <c r="A27" s="6"/>
      <c r="B27" s="6" t="s">
        <v>176</v>
      </c>
      <c r="C27" s="6"/>
      <c r="D27" s="20">
        <f>D26/100</f>
        <v>1000</v>
      </c>
      <c r="E27" s="53"/>
      <c r="F27" s="37"/>
      <c r="G27" s="38"/>
      <c r="H27" s="38"/>
    </row>
    <row r="28" spans="1:8" x14ac:dyDescent="0.25">
      <c r="A28" s="6"/>
      <c r="B28" s="41" t="s">
        <v>490</v>
      </c>
      <c r="C28" s="6"/>
      <c r="D28" s="42">
        <f>D27*2</f>
        <v>2000</v>
      </c>
      <c r="E28" s="53"/>
      <c r="F28" s="37"/>
      <c r="G28" s="38"/>
      <c r="H28" s="38"/>
    </row>
    <row r="29" spans="1:8" x14ac:dyDescent="0.25">
      <c r="A29" s="6"/>
      <c r="B29" s="6" t="s">
        <v>177</v>
      </c>
      <c r="C29" s="6"/>
      <c r="D29" s="13">
        <f>SUM(G2:G14)</f>
        <v>-3980</v>
      </c>
      <c r="E29" s="53"/>
      <c r="F29" s="37"/>
      <c r="G29" s="38"/>
      <c r="H29" s="38"/>
    </row>
    <row r="30" spans="1:8" x14ac:dyDescent="0.25">
      <c r="A30" s="6"/>
      <c r="B30" s="43" t="s">
        <v>178</v>
      </c>
      <c r="C30" s="6"/>
      <c r="D30" s="12">
        <f>D29/D25*100</f>
        <v>-3.9800000000000004</v>
      </c>
      <c r="E30" s="53"/>
      <c r="F30" s="37"/>
      <c r="G30" s="38"/>
      <c r="H30" s="38"/>
    </row>
    <row r="31" spans="1:8" x14ac:dyDescent="0.25">
      <c r="E31" s="54"/>
    </row>
  </sheetData>
  <conditionalFormatting sqref="E18:E30">
    <cfRule type="cellIs" dxfId="30" priority="1" operator="greaterThan">
      <formula>0</formula>
    </cfRule>
    <cfRule type="cellIs" dxfId="29" priority="2" operator="lessThan">
      <formula>-240.63</formula>
    </cfRule>
    <cfRule type="cellIs" dxfId="28" priority="3" operator="greaterThan">
      <formula>0</formula>
    </cfRule>
  </conditionalFormatting>
  <conditionalFormatting sqref="G14:H16 G2:G13">
    <cfRule type="cellIs" dxfId="27" priority="4" operator="lessThan">
      <formula>0</formula>
    </cfRule>
    <cfRule type="cellIs" dxfId="26" priority="5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opLeftCell="A30" zoomScale="80" zoomScaleNormal="80" workbookViewId="0">
      <selection activeCell="L61" sqref="L61:M61"/>
    </sheetView>
  </sheetViews>
  <sheetFormatPr defaultRowHeight="15" x14ac:dyDescent="0.25"/>
  <cols>
    <col min="1" max="1" width="11.5703125" bestFit="1" customWidth="1"/>
    <col min="2" max="2" width="40.28515625" style="6" bestFit="1" customWidth="1"/>
    <col min="3" max="3" width="17.7109375" style="6" customWidth="1"/>
    <col min="9" max="9" width="12.28515625" style="6" bestFit="1" customWidth="1"/>
    <col min="10" max="12" width="9.140625" style="6"/>
    <col min="13" max="13" width="42.140625" style="6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3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44777</v>
      </c>
      <c r="B2" s="6" t="s">
        <v>16</v>
      </c>
      <c r="C2" s="6">
        <v>2.09</v>
      </c>
      <c r="D2">
        <v>3.76</v>
      </c>
      <c r="E2">
        <v>3.51</v>
      </c>
      <c r="F2">
        <v>3.85</v>
      </c>
      <c r="G2">
        <v>1.88</v>
      </c>
      <c r="H2">
        <v>2.02</v>
      </c>
      <c r="I2" s="6" t="s">
        <v>11</v>
      </c>
      <c r="J2" s="8">
        <v>1.71</v>
      </c>
      <c r="K2" s="6">
        <v>2.2000000000000002</v>
      </c>
      <c r="L2" s="6" t="s">
        <v>140</v>
      </c>
      <c r="M2" s="7" t="s">
        <v>15</v>
      </c>
    </row>
    <row r="3" spans="1:13" x14ac:dyDescent="0.25">
      <c r="A3" s="5">
        <v>44779</v>
      </c>
      <c r="B3" s="6" t="s">
        <v>17</v>
      </c>
      <c r="C3" s="6">
        <v>2.2400000000000002</v>
      </c>
      <c r="D3">
        <v>3.24</v>
      </c>
      <c r="E3">
        <v>3.6</v>
      </c>
      <c r="F3">
        <v>2.78</v>
      </c>
      <c r="G3">
        <v>2.41</v>
      </c>
      <c r="H3">
        <v>1.6</v>
      </c>
      <c r="I3" s="6" t="s">
        <v>11</v>
      </c>
      <c r="J3" s="27">
        <v>404</v>
      </c>
      <c r="K3" s="6">
        <v>1.9</v>
      </c>
      <c r="L3" s="6" t="s">
        <v>141</v>
      </c>
      <c r="M3" s="6" t="s">
        <v>18</v>
      </c>
    </row>
    <row r="4" spans="1:13" x14ac:dyDescent="0.25">
      <c r="A4" s="5">
        <v>44779</v>
      </c>
      <c r="B4" s="6" t="s">
        <v>19</v>
      </c>
      <c r="C4" s="6">
        <v>4.09</v>
      </c>
      <c r="D4">
        <v>3.44</v>
      </c>
      <c r="E4">
        <v>2</v>
      </c>
      <c r="F4">
        <v>3.19</v>
      </c>
      <c r="G4">
        <v>2.12</v>
      </c>
      <c r="H4">
        <v>1.76</v>
      </c>
      <c r="I4" s="6" t="s">
        <v>11</v>
      </c>
      <c r="J4" s="27">
        <v>1.93</v>
      </c>
      <c r="K4" s="31">
        <v>1.91</v>
      </c>
      <c r="L4" s="6" t="s">
        <v>142</v>
      </c>
      <c r="M4" s="6" t="s">
        <v>14</v>
      </c>
    </row>
    <row r="5" spans="1:13" x14ac:dyDescent="0.25">
      <c r="A5" s="5">
        <v>44779</v>
      </c>
      <c r="B5" s="6" t="s">
        <v>20</v>
      </c>
      <c r="C5" s="6">
        <v>4.83</v>
      </c>
      <c r="D5">
        <v>4.03</v>
      </c>
      <c r="E5">
        <v>1.72</v>
      </c>
      <c r="F5">
        <v>3.82</v>
      </c>
      <c r="G5">
        <v>1.85</v>
      </c>
      <c r="H5">
        <v>2.0299999999999998</v>
      </c>
      <c r="I5" s="6" t="s">
        <v>11</v>
      </c>
      <c r="J5" s="27">
        <v>1.95</v>
      </c>
      <c r="K5" s="28">
        <v>1.99</v>
      </c>
      <c r="L5" s="6" t="s">
        <v>143</v>
      </c>
      <c r="M5" s="6" t="s">
        <v>14</v>
      </c>
    </row>
    <row r="6" spans="1:13" x14ac:dyDescent="0.25">
      <c r="A6" s="5">
        <v>44779</v>
      </c>
      <c r="B6" s="6" t="s">
        <v>21</v>
      </c>
      <c r="C6" s="6">
        <v>4.62</v>
      </c>
      <c r="D6">
        <v>4.34</v>
      </c>
      <c r="E6">
        <v>1.69</v>
      </c>
      <c r="F6">
        <v>4.45</v>
      </c>
      <c r="G6">
        <v>1.66</v>
      </c>
      <c r="H6">
        <v>2.2999999999999998</v>
      </c>
      <c r="I6" s="6" t="s">
        <v>11</v>
      </c>
      <c r="J6" s="8">
        <v>1.68</v>
      </c>
      <c r="K6" s="6">
        <v>2.23</v>
      </c>
      <c r="L6" s="6" t="s">
        <v>144</v>
      </c>
      <c r="M6" s="6" t="s">
        <v>14</v>
      </c>
    </row>
    <row r="7" spans="1:13" x14ac:dyDescent="0.25">
      <c r="A7" s="5">
        <v>44780</v>
      </c>
      <c r="B7" s="6" t="s">
        <v>22</v>
      </c>
      <c r="C7" s="6">
        <v>2.56</v>
      </c>
      <c r="D7">
        <v>2.76</v>
      </c>
      <c r="E7">
        <v>3.21</v>
      </c>
      <c r="F7">
        <v>2.4300000000000002</v>
      </c>
      <c r="G7">
        <v>2.62</v>
      </c>
      <c r="H7">
        <v>1.46</v>
      </c>
      <c r="I7" s="6" t="s">
        <v>11</v>
      </c>
      <c r="J7" s="27">
        <v>404</v>
      </c>
      <c r="K7" s="6">
        <v>1.8</v>
      </c>
      <c r="L7" s="6" t="s">
        <v>145</v>
      </c>
      <c r="M7" s="6" t="s">
        <v>23</v>
      </c>
    </row>
    <row r="8" spans="1:13" x14ac:dyDescent="0.25">
      <c r="A8" s="5">
        <v>44780</v>
      </c>
      <c r="B8" s="6" t="s">
        <v>24</v>
      </c>
      <c r="C8" s="6">
        <v>2.6</v>
      </c>
      <c r="D8">
        <v>3.92</v>
      </c>
      <c r="E8">
        <v>2.58</v>
      </c>
      <c r="F8">
        <v>5.04</v>
      </c>
      <c r="G8">
        <v>1.6</v>
      </c>
      <c r="H8">
        <v>2.4700000000000002</v>
      </c>
      <c r="I8" s="6" t="s">
        <v>11</v>
      </c>
      <c r="J8" s="28">
        <v>1.53</v>
      </c>
      <c r="K8" s="6">
        <v>2.58</v>
      </c>
      <c r="L8" s="6" t="s">
        <v>146</v>
      </c>
      <c r="M8" s="6" t="s">
        <v>13</v>
      </c>
    </row>
    <row r="9" spans="1:13" x14ac:dyDescent="0.25">
      <c r="A9" s="5">
        <v>44780</v>
      </c>
      <c r="B9" s="6" t="s">
        <v>25</v>
      </c>
      <c r="C9" s="6">
        <v>1.57</v>
      </c>
      <c r="D9">
        <v>3.64</v>
      </c>
      <c r="E9">
        <v>5.19</v>
      </c>
      <c r="F9">
        <v>2.54</v>
      </c>
      <c r="G9">
        <v>2.14</v>
      </c>
      <c r="H9">
        <v>1.64</v>
      </c>
      <c r="I9" s="6" t="s">
        <v>11</v>
      </c>
      <c r="J9" s="27">
        <v>404</v>
      </c>
      <c r="K9" s="6">
        <v>1.9</v>
      </c>
      <c r="L9" s="6" t="s">
        <v>141</v>
      </c>
      <c r="M9" s="6" t="s">
        <v>26</v>
      </c>
    </row>
    <row r="10" spans="1:13" x14ac:dyDescent="0.25">
      <c r="A10" s="5">
        <v>44785</v>
      </c>
      <c r="B10" s="6" t="s">
        <v>27</v>
      </c>
      <c r="C10" s="6">
        <v>2.0099999999999998</v>
      </c>
      <c r="D10">
        <v>3.4</v>
      </c>
      <c r="E10">
        <v>4.13</v>
      </c>
      <c r="F10">
        <v>3.16</v>
      </c>
      <c r="G10">
        <v>2.13</v>
      </c>
      <c r="H10">
        <v>1.76</v>
      </c>
      <c r="I10" s="6" t="s">
        <v>11</v>
      </c>
      <c r="J10" s="27">
        <v>404</v>
      </c>
      <c r="K10" s="6">
        <v>1.9</v>
      </c>
      <c r="L10" s="6" t="s">
        <v>147</v>
      </c>
      <c r="M10" s="6" t="s">
        <v>18</v>
      </c>
    </row>
    <row r="11" spans="1:13" x14ac:dyDescent="0.25">
      <c r="A11" s="5">
        <v>44786</v>
      </c>
      <c r="B11" s="6" t="s">
        <v>28</v>
      </c>
      <c r="C11" s="6">
        <v>404</v>
      </c>
      <c r="D11">
        <v>404</v>
      </c>
      <c r="E11">
        <v>404</v>
      </c>
      <c r="F11">
        <v>404</v>
      </c>
      <c r="G11">
        <v>404</v>
      </c>
      <c r="H11">
        <v>404</v>
      </c>
      <c r="I11" s="6" t="s">
        <v>11</v>
      </c>
      <c r="J11" s="27">
        <v>404</v>
      </c>
      <c r="K11" s="6">
        <v>404</v>
      </c>
      <c r="L11" s="6">
        <v>404</v>
      </c>
      <c r="M11" s="6" t="s">
        <v>13</v>
      </c>
    </row>
    <row r="12" spans="1:13" x14ac:dyDescent="0.25">
      <c r="A12" s="5">
        <v>44786</v>
      </c>
      <c r="B12" s="6" t="s">
        <v>29</v>
      </c>
      <c r="C12" s="6">
        <v>1.67</v>
      </c>
      <c r="D12">
        <v>4.17</v>
      </c>
      <c r="E12">
        <v>5.05</v>
      </c>
      <c r="F12">
        <v>5.14</v>
      </c>
      <c r="G12">
        <v>1.57</v>
      </c>
      <c r="H12">
        <v>2.48</v>
      </c>
      <c r="I12" s="6" t="s">
        <v>11</v>
      </c>
      <c r="J12" s="28">
        <v>1.6</v>
      </c>
      <c r="K12" s="6">
        <v>2.39</v>
      </c>
      <c r="L12" s="6" t="s">
        <v>148</v>
      </c>
      <c r="M12" s="6" t="s">
        <v>14</v>
      </c>
    </row>
    <row r="13" spans="1:13" x14ac:dyDescent="0.25">
      <c r="A13" s="5">
        <v>44786</v>
      </c>
      <c r="B13" s="6" t="s">
        <v>30</v>
      </c>
      <c r="C13" s="6">
        <v>404</v>
      </c>
      <c r="D13">
        <v>404</v>
      </c>
      <c r="E13">
        <v>404</v>
      </c>
      <c r="F13">
        <v>404</v>
      </c>
      <c r="G13">
        <v>404</v>
      </c>
      <c r="H13">
        <v>404</v>
      </c>
      <c r="I13" s="6" t="s">
        <v>11</v>
      </c>
      <c r="J13" s="27">
        <v>404</v>
      </c>
      <c r="K13" s="6">
        <v>404</v>
      </c>
      <c r="L13" s="6">
        <v>404</v>
      </c>
      <c r="M13" s="6" t="s">
        <v>14</v>
      </c>
    </row>
    <row r="14" spans="1:13" x14ac:dyDescent="0.25">
      <c r="A14" s="5">
        <v>44786</v>
      </c>
      <c r="B14" s="6" t="s">
        <v>31</v>
      </c>
      <c r="C14" s="6">
        <v>2.76</v>
      </c>
      <c r="D14">
        <v>2.97</v>
      </c>
      <c r="E14">
        <v>2.99</v>
      </c>
      <c r="F14">
        <v>2.62</v>
      </c>
      <c r="G14">
        <v>2.5499999999999998</v>
      </c>
      <c r="H14">
        <v>1.55</v>
      </c>
      <c r="I14" s="6" t="s">
        <v>33</v>
      </c>
      <c r="J14" s="27">
        <v>2.11</v>
      </c>
      <c r="K14" s="6">
        <v>1.76</v>
      </c>
      <c r="L14" s="6" t="s">
        <v>143</v>
      </c>
      <c r="M14" s="6" t="s">
        <v>32</v>
      </c>
    </row>
    <row r="15" spans="1:13" x14ac:dyDescent="0.25">
      <c r="A15" s="5">
        <v>44786</v>
      </c>
      <c r="B15" s="6" t="s">
        <v>34</v>
      </c>
      <c r="C15" s="6">
        <v>1.75</v>
      </c>
      <c r="D15">
        <v>3.68</v>
      </c>
      <c r="E15">
        <v>5.17</v>
      </c>
      <c r="F15">
        <v>3.49</v>
      </c>
      <c r="G15">
        <v>2.0299999999999998</v>
      </c>
      <c r="H15">
        <v>1.85</v>
      </c>
      <c r="I15" s="6" t="s">
        <v>11</v>
      </c>
      <c r="J15" s="27">
        <v>1.92</v>
      </c>
      <c r="K15" s="28">
        <v>1.92</v>
      </c>
      <c r="L15" s="6" t="s">
        <v>149</v>
      </c>
      <c r="M15" s="6" t="s">
        <v>35</v>
      </c>
    </row>
    <row r="16" spans="1:13" x14ac:dyDescent="0.25">
      <c r="A16" s="5">
        <v>44787</v>
      </c>
      <c r="B16" s="6" t="s">
        <v>765</v>
      </c>
      <c r="C16" s="6">
        <v>2.4700000000000002</v>
      </c>
      <c r="D16">
        <v>2.96</v>
      </c>
      <c r="E16">
        <v>3.31</v>
      </c>
      <c r="F16">
        <v>2.67</v>
      </c>
      <c r="G16">
        <v>2.4900000000000002</v>
      </c>
      <c r="H16">
        <v>1.55</v>
      </c>
      <c r="I16" s="6" t="s">
        <v>11</v>
      </c>
      <c r="J16" s="27">
        <v>2.0699999999999998</v>
      </c>
      <c r="K16" s="31">
        <v>1.76</v>
      </c>
      <c r="L16" s="6" t="s">
        <v>142</v>
      </c>
      <c r="M16" s="12" t="s">
        <v>36</v>
      </c>
    </row>
    <row r="17" spans="1:13" x14ac:dyDescent="0.25">
      <c r="A17" s="5">
        <v>44787</v>
      </c>
      <c r="B17" s="6" t="s">
        <v>37</v>
      </c>
      <c r="C17" s="6">
        <v>2.96</v>
      </c>
      <c r="D17">
        <v>2.93</v>
      </c>
      <c r="E17">
        <v>2.83</v>
      </c>
      <c r="F17">
        <v>2.63</v>
      </c>
      <c r="G17">
        <v>2.59</v>
      </c>
      <c r="H17">
        <v>1.53</v>
      </c>
      <c r="I17" s="6" t="s">
        <v>11</v>
      </c>
      <c r="J17" s="27">
        <v>2.04</v>
      </c>
      <c r="K17" s="28">
        <v>1.81</v>
      </c>
      <c r="L17" s="6" t="s">
        <v>143</v>
      </c>
      <c r="M17" s="12" t="s">
        <v>38</v>
      </c>
    </row>
    <row r="18" spans="1:13" x14ac:dyDescent="0.25">
      <c r="A18" s="5">
        <v>44787</v>
      </c>
      <c r="B18" s="6" t="s">
        <v>39</v>
      </c>
      <c r="C18" s="6">
        <v>2.4900000000000002</v>
      </c>
      <c r="D18">
        <v>3.14</v>
      </c>
      <c r="E18">
        <v>3.19</v>
      </c>
      <c r="F18">
        <v>2.91</v>
      </c>
      <c r="G18">
        <v>2.2799999999999998</v>
      </c>
      <c r="H18">
        <v>1.67</v>
      </c>
      <c r="I18" s="6" t="s">
        <v>11</v>
      </c>
      <c r="J18" s="27">
        <v>1.96</v>
      </c>
      <c r="K18" s="28">
        <v>1.88</v>
      </c>
      <c r="L18" s="6" t="s">
        <v>150</v>
      </c>
      <c r="M18" s="12" t="s">
        <v>38</v>
      </c>
    </row>
    <row r="19" spans="1:13" x14ac:dyDescent="0.25">
      <c r="A19" s="5">
        <v>44787</v>
      </c>
      <c r="B19" s="6" t="s">
        <v>40</v>
      </c>
      <c r="C19" s="6">
        <v>3.65</v>
      </c>
      <c r="D19">
        <v>3.4</v>
      </c>
      <c r="E19">
        <v>2.17</v>
      </c>
      <c r="F19">
        <v>3.05</v>
      </c>
      <c r="G19">
        <v>2.21</v>
      </c>
      <c r="H19">
        <v>1.73</v>
      </c>
      <c r="I19" s="6" t="s">
        <v>11</v>
      </c>
      <c r="J19" s="27">
        <v>1.96</v>
      </c>
      <c r="K19" s="31">
        <v>1.89</v>
      </c>
      <c r="L19" s="6" t="s">
        <v>142</v>
      </c>
      <c r="M19" s="22" t="s">
        <v>13</v>
      </c>
    </row>
    <row r="20" spans="1:13" x14ac:dyDescent="0.25">
      <c r="A20" s="5">
        <v>44787</v>
      </c>
      <c r="B20" s="6" t="s">
        <v>41</v>
      </c>
      <c r="C20" s="6">
        <v>2.36</v>
      </c>
      <c r="D20">
        <v>3.17</v>
      </c>
      <c r="E20">
        <v>3.15</v>
      </c>
      <c r="F20">
        <v>404</v>
      </c>
      <c r="G20">
        <v>2.1</v>
      </c>
      <c r="H20">
        <v>1.74</v>
      </c>
      <c r="I20" s="6" t="s">
        <v>11</v>
      </c>
      <c r="J20" s="27">
        <v>404</v>
      </c>
      <c r="K20" s="6">
        <v>1.8</v>
      </c>
      <c r="L20" s="6" t="s">
        <v>149</v>
      </c>
      <c r="M20" s="12" t="s">
        <v>42</v>
      </c>
    </row>
    <row r="21" spans="1:13" x14ac:dyDescent="0.25">
      <c r="A21" s="5">
        <v>44787</v>
      </c>
      <c r="B21" s="6" t="s">
        <v>43</v>
      </c>
      <c r="C21" s="6">
        <v>2.15</v>
      </c>
      <c r="D21">
        <v>3.38</v>
      </c>
      <c r="E21">
        <v>3.68</v>
      </c>
      <c r="F21">
        <v>3.12</v>
      </c>
      <c r="G21">
        <v>2.1800000000000002</v>
      </c>
      <c r="H21">
        <v>1.73</v>
      </c>
      <c r="I21" s="6" t="s">
        <v>11</v>
      </c>
      <c r="J21" s="27">
        <v>1.88</v>
      </c>
      <c r="K21" s="28">
        <v>1.95</v>
      </c>
      <c r="L21" s="6" t="s">
        <v>150</v>
      </c>
      <c r="M21" s="6" t="s">
        <v>38</v>
      </c>
    </row>
    <row r="22" spans="1:13" x14ac:dyDescent="0.25">
      <c r="A22" s="5">
        <v>44788</v>
      </c>
      <c r="B22" s="6" t="s">
        <v>39</v>
      </c>
      <c r="C22" s="6">
        <v>2.4900000000000002</v>
      </c>
      <c r="D22">
        <v>3.14</v>
      </c>
      <c r="E22">
        <v>3.19</v>
      </c>
      <c r="F22">
        <v>2.91</v>
      </c>
      <c r="G22">
        <v>2.2799999999999998</v>
      </c>
      <c r="H22">
        <v>1.67</v>
      </c>
      <c r="I22" s="6" t="s">
        <v>11</v>
      </c>
      <c r="J22" s="27">
        <v>1.96</v>
      </c>
      <c r="K22" s="28">
        <v>1.88</v>
      </c>
      <c r="L22" s="6" t="s">
        <v>150</v>
      </c>
      <c r="M22" s="6" t="s">
        <v>38</v>
      </c>
    </row>
    <row r="23" spans="1:13" x14ac:dyDescent="0.25">
      <c r="A23" s="5">
        <v>44788</v>
      </c>
      <c r="B23" s="6" t="s">
        <v>29</v>
      </c>
      <c r="C23" s="6">
        <v>1.67</v>
      </c>
      <c r="D23">
        <v>4.17</v>
      </c>
      <c r="E23">
        <v>5.05</v>
      </c>
      <c r="F23">
        <v>5.14</v>
      </c>
      <c r="G23">
        <v>1.57</v>
      </c>
      <c r="H23">
        <v>2.48</v>
      </c>
      <c r="I23" s="6" t="s">
        <v>11</v>
      </c>
      <c r="J23" s="28">
        <v>1.6</v>
      </c>
      <c r="K23" s="6">
        <v>2.39</v>
      </c>
      <c r="L23" s="6" t="s">
        <v>148</v>
      </c>
      <c r="M23" s="6" t="s">
        <v>14</v>
      </c>
    </row>
    <row r="24" spans="1:13" x14ac:dyDescent="0.25">
      <c r="A24" s="5">
        <v>44789</v>
      </c>
      <c r="B24" s="6" t="s">
        <v>44</v>
      </c>
      <c r="C24" s="6">
        <v>1.48</v>
      </c>
      <c r="D24">
        <v>4.62</v>
      </c>
      <c r="E24">
        <v>6.8</v>
      </c>
      <c r="F24">
        <v>3.93</v>
      </c>
      <c r="G24">
        <v>1.81</v>
      </c>
      <c r="H24">
        <v>2.06</v>
      </c>
      <c r="I24" s="6" t="s">
        <v>45</v>
      </c>
      <c r="J24" s="27">
        <v>1.96</v>
      </c>
      <c r="K24" s="6">
        <v>1.88</v>
      </c>
      <c r="L24" s="6" t="s">
        <v>149</v>
      </c>
      <c r="M24" s="6" t="s">
        <v>35</v>
      </c>
    </row>
    <row r="25" spans="1:13" x14ac:dyDescent="0.25">
      <c r="A25" s="5">
        <v>44789</v>
      </c>
      <c r="B25" s="6" t="s">
        <v>46</v>
      </c>
      <c r="C25" s="6">
        <v>2.91</v>
      </c>
      <c r="D25">
        <v>3.42</v>
      </c>
      <c r="E25">
        <v>2.56</v>
      </c>
      <c r="F25">
        <v>3.45</v>
      </c>
      <c r="G25">
        <v>2.04</v>
      </c>
      <c r="H25">
        <v>1.85</v>
      </c>
      <c r="I25" s="6" t="s">
        <v>11</v>
      </c>
      <c r="J25" s="27">
        <v>1.81</v>
      </c>
      <c r="K25" s="28">
        <v>2.06</v>
      </c>
      <c r="L25" s="6" t="s">
        <v>152</v>
      </c>
      <c r="M25" s="6" t="s">
        <v>47</v>
      </c>
    </row>
    <row r="26" spans="1:13" x14ac:dyDescent="0.25">
      <c r="A26" s="5">
        <v>44789</v>
      </c>
      <c r="B26" s="6" t="s">
        <v>48</v>
      </c>
      <c r="C26" s="6">
        <v>2.11</v>
      </c>
      <c r="D26">
        <v>3.54</v>
      </c>
      <c r="E26">
        <v>3.6</v>
      </c>
      <c r="F26">
        <v>3.49</v>
      </c>
      <c r="G26">
        <v>2.0299999999999998</v>
      </c>
      <c r="H26">
        <v>1.85</v>
      </c>
      <c r="I26" s="6" t="s">
        <v>45</v>
      </c>
      <c r="J26" s="27">
        <v>1.81</v>
      </c>
      <c r="K26" s="6">
        <v>2.04</v>
      </c>
      <c r="L26" s="6" t="s">
        <v>151</v>
      </c>
      <c r="M26" s="6" t="s">
        <v>35</v>
      </c>
    </row>
    <row r="27" spans="1:13" x14ac:dyDescent="0.25">
      <c r="A27" s="5">
        <v>44789</v>
      </c>
      <c r="B27" s="6" t="s">
        <v>49</v>
      </c>
      <c r="C27" s="6">
        <v>2.56</v>
      </c>
      <c r="D27">
        <v>3.68</v>
      </c>
      <c r="E27">
        <v>2.62</v>
      </c>
      <c r="F27">
        <v>4.46</v>
      </c>
      <c r="G27">
        <v>1.65</v>
      </c>
      <c r="H27">
        <v>2.2599999999999998</v>
      </c>
      <c r="I27" s="6" t="s">
        <v>11</v>
      </c>
      <c r="J27" s="28">
        <v>1.56</v>
      </c>
      <c r="K27" s="6">
        <v>2.4300000000000002</v>
      </c>
      <c r="L27" s="6" t="s">
        <v>153</v>
      </c>
      <c r="M27" s="6" t="s">
        <v>50</v>
      </c>
    </row>
    <row r="28" spans="1:13" x14ac:dyDescent="0.25">
      <c r="A28" s="5">
        <v>44790</v>
      </c>
      <c r="B28" s="6" t="s">
        <v>51</v>
      </c>
      <c r="C28" s="6">
        <v>6.1</v>
      </c>
      <c r="D28">
        <v>3.85</v>
      </c>
      <c r="E28">
        <v>1.63</v>
      </c>
      <c r="F28">
        <v>3.66</v>
      </c>
      <c r="G28">
        <v>1.86</v>
      </c>
      <c r="H28">
        <v>2.0099999999999998</v>
      </c>
      <c r="I28" s="6" t="s">
        <v>11</v>
      </c>
      <c r="J28" s="27">
        <v>404</v>
      </c>
      <c r="K28" s="6">
        <v>404</v>
      </c>
      <c r="L28" s="6" t="s">
        <v>141</v>
      </c>
      <c r="M28" s="6" t="s">
        <v>18</v>
      </c>
    </row>
    <row r="29" spans="1:13" x14ac:dyDescent="0.25">
      <c r="A29" s="5">
        <v>44792</v>
      </c>
      <c r="B29" s="6" t="s">
        <v>52</v>
      </c>
      <c r="C29" s="6">
        <v>3.05</v>
      </c>
      <c r="D29">
        <v>2.73</v>
      </c>
      <c r="E29">
        <v>2.75</v>
      </c>
      <c r="F29">
        <v>2.44</v>
      </c>
      <c r="G29">
        <v>2.66</v>
      </c>
      <c r="H29">
        <v>1.46</v>
      </c>
      <c r="I29" s="6" t="s">
        <v>11</v>
      </c>
      <c r="J29" s="27">
        <v>404</v>
      </c>
      <c r="K29" s="6">
        <v>404</v>
      </c>
      <c r="L29" s="6" t="s">
        <v>141</v>
      </c>
      <c r="M29" s="6" t="s">
        <v>23</v>
      </c>
    </row>
    <row r="30" spans="1:13" x14ac:dyDescent="0.25">
      <c r="A30" s="5">
        <v>44793</v>
      </c>
      <c r="B30" s="6" t="s">
        <v>53</v>
      </c>
      <c r="C30" s="6">
        <v>2.06</v>
      </c>
      <c r="D30">
        <v>3.52</v>
      </c>
      <c r="E30">
        <v>3.77</v>
      </c>
      <c r="F30">
        <v>3.67</v>
      </c>
      <c r="G30">
        <v>1.91</v>
      </c>
      <c r="H30">
        <v>1.96</v>
      </c>
      <c r="I30" s="6" t="s">
        <v>11</v>
      </c>
      <c r="J30" s="27">
        <v>1.78</v>
      </c>
      <c r="K30" s="6">
        <v>2.08</v>
      </c>
      <c r="L30" s="6" t="s">
        <v>149</v>
      </c>
      <c r="M30" s="6" t="s">
        <v>14</v>
      </c>
    </row>
    <row r="31" spans="1:13" x14ac:dyDescent="0.25">
      <c r="A31" s="5">
        <v>44793</v>
      </c>
      <c r="B31" s="6" t="s">
        <v>54</v>
      </c>
      <c r="C31" s="6">
        <v>2.77</v>
      </c>
      <c r="D31">
        <v>3.19</v>
      </c>
      <c r="E31">
        <v>2.79</v>
      </c>
      <c r="F31">
        <v>3.45</v>
      </c>
      <c r="G31">
        <v>1.98</v>
      </c>
      <c r="H31">
        <v>1.88</v>
      </c>
      <c r="I31" s="6" t="s">
        <v>11</v>
      </c>
      <c r="J31" s="27">
        <v>404</v>
      </c>
      <c r="K31" s="6">
        <v>404</v>
      </c>
      <c r="L31" s="6" t="s">
        <v>146</v>
      </c>
      <c r="M31" s="6" t="s">
        <v>18</v>
      </c>
    </row>
    <row r="32" spans="1:13" x14ac:dyDescent="0.25">
      <c r="A32" s="5">
        <v>44793</v>
      </c>
      <c r="B32" s="6" t="s">
        <v>55</v>
      </c>
      <c r="C32" s="6">
        <v>1.79</v>
      </c>
      <c r="D32">
        <v>3.45</v>
      </c>
      <c r="E32">
        <v>5.04</v>
      </c>
      <c r="F32">
        <v>2.93</v>
      </c>
      <c r="G32">
        <v>2.2200000000000002</v>
      </c>
      <c r="H32">
        <v>1.67</v>
      </c>
      <c r="I32" s="6" t="s">
        <v>11</v>
      </c>
      <c r="J32" s="27">
        <v>2.0499999999999998</v>
      </c>
      <c r="K32" s="28">
        <v>1.77</v>
      </c>
      <c r="L32" s="6" t="s">
        <v>149</v>
      </c>
      <c r="M32" s="6" t="s">
        <v>36</v>
      </c>
    </row>
    <row r="33" spans="1:13" x14ac:dyDescent="0.25">
      <c r="A33" s="5">
        <v>44793</v>
      </c>
      <c r="B33" s="6" t="s">
        <v>56</v>
      </c>
      <c r="C33" s="6">
        <v>1.9</v>
      </c>
      <c r="D33">
        <v>3.67</v>
      </c>
      <c r="E33">
        <v>4.0199999999999996</v>
      </c>
      <c r="F33">
        <v>3.75</v>
      </c>
      <c r="G33">
        <v>1.83</v>
      </c>
      <c r="H33">
        <v>2.0099999999999998</v>
      </c>
      <c r="I33" s="6" t="s">
        <v>11</v>
      </c>
      <c r="J33" s="8">
        <v>1.72</v>
      </c>
      <c r="K33" s="6">
        <v>2.12</v>
      </c>
      <c r="L33" s="6" t="s">
        <v>154</v>
      </c>
      <c r="M33" s="6" t="s">
        <v>57</v>
      </c>
    </row>
    <row r="34" spans="1:13" x14ac:dyDescent="0.25">
      <c r="A34" s="5">
        <v>44793</v>
      </c>
      <c r="B34" s="6" t="s">
        <v>58</v>
      </c>
      <c r="C34" s="6">
        <v>3.66</v>
      </c>
      <c r="D34">
        <v>3.7</v>
      </c>
      <c r="E34">
        <v>2.04</v>
      </c>
      <c r="F34">
        <v>3.89</v>
      </c>
      <c r="G34">
        <v>1.84</v>
      </c>
      <c r="H34">
        <v>2.04</v>
      </c>
      <c r="I34" s="6" t="s">
        <v>11</v>
      </c>
      <c r="J34" s="8">
        <v>1.71</v>
      </c>
      <c r="K34" s="6">
        <v>2.17</v>
      </c>
      <c r="L34" s="6" t="s">
        <v>155</v>
      </c>
      <c r="M34" s="6" t="s">
        <v>14</v>
      </c>
    </row>
    <row r="35" spans="1:13" x14ac:dyDescent="0.25">
      <c r="A35" s="5">
        <v>44793</v>
      </c>
      <c r="B35" s="8" t="s">
        <v>52</v>
      </c>
      <c r="C35" s="6">
        <v>3.05</v>
      </c>
      <c r="D35">
        <v>2.73</v>
      </c>
      <c r="E35">
        <v>2.75</v>
      </c>
      <c r="F35">
        <v>2.44</v>
      </c>
      <c r="G35">
        <v>2.6</v>
      </c>
      <c r="H35">
        <v>1.46</v>
      </c>
      <c r="I35" s="6" t="s">
        <v>11</v>
      </c>
      <c r="J35" s="27">
        <v>404</v>
      </c>
      <c r="K35" s="6">
        <v>404</v>
      </c>
      <c r="L35" s="6" t="s">
        <v>141</v>
      </c>
      <c r="M35" s="6" t="s">
        <v>23</v>
      </c>
    </row>
    <row r="36" spans="1:13" x14ac:dyDescent="0.25">
      <c r="A36" s="5">
        <v>44793</v>
      </c>
      <c r="B36" s="6" t="s">
        <v>59</v>
      </c>
      <c r="C36" s="6">
        <v>1.82</v>
      </c>
      <c r="D36">
        <v>3.85</v>
      </c>
      <c r="E36">
        <v>4.41</v>
      </c>
      <c r="F36">
        <v>3.41</v>
      </c>
      <c r="G36">
        <v>1.95</v>
      </c>
      <c r="H36">
        <v>1.92</v>
      </c>
      <c r="I36" s="6" t="s">
        <v>11</v>
      </c>
      <c r="J36" s="27">
        <v>1.89</v>
      </c>
      <c r="K36" s="28">
        <v>1.94</v>
      </c>
      <c r="L36" s="6" t="s">
        <v>150</v>
      </c>
      <c r="M36" s="6" t="s">
        <v>14</v>
      </c>
    </row>
    <row r="37" spans="1:13" x14ac:dyDescent="0.25">
      <c r="A37" s="5">
        <v>44793</v>
      </c>
      <c r="B37" s="6" t="s">
        <v>60</v>
      </c>
      <c r="C37" s="6">
        <v>3.57</v>
      </c>
      <c r="D37">
        <v>3.62</v>
      </c>
      <c r="E37">
        <v>2.1</v>
      </c>
      <c r="F37">
        <v>3.6</v>
      </c>
      <c r="G37">
        <v>1.95</v>
      </c>
      <c r="H37">
        <v>1.92</v>
      </c>
      <c r="I37" s="6" t="s">
        <v>11</v>
      </c>
      <c r="J37" s="27">
        <v>1.79</v>
      </c>
      <c r="K37" s="28">
        <v>2.0499999999999998</v>
      </c>
      <c r="L37" s="6" t="s">
        <v>149</v>
      </c>
      <c r="M37" s="6" t="s">
        <v>14</v>
      </c>
    </row>
    <row r="38" spans="1:13" x14ac:dyDescent="0.25">
      <c r="A38" s="5">
        <v>44793</v>
      </c>
      <c r="B38" s="6" t="s">
        <v>61</v>
      </c>
      <c r="C38" s="6">
        <v>3.54</v>
      </c>
      <c r="D38">
        <v>3.32</v>
      </c>
      <c r="E38">
        <v>2.11</v>
      </c>
      <c r="F38">
        <v>404</v>
      </c>
      <c r="G38">
        <v>1.95</v>
      </c>
      <c r="H38">
        <v>1.88</v>
      </c>
      <c r="I38" s="6" t="s">
        <v>11</v>
      </c>
      <c r="J38" s="27">
        <v>404</v>
      </c>
      <c r="K38" s="6">
        <v>404</v>
      </c>
      <c r="L38" s="6" t="s">
        <v>143</v>
      </c>
      <c r="M38" s="6" t="s">
        <v>42</v>
      </c>
    </row>
    <row r="39" spans="1:13" x14ac:dyDescent="0.25">
      <c r="A39" s="5">
        <v>44793</v>
      </c>
      <c r="B39" s="8" t="s">
        <v>62</v>
      </c>
      <c r="C39" s="6">
        <v>1.53</v>
      </c>
      <c r="D39">
        <v>4.67</v>
      </c>
      <c r="E39">
        <v>6.02</v>
      </c>
      <c r="F39">
        <v>4.5599999999999996</v>
      </c>
      <c r="G39">
        <v>1.69</v>
      </c>
      <c r="H39">
        <v>2.27</v>
      </c>
      <c r="I39" s="6" t="s">
        <v>11</v>
      </c>
      <c r="J39" s="27">
        <v>1.79</v>
      </c>
      <c r="K39" s="28">
        <v>2.08</v>
      </c>
      <c r="L39" s="6" t="s">
        <v>152</v>
      </c>
      <c r="M39" s="6" t="s">
        <v>15</v>
      </c>
    </row>
    <row r="40" spans="1:13" x14ac:dyDescent="0.25">
      <c r="A40" s="5">
        <v>44793</v>
      </c>
      <c r="B40" s="8" t="s">
        <v>63</v>
      </c>
      <c r="C40" s="6">
        <v>1.8</v>
      </c>
      <c r="D40">
        <v>4.13</v>
      </c>
      <c r="E40">
        <v>3.85</v>
      </c>
      <c r="F40">
        <v>404</v>
      </c>
      <c r="G40">
        <v>1.68</v>
      </c>
      <c r="H40">
        <v>2.1800000000000002</v>
      </c>
      <c r="I40" s="6" t="s">
        <v>11</v>
      </c>
      <c r="J40" s="27">
        <v>404</v>
      </c>
      <c r="K40" s="6">
        <v>404</v>
      </c>
      <c r="L40" s="6" t="s">
        <v>140</v>
      </c>
      <c r="M40" s="6" t="s">
        <v>42</v>
      </c>
    </row>
    <row r="41" spans="1:13" x14ac:dyDescent="0.25">
      <c r="A41" s="5">
        <v>44793</v>
      </c>
      <c r="B41" s="6" t="s">
        <v>64</v>
      </c>
      <c r="C41" s="6">
        <v>404</v>
      </c>
      <c r="D41">
        <v>404</v>
      </c>
      <c r="E41">
        <v>404</v>
      </c>
      <c r="F41">
        <v>404</v>
      </c>
      <c r="G41">
        <v>404</v>
      </c>
      <c r="H41">
        <v>404</v>
      </c>
      <c r="I41" s="6" t="s">
        <v>11</v>
      </c>
      <c r="J41" s="27">
        <v>404</v>
      </c>
      <c r="K41" s="6">
        <v>404</v>
      </c>
      <c r="L41" s="6">
        <v>404</v>
      </c>
      <c r="M41" s="6" t="s">
        <v>14</v>
      </c>
    </row>
    <row r="42" spans="1:13" x14ac:dyDescent="0.25">
      <c r="A42" s="5">
        <v>44793</v>
      </c>
      <c r="B42" s="6" t="s">
        <v>65</v>
      </c>
      <c r="C42" s="6">
        <v>2.13</v>
      </c>
      <c r="D42">
        <v>3.44</v>
      </c>
      <c r="E42">
        <v>3.64</v>
      </c>
      <c r="F42">
        <v>3.37</v>
      </c>
      <c r="G42">
        <v>2.0499999999999998</v>
      </c>
      <c r="H42">
        <v>1.83</v>
      </c>
      <c r="I42" s="6" t="s">
        <v>45</v>
      </c>
      <c r="J42" s="27">
        <v>1.83</v>
      </c>
      <c r="K42" s="31">
        <v>2.0099999999999998</v>
      </c>
      <c r="L42" s="6" t="s">
        <v>145</v>
      </c>
      <c r="M42" s="6" t="s">
        <v>35</v>
      </c>
    </row>
    <row r="43" spans="1:13" x14ac:dyDescent="0.25">
      <c r="A43" s="5">
        <v>44793</v>
      </c>
      <c r="B43" s="6" t="s">
        <v>66</v>
      </c>
      <c r="C43" s="6">
        <v>3.25</v>
      </c>
      <c r="D43">
        <v>3.22</v>
      </c>
      <c r="E43">
        <v>2.44</v>
      </c>
      <c r="F43">
        <v>2.91</v>
      </c>
      <c r="G43">
        <v>2.3199999999999998</v>
      </c>
      <c r="H43">
        <v>1.6</v>
      </c>
      <c r="I43" s="6" t="s">
        <v>11</v>
      </c>
      <c r="J43" s="27">
        <v>1.98</v>
      </c>
      <c r="K43" s="28">
        <v>1.87</v>
      </c>
      <c r="L43" s="6" t="s">
        <v>143</v>
      </c>
      <c r="M43" s="6" t="s">
        <v>47</v>
      </c>
    </row>
    <row r="44" spans="1:13" x14ac:dyDescent="0.25">
      <c r="A44" s="5">
        <v>44793</v>
      </c>
      <c r="B44" s="6" t="s">
        <v>67</v>
      </c>
      <c r="C44" s="6">
        <v>1.81</v>
      </c>
      <c r="D44">
        <v>3.8</v>
      </c>
      <c r="E44">
        <v>4.53</v>
      </c>
      <c r="F44">
        <v>3.57</v>
      </c>
      <c r="G44">
        <v>1.94</v>
      </c>
      <c r="H44">
        <v>1.93</v>
      </c>
      <c r="I44" s="6" t="s">
        <v>45</v>
      </c>
      <c r="J44" s="27">
        <v>1.86</v>
      </c>
      <c r="K44" s="31">
        <v>1.97</v>
      </c>
      <c r="L44" s="6" t="s">
        <v>147</v>
      </c>
      <c r="M44" s="6" t="s">
        <v>35</v>
      </c>
    </row>
    <row r="45" spans="1:13" x14ac:dyDescent="0.25">
      <c r="A45" s="5">
        <v>44794</v>
      </c>
      <c r="B45" s="6" t="s">
        <v>56</v>
      </c>
      <c r="C45" s="6">
        <v>1.9</v>
      </c>
      <c r="D45">
        <v>3.67</v>
      </c>
      <c r="E45">
        <v>4.0199999999999996</v>
      </c>
      <c r="F45">
        <v>3.75</v>
      </c>
      <c r="G45">
        <v>1.83</v>
      </c>
      <c r="H45">
        <v>2.0099999999999998</v>
      </c>
      <c r="I45" s="6" t="s">
        <v>11</v>
      </c>
      <c r="J45" s="8">
        <v>1.72</v>
      </c>
      <c r="K45" s="6">
        <v>2.12</v>
      </c>
      <c r="L45" s="6" t="s">
        <v>154</v>
      </c>
      <c r="M45" s="6" t="s">
        <v>57</v>
      </c>
    </row>
    <row r="46" spans="1:13" x14ac:dyDescent="0.25">
      <c r="A46" s="5">
        <v>44794</v>
      </c>
      <c r="B46" s="8" t="s">
        <v>52</v>
      </c>
      <c r="C46" s="6">
        <v>0</v>
      </c>
      <c r="D46">
        <v>0</v>
      </c>
      <c r="E46">
        <v>0</v>
      </c>
      <c r="F46">
        <v>0</v>
      </c>
      <c r="G46">
        <v>0</v>
      </c>
      <c r="H46">
        <v>0</v>
      </c>
      <c r="I46" s="6" t="s">
        <v>11</v>
      </c>
      <c r="J46" s="27">
        <v>0</v>
      </c>
      <c r="K46" s="6">
        <v>0</v>
      </c>
      <c r="L46" s="6" t="s">
        <v>141</v>
      </c>
      <c r="M46" s="6" t="s">
        <v>23</v>
      </c>
    </row>
    <row r="47" spans="1:13" x14ac:dyDescent="0.25">
      <c r="A47" s="5">
        <v>44794</v>
      </c>
      <c r="B47" s="6" t="s">
        <v>68</v>
      </c>
      <c r="C47" s="6">
        <v>0</v>
      </c>
      <c r="D47">
        <v>0</v>
      </c>
      <c r="E47">
        <v>0</v>
      </c>
      <c r="F47">
        <v>0</v>
      </c>
      <c r="G47">
        <v>0</v>
      </c>
      <c r="H47">
        <v>0</v>
      </c>
      <c r="I47" s="6" t="s">
        <v>11</v>
      </c>
      <c r="J47" s="27">
        <v>0</v>
      </c>
      <c r="K47" s="6">
        <v>0</v>
      </c>
      <c r="L47" s="6">
        <v>0</v>
      </c>
      <c r="M47" s="6" t="s">
        <v>69</v>
      </c>
    </row>
    <row r="48" spans="1:13" x14ac:dyDescent="0.25">
      <c r="A48" s="5">
        <v>44794</v>
      </c>
      <c r="B48" s="8" t="s">
        <v>62</v>
      </c>
      <c r="C48" s="6">
        <v>0</v>
      </c>
      <c r="D48">
        <v>0</v>
      </c>
      <c r="E48">
        <v>0</v>
      </c>
      <c r="F48">
        <v>0</v>
      </c>
      <c r="G48">
        <v>0</v>
      </c>
      <c r="H48">
        <v>0</v>
      </c>
      <c r="I48" s="6" t="s">
        <v>11</v>
      </c>
      <c r="J48" s="27">
        <v>0</v>
      </c>
      <c r="K48" s="6">
        <v>0</v>
      </c>
      <c r="L48" s="6" t="s">
        <v>152</v>
      </c>
      <c r="M48" s="6" t="s">
        <v>15</v>
      </c>
    </row>
    <row r="49" spans="1:13" x14ac:dyDescent="0.25">
      <c r="A49" s="5">
        <v>44794</v>
      </c>
      <c r="B49" s="8" t="s">
        <v>63</v>
      </c>
      <c r="C49" s="6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6" t="s">
        <v>11</v>
      </c>
      <c r="J49" s="27">
        <v>0</v>
      </c>
      <c r="K49" s="6">
        <v>0</v>
      </c>
      <c r="L49" s="6" t="s">
        <v>140</v>
      </c>
      <c r="M49" s="6" t="s">
        <v>42</v>
      </c>
    </row>
    <row r="50" spans="1:13" x14ac:dyDescent="0.25">
      <c r="A50" s="5">
        <v>44799</v>
      </c>
      <c r="B50" s="6" t="s">
        <v>70</v>
      </c>
      <c r="C50" s="6">
        <v>2.2799999999999998</v>
      </c>
      <c r="D50">
        <v>2.75</v>
      </c>
      <c r="E50">
        <v>3.92</v>
      </c>
      <c r="F50">
        <v>2.44</v>
      </c>
      <c r="G50">
        <v>2.69</v>
      </c>
      <c r="H50">
        <v>1.45</v>
      </c>
      <c r="I50" s="6" t="s">
        <v>11</v>
      </c>
      <c r="J50" s="27">
        <v>404</v>
      </c>
      <c r="K50" s="6">
        <v>404</v>
      </c>
      <c r="L50" s="6" t="s">
        <v>149</v>
      </c>
      <c r="M50" s="6" t="s">
        <v>23</v>
      </c>
    </row>
    <row r="51" spans="1:13" x14ac:dyDescent="0.25">
      <c r="A51" s="5">
        <v>44801</v>
      </c>
      <c r="B51" s="6" t="s">
        <v>71</v>
      </c>
      <c r="C51" s="6">
        <v>1.8</v>
      </c>
      <c r="D51">
        <v>3.62</v>
      </c>
      <c r="E51">
        <v>4.91</v>
      </c>
      <c r="F51">
        <v>2.96</v>
      </c>
      <c r="G51">
        <v>2.23</v>
      </c>
      <c r="H51">
        <v>1.7</v>
      </c>
      <c r="I51" s="6" t="s">
        <v>11</v>
      </c>
      <c r="J51" s="27">
        <v>2.12</v>
      </c>
      <c r="K51" s="28">
        <v>1.75</v>
      </c>
      <c r="L51" s="6" t="s">
        <v>141</v>
      </c>
      <c r="M51" s="6" t="s">
        <v>38</v>
      </c>
    </row>
    <row r="52" spans="1:13" x14ac:dyDescent="0.25">
      <c r="A52" s="5">
        <v>44801</v>
      </c>
      <c r="B52" s="6" t="s">
        <v>72</v>
      </c>
      <c r="C52" s="6">
        <v>5.54</v>
      </c>
      <c r="D52">
        <v>3.75</v>
      </c>
      <c r="E52">
        <v>1.73</v>
      </c>
      <c r="F52">
        <v>3.31</v>
      </c>
      <c r="G52">
        <v>2.14</v>
      </c>
      <c r="H52">
        <v>1.78</v>
      </c>
      <c r="I52" s="6" t="s">
        <v>33</v>
      </c>
      <c r="J52" s="27">
        <v>2.02</v>
      </c>
      <c r="K52" s="6">
        <v>1.85</v>
      </c>
      <c r="L52" s="6" t="s">
        <v>141</v>
      </c>
      <c r="M52" s="6" t="s">
        <v>73</v>
      </c>
    </row>
    <row r="53" spans="1:13" x14ac:dyDescent="0.25">
      <c r="A53" s="5">
        <v>44801</v>
      </c>
      <c r="B53" s="6" t="s">
        <v>74</v>
      </c>
      <c r="C53" s="6">
        <v>1.6</v>
      </c>
      <c r="D53">
        <v>4.2</v>
      </c>
      <c r="E53">
        <v>5.41</v>
      </c>
      <c r="F53">
        <v>4.6500000000000004</v>
      </c>
      <c r="G53">
        <v>1.65</v>
      </c>
      <c r="H53">
        <v>2.27</v>
      </c>
      <c r="I53" s="6" t="s">
        <v>11</v>
      </c>
      <c r="J53" s="8">
        <v>1.67</v>
      </c>
      <c r="K53" s="6">
        <v>2.2000000000000002</v>
      </c>
      <c r="L53" s="6" t="s">
        <v>146</v>
      </c>
      <c r="M53" s="6" t="s">
        <v>57</v>
      </c>
    </row>
    <row r="54" spans="1:13" x14ac:dyDescent="0.25">
      <c r="A54" s="5">
        <v>44801</v>
      </c>
      <c r="B54" s="6" t="s">
        <v>75</v>
      </c>
      <c r="C54" s="6">
        <v>1.96</v>
      </c>
      <c r="D54">
        <v>3.36</v>
      </c>
      <c r="E54">
        <v>4</v>
      </c>
      <c r="F54">
        <v>404</v>
      </c>
      <c r="G54">
        <v>2.16</v>
      </c>
      <c r="H54">
        <v>1.7</v>
      </c>
      <c r="I54" s="6" t="s">
        <v>11</v>
      </c>
      <c r="J54" s="27">
        <v>404</v>
      </c>
      <c r="K54" s="6">
        <v>1.8</v>
      </c>
      <c r="L54" s="6" t="s">
        <v>149</v>
      </c>
      <c r="M54" s="6" t="s">
        <v>42</v>
      </c>
    </row>
    <row r="55" spans="1:13" x14ac:dyDescent="0.25">
      <c r="A55" s="5">
        <v>44801</v>
      </c>
      <c r="B55" s="6" t="s">
        <v>76</v>
      </c>
      <c r="C55" s="6">
        <v>1.93</v>
      </c>
      <c r="D55">
        <v>3.36</v>
      </c>
      <c r="E55">
        <v>4.54</v>
      </c>
      <c r="F55">
        <v>2.9</v>
      </c>
      <c r="G55">
        <v>2.34</v>
      </c>
      <c r="H55">
        <v>1.64</v>
      </c>
      <c r="I55" s="6" t="s">
        <v>11</v>
      </c>
      <c r="J55" s="27">
        <v>2.0499999999999998</v>
      </c>
      <c r="K55" s="28">
        <v>1.8</v>
      </c>
      <c r="L55" s="6" t="s">
        <v>143</v>
      </c>
      <c r="M55" s="6" t="s">
        <v>38</v>
      </c>
    </row>
    <row r="56" spans="1:13" x14ac:dyDescent="0.25">
      <c r="A56" s="5">
        <v>44802</v>
      </c>
      <c r="B56" s="6" t="s">
        <v>77</v>
      </c>
      <c r="C56" s="6">
        <v>2.78</v>
      </c>
      <c r="D56">
        <v>3.32</v>
      </c>
      <c r="E56">
        <v>2.72</v>
      </c>
      <c r="F56">
        <v>3.53</v>
      </c>
      <c r="G56">
        <v>2</v>
      </c>
      <c r="H56">
        <v>1.89</v>
      </c>
      <c r="I56" s="6" t="s">
        <v>11</v>
      </c>
      <c r="J56" s="27">
        <v>1.77</v>
      </c>
      <c r="K56" s="6">
        <v>2.11</v>
      </c>
      <c r="L56" s="6" t="s">
        <v>155</v>
      </c>
      <c r="M56" s="6" t="s">
        <v>15</v>
      </c>
    </row>
    <row r="57" spans="1:13" x14ac:dyDescent="0.25">
      <c r="A57" s="5">
        <v>44803</v>
      </c>
      <c r="B57" s="6" t="s">
        <v>78</v>
      </c>
      <c r="C57" s="6">
        <v>2.11</v>
      </c>
      <c r="D57">
        <v>3.25</v>
      </c>
      <c r="E57">
        <v>3.96</v>
      </c>
      <c r="F57">
        <v>2.96</v>
      </c>
      <c r="G57">
        <v>2.33</v>
      </c>
      <c r="H57">
        <v>1.64</v>
      </c>
      <c r="I57" s="6" t="s">
        <v>11</v>
      </c>
      <c r="J57" s="27">
        <v>2.0299999999999998</v>
      </c>
      <c r="K57" s="28">
        <v>1.81</v>
      </c>
      <c r="L57" s="6" t="s">
        <v>140</v>
      </c>
      <c r="M57" s="6" t="s">
        <v>32</v>
      </c>
    </row>
    <row r="58" spans="1:13" x14ac:dyDescent="0.25">
      <c r="A58" s="5">
        <v>44803</v>
      </c>
      <c r="B58" s="6" t="s">
        <v>79</v>
      </c>
      <c r="C58" s="6">
        <v>2.48</v>
      </c>
      <c r="D58">
        <v>3.16</v>
      </c>
      <c r="E58">
        <v>3.25</v>
      </c>
      <c r="F58">
        <v>2.85</v>
      </c>
      <c r="G58">
        <v>2.35</v>
      </c>
      <c r="H58">
        <v>1.64</v>
      </c>
      <c r="I58" s="6" t="s">
        <v>11</v>
      </c>
      <c r="J58" s="27">
        <v>2.02</v>
      </c>
      <c r="K58" s="31">
        <v>1.84</v>
      </c>
      <c r="L58" s="6" t="s">
        <v>146</v>
      </c>
      <c r="M58" s="6" t="s">
        <v>47</v>
      </c>
    </row>
    <row r="59" spans="1:13" x14ac:dyDescent="0.25">
      <c r="A59" s="5">
        <v>44804</v>
      </c>
      <c r="B59" s="6" t="s">
        <v>80</v>
      </c>
      <c r="C59" s="6">
        <v>1.31</v>
      </c>
      <c r="D59">
        <v>5.78</v>
      </c>
      <c r="E59">
        <v>11.49</v>
      </c>
      <c r="F59">
        <v>404</v>
      </c>
      <c r="G59">
        <v>1.72</v>
      </c>
      <c r="H59">
        <v>2.23</v>
      </c>
      <c r="I59" s="6" t="s">
        <v>45</v>
      </c>
      <c r="J59" s="27">
        <v>2.23</v>
      </c>
      <c r="K59" s="6">
        <v>1.71</v>
      </c>
      <c r="L59" s="6" t="s">
        <v>152</v>
      </c>
      <c r="M59" s="6" t="s">
        <v>81</v>
      </c>
    </row>
    <row r="60" spans="1:13" x14ac:dyDescent="0.25">
      <c r="A60" s="5">
        <v>44804</v>
      </c>
      <c r="B60" s="6" t="s">
        <v>82</v>
      </c>
      <c r="C60" s="6">
        <v>1.55</v>
      </c>
      <c r="D60">
        <v>4.3600000000000003</v>
      </c>
      <c r="E60">
        <v>6.42</v>
      </c>
      <c r="F60">
        <v>3.72</v>
      </c>
      <c r="G60">
        <v>1.9</v>
      </c>
      <c r="H60">
        <v>1.99</v>
      </c>
      <c r="I60" s="6" t="s">
        <v>11</v>
      </c>
      <c r="J60" s="27">
        <v>1.97</v>
      </c>
      <c r="K60" s="28">
        <v>1.88</v>
      </c>
      <c r="L60" s="6" t="s">
        <v>158</v>
      </c>
      <c r="M60" s="6" t="s">
        <v>13</v>
      </c>
    </row>
    <row r="61" spans="1:13" x14ac:dyDescent="0.25">
      <c r="A61" s="5">
        <v>44804</v>
      </c>
      <c r="B61" s="6" t="s">
        <v>83</v>
      </c>
      <c r="C61" s="6">
        <v>1.76</v>
      </c>
      <c r="D61">
        <v>3.82</v>
      </c>
      <c r="E61">
        <v>5.14</v>
      </c>
      <c r="F61">
        <v>3.94</v>
      </c>
      <c r="G61">
        <v>1.89</v>
      </c>
      <c r="H61">
        <v>2.0099999999999998</v>
      </c>
      <c r="I61" s="6" t="s">
        <v>11</v>
      </c>
      <c r="J61" s="27">
        <v>1.84</v>
      </c>
      <c r="K61" s="31">
        <v>2.04</v>
      </c>
      <c r="L61" s="6" t="s">
        <v>159</v>
      </c>
      <c r="M61" s="6" t="s">
        <v>84</v>
      </c>
    </row>
    <row r="62" spans="1:13" x14ac:dyDescent="0.25">
      <c r="A62" s="5">
        <v>44804</v>
      </c>
      <c r="B62" s="6" t="s">
        <v>85</v>
      </c>
      <c r="C62" s="6">
        <v>1.31</v>
      </c>
      <c r="D62">
        <v>6.15</v>
      </c>
      <c r="E62">
        <v>9.31</v>
      </c>
      <c r="F62">
        <v>404</v>
      </c>
      <c r="G62">
        <v>1.42</v>
      </c>
      <c r="H62">
        <v>3</v>
      </c>
      <c r="I62" s="6" t="s">
        <v>11</v>
      </c>
      <c r="J62" s="27">
        <v>1.75</v>
      </c>
      <c r="K62" s="6">
        <v>2.13</v>
      </c>
      <c r="L62" s="6" t="s">
        <v>160</v>
      </c>
      <c r="M62" s="6" t="s">
        <v>84</v>
      </c>
    </row>
    <row r="63" spans="1:13" x14ac:dyDescent="0.25">
      <c r="L63" s="12"/>
      <c r="M63" s="12"/>
    </row>
    <row r="64" spans="1:13" x14ac:dyDescent="0.25">
      <c r="L64" s="12"/>
      <c r="M64" s="12"/>
    </row>
    <row r="65" spans="12:13" x14ac:dyDescent="0.25">
      <c r="L65" s="12"/>
      <c r="M65" s="12"/>
    </row>
    <row r="66" spans="12:13" x14ac:dyDescent="0.25">
      <c r="L66" s="12"/>
      <c r="M66" s="12"/>
    </row>
    <row r="67" spans="12:13" x14ac:dyDescent="0.25">
      <c r="L67" s="12"/>
      <c r="M67" s="12"/>
    </row>
    <row r="68" spans="12:13" x14ac:dyDescent="0.25">
      <c r="L68" s="12"/>
      <c r="M68" s="12"/>
    </row>
    <row r="69" spans="12:13" x14ac:dyDescent="0.25">
      <c r="L69" s="12"/>
      <c r="M69" s="12"/>
    </row>
    <row r="70" spans="12:13" x14ac:dyDescent="0.25">
      <c r="L70" s="12"/>
      <c r="M70" s="12"/>
    </row>
    <row r="71" spans="12:13" x14ac:dyDescent="0.25">
      <c r="L71" s="12"/>
      <c r="M71" s="12"/>
    </row>
    <row r="72" spans="12:13" x14ac:dyDescent="0.25">
      <c r="L72" s="12"/>
      <c r="M72" s="12"/>
    </row>
    <row r="73" spans="12:13" x14ac:dyDescent="0.25">
      <c r="L73" s="12"/>
      <c r="M73" s="12"/>
    </row>
    <row r="74" spans="12:13" x14ac:dyDescent="0.25">
      <c r="L74" s="12"/>
      <c r="M74" s="12"/>
    </row>
    <row r="75" spans="12:13" x14ac:dyDescent="0.25">
      <c r="L75" s="12"/>
      <c r="M75" s="12"/>
    </row>
  </sheetData>
  <conditionalFormatting sqref="J63:J1048576 L63:L1079">
    <cfRule type="cellIs" dxfId="25" priority="7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="80" zoomScaleNormal="80" workbookViewId="0">
      <selection activeCell="A38" sqref="A38"/>
    </sheetView>
  </sheetViews>
  <sheetFormatPr defaultRowHeight="15" x14ac:dyDescent="0.25"/>
  <cols>
    <col min="1" max="1" width="13.42578125" bestFit="1" customWidth="1"/>
    <col min="2" max="2" width="39.7109375" bestFit="1" customWidth="1"/>
    <col min="4" max="4" width="18" bestFit="1" customWidth="1"/>
    <col min="6" max="6" width="12.28515625" bestFit="1" customWidth="1"/>
    <col min="7" max="7" width="13" bestFit="1" customWidth="1"/>
    <col min="9" max="9" width="33.140625" bestFit="1" customWidth="1"/>
  </cols>
  <sheetData>
    <row r="1" spans="1:9" ht="72" x14ac:dyDescent="0.25">
      <c r="A1" s="32" t="s">
        <v>0</v>
      </c>
      <c r="B1" s="32" t="s">
        <v>1</v>
      </c>
      <c r="C1" s="32" t="s">
        <v>161</v>
      </c>
      <c r="D1" s="32" t="s">
        <v>569</v>
      </c>
      <c r="E1" s="44" t="s">
        <v>570</v>
      </c>
      <c r="F1" s="32" t="s">
        <v>162</v>
      </c>
      <c r="G1" s="32" t="s">
        <v>163</v>
      </c>
      <c r="H1" s="32" t="s">
        <v>9</v>
      </c>
      <c r="I1" s="32" t="s">
        <v>10</v>
      </c>
    </row>
    <row r="2" spans="1:9" ht="15.75" x14ac:dyDescent="0.25">
      <c r="A2" s="48">
        <v>44779</v>
      </c>
      <c r="B2" s="49" t="s">
        <v>19</v>
      </c>
      <c r="C2" s="73">
        <v>1.91</v>
      </c>
      <c r="D2" s="73" t="s">
        <v>572</v>
      </c>
      <c r="E2" s="76" t="s">
        <v>489</v>
      </c>
      <c r="F2" s="74">
        <v>0</v>
      </c>
      <c r="G2" s="74">
        <f>F2-D$35</f>
        <v>-2000</v>
      </c>
      <c r="H2" s="49" t="s">
        <v>142</v>
      </c>
      <c r="I2" s="49" t="s">
        <v>14</v>
      </c>
    </row>
    <row r="3" spans="1:9" ht="15.75" x14ac:dyDescent="0.25">
      <c r="A3" s="48">
        <v>44779</v>
      </c>
      <c r="B3" s="49" t="s">
        <v>20</v>
      </c>
      <c r="C3" s="73">
        <v>1.99</v>
      </c>
      <c r="D3" s="73" t="s">
        <v>572</v>
      </c>
      <c r="E3" s="79" t="s">
        <v>489</v>
      </c>
      <c r="F3" s="74">
        <f t="shared" ref="F3:F19" si="0">C3*D$35</f>
        <v>3980</v>
      </c>
      <c r="G3" s="74">
        <f t="shared" ref="G3:G19" si="1">F3-D$35</f>
        <v>1980</v>
      </c>
      <c r="H3" s="49" t="s">
        <v>143</v>
      </c>
      <c r="I3" s="49" t="s">
        <v>14</v>
      </c>
    </row>
    <row r="4" spans="1:9" ht="15.75" x14ac:dyDescent="0.25">
      <c r="A4" s="48">
        <v>44779</v>
      </c>
      <c r="B4" s="49" t="s">
        <v>21</v>
      </c>
      <c r="C4" s="73">
        <v>1.68</v>
      </c>
      <c r="D4" s="73" t="s">
        <v>572</v>
      </c>
      <c r="E4" s="79" t="s">
        <v>488</v>
      </c>
      <c r="F4" s="74">
        <f t="shared" si="0"/>
        <v>3360</v>
      </c>
      <c r="G4" s="74">
        <f t="shared" si="1"/>
        <v>1360</v>
      </c>
      <c r="H4" s="49" t="s">
        <v>144</v>
      </c>
      <c r="I4" s="49" t="s">
        <v>14</v>
      </c>
    </row>
    <row r="5" spans="1:9" ht="15.75" x14ac:dyDescent="0.25">
      <c r="A5" s="48">
        <v>44786</v>
      </c>
      <c r="B5" s="49" t="s">
        <v>29</v>
      </c>
      <c r="C5" s="73">
        <v>1.6</v>
      </c>
      <c r="D5" s="73" t="s">
        <v>572</v>
      </c>
      <c r="E5" s="79" t="s">
        <v>488</v>
      </c>
      <c r="F5" s="74">
        <f t="shared" si="0"/>
        <v>3200</v>
      </c>
      <c r="G5" s="74">
        <f t="shared" si="1"/>
        <v>1200</v>
      </c>
      <c r="H5" s="49" t="s">
        <v>148</v>
      </c>
      <c r="I5" s="49" t="s">
        <v>14</v>
      </c>
    </row>
    <row r="6" spans="1:9" ht="15.75" x14ac:dyDescent="0.25">
      <c r="A6" s="48">
        <v>44786</v>
      </c>
      <c r="B6" s="49" t="s">
        <v>34</v>
      </c>
      <c r="C6" s="73">
        <v>1.92</v>
      </c>
      <c r="D6" s="73" t="s">
        <v>572</v>
      </c>
      <c r="E6" s="79" t="s">
        <v>489</v>
      </c>
      <c r="F6" s="74">
        <f t="shared" si="0"/>
        <v>3840</v>
      </c>
      <c r="G6" s="74">
        <f t="shared" si="1"/>
        <v>1840</v>
      </c>
      <c r="H6" s="49" t="s">
        <v>149</v>
      </c>
      <c r="I6" s="49" t="s">
        <v>35</v>
      </c>
    </row>
    <row r="7" spans="1:9" ht="15.75" x14ac:dyDescent="0.25">
      <c r="A7" s="48">
        <v>44787</v>
      </c>
      <c r="B7" s="49" t="s">
        <v>765</v>
      </c>
      <c r="C7" s="73">
        <v>1.76</v>
      </c>
      <c r="D7" s="73" t="s">
        <v>572</v>
      </c>
      <c r="E7" s="76" t="s">
        <v>489</v>
      </c>
      <c r="F7" s="74">
        <v>0</v>
      </c>
      <c r="G7" s="74">
        <f t="shared" si="1"/>
        <v>-2000</v>
      </c>
      <c r="H7" s="49" t="s">
        <v>142</v>
      </c>
      <c r="I7" s="49" t="s">
        <v>36</v>
      </c>
    </row>
    <row r="8" spans="1:9" ht="15.75" x14ac:dyDescent="0.25">
      <c r="A8" s="48">
        <v>44787</v>
      </c>
      <c r="B8" s="49" t="s">
        <v>37</v>
      </c>
      <c r="C8" s="73">
        <v>1.81</v>
      </c>
      <c r="D8" s="73" t="s">
        <v>572</v>
      </c>
      <c r="E8" s="79" t="s">
        <v>489</v>
      </c>
      <c r="F8" s="74">
        <f t="shared" si="0"/>
        <v>3620</v>
      </c>
      <c r="G8" s="74">
        <f t="shared" si="1"/>
        <v>1620</v>
      </c>
      <c r="H8" s="49" t="s">
        <v>143</v>
      </c>
      <c r="I8" s="49" t="s">
        <v>38</v>
      </c>
    </row>
    <row r="9" spans="1:9" ht="15.75" x14ac:dyDescent="0.25">
      <c r="A9" s="48">
        <v>44787</v>
      </c>
      <c r="B9" s="49" t="s">
        <v>39</v>
      </c>
      <c r="C9" s="73">
        <v>1.88</v>
      </c>
      <c r="D9" s="73" t="s">
        <v>572</v>
      </c>
      <c r="E9" s="79" t="s">
        <v>489</v>
      </c>
      <c r="F9" s="74">
        <f t="shared" si="0"/>
        <v>3760</v>
      </c>
      <c r="G9" s="74">
        <f t="shared" si="1"/>
        <v>1760</v>
      </c>
      <c r="H9" s="49" t="s">
        <v>150</v>
      </c>
      <c r="I9" s="49" t="s">
        <v>38</v>
      </c>
    </row>
    <row r="10" spans="1:9" ht="15.75" x14ac:dyDescent="0.25">
      <c r="A10" s="48">
        <v>44787</v>
      </c>
      <c r="B10" s="49" t="s">
        <v>43</v>
      </c>
      <c r="C10" s="73">
        <v>1.95</v>
      </c>
      <c r="D10" s="73" t="s">
        <v>572</v>
      </c>
      <c r="E10" s="79" t="s">
        <v>489</v>
      </c>
      <c r="F10" s="74">
        <f t="shared" si="0"/>
        <v>3900</v>
      </c>
      <c r="G10" s="74">
        <f t="shared" si="1"/>
        <v>1900</v>
      </c>
      <c r="H10" s="49" t="s">
        <v>150</v>
      </c>
      <c r="I10" s="49" t="s">
        <v>38</v>
      </c>
    </row>
    <row r="11" spans="1:9" ht="15.75" x14ac:dyDescent="0.25">
      <c r="A11" s="48">
        <v>44788</v>
      </c>
      <c r="B11" s="49" t="s">
        <v>39</v>
      </c>
      <c r="C11" s="73">
        <v>1.88</v>
      </c>
      <c r="D11" s="73" t="s">
        <v>572</v>
      </c>
      <c r="E11" s="79" t="s">
        <v>489</v>
      </c>
      <c r="F11" s="74">
        <f t="shared" si="0"/>
        <v>3760</v>
      </c>
      <c r="G11" s="74">
        <f t="shared" si="1"/>
        <v>1760</v>
      </c>
      <c r="H11" s="49" t="s">
        <v>150</v>
      </c>
      <c r="I11" s="49" t="s">
        <v>38</v>
      </c>
    </row>
    <row r="12" spans="1:9" ht="15.75" x14ac:dyDescent="0.25">
      <c r="A12" s="48">
        <v>44788</v>
      </c>
      <c r="B12" s="49" t="s">
        <v>29</v>
      </c>
      <c r="C12" s="73">
        <v>1.6</v>
      </c>
      <c r="D12" s="73" t="s">
        <v>572</v>
      </c>
      <c r="E12" s="79" t="s">
        <v>488</v>
      </c>
      <c r="F12" s="74">
        <f t="shared" si="0"/>
        <v>3200</v>
      </c>
      <c r="G12" s="74">
        <f t="shared" si="1"/>
        <v>1200</v>
      </c>
      <c r="H12" s="49" t="s">
        <v>148</v>
      </c>
      <c r="I12" s="49" t="s">
        <v>14</v>
      </c>
    </row>
    <row r="13" spans="1:9" ht="15.75" x14ac:dyDescent="0.25">
      <c r="A13" s="48">
        <v>44789</v>
      </c>
      <c r="B13" s="49" t="s">
        <v>46</v>
      </c>
      <c r="C13" s="73">
        <v>2.06</v>
      </c>
      <c r="D13" s="73" t="s">
        <v>572</v>
      </c>
      <c r="E13" s="79" t="s">
        <v>489</v>
      </c>
      <c r="F13" s="74">
        <f t="shared" si="0"/>
        <v>4120</v>
      </c>
      <c r="G13" s="74">
        <v>0</v>
      </c>
      <c r="H13" s="49" t="s">
        <v>152</v>
      </c>
      <c r="I13" s="49" t="s">
        <v>47</v>
      </c>
    </row>
    <row r="14" spans="1:9" ht="15.75" x14ac:dyDescent="0.25">
      <c r="A14" s="48">
        <v>44793</v>
      </c>
      <c r="B14" s="49" t="s">
        <v>55</v>
      </c>
      <c r="C14" s="73">
        <v>1.71</v>
      </c>
      <c r="D14" s="73" t="s">
        <v>572</v>
      </c>
      <c r="E14" s="79" t="s">
        <v>489</v>
      </c>
      <c r="F14" s="74">
        <f t="shared" si="0"/>
        <v>3420</v>
      </c>
      <c r="G14" s="74">
        <f t="shared" si="1"/>
        <v>1420</v>
      </c>
      <c r="H14" s="49" t="s">
        <v>149</v>
      </c>
      <c r="I14" s="49" t="s">
        <v>36</v>
      </c>
    </row>
    <row r="15" spans="1:9" ht="15.75" x14ac:dyDescent="0.25">
      <c r="A15" s="48">
        <v>44793</v>
      </c>
      <c r="B15" s="49" t="s">
        <v>59</v>
      </c>
      <c r="C15" s="73">
        <v>1.94</v>
      </c>
      <c r="D15" s="73" t="s">
        <v>572</v>
      </c>
      <c r="E15" s="79" t="s">
        <v>489</v>
      </c>
      <c r="F15" s="74">
        <f t="shared" si="0"/>
        <v>3880</v>
      </c>
      <c r="G15" s="74">
        <f t="shared" si="1"/>
        <v>1880</v>
      </c>
      <c r="H15" s="49" t="s">
        <v>150</v>
      </c>
      <c r="I15" s="49" t="s">
        <v>14</v>
      </c>
    </row>
    <row r="16" spans="1:9" ht="15.75" x14ac:dyDescent="0.25">
      <c r="A16" s="48">
        <v>44793</v>
      </c>
      <c r="B16" s="49" t="s">
        <v>60</v>
      </c>
      <c r="C16" s="73">
        <v>2.0499999999999998</v>
      </c>
      <c r="D16" s="73" t="s">
        <v>572</v>
      </c>
      <c r="E16" s="79" t="s">
        <v>489</v>
      </c>
      <c r="F16" s="74">
        <f t="shared" si="0"/>
        <v>4100</v>
      </c>
      <c r="G16" s="74">
        <f t="shared" si="1"/>
        <v>2100</v>
      </c>
      <c r="H16" s="49" t="s">
        <v>149</v>
      </c>
      <c r="I16" s="49" t="s">
        <v>14</v>
      </c>
    </row>
    <row r="17" spans="1:9" ht="15.75" x14ac:dyDescent="0.25">
      <c r="A17" s="48">
        <v>44793</v>
      </c>
      <c r="B17" s="49" t="s">
        <v>66</v>
      </c>
      <c r="C17" s="73">
        <v>1.87</v>
      </c>
      <c r="D17" s="73" t="s">
        <v>572</v>
      </c>
      <c r="E17" s="79" t="s">
        <v>489</v>
      </c>
      <c r="F17" s="74">
        <f t="shared" si="0"/>
        <v>3740</v>
      </c>
      <c r="G17" s="74">
        <v>0</v>
      </c>
      <c r="H17" s="49" t="s">
        <v>143</v>
      </c>
      <c r="I17" s="49" t="s">
        <v>47</v>
      </c>
    </row>
    <row r="18" spans="1:9" ht="15.75" x14ac:dyDescent="0.25">
      <c r="A18" s="48">
        <v>44801</v>
      </c>
      <c r="B18" s="49" t="s">
        <v>71</v>
      </c>
      <c r="C18" s="73">
        <v>1.75</v>
      </c>
      <c r="D18" s="73" t="s">
        <v>572</v>
      </c>
      <c r="E18" s="79" t="s">
        <v>489</v>
      </c>
      <c r="F18" s="74">
        <f t="shared" si="0"/>
        <v>3500</v>
      </c>
      <c r="G18" s="74">
        <f t="shared" si="1"/>
        <v>1500</v>
      </c>
      <c r="H18" s="49" t="s">
        <v>141</v>
      </c>
      <c r="I18" s="49" t="s">
        <v>38</v>
      </c>
    </row>
    <row r="19" spans="1:9" ht="15.75" x14ac:dyDescent="0.25">
      <c r="A19" s="48">
        <v>44801</v>
      </c>
      <c r="B19" s="49" t="s">
        <v>76</v>
      </c>
      <c r="C19" s="73">
        <v>1.8</v>
      </c>
      <c r="D19" s="73" t="s">
        <v>572</v>
      </c>
      <c r="E19" s="79" t="s">
        <v>489</v>
      </c>
      <c r="F19" s="74">
        <f t="shared" si="0"/>
        <v>3600</v>
      </c>
      <c r="G19" s="74">
        <f t="shared" si="1"/>
        <v>1600</v>
      </c>
      <c r="H19" s="49" t="s">
        <v>143</v>
      </c>
      <c r="I19" s="49" t="s">
        <v>38</v>
      </c>
    </row>
    <row r="20" spans="1:9" ht="15.75" x14ac:dyDescent="0.25">
      <c r="A20" s="48">
        <v>44803</v>
      </c>
      <c r="B20" s="49" t="s">
        <v>79</v>
      </c>
      <c r="C20" s="73">
        <v>1.84</v>
      </c>
      <c r="D20" s="73" t="s">
        <v>572</v>
      </c>
      <c r="E20" s="76" t="s">
        <v>489</v>
      </c>
      <c r="F20" s="74">
        <v>0</v>
      </c>
      <c r="G20" s="74">
        <v>0</v>
      </c>
      <c r="H20" s="49" t="s">
        <v>146</v>
      </c>
      <c r="I20" s="49" t="s">
        <v>47</v>
      </c>
    </row>
    <row r="21" spans="1:9" ht="15.75" x14ac:dyDescent="0.25">
      <c r="A21" s="48">
        <v>44804</v>
      </c>
      <c r="B21" s="49" t="s">
        <v>83</v>
      </c>
      <c r="C21" s="73">
        <v>2.04</v>
      </c>
      <c r="D21" s="73" t="s">
        <v>572</v>
      </c>
      <c r="E21" s="76" t="s">
        <v>489</v>
      </c>
      <c r="F21" s="74">
        <v>0</v>
      </c>
      <c r="G21" s="74">
        <v>0</v>
      </c>
      <c r="H21" s="49" t="s">
        <v>159</v>
      </c>
      <c r="I21" s="49" t="s">
        <v>84</v>
      </c>
    </row>
    <row r="22" spans="1:9" ht="15.75" x14ac:dyDescent="0.25">
      <c r="A22" s="5"/>
      <c r="B22" s="6"/>
      <c r="C22" s="83"/>
      <c r="D22" s="83"/>
      <c r="E22" s="83"/>
      <c r="F22" s="84"/>
      <c r="G22" s="84"/>
      <c r="H22" s="6"/>
      <c r="I22" s="6"/>
    </row>
    <row r="23" spans="1:9" x14ac:dyDescent="0.25">
      <c r="A23" s="5"/>
      <c r="B23" s="6"/>
      <c r="D23" s="6"/>
      <c r="E23" s="71"/>
      <c r="F23" s="20"/>
      <c r="G23" s="20"/>
      <c r="H23" s="20"/>
      <c r="I23" s="6"/>
    </row>
    <row r="24" spans="1:9" ht="15.75" x14ac:dyDescent="0.25">
      <c r="A24" s="6"/>
      <c r="B24" s="6" t="s">
        <v>167</v>
      </c>
      <c r="C24" s="34"/>
      <c r="D24" s="15">
        <f>COUNT(C2:C21)</f>
        <v>20</v>
      </c>
      <c r="E24" s="52"/>
      <c r="F24" s="35"/>
      <c r="G24" s="12"/>
      <c r="H24" s="12"/>
    </row>
    <row r="25" spans="1:9" x14ac:dyDescent="0.25">
      <c r="A25" s="6"/>
      <c r="B25" s="6" t="s">
        <v>168</v>
      </c>
      <c r="C25" s="6"/>
      <c r="D25" s="16">
        <f>COUNTIF(G2:G21,"&lt;0")</f>
        <v>2</v>
      </c>
      <c r="E25" s="53"/>
      <c r="F25" s="37"/>
      <c r="G25" s="38"/>
      <c r="H25" s="38"/>
    </row>
    <row r="26" spans="1:9" x14ac:dyDescent="0.25">
      <c r="A26" s="6"/>
      <c r="B26" s="6" t="s">
        <v>169</v>
      </c>
      <c r="C26" s="6"/>
      <c r="D26" s="17">
        <f>D24-D25</f>
        <v>18</v>
      </c>
      <c r="E26" s="53"/>
      <c r="F26" s="37"/>
      <c r="G26" s="38"/>
      <c r="H26" s="38"/>
    </row>
    <row r="27" spans="1:9" x14ac:dyDescent="0.25">
      <c r="A27" s="6"/>
      <c r="B27" s="6" t="s">
        <v>170</v>
      </c>
      <c r="C27" s="6"/>
      <c r="D27" s="6">
        <f>D26/D24*100</f>
        <v>90</v>
      </c>
      <c r="E27" s="53"/>
      <c r="F27" s="37"/>
      <c r="G27" s="38"/>
      <c r="H27" s="38"/>
    </row>
    <row r="28" spans="1:9" x14ac:dyDescent="0.25">
      <c r="A28" s="6"/>
      <c r="B28" s="6" t="s">
        <v>171</v>
      </c>
      <c r="C28" s="6"/>
      <c r="D28" s="6">
        <f>1/D29*100</f>
        <v>53.995680345572353</v>
      </c>
      <c r="E28" s="53"/>
      <c r="F28" s="37"/>
      <c r="G28" s="38"/>
      <c r="H28" s="38"/>
    </row>
    <row r="29" spans="1:9" x14ac:dyDescent="0.25">
      <c r="A29" s="6"/>
      <c r="B29" s="6" t="s">
        <v>172</v>
      </c>
      <c r="C29" s="6"/>
      <c r="D29" s="6">
        <f>SUM(C2:C21)/D24</f>
        <v>1.8520000000000003</v>
      </c>
      <c r="E29" s="53"/>
      <c r="F29" s="37"/>
      <c r="G29" s="38"/>
      <c r="H29" s="38"/>
    </row>
    <row r="30" spans="1:9" x14ac:dyDescent="0.25">
      <c r="A30" s="6"/>
      <c r="B30" s="6" t="s">
        <v>173</v>
      </c>
      <c r="C30" s="6"/>
      <c r="D30" s="17">
        <f>D27-D28</f>
        <v>36.004319654427647</v>
      </c>
      <c r="E30" s="53"/>
      <c r="F30" s="37"/>
      <c r="G30" s="38"/>
      <c r="H30" s="38"/>
    </row>
    <row r="31" spans="1:9" x14ac:dyDescent="0.25">
      <c r="A31" s="6"/>
      <c r="B31" s="6" t="s">
        <v>174</v>
      </c>
      <c r="C31" s="6"/>
      <c r="D31" s="17">
        <f>D30/1</f>
        <v>36.004319654427647</v>
      </c>
      <c r="E31" s="53"/>
      <c r="F31" s="37"/>
      <c r="G31" s="38"/>
      <c r="H31" s="38"/>
    </row>
    <row r="32" spans="1:9" ht="18.75" x14ac:dyDescent="0.3">
      <c r="A32" s="6"/>
      <c r="B32" s="39" t="s">
        <v>486</v>
      </c>
      <c r="C32" s="6"/>
      <c r="D32" s="40">
        <v>100000</v>
      </c>
      <c r="E32" s="53"/>
      <c r="F32" s="37"/>
      <c r="G32" s="38"/>
      <c r="H32" s="38"/>
    </row>
    <row r="33" spans="1:8" ht="18.75" x14ac:dyDescent="0.3">
      <c r="A33" s="6"/>
      <c r="B33" s="6" t="s">
        <v>487</v>
      </c>
      <c r="C33" s="6"/>
      <c r="D33" s="19">
        <v>100000</v>
      </c>
      <c r="E33" s="53"/>
      <c r="F33" s="37"/>
      <c r="G33" s="38"/>
      <c r="H33" s="38"/>
    </row>
    <row r="34" spans="1:8" x14ac:dyDescent="0.25">
      <c r="A34" s="6"/>
      <c r="B34" s="6" t="s">
        <v>176</v>
      </c>
      <c r="C34" s="6"/>
      <c r="D34" s="20">
        <f>D33/100</f>
        <v>1000</v>
      </c>
      <c r="E34" s="53"/>
      <c r="F34" s="37"/>
      <c r="G34" s="38"/>
      <c r="H34" s="38"/>
    </row>
    <row r="35" spans="1:8" x14ac:dyDescent="0.25">
      <c r="A35" s="6"/>
      <c r="B35" s="41" t="s">
        <v>490</v>
      </c>
      <c r="C35" s="6"/>
      <c r="D35" s="42">
        <f>D34*2</f>
        <v>2000</v>
      </c>
      <c r="E35" s="53"/>
      <c r="F35" s="37"/>
      <c r="G35" s="38"/>
      <c r="H35" s="38"/>
    </row>
    <row r="36" spans="1:8" x14ac:dyDescent="0.25">
      <c r="A36" s="6"/>
      <c r="B36" s="6" t="s">
        <v>177</v>
      </c>
      <c r="C36" s="6"/>
      <c r="D36" s="13">
        <f>SUM(G2:G21)</f>
        <v>19120</v>
      </c>
      <c r="E36" s="53"/>
      <c r="F36" s="37"/>
      <c r="G36" s="38"/>
      <c r="H36" s="38"/>
    </row>
    <row r="37" spans="1:8" x14ac:dyDescent="0.25">
      <c r="A37" s="6"/>
      <c r="B37" s="43" t="s">
        <v>178</v>
      </c>
      <c r="C37" s="6"/>
      <c r="D37" s="12">
        <f>D36/D32*100</f>
        <v>19.12</v>
      </c>
      <c r="E37" s="53"/>
      <c r="F37" s="37"/>
      <c r="G37" s="38"/>
      <c r="H37" s="38"/>
    </row>
    <row r="38" spans="1:8" x14ac:dyDescent="0.25">
      <c r="E38" s="54"/>
    </row>
  </sheetData>
  <conditionalFormatting sqref="E25:E37">
    <cfRule type="cellIs" dxfId="24" priority="1" operator="greaterThan">
      <formula>0</formula>
    </cfRule>
    <cfRule type="cellIs" dxfId="23" priority="2" operator="lessThan">
      <formula>-240.63</formula>
    </cfRule>
    <cfRule type="cellIs" dxfId="22" priority="3" operator="greaterThan">
      <formula>0</formula>
    </cfRule>
  </conditionalFormatting>
  <conditionalFormatting sqref="G23:H23 G2:G22">
    <cfRule type="cellIs" dxfId="21" priority="4" operator="lessThan">
      <formula>0</formula>
    </cfRule>
    <cfRule type="cellIs" dxfId="20" priority="5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60" zoomScale="80" zoomScaleNormal="80" workbookViewId="0">
      <selection activeCell="K81" sqref="K81"/>
    </sheetView>
  </sheetViews>
  <sheetFormatPr defaultRowHeight="15" x14ac:dyDescent="0.25"/>
  <cols>
    <col min="1" max="1" width="11.5703125" bestFit="1" customWidth="1"/>
    <col min="2" max="2" width="39.28515625" style="6" bestFit="1" customWidth="1"/>
    <col min="9" max="9" width="12.28515625" style="6" bestFit="1" customWidth="1"/>
    <col min="10" max="12" width="9.140625" style="6"/>
    <col min="13" max="13" width="36.2851562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44806</v>
      </c>
      <c r="B2" s="6" t="s">
        <v>86</v>
      </c>
      <c r="C2">
        <v>8.19</v>
      </c>
      <c r="D2">
        <v>4.7699999999999996</v>
      </c>
      <c r="E2">
        <v>1.43</v>
      </c>
      <c r="F2">
        <v>4.3</v>
      </c>
      <c r="G2">
        <v>1.75</v>
      </c>
      <c r="H2">
        <v>2.17</v>
      </c>
      <c r="I2" s="6" t="s">
        <v>11</v>
      </c>
      <c r="J2" s="6">
        <v>1.98</v>
      </c>
      <c r="K2" s="28">
        <v>1.87</v>
      </c>
      <c r="L2" s="6" t="s">
        <v>140</v>
      </c>
      <c r="M2" t="s">
        <v>87</v>
      </c>
    </row>
    <row r="3" spans="1:13" x14ac:dyDescent="0.25">
      <c r="A3" s="5">
        <v>44806</v>
      </c>
      <c r="B3" s="6" t="s">
        <v>88</v>
      </c>
      <c r="C3">
        <v>2.88</v>
      </c>
      <c r="D3">
        <v>2.95</v>
      </c>
      <c r="E3">
        <v>2.88</v>
      </c>
      <c r="F3">
        <v>2.61</v>
      </c>
      <c r="G3">
        <v>2.58</v>
      </c>
      <c r="H3">
        <v>1.54</v>
      </c>
      <c r="I3" s="6" t="s">
        <v>11</v>
      </c>
      <c r="J3" s="6">
        <v>2.09</v>
      </c>
      <c r="K3" s="28">
        <v>1.78</v>
      </c>
      <c r="L3" s="6" t="s">
        <v>152</v>
      </c>
      <c r="M3" t="s">
        <v>89</v>
      </c>
    </row>
    <row r="4" spans="1:13" x14ac:dyDescent="0.25">
      <c r="A4" s="5">
        <v>44806</v>
      </c>
      <c r="B4" s="6" t="s">
        <v>90</v>
      </c>
      <c r="C4">
        <v>2.25</v>
      </c>
      <c r="D4">
        <v>2.87</v>
      </c>
      <c r="E4">
        <v>3.78</v>
      </c>
      <c r="F4">
        <v>2.17</v>
      </c>
      <c r="G4">
        <v>404</v>
      </c>
      <c r="H4">
        <v>404</v>
      </c>
      <c r="I4" s="6" t="s">
        <v>11</v>
      </c>
      <c r="J4" s="6">
        <v>404</v>
      </c>
      <c r="K4" s="6">
        <v>404</v>
      </c>
      <c r="L4" s="6" t="s">
        <v>143</v>
      </c>
      <c r="M4" t="s">
        <v>23</v>
      </c>
    </row>
    <row r="5" spans="1:13" x14ac:dyDescent="0.25">
      <c r="A5" s="5">
        <v>44806</v>
      </c>
      <c r="B5" s="6" t="s">
        <v>91</v>
      </c>
      <c r="C5">
        <v>3.27</v>
      </c>
      <c r="D5">
        <v>3.64</v>
      </c>
      <c r="E5">
        <v>2.23</v>
      </c>
      <c r="F5">
        <v>4.3</v>
      </c>
      <c r="G5">
        <v>1.76</v>
      </c>
      <c r="H5">
        <v>2.14</v>
      </c>
      <c r="I5" s="6" t="s">
        <v>11</v>
      </c>
      <c r="J5" s="8">
        <v>1.64</v>
      </c>
      <c r="K5" s="6">
        <v>2.34</v>
      </c>
      <c r="L5" s="6" t="s">
        <v>155</v>
      </c>
      <c r="M5" t="s">
        <v>15</v>
      </c>
    </row>
    <row r="6" spans="1:13" x14ac:dyDescent="0.25">
      <c r="A6" s="5">
        <v>44807</v>
      </c>
      <c r="B6" s="6" t="s">
        <v>92</v>
      </c>
      <c r="C6">
        <v>2.33</v>
      </c>
      <c r="D6">
        <v>3.48</v>
      </c>
      <c r="E6">
        <v>3.21</v>
      </c>
      <c r="F6">
        <v>3.49</v>
      </c>
      <c r="G6">
        <v>2</v>
      </c>
      <c r="H6">
        <v>1.88</v>
      </c>
      <c r="I6" s="6" t="s">
        <v>11</v>
      </c>
      <c r="J6" s="6">
        <v>1.81</v>
      </c>
      <c r="K6" s="28">
        <v>2.06</v>
      </c>
      <c r="L6" s="6" t="s">
        <v>145</v>
      </c>
      <c r="M6" t="s">
        <v>13</v>
      </c>
    </row>
    <row r="7" spans="1:13" x14ac:dyDescent="0.25">
      <c r="A7" s="5">
        <v>44807</v>
      </c>
      <c r="B7" s="6" t="s">
        <v>93</v>
      </c>
      <c r="C7">
        <v>2.77</v>
      </c>
      <c r="D7">
        <v>3.53</v>
      </c>
      <c r="E7">
        <v>2.65</v>
      </c>
      <c r="F7">
        <v>3.73</v>
      </c>
      <c r="G7">
        <v>1.71</v>
      </c>
      <c r="H7">
        <v>2.2400000000000002</v>
      </c>
      <c r="I7" s="6" t="s">
        <v>11</v>
      </c>
      <c r="J7" s="8">
        <v>1.58</v>
      </c>
      <c r="K7" s="6">
        <v>2.48</v>
      </c>
      <c r="L7" s="6" t="s">
        <v>156</v>
      </c>
      <c r="M7" t="s">
        <v>81</v>
      </c>
    </row>
    <row r="8" spans="1:13" x14ac:dyDescent="0.25">
      <c r="A8" s="5">
        <v>44807</v>
      </c>
      <c r="B8" s="6" t="s">
        <v>94</v>
      </c>
      <c r="C8">
        <v>2.12</v>
      </c>
      <c r="D8">
        <v>3.47</v>
      </c>
      <c r="E8">
        <v>3.82</v>
      </c>
      <c r="F8">
        <v>3.27</v>
      </c>
      <c r="G8">
        <v>2.14</v>
      </c>
      <c r="H8">
        <v>1.78</v>
      </c>
      <c r="I8" s="6" t="s">
        <v>11</v>
      </c>
      <c r="J8" s="6">
        <v>1.9</v>
      </c>
      <c r="K8" s="28">
        <v>1.97</v>
      </c>
      <c r="L8" s="6" t="s">
        <v>141</v>
      </c>
      <c r="M8" t="s">
        <v>95</v>
      </c>
    </row>
    <row r="9" spans="1:13" x14ac:dyDescent="0.25">
      <c r="A9" s="5">
        <v>44807</v>
      </c>
      <c r="B9" s="6" t="s">
        <v>96</v>
      </c>
      <c r="C9">
        <v>2.12</v>
      </c>
      <c r="D9">
        <v>3.35</v>
      </c>
      <c r="E9">
        <v>3.78</v>
      </c>
      <c r="F9">
        <v>3.09</v>
      </c>
      <c r="G9">
        <v>2.2000000000000002</v>
      </c>
      <c r="H9">
        <v>1.71</v>
      </c>
      <c r="I9" s="6" t="s">
        <v>11</v>
      </c>
      <c r="J9" s="6">
        <v>1.94</v>
      </c>
      <c r="K9" s="28">
        <v>1.89</v>
      </c>
      <c r="L9" s="6" t="s">
        <v>140</v>
      </c>
      <c r="M9" t="s">
        <v>97</v>
      </c>
    </row>
    <row r="10" spans="1:13" x14ac:dyDescent="0.25">
      <c r="A10" s="5">
        <v>44807</v>
      </c>
      <c r="B10" s="6" t="s">
        <v>98</v>
      </c>
      <c r="C10">
        <v>4.68</v>
      </c>
      <c r="D10">
        <v>4.2</v>
      </c>
      <c r="E10">
        <v>1.68</v>
      </c>
      <c r="F10">
        <v>4.13</v>
      </c>
      <c r="G10">
        <v>1.72</v>
      </c>
      <c r="H10">
        <v>2.14</v>
      </c>
      <c r="I10" s="6" t="s">
        <v>11</v>
      </c>
      <c r="J10" s="6">
        <v>1.75</v>
      </c>
      <c r="K10" s="28">
        <v>2.08</v>
      </c>
      <c r="L10" s="6" t="s">
        <v>140</v>
      </c>
      <c r="M10" t="s">
        <v>50</v>
      </c>
    </row>
    <row r="11" spans="1:13" x14ac:dyDescent="0.25">
      <c r="A11" s="5">
        <v>44807</v>
      </c>
      <c r="B11" s="6" t="s">
        <v>99</v>
      </c>
      <c r="C11">
        <v>1.85</v>
      </c>
      <c r="D11">
        <v>3.83</v>
      </c>
      <c r="E11">
        <v>4.29</v>
      </c>
      <c r="F11">
        <v>4.13</v>
      </c>
      <c r="G11">
        <v>1.77</v>
      </c>
      <c r="H11">
        <v>2.11</v>
      </c>
      <c r="I11" s="6" t="s">
        <v>11</v>
      </c>
      <c r="J11" s="8">
        <v>1.69</v>
      </c>
      <c r="K11" s="6">
        <v>2.2000000000000002</v>
      </c>
      <c r="L11" s="6" t="s">
        <v>146</v>
      </c>
      <c r="M11" t="s">
        <v>35</v>
      </c>
    </row>
    <row r="12" spans="1:13" x14ac:dyDescent="0.25">
      <c r="A12" s="5">
        <v>44807</v>
      </c>
      <c r="B12" s="6" t="s">
        <v>90</v>
      </c>
      <c r="C12">
        <v>2.25</v>
      </c>
      <c r="D12">
        <v>2.87</v>
      </c>
      <c r="E12">
        <v>3.78</v>
      </c>
      <c r="F12">
        <v>2.17</v>
      </c>
      <c r="G12">
        <v>404</v>
      </c>
      <c r="H12">
        <v>404</v>
      </c>
      <c r="I12" s="6" t="s">
        <v>11</v>
      </c>
      <c r="J12" s="6">
        <v>404</v>
      </c>
      <c r="K12" s="6">
        <v>404</v>
      </c>
      <c r="L12" s="6" t="s">
        <v>143</v>
      </c>
      <c r="M12" t="s">
        <v>23</v>
      </c>
    </row>
    <row r="13" spans="1:13" x14ac:dyDescent="0.25">
      <c r="A13" s="5">
        <v>44807</v>
      </c>
      <c r="B13" s="6" t="s">
        <v>100</v>
      </c>
      <c r="C13">
        <v>1.68</v>
      </c>
      <c r="D13">
        <v>3.89</v>
      </c>
      <c r="E13">
        <v>5.4</v>
      </c>
      <c r="F13">
        <v>3.29</v>
      </c>
      <c r="G13">
        <v>2.0699999999999998</v>
      </c>
      <c r="H13">
        <v>1.8</v>
      </c>
      <c r="I13" s="6" t="s">
        <v>11</v>
      </c>
      <c r="J13" s="6">
        <v>2.04</v>
      </c>
      <c r="K13" s="28">
        <v>1.81</v>
      </c>
      <c r="L13" s="6" t="s">
        <v>140</v>
      </c>
      <c r="M13" t="s">
        <v>35</v>
      </c>
    </row>
    <row r="14" spans="1:13" x14ac:dyDescent="0.25">
      <c r="A14" s="5">
        <v>44807</v>
      </c>
      <c r="B14" s="6" t="s">
        <v>101</v>
      </c>
      <c r="C14">
        <v>2.62</v>
      </c>
      <c r="D14">
        <v>3.52</v>
      </c>
      <c r="E14">
        <v>2.73</v>
      </c>
      <c r="F14">
        <v>3.91</v>
      </c>
      <c r="G14">
        <v>1.87</v>
      </c>
      <c r="H14">
        <v>2</v>
      </c>
      <c r="I14" s="6" t="s">
        <v>11</v>
      </c>
      <c r="J14" s="8">
        <v>1.7</v>
      </c>
      <c r="K14" s="6">
        <v>2.2000000000000002</v>
      </c>
      <c r="L14" s="6" t="s">
        <v>156</v>
      </c>
      <c r="M14" t="s">
        <v>14</v>
      </c>
    </row>
    <row r="15" spans="1:13" x14ac:dyDescent="0.25">
      <c r="A15" s="5">
        <v>44807</v>
      </c>
      <c r="B15" s="6" t="s">
        <v>102</v>
      </c>
      <c r="C15">
        <v>3.3</v>
      </c>
      <c r="D15">
        <v>3.41</v>
      </c>
      <c r="E15">
        <v>2.29</v>
      </c>
      <c r="F15">
        <v>3.79</v>
      </c>
      <c r="G15">
        <v>1.89</v>
      </c>
      <c r="H15">
        <v>1.98</v>
      </c>
      <c r="I15" s="6" t="s">
        <v>11</v>
      </c>
      <c r="J15" s="8">
        <v>1.71</v>
      </c>
      <c r="K15" s="6">
        <v>2.1800000000000002</v>
      </c>
      <c r="L15" s="6" t="s">
        <v>146</v>
      </c>
      <c r="M15" t="s">
        <v>14</v>
      </c>
    </row>
    <row r="16" spans="1:13" x14ac:dyDescent="0.25">
      <c r="A16" s="5">
        <v>44808</v>
      </c>
      <c r="B16" s="6" t="s">
        <v>103</v>
      </c>
      <c r="C16">
        <v>3.11</v>
      </c>
      <c r="D16">
        <v>3.03</v>
      </c>
      <c r="E16">
        <v>2.62</v>
      </c>
      <c r="F16">
        <v>2.5299999999999998</v>
      </c>
      <c r="G16">
        <v>2.69</v>
      </c>
      <c r="H16">
        <v>1.5</v>
      </c>
      <c r="I16" s="6" t="s">
        <v>11</v>
      </c>
      <c r="J16" s="12">
        <v>2.2000000000000002</v>
      </c>
      <c r="K16" s="28">
        <v>1.7</v>
      </c>
      <c r="L16" s="6" t="s">
        <v>152</v>
      </c>
      <c r="M16" t="s">
        <v>14</v>
      </c>
    </row>
    <row r="17" spans="1:13" x14ac:dyDescent="0.25">
      <c r="A17" s="5">
        <v>44809</v>
      </c>
      <c r="B17" s="6" t="s">
        <v>104</v>
      </c>
      <c r="C17">
        <v>2.88</v>
      </c>
      <c r="D17">
        <v>3.19</v>
      </c>
      <c r="E17">
        <v>2.61</v>
      </c>
      <c r="F17">
        <v>3.73</v>
      </c>
      <c r="G17">
        <v>1.9</v>
      </c>
      <c r="H17">
        <v>1.93</v>
      </c>
      <c r="I17" s="6" t="s">
        <v>11</v>
      </c>
      <c r="J17" s="8">
        <v>1.69</v>
      </c>
      <c r="K17" s="12">
        <v>2.17</v>
      </c>
      <c r="L17" s="6" t="s">
        <v>146</v>
      </c>
      <c r="M17" t="s">
        <v>57</v>
      </c>
    </row>
    <row r="18" spans="1:13" x14ac:dyDescent="0.25">
      <c r="A18" s="5">
        <v>44810</v>
      </c>
      <c r="B18" s="6" t="s">
        <v>105</v>
      </c>
      <c r="C18">
        <v>1.8</v>
      </c>
      <c r="D18">
        <v>3.93</v>
      </c>
      <c r="E18">
        <v>5.51</v>
      </c>
      <c r="F18">
        <v>3.6</v>
      </c>
      <c r="G18">
        <v>1.97</v>
      </c>
      <c r="H18">
        <v>1.92</v>
      </c>
      <c r="I18" s="6" t="s">
        <v>11</v>
      </c>
      <c r="J18" s="12">
        <v>1.95</v>
      </c>
      <c r="K18" s="28">
        <v>1.9</v>
      </c>
      <c r="L18" s="6" t="s">
        <v>143</v>
      </c>
      <c r="M18" t="s">
        <v>15</v>
      </c>
    </row>
    <row r="19" spans="1:13" x14ac:dyDescent="0.25">
      <c r="A19" s="5">
        <v>44810</v>
      </c>
      <c r="B19" s="6" t="s">
        <v>106</v>
      </c>
      <c r="C19">
        <v>2.79</v>
      </c>
      <c r="D19">
        <v>3.75</v>
      </c>
      <c r="E19">
        <v>2.48</v>
      </c>
      <c r="F19">
        <v>4.68</v>
      </c>
      <c r="G19">
        <v>1.67</v>
      </c>
      <c r="H19">
        <v>2.31</v>
      </c>
      <c r="I19" s="6" t="s">
        <v>11</v>
      </c>
      <c r="J19" s="8">
        <v>1.57</v>
      </c>
      <c r="K19" s="12">
        <v>2.4900000000000002</v>
      </c>
      <c r="L19" s="6" t="s">
        <v>149</v>
      </c>
      <c r="M19" t="s">
        <v>15</v>
      </c>
    </row>
    <row r="20" spans="1:13" x14ac:dyDescent="0.25">
      <c r="A20" s="5">
        <v>44810</v>
      </c>
      <c r="B20" s="6" t="s">
        <v>107</v>
      </c>
      <c r="C20">
        <v>3.52</v>
      </c>
      <c r="D20">
        <v>3.34</v>
      </c>
      <c r="E20">
        <v>2.2200000000000002</v>
      </c>
      <c r="F20">
        <v>3.19</v>
      </c>
      <c r="G20">
        <v>2.12</v>
      </c>
      <c r="H20">
        <v>1.77</v>
      </c>
      <c r="I20" s="6" t="s">
        <v>11</v>
      </c>
      <c r="J20" s="12">
        <v>1.92</v>
      </c>
      <c r="K20" s="12">
        <v>1.92</v>
      </c>
      <c r="L20" s="6" t="s">
        <v>157</v>
      </c>
      <c r="M20" t="s">
        <v>14</v>
      </c>
    </row>
    <row r="21" spans="1:13" x14ac:dyDescent="0.25">
      <c r="A21" s="5">
        <v>44811</v>
      </c>
      <c r="B21" s="6" t="s">
        <v>108</v>
      </c>
      <c r="C21">
        <v>2.0699999999999998</v>
      </c>
      <c r="D21">
        <v>3.49</v>
      </c>
      <c r="E21">
        <v>3.87</v>
      </c>
      <c r="F21">
        <v>4.01</v>
      </c>
      <c r="G21">
        <v>1.82</v>
      </c>
      <c r="H21">
        <v>2.0699999999999998</v>
      </c>
      <c r="I21" s="6" t="s">
        <v>11</v>
      </c>
      <c r="J21" s="8">
        <v>1.7</v>
      </c>
      <c r="K21" s="12">
        <v>2.2200000000000002</v>
      </c>
      <c r="L21" s="6" t="s">
        <v>141</v>
      </c>
      <c r="M21" t="s">
        <v>15</v>
      </c>
    </row>
    <row r="22" spans="1:13" x14ac:dyDescent="0.25">
      <c r="A22" s="5">
        <v>44813</v>
      </c>
      <c r="B22" s="6" t="s">
        <v>109</v>
      </c>
      <c r="C22">
        <v>1.55</v>
      </c>
      <c r="D22">
        <v>4.7</v>
      </c>
      <c r="E22">
        <v>5.93</v>
      </c>
      <c r="F22">
        <v>404</v>
      </c>
      <c r="G22">
        <v>1.61</v>
      </c>
      <c r="H22">
        <v>2.46</v>
      </c>
      <c r="I22" s="6" t="s">
        <v>11</v>
      </c>
      <c r="J22" s="8">
        <v>1.72</v>
      </c>
      <c r="K22" s="12">
        <v>2.2000000000000002</v>
      </c>
      <c r="L22" s="6" t="s">
        <v>149</v>
      </c>
      <c r="M22" t="s">
        <v>84</v>
      </c>
    </row>
    <row r="23" spans="1:13" x14ac:dyDescent="0.25">
      <c r="A23" s="5">
        <v>44814</v>
      </c>
      <c r="B23" s="6" t="s">
        <v>110</v>
      </c>
      <c r="C23">
        <v>1.96</v>
      </c>
      <c r="D23">
        <v>2.86</v>
      </c>
      <c r="E23">
        <v>5.36</v>
      </c>
      <c r="F23">
        <v>2.2400000000000002</v>
      </c>
      <c r="G23">
        <v>3.04</v>
      </c>
      <c r="H23">
        <v>1.38</v>
      </c>
      <c r="I23" s="6" t="s">
        <v>11</v>
      </c>
      <c r="J23" s="12">
        <v>2.5099999999999998</v>
      </c>
      <c r="K23" s="12">
        <v>1.53</v>
      </c>
      <c r="L23" s="6" t="s">
        <v>156</v>
      </c>
      <c r="M23" s="29" t="s">
        <v>111</v>
      </c>
    </row>
    <row r="24" spans="1:13" x14ac:dyDescent="0.25">
      <c r="A24" s="5">
        <v>44814</v>
      </c>
      <c r="B24" s="6" t="s">
        <v>112</v>
      </c>
      <c r="C24">
        <v>404</v>
      </c>
      <c r="D24">
        <v>404</v>
      </c>
      <c r="E24">
        <v>404</v>
      </c>
      <c r="F24">
        <v>404</v>
      </c>
      <c r="G24">
        <v>404</v>
      </c>
      <c r="H24">
        <v>404</v>
      </c>
      <c r="I24" s="6" t="s">
        <v>11</v>
      </c>
      <c r="J24" s="12">
        <v>404</v>
      </c>
      <c r="K24" s="6">
        <v>404</v>
      </c>
      <c r="L24" s="15">
        <v>404</v>
      </c>
      <c r="M24" t="s">
        <v>47</v>
      </c>
    </row>
    <row r="25" spans="1:13" x14ac:dyDescent="0.25">
      <c r="A25" s="5">
        <v>44814</v>
      </c>
      <c r="B25" s="6" t="s">
        <v>113</v>
      </c>
      <c r="C25">
        <v>2.9</v>
      </c>
      <c r="D25">
        <v>3.24</v>
      </c>
      <c r="E25">
        <v>2.63</v>
      </c>
      <c r="F25">
        <v>3.14</v>
      </c>
      <c r="G25">
        <v>2.15</v>
      </c>
      <c r="H25">
        <v>1.74</v>
      </c>
      <c r="I25" s="6" t="s">
        <v>11</v>
      </c>
      <c r="J25" s="12">
        <v>1.8</v>
      </c>
      <c r="K25" s="28">
        <v>1.91</v>
      </c>
      <c r="L25" s="6" t="s">
        <v>150</v>
      </c>
      <c r="M25" t="s">
        <v>18</v>
      </c>
    </row>
    <row r="26" spans="1:13" x14ac:dyDescent="0.25">
      <c r="A26" s="5">
        <v>44814</v>
      </c>
      <c r="B26" s="6" t="s">
        <v>114</v>
      </c>
      <c r="C26">
        <v>1.88</v>
      </c>
      <c r="D26">
        <v>3.97</v>
      </c>
      <c r="E26">
        <v>4.08</v>
      </c>
      <c r="F26">
        <v>4.4400000000000004</v>
      </c>
      <c r="G26">
        <v>1.7</v>
      </c>
      <c r="H26">
        <v>2.2400000000000002</v>
      </c>
      <c r="I26" s="6" t="s">
        <v>11</v>
      </c>
      <c r="J26" s="8">
        <v>1.65</v>
      </c>
      <c r="K26" s="12">
        <v>2.3199999999999998</v>
      </c>
      <c r="L26" s="6" t="s">
        <v>146</v>
      </c>
      <c r="M26" t="s">
        <v>13</v>
      </c>
    </row>
    <row r="27" spans="1:13" x14ac:dyDescent="0.25">
      <c r="A27" s="5">
        <v>44814</v>
      </c>
      <c r="B27" s="6" t="s">
        <v>115</v>
      </c>
      <c r="C27">
        <v>2.25</v>
      </c>
      <c r="D27">
        <v>3.34</v>
      </c>
      <c r="E27">
        <v>3.33</v>
      </c>
      <c r="F27">
        <v>3.24</v>
      </c>
      <c r="G27">
        <v>2.04</v>
      </c>
      <c r="H27">
        <v>1.81</v>
      </c>
      <c r="I27" s="6" t="s">
        <v>11</v>
      </c>
      <c r="J27" s="6">
        <v>1.81</v>
      </c>
      <c r="K27" s="6">
        <v>2</v>
      </c>
      <c r="L27" s="6" t="s">
        <v>147</v>
      </c>
      <c r="M27" t="s">
        <v>57</v>
      </c>
    </row>
    <row r="28" spans="1:13" x14ac:dyDescent="0.25">
      <c r="A28" s="5">
        <v>44814</v>
      </c>
      <c r="B28" s="6" t="s">
        <v>116</v>
      </c>
      <c r="C28">
        <v>1.72</v>
      </c>
      <c r="D28">
        <v>3.63</v>
      </c>
      <c r="E28">
        <v>5.57</v>
      </c>
      <c r="F28">
        <v>3.17</v>
      </c>
      <c r="G28">
        <v>2.14</v>
      </c>
      <c r="H28">
        <v>1.75</v>
      </c>
      <c r="I28" s="6" t="s">
        <v>11</v>
      </c>
      <c r="J28" s="6">
        <v>1.98</v>
      </c>
      <c r="K28" s="6">
        <v>1.85</v>
      </c>
      <c r="L28" s="6" t="s">
        <v>146</v>
      </c>
      <c r="M28" t="s">
        <v>38</v>
      </c>
    </row>
    <row r="29" spans="1:13" x14ac:dyDescent="0.25">
      <c r="A29" s="5">
        <v>44814</v>
      </c>
      <c r="B29" s="6" t="s">
        <v>117</v>
      </c>
      <c r="C29">
        <v>2.82</v>
      </c>
      <c r="D29">
        <v>3.57</v>
      </c>
      <c r="E29">
        <v>2.54</v>
      </c>
      <c r="F29">
        <v>3.69</v>
      </c>
      <c r="G29">
        <v>1.93</v>
      </c>
      <c r="H29">
        <v>1.96</v>
      </c>
      <c r="I29" s="6" t="s">
        <v>11</v>
      </c>
      <c r="J29" s="6">
        <v>1.75</v>
      </c>
      <c r="K29" s="28">
        <v>2.15</v>
      </c>
      <c r="L29" s="6" t="s">
        <v>141</v>
      </c>
      <c r="M29" t="s">
        <v>13</v>
      </c>
    </row>
    <row r="30" spans="1:13" x14ac:dyDescent="0.25">
      <c r="A30" s="5">
        <v>44814</v>
      </c>
      <c r="B30" s="6" t="s">
        <v>118</v>
      </c>
      <c r="C30">
        <v>3.01</v>
      </c>
      <c r="D30">
        <v>3.45</v>
      </c>
      <c r="E30">
        <v>2.4700000000000002</v>
      </c>
      <c r="F30">
        <v>4.01</v>
      </c>
      <c r="G30">
        <v>1.83</v>
      </c>
      <c r="H30">
        <v>2.06</v>
      </c>
      <c r="I30" s="6" t="s">
        <v>11</v>
      </c>
      <c r="J30" s="8">
        <v>1.66</v>
      </c>
      <c r="K30" s="6">
        <v>2.29</v>
      </c>
      <c r="L30" s="6" t="s">
        <v>156</v>
      </c>
      <c r="M30" t="s">
        <v>15</v>
      </c>
    </row>
    <row r="31" spans="1:13" x14ac:dyDescent="0.25">
      <c r="A31" s="5">
        <v>44814</v>
      </c>
      <c r="B31" s="6" t="s">
        <v>119</v>
      </c>
      <c r="C31">
        <v>1.98</v>
      </c>
      <c r="D31">
        <v>3.48</v>
      </c>
      <c r="E31">
        <v>4.24</v>
      </c>
      <c r="F31">
        <v>3.37</v>
      </c>
      <c r="G31">
        <v>2.09</v>
      </c>
      <c r="H31">
        <v>1.81</v>
      </c>
      <c r="I31" s="6" t="s">
        <v>11</v>
      </c>
      <c r="J31" s="6">
        <v>1.91</v>
      </c>
      <c r="K31" s="28">
        <v>1.94</v>
      </c>
      <c r="L31" s="6" t="s">
        <v>158</v>
      </c>
      <c r="M31" t="s">
        <v>13</v>
      </c>
    </row>
    <row r="32" spans="1:13" x14ac:dyDescent="0.25">
      <c r="A32" s="5">
        <v>44814</v>
      </c>
      <c r="B32" s="6" t="s">
        <v>120</v>
      </c>
      <c r="C32">
        <v>2.06</v>
      </c>
      <c r="D32">
        <v>3.48</v>
      </c>
      <c r="E32">
        <v>3.5</v>
      </c>
      <c r="F32">
        <v>404</v>
      </c>
      <c r="G32">
        <v>2.15</v>
      </c>
      <c r="H32">
        <v>1.7</v>
      </c>
      <c r="I32" s="6" t="s">
        <v>11</v>
      </c>
      <c r="J32" s="6">
        <v>1.9</v>
      </c>
      <c r="K32" s="6">
        <v>1.82</v>
      </c>
      <c r="L32" s="6" t="s">
        <v>146</v>
      </c>
      <c r="M32" t="s">
        <v>42</v>
      </c>
    </row>
    <row r="33" spans="1:13" x14ac:dyDescent="0.25">
      <c r="A33" s="5">
        <v>44814</v>
      </c>
      <c r="B33" s="6" t="s">
        <v>121</v>
      </c>
      <c r="C33">
        <v>2.37</v>
      </c>
      <c r="D33">
        <v>3.32</v>
      </c>
      <c r="E33">
        <v>3.23</v>
      </c>
      <c r="F33">
        <v>3.36</v>
      </c>
      <c r="G33">
        <v>2.0699999999999998</v>
      </c>
      <c r="H33">
        <v>1.81</v>
      </c>
      <c r="I33" s="6" t="s">
        <v>11</v>
      </c>
      <c r="J33" s="6">
        <v>1.82</v>
      </c>
      <c r="K33" s="28">
        <v>2.0299999999999998</v>
      </c>
      <c r="L33" s="6" t="s">
        <v>143</v>
      </c>
      <c r="M33" t="s">
        <v>122</v>
      </c>
    </row>
    <row r="34" spans="1:13" x14ac:dyDescent="0.25">
      <c r="A34" s="5">
        <v>44814</v>
      </c>
      <c r="B34" s="6" t="s">
        <v>123</v>
      </c>
      <c r="C34">
        <v>2.86</v>
      </c>
      <c r="D34">
        <v>3.35</v>
      </c>
      <c r="E34">
        <v>2.6</v>
      </c>
      <c r="F34">
        <v>3.57</v>
      </c>
      <c r="G34">
        <v>1.95</v>
      </c>
      <c r="H34">
        <v>1.92</v>
      </c>
      <c r="I34" s="6" t="s">
        <v>11</v>
      </c>
      <c r="J34" s="6">
        <v>1.75</v>
      </c>
      <c r="K34" s="28">
        <v>2.12</v>
      </c>
      <c r="L34" s="6" t="s">
        <v>149</v>
      </c>
      <c r="M34" t="s">
        <v>14</v>
      </c>
    </row>
    <row r="35" spans="1:13" x14ac:dyDescent="0.25">
      <c r="A35" s="5">
        <v>44814</v>
      </c>
      <c r="B35" s="6" t="s">
        <v>124</v>
      </c>
      <c r="C35">
        <v>404</v>
      </c>
      <c r="D35">
        <v>404</v>
      </c>
      <c r="E35">
        <v>404</v>
      </c>
      <c r="F35">
        <v>404</v>
      </c>
      <c r="G35">
        <v>404</v>
      </c>
      <c r="H35">
        <v>404</v>
      </c>
      <c r="I35" s="6" t="s">
        <v>11</v>
      </c>
      <c r="J35" s="6">
        <v>404</v>
      </c>
      <c r="K35" s="6">
        <v>404</v>
      </c>
      <c r="L35" s="6">
        <v>404</v>
      </c>
      <c r="M35" t="s">
        <v>125</v>
      </c>
    </row>
    <row r="36" spans="1:13" x14ac:dyDescent="0.25">
      <c r="A36" s="5">
        <v>44814</v>
      </c>
      <c r="B36" s="6" t="s">
        <v>126</v>
      </c>
      <c r="C36">
        <v>3.35</v>
      </c>
      <c r="D36">
        <v>3.39</v>
      </c>
      <c r="E36">
        <v>2.2999999999999998</v>
      </c>
      <c r="F36">
        <v>3.25</v>
      </c>
      <c r="G36">
        <v>2.12</v>
      </c>
      <c r="H36">
        <v>1.78</v>
      </c>
      <c r="I36" s="6" t="s">
        <v>11</v>
      </c>
      <c r="J36" s="6">
        <v>1.88</v>
      </c>
      <c r="K36" s="28">
        <v>1.97</v>
      </c>
      <c r="L36" s="6" t="s">
        <v>480</v>
      </c>
      <c r="M36" t="s">
        <v>127</v>
      </c>
    </row>
    <row r="37" spans="1:13" x14ac:dyDescent="0.25">
      <c r="A37" s="5">
        <v>44814</v>
      </c>
      <c r="B37" s="6" t="s">
        <v>766</v>
      </c>
      <c r="C37">
        <v>2.38</v>
      </c>
      <c r="D37">
        <v>2.83</v>
      </c>
      <c r="E37">
        <v>3.68</v>
      </c>
      <c r="F37">
        <v>2.4900000000000002</v>
      </c>
      <c r="G37">
        <v>2.67</v>
      </c>
      <c r="H37">
        <v>1.49</v>
      </c>
      <c r="I37" s="6" t="s">
        <v>11</v>
      </c>
      <c r="J37" s="6">
        <v>2.2000000000000002</v>
      </c>
      <c r="K37" s="8">
        <v>1.67</v>
      </c>
      <c r="L37" s="6" t="s">
        <v>147</v>
      </c>
      <c r="M37" s="9" t="s">
        <v>36</v>
      </c>
    </row>
    <row r="38" spans="1:13" x14ac:dyDescent="0.25">
      <c r="A38" s="5">
        <v>44815</v>
      </c>
      <c r="B38" s="6" t="s">
        <v>128</v>
      </c>
      <c r="C38">
        <v>1.4</v>
      </c>
      <c r="D38">
        <v>5.23</v>
      </c>
      <c r="E38">
        <v>8.3000000000000007</v>
      </c>
      <c r="F38">
        <v>404</v>
      </c>
      <c r="G38">
        <v>1.62</v>
      </c>
      <c r="H38">
        <v>2.4300000000000002</v>
      </c>
      <c r="I38" s="6" t="s">
        <v>11</v>
      </c>
      <c r="J38" s="6">
        <v>1.88</v>
      </c>
      <c r="K38" s="31">
        <v>1.98</v>
      </c>
      <c r="L38" s="6" t="s">
        <v>147</v>
      </c>
      <c r="M38" t="s">
        <v>81</v>
      </c>
    </row>
    <row r="39" spans="1:13" x14ac:dyDescent="0.25">
      <c r="A39" s="5">
        <v>44815</v>
      </c>
      <c r="B39" s="6" t="s">
        <v>129</v>
      </c>
      <c r="C39">
        <v>2.68</v>
      </c>
      <c r="D39">
        <v>2.84</v>
      </c>
      <c r="E39">
        <v>3.26</v>
      </c>
      <c r="F39">
        <v>2.39</v>
      </c>
      <c r="G39">
        <v>2.81</v>
      </c>
      <c r="H39">
        <v>1.45</v>
      </c>
      <c r="I39" s="6" t="s">
        <v>11</v>
      </c>
      <c r="J39" s="6">
        <v>2.2999999999999998</v>
      </c>
      <c r="K39" s="8">
        <v>1.65</v>
      </c>
      <c r="L39" s="6" t="s">
        <v>147</v>
      </c>
      <c r="M39" t="s">
        <v>38</v>
      </c>
    </row>
    <row r="40" spans="1:13" x14ac:dyDescent="0.25">
      <c r="A40" s="5">
        <v>44815</v>
      </c>
      <c r="B40" s="6" t="s">
        <v>130</v>
      </c>
      <c r="C40">
        <v>2.5099999999999998</v>
      </c>
      <c r="D40">
        <v>3.53</v>
      </c>
      <c r="E40">
        <v>2.95</v>
      </c>
      <c r="F40">
        <v>4.0199999999999996</v>
      </c>
      <c r="G40">
        <v>1.81</v>
      </c>
      <c r="H40">
        <v>2.09</v>
      </c>
      <c r="I40" s="6" t="s">
        <v>11</v>
      </c>
      <c r="J40" s="8">
        <v>1.66</v>
      </c>
      <c r="K40" s="6">
        <v>2.3199999999999998</v>
      </c>
      <c r="L40" s="6" t="s">
        <v>149</v>
      </c>
      <c r="M40" t="s">
        <v>131</v>
      </c>
    </row>
    <row r="41" spans="1:13" x14ac:dyDescent="0.25">
      <c r="A41" s="5">
        <v>44817</v>
      </c>
      <c r="B41" s="6" t="s">
        <v>132</v>
      </c>
      <c r="C41">
        <v>1.25</v>
      </c>
      <c r="D41">
        <v>5.88</v>
      </c>
      <c r="E41">
        <v>13.49</v>
      </c>
      <c r="F41">
        <v>4.46</v>
      </c>
      <c r="G41">
        <v>1.69</v>
      </c>
      <c r="H41">
        <v>2.21</v>
      </c>
      <c r="I41" s="6" t="s">
        <v>11</v>
      </c>
      <c r="J41" s="6">
        <v>2.35</v>
      </c>
      <c r="K41" s="8">
        <v>1.61</v>
      </c>
      <c r="L41" s="6" t="s">
        <v>152</v>
      </c>
      <c r="M41" t="s">
        <v>35</v>
      </c>
    </row>
    <row r="42" spans="1:13" x14ac:dyDescent="0.25">
      <c r="A42" s="5">
        <v>44817</v>
      </c>
      <c r="B42" s="6" t="s">
        <v>133</v>
      </c>
      <c r="C42">
        <v>1.95</v>
      </c>
      <c r="D42">
        <v>3.77</v>
      </c>
      <c r="E42">
        <v>3.97</v>
      </c>
      <c r="F42">
        <v>3.73</v>
      </c>
      <c r="G42">
        <v>1.92</v>
      </c>
      <c r="H42">
        <v>1.97</v>
      </c>
      <c r="I42" s="6" t="s">
        <v>11</v>
      </c>
      <c r="J42" s="6">
        <v>1.81</v>
      </c>
      <c r="K42" s="31">
        <v>2.06</v>
      </c>
      <c r="L42" s="6" t="s">
        <v>155</v>
      </c>
      <c r="M42" t="s">
        <v>15</v>
      </c>
    </row>
    <row r="43" spans="1:13" x14ac:dyDescent="0.25">
      <c r="A43" s="5">
        <v>44817</v>
      </c>
      <c r="B43" s="6" t="s">
        <v>134</v>
      </c>
      <c r="C43">
        <v>2.1800000000000002</v>
      </c>
      <c r="D43">
        <v>3.48</v>
      </c>
      <c r="E43">
        <v>3.54</v>
      </c>
      <c r="F43">
        <v>3.63</v>
      </c>
      <c r="G43">
        <v>1.99</v>
      </c>
      <c r="H43">
        <v>1.9</v>
      </c>
      <c r="I43" s="6" t="s">
        <v>11</v>
      </c>
      <c r="J43" s="6">
        <v>1.79</v>
      </c>
      <c r="K43" s="28">
        <v>2.08</v>
      </c>
      <c r="L43" s="6" t="s">
        <v>149</v>
      </c>
      <c r="M43" t="s">
        <v>15</v>
      </c>
    </row>
    <row r="44" spans="1:13" x14ac:dyDescent="0.25">
      <c r="A44" s="5">
        <v>44817</v>
      </c>
      <c r="B44" s="6" t="s">
        <v>135</v>
      </c>
      <c r="C44">
        <v>2.2999999999999998</v>
      </c>
      <c r="D44">
        <v>3.65</v>
      </c>
      <c r="E44">
        <v>3.14</v>
      </c>
      <c r="F44">
        <v>4.5999999999999996</v>
      </c>
      <c r="G44">
        <v>1.69</v>
      </c>
      <c r="H44">
        <v>2.25</v>
      </c>
      <c r="I44" s="6" t="s">
        <v>11</v>
      </c>
      <c r="J44" s="8">
        <v>1.61</v>
      </c>
      <c r="K44" s="6">
        <v>2.4</v>
      </c>
      <c r="L44" s="6" t="s">
        <v>146</v>
      </c>
      <c r="M44" t="s">
        <v>15</v>
      </c>
    </row>
    <row r="45" spans="1:13" x14ac:dyDescent="0.25">
      <c r="A45" s="5">
        <v>44818</v>
      </c>
      <c r="B45" s="6" t="s">
        <v>136</v>
      </c>
      <c r="C45">
        <v>6.03</v>
      </c>
      <c r="D45">
        <v>4.78</v>
      </c>
      <c r="E45">
        <v>1.52</v>
      </c>
      <c r="F45">
        <v>5.7</v>
      </c>
      <c r="G45">
        <v>1.5</v>
      </c>
      <c r="H45">
        <v>2.69</v>
      </c>
      <c r="I45" s="6" t="s">
        <v>11</v>
      </c>
      <c r="J45" s="8">
        <v>1.64</v>
      </c>
      <c r="K45" s="6">
        <v>2.33</v>
      </c>
      <c r="L45" s="6" t="s">
        <v>156</v>
      </c>
      <c r="M45" t="s">
        <v>13</v>
      </c>
    </row>
    <row r="46" spans="1:13" x14ac:dyDescent="0.25">
      <c r="A46" s="5">
        <v>44818</v>
      </c>
      <c r="B46" s="6" t="s">
        <v>137</v>
      </c>
      <c r="C46">
        <v>2.15</v>
      </c>
      <c r="D46">
        <v>3.54</v>
      </c>
      <c r="E46">
        <v>3.49</v>
      </c>
      <c r="F46">
        <v>3.51</v>
      </c>
      <c r="G46">
        <v>1.97</v>
      </c>
      <c r="H46">
        <v>1.9</v>
      </c>
      <c r="I46" s="6" t="s">
        <v>11</v>
      </c>
      <c r="J46" s="6">
        <v>1.81</v>
      </c>
      <c r="K46" s="28">
        <v>2.0499999999999998</v>
      </c>
      <c r="L46" s="6" t="s">
        <v>152</v>
      </c>
      <c r="M46" t="s">
        <v>14</v>
      </c>
    </row>
    <row r="47" spans="1:13" x14ac:dyDescent="0.25">
      <c r="A47" s="5">
        <v>44818</v>
      </c>
      <c r="B47" s="6" t="s">
        <v>138</v>
      </c>
      <c r="C47">
        <v>2.4500000000000002</v>
      </c>
      <c r="D47">
        <v>3.56</v>
      </c>
      <c r="E47">
        <v>2.9</v>
      </c>
      <c r="F47">
        <v>3.7</v>
      </c>
      <c r="G47">
        <v>1.88</v>
      </c>
      <c r="H47">
        <v>1.99</v>
      </c>
      <c r="I47" s="6" t="s">
        <v>11</v>
      </c>
      <c r="J47" s="6">
        <v>1.73</v>
      </c>
      <c r="K47" s="31">
        <v>2.15</v>
      </c>
      <c r="L47" s="6" t="s">
        <v>147</v>
      </c>
      <c r="M47" t="s">
        <v>14</v>
      </c>
    </row>
    <row r="48" spans="1:13" x14ac:dyDescent="0.25">
      <c r="A48" s="5">
        <v>44818</v>
      </c>
      <c r="B48" s="6" t="s">
        <v>139</v>
      </c>
      <c r="C48">
        <v>3.17</v>
      </c>
      <c r="D48">
        <v>2.98</v>
      </c>
      <c r="E48">
        <v>2.5499999999999998</v>
      </c>
      <c r="F48">
        <v>2.59</v>
      </c>
      <c r="G48">
        <v>2.5</v>
      </c>
      <c r="H48">
        <v>1.54</v>
      </c>
      <c r="I48" s="6" t="s">
        <v>11</v>
      </c>
      <c r="J48" s="6">
        <v>2.06</v>
      </c>
      <c r="K48" s="28">
        <v>1.77</v>
      </c>
      <c r="L48" s="6" t="s">
        <v>150</v>
      </c>
      <c r="M48" t="s">
        <v>57</v>
      </c>
    </row>
    <row r="49" spans="1:13" x14ac:dyDescent="0.25">
      <c r="A49" s="5">
        <v>44819</v>
      </c>
      <c r="B49" s="6" t="s">
        <v>180</v>
      </c>
      <c r="C49">
        <v>2.23</v>
      </c>
      <c r="D49">
        <v>3.18</v>
      </c>
      <c r="E49">
        <v>3.24</v>
      </c>
      <c r="F49">
        <v>404</v>
      </c>
      <c r="G49">
        <v>2.16</v>
      </c>
      <c r="H49">
        <v>1.68</v>
      </c>
      <c r="I49" s="6" t="s">
        <v>45</v>
      </c>
      <c r="J49" s="6">
        <v>404</v>
      </c>
      <c r="K49" s="6">
        <v>404</v>
      </c>
      <c r="L49" s="6" t="s">
        <v>155</v>
      </c>
      <c r="M49" s="29" t="s">
        <v>164</v>
      </c>
    </row>
    <row r="50" spans="1:13" x14ac:dyDescent="0.25">
      <c r="A50" s="5">
        <v>44821</v>
      </c>
      <c r="B50" s="6" t="s">
        <v>181</v>
      </c>
      <c r="C50">
        <v>3.1</v>
      </c>
      <c r="D50">
        <v>3.45</v>
      </c>
      <c r="E50">
        <v>2.41</v>
      </c>
      <c r="F50">
        <v>3.49</v>
      </c>
      <c r="G50">
        <v>1.99</v>
      </c>
      <c r="H50">
        <v>1.9</v>
      </c>
      <c r="I50" s="6" t="s">
        <v>11</v>
      </c>
      <c r="J50" s="6">
        <v>1.79</v>
      </c>
      <c r="K50" s="28">
        <v>2.08</v>
      </c>
      <c r="L50" s="6" t="s">
        <v>141</v>
      </c>
      <c r="M50" t="s">
        <v>47</v>
      </c>
    </row>
    <row r="51" spans="1:13" x14ac:dyDescent="0.25">
      <c r="A51" s="5">
        <v>44821</v>
      </c>
      <c r="B51" s="6" t="s">
        <v>182</v>
      </c>
      <c r="C51">
        <v>1.8</v>
      </c>
      <c r="D51">
        <v>3.92</v>
      </c>
      <c r="E51">
        <v>4.57</v>
      </c>
      <c r="F51">
        <v>4.66</v>
      </c>
      <c r="G51">
        <v>1.67</v>
      </c>
      <c r="H51">
        <v>2.31</v>
      </c>
      <c r="I51" s="6" t="s">
        <v>11</v>
      </c>
      <c r="J51" s="8">
        <v>1.63</v>
      </c>
      <c r="K51" s="6">
        <v>2.34</v>
      </c>
      <c r="L51" s="6" t="s">
        <v>146</v>
      </c>
      <c r="M51" t="s">
        <v>47</v>
      </c>
    </row>
    <row r="52" spans="1:13" x14ac:dyDescent="0.25">
      <c r="A52" s="5">
        <v>44821</v>
      </c>
      <c r="B52" s="6" t="s">
        <v>183</v>
      </c>
      <c r="C52">
        <v>2.1800000000000002</v>
      </c>
      <c r="D52">
        <v>3.24</v>
      </c>
      <c r="E52">
        <v>3.75</v>
      </c>
      <c r="F52">
        <v>2.78</v>
      </c>
      <c r="G52">
        <v>2.4</v>
      </c>
      <c r="H52">
        <v>1.61</v>
      </c>
      <c r="I52" s="6" t="s">
        <v>11</v>
      </c>
      <c r="J52" s="6">
        <v>2.09</v>
      </c>
      <c r="K52" s="31">
        <v>1.77</v>
      </c>
      <c r="L52" s="6" t="s">
        <v>146</v>
      </c>
      <c r="M52" t="s">
        <v>184</v>
      </c>
    </row>
    <row r="53" spans="1:13" x14ac:dyDescent="0.25">
      <c r="A53" s="5">
        <v>44821</v>
      </c>
      <c r="B53" s="6" t="s">
        <v>185</v>
      </c>
      <c r="C53">
        <v>2.09</v>
      </c>
      <c r="D53">
        <v>3.46</v>
      </c>
      <c r="E53">
        <v>3.74</v>
      </c>
      <c r="F53">
        <v>3.29</v>
      </c>
      <c r="G53">
        <v>2.08</v>
      </c>
      <c r="H53">
        <v>1.79</v>
      </c>
      <c r="I53" s="6" t="s">
        <v>11</v>
      </c>
      <c r="J53" s="6">
        <v>1.83</v>
      </c>
      <c r="K53" s="31">
        <v>2.0099999999999998</v>
      </c>
      <c r="L53" s="6" t="s">
        <v>146</v>
      </c>
      <c r="M53" t="s">
        <v>35</v>
      </c>
    </row>
    <row r="54" spans="1:13" x14ac:dyDescent="0.25">
      <c r="A54" s="5">
        <v>44821</v>
      </c>
      <c r="B54" s="6" t="s">
        <v>186</v>
      </c>
      <c r="C54">
        <v>5.59</v>
      </c>
      <c r="D54">
        <v>4.53</v>
      </c>
      <c r="E54">
        <v>1.54</v>
      </c>
      <c r="F54">
        <v>5.4</v>
      </c>
      <c r="G54">
        <v>1.49</v>
      </c>
      <c r="H54">
        <v>2.62</v>
      </c>
      <c r="I54" s="6" t="s">
        <v>11</v>
      </c>
      <c r="J54" s="8">
        <v>1.6</v>
      </c>
      <c r="K54" s="6">
        <v>2.2400000000000002</v>
      </c>
      <c r="L54" s="6" t="s">
        <v>151</v>
      </c>
      <c r="M54" t="s">
        <v>50</v>
      </c>
    </row>
    <row r="55" spans="1:13" x14ac:dyDescent="0.25">
      <c r="A55" s="5">
        <v>44821</v>
      </c>
      <c r="B55" s="6" t="s">
        <v>187</v>
      </c>
      <c r="C55">
        <v>1.81</v>
      </c>
      <c r="D55">
        <v>3.55</v>
      </c>
      <c r="E55">
        <v>5.12</v>
      </c>
      <c r="F55">
        <v>3.69</v>
      </c>
      <c r="G55">
        <v>1.95</v>
      </c>
      <c r="H55">
        <v>1.93</v>
      </c>
      <c r="I55" s="6" t="s">
        <v>45</v>
      </c>
      <c r="J55" s="28">
        <v>1.84</v>
      </c>
      <c r="K55" s="6">
        <v>2.02</v>
      </c>
      <c r="L55" s="6" t="s">
        <v>149</v>
      </c>
      <c r="M55" t="s">
        <v>166</v>
      </c>
    </row>
    <row r="56" spans="1:13" x14ac:dyDescent="0.25">
      <c r="A56" s="5">
        <v>44821</v>
      </c>
      <c r="B56" s="6" t="s">
        <v>188</v>
      </c>
      <c r="C56">
        <v>1.76</v>
      </c>
      <c r="D56">
        <v>4</v>
      </c>
      <c r="E56">
        <v>4.8600000000000003</v>
      </c>
      <c r="F56">
        <v>404</v>
      </c>
      <c r="G56">
        <v>1.68</v>
      </c>
      <c r="H56">
        <v>2.2999999999999998</v>
      </c>
      <c r="I56" s="6" t="s">
        <v>11</v>
      </c>
      <c r="J56" s="8">
        <v>1.68</v>
      </c>
      <c r="K56" s="6">
        <v>2.29</v>
      </c>
      <c r="L56" s="6" t="s">
        <v>146</v>
      </c>
      <c r="M56" t="s">
        <v>84</v>
      </c>
    </row>
    <row r="57" spans="1:13" x14ac:dyDescent="0.25">
      <c r="A57" s="5">
        <v>44821</v>
      </c>
      <c r="B57" s="6" t="s">
        <v>189</v>
      </c>
      <c r="C57">
        <v>1.43</v>
      </c>
      <c r="D57">
        <v>5.01</v>
      </c>
      <c r="E57">
        <v>7.85</v>
      </c>
      <c r="F57">
        <v>3.97</v>
      </c>
      <c r="G57">
        <v>1.78</v>
      </c>
      <c r="H57">
        <v>2.15</v>
      </c>
      <c r="I57" s="6" t="s">
        <v>11</v>
      </c>
      <c r="J57" s="6">
        <v>2.04</v>
      </c>
      <c r="K57" s="31">
        <v>1.83</v>
      </c>
      <c r="L57" s="6" t="s">
        <v>147</v>
      </c>
      <c r="M57" t="s">
        <v>95</v>
      </c>
    </row>
    <row r="58" spans="1:13" x14ac:dyDescent="0.25">
      <c r="A58" s="5">
        <v>44821</v>
      </c>
      <c r="B58" s="6" t="s">
        <v>190</v>
      </c>
      <c r="C58">
        <v>2.5</v>
      </c>
      <c r="D58">
        <v>3.59</v>
      </c>
      <c r="E58">
        <v>2.74</v>
      </c>
      <c r="F58">
        <v>3.5</v>
      </c>
      <c r="G58">
        <v>1.95</v>
      </c>
      <c r="H58">
        <v>1.88</v>
      </c>
      <c r="I58" s="6" t="s">
        <v>11</v>
      </c>
      <c r="J58" s="6">
        <v>1.78</v>
      </c>
      <c r="K58" s="31">
        <v>2.04</v>
      </c>
      <c r="L58" s="6" t="s">
        <v>142</v>
      </c>
      <c r="M58" t="s">
        <v>191</v>
      </c>
    </row>
    <row r="59" spans="1:13" x14ac:dyDescent="0.25">
      <c r="A59" s="5">
        <v>44821</v>
      </c>
      <c r="B59" s="6" t="s">
        <v>192</v>
      </c>
      <c r="C59">
        <v>2.04</v>
      </c>
      <c r="D59">
        <v>3.49</v>
      </c>
      <c r="E59">
        <v>3.89</v>
      </c>
      <c r="F59">
        <v>3.19</v>
      </c>
      <c r="G59">
        <v>2.13</v>
      </c>
      <c r="H59">
        <v>1.76</v>
      </c>
      <c r="I59" s="24" t="s">
        <v>194</v>
      </c>
      <c r="J59" s="28">
        <v>1.93</v>
      </c>
      <c r="K59" s="6">
        <v>1.9</v>
      </c>
      <c r="L59" s="6" t="s">
        <v>156</v>
      </c>
      <c r="M59" t="s">
        <v>193</v>
      </c>
    </row>
    <row r="60" spans="1:13" x14ac:dyDescent="0.25">
      <c r="A60" s="5">
        <v>44821</v>
      </c>
      <c r="B60" s="6" t="s">
        <v>195</v>
      </c>
      <c r="C60">
        <v>2.34</v>
      </c>
      <c r="D60">
        <v>3.44</v>
      </c>
      <c r="E60">
        <v>3.24</v>
      </c>
      <c r="F60">
        <v>3.54</v>
      </c>
      <c r="G60">
        <v>2</v>
      </c>
      <c r="H60">
        <v>1.88</v>
      </c>
      <c r="I60" s="6" t="s">
        <v>11</v>
      </c>
      <c r="J60" s="6">
        <v>1.79</v>
      </c>
      <c r="K60" s="28">
        <v>2.08</v>
      </c>
      <c r="L60" s="6" t="s">
        <v>141</v>
      </c>
      <c r="M60" t="s">
        <v>47</v>
      </c>
    </row>
    <row r="61" spans="1:13" x14ac:dyDescent="0.25">
      <c r="A61" s="5">
        <v>44822</v>
      </c>
      <c r="B61" s="6" t="s">
        <v>196</v>
      </c>
      <c r="C61">
        <v>2.4500000000000002</v>
      </c>
      <c r="D61">
        <v>3.23</v>
      </c>
      <c r="E61">
        <v>3.29</v>
      </c>
      <c r="F61">
        <v>3.5</v>
      </c>
      <c r="G61">
        <v>2.0699999999999998</v>
      </c>
      <c r="H61">
        <v>1.85</v>
      </c>
      <c r="I61" s="6" t="s">
        <v>11</v>
      </c>
      <c r="J61" s="6">
        <v>1.77</v>
      </c>
      <c r="K61" s="31">
        <v>2.13</v>
      </c>
      <c r="L61" s="6" t="s">
        <v>156</v>
      </c>
      <c r="M61" t="s">
        <v>81</v>
      </c>
    </row>
    <row r="62" spans="1:13" x14ac:dyDescent="0.25">
      <c r="A62" s="5">
        <v>44822</v>
      </c>
      <c r="B62" s="6" t="s">
        <v>197</v>
      </c>
      <c r="C62">
        <v>2.41</v>
      </c>
      <c r="D62">
        <v>2.8</v>
      </c>
      <c r="E62">
        <v>3.33</v>
      </c>
      <c r="F62">
        <v>2.6</v>
      </c>
      <c r="G62">
        <v>2.4</v>
      </c>
      <c r="H62">
        <v>1.53</v>
      </c>
      <c r="I62" s="6" t="s">
        <v>11</v>
      </c>
      <c r="J62" s="6">
        <v>404</v>
      </c>
      <c r="K62" s="6">
        <v>404</v>
      </c>
      <c r="L62" s="6" t="s">
        <v>149</v>
      </c>
      <c r="M62" s="29" t="s">
        <v>23</v>
      </c>
    </row>
    <row r="63" spans="1:13" x14ac:dyDescent="0.25">
      <c r="A63" s="5">
        <v>44822</v>
      </c>
      <c r="B63" s="6" t="s">
        <v>198</v>
      </c>
      <c r="C63">
        <v>1.71</v>
      </c>
      <c r="D63">
        <v>3.7</v>
      </c>
      <c r="E63">
        <v>3.86</v>
      </c>
      <c r="F63">
        <v>404</v>
      </c>
      <c r="G63">
        <v>1.9</v>
      </c>
      <c r="H63">
        <v>1.84</v>
      </c>
      <c r="I63" s="6" t="s">
        <v>11</v>
      </c>
      <c r="J63" s="6">
        <v>404</v>
      </c>
      <c r="K63" s="6">
        <v>404</v>
      </c>
      <c r="L63" s="6" t="s">
        <v>149</v>
      </c>
      <c r="M63" t="s">
        <v>179</v>
      </c>
    </row>
    <row r="64" spans="1:13" x14ac:dyDescent="0.25">
      <c r="A64" s="5">
        <v>44822</v>
      </c>
      <c r="B64" s="6" t="s">
        <v>199</v>
      </c>
      <c r="C64">
        <v>2.4</v>
      </c>
      <c r="D64">
        <v>2.98</v>
      </c>
      <c r="E64">
        <v>3.27</v>
      </c>
      <c r="F64">
        <v>2.7</v>
      </c>
      <c r="G64">
        <v>2.31</v>
      </c>
      <c r="H64">
        <v>1.62</v>
      </c>
      <c r="I64" s="6" t="s">
        <v>11</v>
      </c>
      <c r="J64" s="6">
        <v>404</v>
      </c>
      <c r="K64" s="6">
        <v>404</v>
      </c>
      <c r="L64" s="6" t="s">
        <v>156</v>
      </c>
      <c r="M64" s="29" t="s">
        <v>23</v>
      </c>
    </row>
    <row r="65" spans="1:13" x14ac:dyDescent="0.25">
      <c r="A65" s="5">
        <v>44822</v>
      </c>
      <c r="B65" s="6" t="s">
        <v>200</v>
      </c>
      <c r="C65">
        <v>2.2400000000000002</v>
      </c>
      <c r="D65">
        <v>3.47</v>
      </c>
      <c r="E65">
        <v>3.41</v>
      </c>
      <c r="F65">
        <v>3.63</v>
      </c>
      <c r="G65">
        <v>1.94</v>
      </c>
      <c r="H65">
        <v>1.94</v>
      </c>
      <c r="I65" s="6" t="s">
        <v>11</v>
      </c>
      <c r="J65" s="6">
        <v>1.76</v>
      </c>
      <c r="K65" s="28">
        <v>2.13</v>
      </c>
      <c r="L65" s="6" t="s">
        <v>149</v>
      </c>
      <c r="M65" t="s">
        <v>15</v>
      </c>
    </row>
    <row r="66" spans="1:13" x14ac:dyDescent="0.25">
      <c r="A66" s="5">
        <v>44822</v>
      </c>
      <c r="B66" s="6" t="s">
        <v>201</v>
      </c>
      <c r="C66">
        <v>2.04</v>
      </c>
      <c r="D66">
        <v>3.14</v>
      </c>
      <c r="E66">
        <v>3.37</v>
      </c>
      <c r="F66">
        <v>404</v>
      </c>
      <c r="G66">
        <v>2.0099999999999998</v>
      </c>
      <c r="H66">
        <v>1.72</v>
      </c>
      <c r="I66" s="6" t="s">
        <v>11</v>
      </c>
      <c r="J66" s="6">
        <v>404</v>
      </c>
      <c r="K66" s="6">
        <v>404</v>
      </c>
      <c r="L66" s="6" t="s">
        <v>156</v>
      </c>
      <c r="M66" s="30" t="s">
        <v>179</v>
      </c>
    </row>
    <row r="67" spans="1:13" x14ac:dyDescent="0.25">
      <c r="A67" s="5">
        <v>44822</v>
      </c>
      <c r="B67" t="s">
        <v>202</v>
      </c>
      <c r="C67">
        <v>2.39</v>
      </c>
      <c r="D67">
        <v>3.03</v>
      </c>
      <c r="E67">
        <v>3.52</v>
      </c>
      <c r="F67">
        <v>2.5299999999999998</v>
      </c>
      <c r="G67">
        <v>2.65</v>
      </c>
      <c r="H67">
        <v>1.51</v>
      </c>
      <c r="I67" s="6" t="s">
        <v>11</v>
      </c>
      <c r="J67" s="6">
        <v>2.2000000000000002</v>
      </c>
      <c r="K67" s="28">
        <v>1.7</v>
      </c>
      <c r="L67" s="6" t="s">
        <v>152</v>
      </c>
      <c r="M67" t="s">
        <v>14</v>
      </c>
    </row>
    <row r="68" spans="1:13" x14ac:dyDescent="0.25">
      <c r="A68" s="5">
        <v>44822</v>
      </c>
      <c r="B68" s="6" t="s">
        <v>203</v>
      </c>
      <c r="C68">
        <v>2.2200000000000002</v>
      </c>
      <c r="D68">
        <v>3.36</v>
      </c>
      <c r="E68">
        <v>3.24</v>
      </c>
      <c r="F68">
        <v>404</v>
      </c>
      <c r="G68">
        <v>2.13</v>
      </c>
      <c r="H68">
        <v>1.71</v>
      </c>
      <c r="I68" s="6" t="s">
        <v>11</v>
      </c>
      <c r="J68" s="6">
        <v>1.84</v>
      </c>
      <c r="K68" s="6">
        <v>1.87</v>
      </c>
      <c r="L68" s="6" t="s">
        <v>143</v>
      </c>
      <c r="M68" s="10" t="s">
        <v>42</v>
      </c>
    </row>
    <row r="69" spans="1:13" x14ac:dyDescent="0.25">
      <c r="A69" s="5">
        <v>44822</v>
      </c>
      <c r="B69" s="6" t="s">
        <v>204</v>
      </c>
      <c r="C69">
        <v>2.35</v>
      </c>
      <c r="D69">
        <v>3.08</v>
      </c>
      <c r="E69">
        <v>3.12</v>
      </c>
      <c r="F69">
        <v>404</v>
      </c>
      <c r="G69">
        <v>2.17</v>
      </c>
      <c r="H69">
        <v>1.68</v>
      </c>
      <c r="I69" s="6" t="s">
        <v>11</v>
      </c>
      <c r="J69" s="6">
        <v>404</v>
      </c>
      <c r="K69" s="6">
        <v>404</v>
      </c>
      <c r="L69" s="6" t="s">
        <v>141</v>
      </c>
      <c r="M69" s="29" t="s">
        <v>205</v>
      </c>
    </row>
    <row r="70" spans="1:13" x14ac:dyDescent="0.25">
      <c r="A70" s="5">
        <v>44822</v>
      </c>
      <c r="B70" s="6" t="s">
        <v>206</v>
      </c>
      <c r="C70">
        <v>3.87</v>
      </c>
      <c r="D70">
        <v>3.65</v>
      </c>
      <c r="E70">
        <v>1.99</v>
      </c>
      <c r="F70">
        <v>3.56</v>
      </c>
      <c r="G70">
        <v>1.94</v>
      </c>
      <c r="H70">
        <v>1.93</v>
      </c>
      <c r="I70" s="6" t="s">
        <v>11</v>
      </c>
      <c r="J70" s="6">
        <v>1.81</v>
      </c>
      <c r="K70" s="31">
        <v>2.04</v>
      </c>
      <c r="L70" s="6" t="s">
        <v>157</v>
      </c>
      <c r="M70" t="s">
        <v>14</v>
      </c>
    </row>
    <row r="71" spans="1:13" x14ac:dyDescent="0.25">
      <c r="A71" s="5">
        <v>44823</v>
      </c>
      <c r="B71" s="6" t="s">
        <v>207</v>
      </c>
      <c r="C71">
        <v>2.69</v>
      </c>
      <c r="D71">
        <v>2.91</v>
      </c>
      <c r="E71">
        <v>3.16</v>
      </c>
      <c r="F71">
        <v>2.57</v>
      </c>
      <c r="G71">
        <v>2.64</v>
      </c>
      <c r="H71">
        <v>1.52</v>
      </c>
      <c r="I71" s="6" t="s">
        <v>11</v>
      </c>
      <c r="J71" s="6">
        <v>404</v>
      </c>
      <c r="K71" s="6">
        <v>404</v>
      </c>
      <c r="L71" s="6" t="s">
        <v>143</v>
      </c>
      <c r="M71" t="s">
        <v>18</v>
      </c>
    </row>
    <row r="72" spans="1:13" x14ac:dyDescent="0.25">
      <c r="A72" s="5">
        <v>44825</v>
      </c>
      <c r="B72" s="6" t="s">
        <v>104</v>
      </c>
      <c r="C72">
        <v>2.17</v>
      </c>
      <c r="D72">
        <v>3.34</v>
      </c>
      <c r="E72">
        <v>3.5</v>
      </c>
      <c r="F72">
        <v>4.22</v>
      </c>
      <c r="G72">
        <v>1.74</v>
      </c>
      <c r="H72">
        <v>2.12</v>
      </c>
      <c r="I72" s="6" t="s">
        <v>11</v>
      </c>
      <c r="J72" s="8">
        <v>1.58</v>
      </c>
      <c r="K72" s="6">
        <v>2.39</v>
      </c>
      <c r="L72" s="6" t="s">
        <v>143</v>
      </c>
      <c r="M72" t="s">
        <v>57</v>
      </c>
    </row>
    <row r="73" spans="1:13" x14ac:dyDescent="0.25">
      <c r="A73" s="5">
        <v>44827</v>
      </c>
      <c r="B73" s="6" t="s">
        <v>208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6" t="s">
        <v>11</v>
      </c>
      <c r="J73" s="6">
        <v>0</v>
      </c>
      <c r="K73" s="6">
        <v>0</v>
      </c>
      <c r="L73" s="6">
        <v>0</v>
      </c>
      <c r="M73" s="29" t="s">
        <v>23</v>
      </c>
    </row>
    <row r="74" spans="1:13" x14ac:dyDescent="0.25">
      <c r="A74" s="5">
        <v>44828</v>
      </c>
      <c r="B74" s="6" t="s">
        <v>209</v>
      </c>
      <c r="C74">
        <v>2.27</v>
      </c>
      <c r="D74">
        <v>2.96</v>
      </c>
      <c r="E74">
        <v>3.76</v>
      </c>
      <c r="F74">
        <v>2.74</v>
      </c>
      <c r="G74">
        <v>2.4300000000000002</v>
      </c>
      <c r="H74">
        <v>1.57</v>
      </c>
      <c r="I74" s="6" t="s">
        <v>11</v>
      </c>
      <c r="J74" s="6">
        <v>2.0299999999999998</v>
      </c>
      <c r="K74" s="28">
        <v>1.79</v>
      </c>
      <c r="L74" s="6" t="s">
        <v>149</v>
      </c>
      <c r="M74" t="s">
        <v>36</v>
      </c>
    </row>
    <row r="75" spans="1:13" x14ac:dyDescent="0.25">
      <c r="A75" s="5">
        <v>44828</v>
      </c>
      <c r="B75" s="6" t="s">
        <v>210</v>
      </c>
      <c r="C75">
        <v>2.04</v>
      </c>
      <c r="D75">
        <v>4.08</v>
      </c>
      <c r="E75">
        <v>3.23</v>
      </c>
      <c r="F75">
        <v>5.16</v>
      </c>
      <c r="G75">
        <v>1.54</v>
      </c>
      <c r="H75">
        <v>2.5</v>
      </c>
      <c r="I75" s="6" t="s">
        <v>11</v>
      </c>
      <c r="J75" s="8">
        <v>1.54</v>
      </c>
      <c r="K75" s="6">
        <v>2.4900000000000002</v>
      </c>
      <c r="L75" s="6" t="s">
        <v>481</v>
      </c>
      <c r="M75" t="s">
        <v>50</v>
      </c>
    </row>
    <row r="76" spans="1:13" x14ac:dyDescent="0.25">
      <c r="A76" s="5">
        <v>44828</v>
      </c>
      <c r="B76" s="6" t="s">
        <v>211</v>
      </c>
      <c r="C76">
        <v>2.91</v>
      </c>
      <c r="D76">
        <v>3.15</v>
      </c>
      <c r="E76">
        <v>2.69</v>
      </c>
      <c r="F76">
        <v>2.87</v>
      </c>
      <c r="G76">
        <v>2.34</v>
      </c>
      <c r="H76">
        <v>1.64</v>
      </c>
      <c r="I76" s="6" t="s">
        <v>11</v>
      </c>
      <c r="J76" s="6">
        <v>1.98</v>
      </c>
      <c r="K76" s="31">
        <v>1.86</v>
      </c>
      <c r="L76" s="6" t="s">
        <v>146</v>
      </c>
      <c r="M76" t="s">
        <v>97</v>
      </c>
    </row>
    <row r="77" spans="1:13" x14ac:dyDescent="0.25">
      <c r="A77" s="5">
        <v>44828</v>
      </c>
      <c r="B77" s="6" t="s">
        <v>212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6" t="s">
        <v>45</v>
      </c>
      <c r="J77" s="6">
        <v>0</v>
      </c>
      <c r="K77" s="6">
        <v>0</v>
      </c>
      <c r="L77" s="6">
        <v>0</v>
      </c>
      <c r="M77" t="s">
        <v>213</v>
      </c>
    </row>
    <row r="78" spans="1:13" x14ac:dyDescent="0.25">
      <c r="A78" s="5">
        <v>44828</v>
      </c>
      <c r="B78" s="6" t="s">
        <v>214</v>
      </c>
      <c r="C78">
        <v>1.63</v>
      </c>
      <c r="D78">
        <v>4</v>
      </c>
      <c r="E78">
        <v>5.76</v>
      </c>
      <c r="F78">
        <v>4.1399999999999997</v>
      </c>
      <c r="G78">
        <v>1.78</v>
      </c>
      <c r="H78">
        <v>2.11</v>
      </c>
      <c r="I78" s="6" t="s">
        <v>11</v>
      </c>
      <c r="J78" s="6">
        <v>1.75</v>
      </c>
      <c r="K78" s="31">
        <v>2.12</v>
      </c>
      <c r="L78" s="6" t="s">
        <v>151</v>
      </c>
      <c r="M78" t="s">
        <v>35</v>
      </c>
    </row>
    <row r="79" spans="1:13" x14ac:dyDescent="0.25">
      <c r="A79" s="5">
        <v>44828</v>
      </c>
      <c r="B79" s="6" t="s">
        <v>215</v>
      </c>
      <c r="C79">
        <v>3.48</v>
      </c>
      <c r="D79">
        <v>3.27</v>
      </c>
      <c r="E79">
        <v>2.27</v>
      </c>
      <c r="F79">
        <v>2.97</v>
      </c>
      <c r="G79">
        <v>2.23</v>
      </c>
      <c r="H79">
        <v>1.69</v>
      </c>
      <c r="I79" s="6" t="s">
        <v>11</v>
      </c>
      <c r="J79" s="6">
        <v>1.94</v>
      </c>
      <c r="K79" s="28">
        <v>1.88</v>
      </c>
      <c r="L79" s="6" t="s">
        <v>140</v>
      </c>
      <c r="M79" t="s">
        <v>14</v>
      </c>
    </row>
    <row r="80" spans="1:13" x14ac:dyDescent="0.25">
      <c r="A80" s="5">
        <v>44832</v>
      </c>
      <c r="B80" s="6" t="s">
        <v>216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6" t="s">
        <v>45</v>
      </c>
      <c r="J80" s="6">
        <v>0</v>
      </c>
      <c r="K80" s="6">
        <v>0</v>
      </c>
      <c r="L80" s="6">
        <v>0</v>
      </c>
      <c r="M80" t="s">
        <v>217</v>
      </c>
    </row>
    <row r="81" spans="1:13" x14ac:dyDescent="0.25">
      <c r="A81" s="5">
        <v>44832</v>
      </c>
      <c r="B81" s="6" t="s">
        <v>218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6" t="s">
        <v>11</v>
      </c>
      <c r="J81" s="6">
        <v>0</v>
      </c>
      <c r="K81" s="6">
        <v>0</v>
      </c>
      <c r="L81" s="6">
        <v>0</v>
      </c>
      <c r="M81" t="s">
        <v>179</v>
      </c>
    </row>
    <row r="82" spans="1:13" x14ac:dyDescent="0.25">
      <c r="A82" s="5">
        <v>44832</v>
      </c>
      <c r="B82" s="6" t="s">
        <v>219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6" t="s">
        <v>45</v>
      </c>
      <c r="J82" s="6">
        <v>0</v>
      </c>
      <c r="K82" s="6">
        <v>0</v>
      </c>
      <c r="L82" s="6">
        <v>0</v>
      </c>
      <c r="M82" t="s">
        <v>220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="80" zoomScaleNormal="80" workbookViewId="0">
      <selection activeCell="I1" sqref="I1"/>
    </sheetView>
  </sheetViews>
  <sheetFormatPr defaultRowHeight="15" x14ac:dyDescent="0.25"/>
  <cols>
    <col min="1" max="1" width="11.5703125" bestFit="1" customWidth="1"/>
    <col min="2" max="2" width="39.28515625" bestFit="1" customWidth="1"/>
    <col min="4" max="4" width="18" bestFit="1" customWidth="1"/>
    <col min="6" max="6" width="12.28515625" bestFit="1" customWidth="1"/>
    <col min="7" max="7" width="13" bestFit="1" customWidth="1"/>
    <col min="9" max="9" width="33.140625" style="6" bestFit="1" customWidth="1"/>
  </cols>
  <sheetData>
    <row r="1" spans="1:9" ht="72" x14ac:dyDescent="0.25">
      <c r="A1" s="32" t="s">
        <v>0</v>
      </c>
      <c r="B1" s="32" t="s">
        <v>1</v>
      </c>
      <c r="C1" s="32" t="s">
        <v>161</v>
      </c>
      <c r="D1" s="32" t="s">
        <v>569</v>
      </c>
      <c r="E1" s="44" t="s">
        <v>570</v>
      </c>
      <c r="F1" s="32" t="s">
        <v>162</v>
      </c>
      <c r="G1" s="32" t="s">
        <v>163</v>
      </c>
      <c r="H1" s="32" t="s">
        <v>9</v>
      </c>
      <c r="I1" s="32" t="s">
        <v>10</v>
      </c>
    </row>
    <row r="2" spans="1:9" ht="15.75" x14ac:dyDescent="0.25">
      <c r="A2" s="5">
        <v>44807</v>
      </c>
      <c r="B2" s="6" t="s">
        <v>93</v>
      </c>
      <c r="C2" s="73">
        <v>1.58</v>
      </c>
      <c r="D2" s="73" t="s">
        <v>572</v>
      </c>
      <c r="E2" s="79" t="s">
        <v>488</v>
      </c>
      <c r="F2" s="74">
        <f>C2*D$45</f>
        <v>3160</v>
      </c>
      <c r="G2" s="74">
        <v>0</v>
      </c>
      <c r="H2" s="6" t="s">
        <v>156</v>
      </c>
      <c r="I2" s="6" t="s">
        <v>81</v>
      </c>
    </row>
    <row r="3" spans="1:9" ht="15.75" x14ac:dyDescent="0.25">
      <c r="A3" s="5">
        <v>44807</v>
      </c>
      <c r="B3" s="6" t="s">
        <v>94</v>
      </c>
      <c r="C3" s="73">
        <v>1.97</v>
      </c>
      <c r="D3" s="73" t="s">
        <v>572</v>
      </c>
      <c r="E3" s="79" t="s">
        <v>489</v>
      </c>
      <c r="F3" s="74">
        <f t="shared" ref="F3:F31" si="0">C3*D$45</f>
        <v>3940</v>
      </c>
      <c r="G3" s="74">
        <f t="shared" ref="G3:G31" si="1">F3-D$45</f>
        <v>1940</v>
      </c>
      <c r="H3" s="6" t="s">
        <v>141</v>
      </c>
      <c r="I3" s="6" t="s">
        <v>95</v>
      </c>
    </row>
    <row r="4" spans="1:9" ht="15.75" x14ac:dyDescent="0.25">
      <c r="A4" s="5">
        <v>44807</v>
      </c>
      <c r="B4" s="6" t="s">
        <v>96</v>
      </c>
      <c r="C4" s="73">
        <v>1.89</v>
      </c>
      <c r="D4" s="73" t="s">
        <v>572</v>
      </c>
      <c r="E4" s="79" t="s">
        <v>489</v>
      </c>
      <c r="F4" s="74">
        <f t="shared" si="0"/>
        <v>3780</v>
      </c>
      <c r="G4" s="74">
        <f t="shared" si="1"/>
        <v>1780</v>
      </c>
      <c r="H4" s="6" t="s">
        <v>140</v>
      </c>
      <c r="I4" s="6" t="s">
        <v>97</v>
      </c>
    </row>
    <row r="5" spans="1:9" ht="15.75" x14ac:dyDescent="0.25">
      <c r="A5" s="5">
        <v>44807</v>
      </c>
      <c r="B5" s="6" t="s">
        <v>99</v>
      </c>
      <c r="C5" s="73">
        <v>1.69</v>
      </c>
      <c r="D5" s="73" t="s">
        <v>572</v>
      </c>
      <c r="E5" s="79" t="s">
        <v>488</v>
      </c>
      <c r="F5" s="74">
        <f t="shared" si="0"/>
        <v>3380</v>
      </c>
      <c r="G5" s="74">
        <f t="shared" si="1"/>
        <v>1380</v>
      </c>
      <c r="H5" s="6" t="s">
        <v>146</v>
      </c>
      <c r="I5" s="6" t="s">
        <v>35</v>
      </c>
    </row>
    <row r="6" spans="1:9" ht="15.75" x14ac:dyDescent="0.25">
      <c r="A6" s="5">
        <v>44807</v>
      </c>
      <c r="B6" s="6" t="s">
        <v>100</v>
      </c>
      <c r="C6" s="73">
        <v>1.81</v>
      </c>
      <c r="D6" s="73" t="s">
        <v>572</v>
      </c>
      <c r="E6" s="79" t="s">
        <v>489</v>
      </c>
      <c r="F6" s="74">
        <f t="shared" si="0"/>
        <v>3620</v>
      </c>
      <c r="G6" s="74">
        <f t="shared" si="1"/>
        <v>1620</v>
      </c>
      <c r="H6" s="6" t="s">
        <v>140</v>
      </c>
      <c r="I6" s="6" t="s">
        <v>35</v>
      </c>
    </row>
    <row r="7" spans="1:9" ht="15.75" x14ac:dyDescent="0.25">
      <c r="A7" s="5">
        <v>44807</v>
      </c>
      <c r="B7" s="6" t="s">
        <v>101</v>
      </c>
      <c r="C7" s="73">
        <v>1.7</v>
      </c>
      <c r="D7" s="73" t="s">
        <v>572</v>
      </c>
      <c r="E7" s="79" t="s">
        <v>488</v>
      </c>
      <c r="F7" s="74">
        <f t="shared" si="0"/>
        <v>3400</v>
      </c>
      <c r="G7" s="74">
        <f t="shared" si="1"/>
        <v>1400</v>
      </c>
      <c r="H7" s="6" t="s">
        <v>156</v>
      </c>
      <c r="I7" s="6" t="s">
        <v>14</v>
      </c>
    </row>
    <row r="8" spans="1:9" ht="15.75" x14ac:dyDescent="0.25">
      <c r="A8" s="5">
        <v>44808</v>
      </c>
      <c r="B8" s="6" t="s">
        <v>103</v>
      </c>
      <c r="C8" s="73">
        <v>1.7</v>
      </c>
      <c r="D8" s="73" t="s">
        <v>572</v>
      </c>
      <c r="E8" s="79" t="s">
        <v>489</v>
      </c>
      <c r="F8" s="74">
        <f t="shared" si="0"/>
        <v>3400</v>
      </c>
      <c r="G8" s="74">
        <f t="shared" si="1"/>
        <v>1400</v>
      </c>
      <c r="H8" s="6" t="s">
        <v>152</v>
      </c>
      <c r="I8" s="6" t="s">
        <v>14</v>
      </c>
    </row>
    <row r="9" spans="1:9" ht="15.75" x14ac:dyDescent="0.25">
      <c r="A9" s="5">
        <v>44810</v>
      </c>
      <c r="B9" s="6" t="s">
        <v>107</v>
      </c>
      <c r="C9" s="73">
        <v>1.92</v>
      </c>
      <c r="D9" s="73" t="s">
        <v>572</v>
      </c>
      <c r="E9" s="76" t="s">
        <v>489</v>
      </c>
      <c r="F9" s="74">
        <v>0</v>
      </c>
      <c r="G9" s="74">
        <f t="shared" si="1"/>
        <v>-2000</v>
      </c>
      <c r="H9" s="6" t="s">
        <v>157</v>
      </c>
      <c r="I9" s="6" t="s">
        <v>14</v>
      </c>
    </row>
    <row r="10" spans="1:9" ht="15.75" x14ac:dyDescent="0.25">
      <c r="A10" s="5">
        <v>44814</v>
      </c>
      <c r="B10" s="6" t="s">
        <v>116</v>
      </c>
      <c r="C10" s="73">
        <v>1.85</v>
      </c>
      <c r="D10" s="73" t="s">
        <v>572</v>
      </c>
      <c r="E10" s="76" t="s">
        <v>489</v>
      </c>
      <c r="F10" s="74">
        <v>0</v>
      </c>
      <c r="G10" s="74">
        <f t="shared" si="1"/>
        <v>-2000</v>
      </c>
      <c r="H10" s="6" t="s">
        <v>146</v>
      </c>
      <c r="I10" s="6" t="s">
        <v>38</v>
      </c>
    </row>
    <row r="11" spans="1:9" ht="15.75" x14ac:dyDescent="0.25">
      <c r="A11" s="5">
        <v>44814</v>
      </c>
      <c r="B11" s="6" t="s">
        <v>120</v>
      </c>
      <c r="C11" s="73">
        <v>1.82</v>
      </c>
      <c r="D11" s="73" t="s">
        <v>572</v>
      </c>
      <c r="E11" s="76" t="s">
        <v>489</v>
      </c>
      <c r="F11" s="74">
        <v>0</v>
      </c>
      <c r="G11" s="74">
        <f t="shared" si="1"/>
        <v>-2000</v>
      </c>
      <c r="H11" s="6" t="s">
        <v>146</v>
      </c>
      <c r="I11" s="6" t="s">
        <v>42</v>
      </c>
    </row>
    <row r="12" spans="1:9" ht="15.75" x14ac:dyDescent="0.25">
      <c r="A12" s="5">
        <v>44814</v>
      </c>
      <c r="B12" s="6" t="s">
        <v>121</v>
      </c>
      <c r="C12" s="73">
        <v>2.0299999999999998</v>
      </c>
      <c r="D12" s="73" t="s">
        <v>572</v>
      </c>
      <c r="E12" s="79" t="s">
        <v>489</v>
      </c>
      <c r="F12" s="74">
        <f t="shared" si="0"/>
        <v>4059.9999999999995</v>
      </c>
      <c r="G12" s="74">
        <v>0</v>
      </c>
      <c r="H12" s="6" t="s">
        <v>143</v>
      </c>
      <c r="I12" s="6" t="s">
        <v>122</v>
      </c>
    </row>
    <row r="13" spans="1:9" ht="15.75" x14ac:dyDescent="0.25">
      <c r="A13" s="5">
        <v>44814</v>
      </c>
      <c r="B13" s="6" t="s">
        <v>766</v>
      </c>
      <c r="C13" s="73">
        <v>1.67</v>
      </c>
      <c r="D13" s="73" t="s">
        <v>572</v>
      </c>
      <c r="E13" s="76" t="s">
        <v>489</v>
      </c>
      <c r="F13" s="74">
        <v>0</v>
      </c>
      <c r="G13" s="74">
        <f t="shared" si="1"/>
        <v>-2000</v>
      </c>
      <c r="H13" s="6" t="s">
        <v>147</v>
      </c>
      <c r="I13" s="12" t="s">
        <v>36</v>
      </c>
    </row>
    <row r="14" spans="1:9" ht="15.75" x14ac:dyDescent="0.25">
      <c r="A14" s="5">
        <v>44815</v>
      </c>
      <c r="B14" s="6" t="s">
        <v>128</v>
      </c>
      <c r="C14" s="73">
        <v>1.98</v>
      </c>
      <c r="D14" s="73" t="s">
        <v>572</v>
      </c>
      <c r="E14" s="76" t="s">
        <v>489</v>
      </c>
      <c r="F14" s="74">
        <v>0</v>
      </c>
      <c r="G14" s="74">
        <v>0</v>
      </c>
      <c r="H14" s="6" t="s">
        <v>147</v>
      </c>
      <c r="I14" s="6" t="s">
        <v>81</v>
      </c>
    </row>
    <row r="15" spans="1:9" ht="15.75" x14ac:dyDescent="0.25">
      <c r="A15" s="5">
        <v>44815</v>
      </c>
      <c r="B15" s="6" t="s">
        <v>129</v>
      </c>
      <c r="C15" s="73">
        <v>1.65</v>
      </c>
      <c r="D15" s="73" t="s">
        <v>572</v>
      </c>
      <c r="E15" s="76" t="s">
        <v>489</v>
      </c>
      <c r="F15" s="74">
        <v>0</v>
      </c>
      <c r="G15" s="74">
        <f t="shared" si="1"/>
        <v>-2000</v>
      </c>
      <c r="H15" s="6" t="s">
        <v>147</v>
      </c>
      <c r="I15" s="6" t="s">
        <v>38</v>
      </c>
    </row>
    <row r="16" spans="1:9" ht="15.75" x14ac:dyDescent="0.25">
      <c r="A16" s="5">
        <v>44815</v>
      </c>
      <c r="B16" s="6" t="s">
        <v>130</v>
      </c>
      <c r="C16" s="73">
        <v>1.66</v>
      </c>
      <c r="D16" s="73" t="s">
        <v>572</v>
      </c>
      <c r="E16" s="76" t="s">
        <v>488</v>
      </c>
      <c r="F16" s="74">
        <v>0</v>
      </c>
      <c r="G16" s="74">
        <v>0</v>
      </c>
      <c r="H16" s="6" t="s">
        <v>149</v>
      </c>
      <c r="I16" s="6" t="s">
        <v>84</v>
      </c>
    </row>
    <row r="17" spans="1:10" ht="15.75" x14ac:dyDescent="0.25">
      <c r="A17" s="5">
        <v>44817</v>
      </c>
      <c r="B17" s="6" t="s">
        <v>132</v>
      </c>
      <c r="C17" s="73">
        <v>1.61</v>
      </c>
      <c r="D17" s="73" t="s">
        <v>572</v>
      </c>
      <c r="E17" s="79" t="s">
        <v>489</v>
      </c>
      <c r="F17" s="74">
        <f t="shared" si="0"/>
        <v>3220</v>
      </c>
      <c r="G17" s="74">
        <f t="shared" si="1"/>
        <v>1220</v>
      </c>
      <c r="H17" s="6" t="s">
        <v>152</v>
      </c>
      <c r="I17" s="6" t="s">
        <v>35</v>
      </c>
    </row>
    <row r="18" spans="1:10" ht="15.75" x14ac:dyDescent="0.25">
      <c r="A18" s="5">
        <v>44818</v>
      </c>
      <c r="B18" s="6" t="s">
        <v>137</v>
      </c>
      <c r="C18" s="73">
        <v>2.0499999999999998</v>
      </c>
      <c r="D18" s="73" t="s">
        <v>572</v>
      </c>
      <c r="E18" s="79" t="s">
        <v>489</v>
      </c>
      <c r="F18" s="74">
        <f t="shared" si="0"/>
        <v>4100</v>
      </c>
      <c r="G18" s="74">
        <f t="shared" si="1"/>
        <v>2100</v>
      </c>
      <c r="H18" s="6" t="s">
        <v>152</v>
      </c>
      <c r="I18" s="6" t="s">
        <v>14</v>
      </c>
    </row>
    <row r="19" spans="1:10" ht="15.75" x14ac:dyDescent="0.25">
      <c r="A19" s="5">
        <v>44821</v>
      </c>
      <c r="B19" s="6" t="s">
        <v>181</v>
      </c>
      <c r="C19" s="73">
        <v>2.08</v>
      </c>
      <c r="D19" s="73" t="s">
        <v>572</v>
      </c>
      <c r="E19" s="79" t="s">
        <v>489</v>
      </c>
      <c r="F19" s="74">
        <f t="shared" si="0"/>
        <v>4160</v>
      </c>
      <c r="G19" s="74">
        <v>0</v>
      </c>
      <c r="H19" s="6" t="s">
        <v>141</v>
      </c>
      <c r="I19" s="6" t="s">
        <v>47</v>
      </c>
    </row>
    <row r="20" spans="1:10" ht="15.75" x14ac:dyDescent="0.25">
      <c r="A20" s="5">
        <v>44821</v>
      </c>
      <c r="B20" s="6" t="s">
        <v>182</v>
      </c>
      <c r="C20" s="73">
        <v>1.65</v>
      </c>
      <c r="D20" s="73" t="s">
        <v>572</v>
      </c>
      <c r="E20" s="79" t="s">
        <v>488</v>
      </c>
      <c r="F20" s="74">
        <f t="shared" si="0"/>
        <v>3300</v>
      </c>
      <c r="G20" s="74">
        <v>0</v>
      </c>
      <c r="H20" s="6" t="s">
        <v>146</v>
      </c>
      <c r="I20" s="6" t="s">
        <v>47</v>
      </c>
    </row>
    <row r="21" spans="1:10" ht="15.75" x14ac:dyDescent="0.25">
      <c r="A21" s="5">
        <v>44821</v>
      </c>
      <c r="B21" s="6" t="s">
        <v>183</v>
      </c>
      <c r="C21" s="73">
        <v>1.77</v>
      </c>
      <c r="D21" s="73" t="s">
        <v>572</v>
      </c>
      <c r="E21" s="76" t="s">
        <v>489</v>
      </c>
      <c r="F21" s="74">
        <v>0</v>
      </c>
      <c r="G21" s="74">
        <f t="shared" si="1"/>
        <v>-2000</v>
      </c>
      <c r="H21" s="6" t="s">
        <v>146</v>
      </c>
      <c r="I21" s="6" t="s">
        <v>97</v>
      </c>
    </row>
    <row r="22" spans="1:10" ht="15.75" x14ac:dyDescent="0.25">
      <c r="A22" s="5">
        <v>44821</v>
      </c>
      <c r="B22" s="6" t="s">
        <v>185</v>
      </c>
      <c r="C22" s="73">
        <v>2.0099999999999998</v>
      </c>
      <c r="D22" s="73" t="s">
        <v>572</v>
      </c>
      <c r="E22" s="76" t="s">
        <v>489</v>
      </c>
      <c r="F22" s="74">
        <v>0</v>
      </c>
      <c r="G22" s="74">
        <f t="shared" si="1"/>
        <v>-2000</v>
      </c>
      <c r="H22" s="6" t="s">
        <v>146</v>
      </c>
      <c r="I22" s="6" t="s">
        <v>35</v>
      </c>
    </row>
    <row r="23" spans="1:10" ht="15.75" x14ac:dyDescent="0.25">
      <c r="A23" s="5">
        <v>44821</v>
      </c>
      <c r="B23" s="6" t="s">
        <v>188</v>
      </c>
      <c r="C23" s="73">
        <v>1.68</v>
      </c>
      <c r="D23" s="73" t="s">
        <v>572</v>
      </c>
      <c r="E23" s="79" t="s">
        <v>488</v>
      </c>
      <c r="F23" s="74">
        <f t="shared" si="0"/>
        <v>3360</v>
      </c>
      <c r="G23" s="74">
        <v>0</v>
      </c>
      <c r="H23" s="6" t="s">
        <v>146</v>
      </c>
      <c r="I23" s="6" t="s">
        <v>84</v>
      </c>
    </row>
    <row r="24" spans="1:10" ht="15.75" x14ac:dyDescent="0.25">
      <c r="A24" s="5">
        <v>44821</v>
      </c>
      <c r="B24" s="6" t="s">
        <v>189</v>
      </c>
      <c r="C24" s="73">
        <v>1.83</v>
      </c>
      <c r="D24" s="73" t="s">
        <v>572</v>
      </c>
      <c r="E24" s="76" t="s">
        <v>489</v>
      </c>
      <c r="F24" s="74">
        <v>0</v>
      </c>
      <c r="G24" s="74">
        <f t="shared" si="1"/>
        <v>-2000</v>
      </c>
      <c r="H24" s="6" t="s">
        <v>147</v>
      </c>
      <c r="I24" s="6" t="s">
        <v>95</v>
      </c>
    </row>
    <row r="25" spans="1:10" ht="15.75" x14ac:dyDescent="0.25">
      <c r="A25" s="5">
        <v>44821</v>
      </c>
      <c r="B25" s="6" t="s">
        <v>195</v>
      </c>
      <c r="C25" s="73">
        <v>2.08</v>
      </c>
      <c r="D25" s="73" t="s">
        <v>572</v>
      </c>
      <c r="E25" s="79" t="s">
        <v>489</v>
      </c>
      <c r="F25" s="74">
        <f t="shared" si="0"/>
        <v>4160</v>
      </c>
      <c r="G25" s="74">
        <v>0</v>
      </c>
      <c r="H25" s="6" t="s">
        <v>141</v>
      </c>
      <c r="I25" s="6" t="s">
        <v>47</v>
      </c>
    </row>
    <row r="26" spans="1:10" ht="15.75" x14ac:dyDescent="0.25">
      <c r="A26" s="5">
        <v>44822</v>
      </c>
      <c r="B26" t="s">
        <v>202</v>
      </c>
      <c r="C26" s="73">
        <v>1.7</v>
      </c>
      <c r="D26" s="73" t="s">
        <v>572</v>
      </c>
      <c r="E26" s="79" t="s">
        <v>489</v>
      </c>
      <c r="F26" s="74">
        <f t="shared" si="0"/>
        <v>3400</v>
      </c>
      <c r="G26" s="74">
        <f t="shared" si="1"/>
        <v>1400</v>
      </c>
      <c r="H26" s="6" t="s">
        <v>152</v>
      </c>
      <c r="I26" s="6" t="s">
        <v>14</v>
      </c>
    </row>
    <row r="27" spans="1:10" ht="15.75" x14ac:dyDescent="0.25">
      <c r="A27" s="5">
        <v>44822</v>
      </c>
      <c r="B27" s="6" t="s">
        <v>203</v>
      </c>
      <c r="C27" s="73">
        <v>1.87</v>
      </c>
      <c r="D27" s="73" t="s">
        <v>572</v>
      </c>
      <c r="E27" s="79" t="s">
        <v>489</v>
      </c>
      <c r="F27" s="74">
        <f t="shared" si="0"/>
        <v>3740</v>
      </c>
      <c r="G27" s="74">
        <f t="shared" si="1"/>
        <v>1740</v>
      </c>
      <c r="H27" s="6" t="s">
        <v>143</v>
      </c>
      <c r="I27" s="12" t="s">
        <v>42</v>
      </c>
      <c r="J27" s="10"/>
    </row>
    <row r="28" spans="1:10" ht="15.75" x14ac:dyDescent="0.25">
      <c r="A28" s="5">
        <v>44822</v>
      </c>
      <c r="B28" s="6" t="s">
        <v>206</v>
      </c>
      <c r="C28" s="73">
        <v>2.04</v>
      </c>
      <c r="D28" s="73" t="s">
        <v>572</v>
      </c>
      <c r="E28" s="76" t="s">
        <v>489</v>
      </c>
      <c r="F28" s="74">
        <v>0</v>
      </c>
      <c r="G28" s="74">
        <f t="shared" si="1"/>
        <v>-2000</v>
      </c>
      <c r="H28" s="6" t="s">
        <v>157</v>
      </c>
      <c r="I28" s="6" t="s">
        <v>14</v>
      </c>
    </row>
    <row r="29" spans="1:10" ht="15.75" x14ac:dyDescent="0.25">
      <c r="A29" s="5">
        <v>44828</v>
      </c>
      <c r="B29" s="6" t="s">
        <v>209</v>
      </c>
      <c r="C29" s="73">
        <v>1.79</v>
      </c>
      <c r="D29" s="73" t="s">
        <v>572</v>
      </c>
      <c r="E29" s="79" t="s">
        <v>489</v>
      </c>
      <c r="F29" s="74">
        <f t="shared" si="0"/>
        <v>3580</v>
      </c>
      <c r="G29" s="74">
        <f t="shared" si="1"/>
        <v>1580</v>
      </c>
      <c r="H29" s="6" t="s">
        <v>149</v>
      </c>
      <c r="I29" s="6" t="s">
        <v>36</v>
      </c>
    </row>
    <row r="30" spans="1:10" ht="15.75" x14ac:dyDescent="0.25">
      <c r="A30" s="5">
        <v>44828</v>
      </c>
      <c r="B30" s="6" t="s">
        <v>211</v>
      </c>
      <c r="C30" s="73">
        <v>1.86</v>
      </c>
      <c r="D30" s="73" t="s">
        <v>572</v>
      </c>
      <c r="E30" s="76" t="s">
        <v>489</v>
      </c>
      <c r="F30" s="74">
        <v>0</v>
      </c>
      <c r="G30" s="74">
        <f t="shared" si="1"/>
        <v>-2000</v>
      </c>
      <c r="H30" s="6" t="s">
        <v>146</v>
      </c>
      <c r="I30" s="6" t="s">
        <v>97</v>
      </c>
    </row>
    <row r="31" spans="1:10" ht="15.75" x14ac:dyDescent="0.25">
      <c r="A31" s="5">
        <v>44828</v>
      </c>
      <c r="B31" s="6" t="s">
        <v>215</v>
      </c>
      <c r="C31" s="73">
        <v>1.88</v>
      </c>
      <c r="D31" s="73" t="s">
        <v>572</v>
      </c>
      <c r="E31" s="79" t="s">
        <v>489</v>
      </c>
      <c r="F31" s="74">
        <f t="shared" si="0"/>
        <v>3760</v>
      </c>
      <c r="G31" s="74">
        <f t="shared" si="1"/>
        <v>1760</v>
      </c>
      <c r="H31" s="6" t="s">
        <v>140</v>
      </c>
      <c r="I31" s="6" t="s">
        <v>14</v>
      </c>
    </row>
    <row r="32" spans="1:10" ht="15.75" x14ac:dyDescent="0.25">
      <c r="A32" s="5"/>
      <c r="B32" s="6"/>
      <c r="C32" s="83"/>
      <c r="D32" s="83"/>
      <c r="E32" s="83"/>
      <c r="F32" s="84"/>
      <c r="G32" s="84"/>
      <c r="H32" s="6"/>
    </row>
    <row r="33" spans="1:8" x14ac:dyDescent="0.25">
      <c r="A33" s="5"/>
      <c r="B33" s="6"/>
      <c r="D33" s="6"/>
      <c r="E33" s="71"/>
      <c r="F33" s="20"/>
      <c r="G33" s="20"/>
      <c r="H33" s="20"/>
    </row>
    <row r="34" spans="1:8" ht="15.75" x14ac:dyDescent="0.25">
      <c r="A34" s="6"/>
      <c r="B34" s="6" t="s">
        <v>167</v>
      </c>
      <c r="C34" s="34"/>
      <c r="D34" s="15">
        <f>COUNT(C2:C31)</f>
        <v>30</v>
      </c>
      <c r="E34" s="52"/>
      <c r="F34" s="35"/>
      <c r="G34" s="12"/>
      <c r="H34" s="12"/>
    </row>
    <row r="35" spans="1:8" x14ac:dyDescent="0.25">
      <c r="A35" s="6"/>
      <c r="B35" s="6" t="s">
        <v>168</v>
      </c>
      <c r="C35" s="6"/>
      <c r="D35" s="16">
        <f>COUNTIF(G2:G31,"&lt;0")</f>
        <v>10</v>
      </c>
      <c r="E35" s="53"/>
      <c r="F35" s="37"/>
      <c r="G35" s="38"/>
      <c r="H35" s="38"/>
    </row>
    <row r="36" spans="1:8" x14ac:dyDescent="0.25">
      <c r="A36" s="6"/>
      <c r="B36" s="6" t="s">
        <v>169</v>
      </c>
      <c r="C36" s="6"/>
      <c r="D36" s="17">
        <f>D34-D35</f>
        <v>20</v>
      </c>
      <c r="E36" s="53"/>
      <c r="F36" s="37"/>
      <c r="G36" s="38"/>
      <c r="H36" s="38"/>
    </row>
    <row r="37" spans="1:8" x14ac:dyDescent="0.25">
      <c r="A37" s="6"/>
      <c r="B37" s="6" t="s">
        <v>170</v>
      </c>
      <c r="C37" s="6"/>
      <c r="D37" s="6">
        <f>D36/D34*100</f>
        <v>66.666666666666657</v>
      </c>
      <c r="E37" s="53"/>
      <c r="F37" s="37"/>
      <c r="G37" s="38"/>
      <c r="H37" s="38"/>
    </row>
    <row r="38" spans="1:8" x14ac:dyDescent="0.25">
      <c r="A38" s="6"/>
      <c r="B38" s="6" t="s">
        <v>171</v>
      </c>
      <c r="C38" s="6"/>
      <c r="D38" s="6">
        <f>1/D39*100</f>
        <v>54.724553082816499</v>
      </c>
      <c r="E38" s="53"/>
      <c r="F38" s="37"/>
      <c r="G38" s="38"/>
      <c r="H38" s="38"/>
    </row>
    <row r="39" spans="1:8" x14ac:dyDescent="0.25">
      <c r="A39" s="6"/>
      <c r="B39" s="6" t="s">
        <v>172</v>
      </c>
      <c r="C39" s="6"/>
      <c r="D39" s="6">
        <f>SUM(C2:C31)/D34</f>
        <v>1.8273333333333333</v>
      </c>
      <c r="E39" s="53"/>
      <c r="F39" s="37"/>
      <c r="G39" s="38"/>
      <c r="H39" s="38"/>
    </row>
    <row r="40" spans="1:8" x14ac:dyDescent="0.25">
      <c r="A40" s="6"/>
      <c r="B40" s="6" t="s">
        <v>173</v>
      </c>
      <c r="C40" s="6"/>
      <c r="D40" s="17">
        <f>D37-D38</f>
        <v>11.942113583850158</v>
      </c>
      <c r="E40" s="53"/>
      <c r="F40" s="37"/>
      <c r="G40" s="38"/>
      <c r="H40" s="38"/>
    </row>
    <row r="41" spans="1:8" x14ac:dyDescent="0.25">
      <c r="A41" s="6"/>
      <c r="B41" s="6" t="s">
        <v>174</v>
      </c>
      <c r="C41" s="6"/>
      <c r="D41" s="17">
        <f>D40/1</f>
        <v>11.942113583850158</v>
      </c>
      <c r="E41" s="53"/>
      <c r="F41" s="37"/>
      <c r="G41" s="38"/>
      <c r="H41" s="38"/>
    </row>
    <row r="42" spans="1:8" ht="18.75" x14ac:dyDescent="0.3">
      <c r="A42" s="6"/>
      <c r="B42" s="39" t="s">
        <v>486</v>
      </c>
      <c r="C42" s="6"/>
      <c r="D42" s="40">
        <v>100000</v>
      </c>
      <c r="E42" s="53"/>
      <c r="F42" s="37"/>
      <c r="G42" s="38"/>
      <c r="H42" s="38"/>
    </row>
    <row r="43" spans="1:8" ht="18.75" x14ac:dyDescent="0.3">
      <c r="A43" s="6"/>
      <c r="B43" s="6" t="s">
        <v>487</v>
      </c>
      <c r="C43" s="6"/>
      <c r="D43" s="19">
        <v>100000</v>
      </c>
      <c r="E43" s="53"/>
      <c r="F43" s="37"/>
      <c r="G43" s="38"/>
      <c r="H43" s="38"/>
    </row>
    <row r="44" spans="1:8" x14ac:dyDescent="0.25">
      <c r="A44" s="6"/>
      <c r="B44" s="6" t="s">
        <v>176</v>
      </c>
      <c r="C44" s="6"/>
      <c r="D44" s="20">
        <f>D43/100</f>
        <v>1000</v>
      </c>
      <c r="E44" s="53"/>
      <c r="F44" s="37"/>
      <c r="G44" s="38"/>
      <c r="H44" s="38"/>
    </row>
    <row r="45" spans="1:8" x14ac:dyDescent="0.25">
      <c r="A45" s="6"/>
      <c r="B45" s="41" t="s">
        <v>490</v>
      </c>
      <c r="C45" s="6"/>
      <c r="D45" s="42">
        <f>D44*2</f>
        <v>2000</v>
      </c>
      <c r="E45" s="53"/>
      <c r="F45" s="37"/>
      <c r="G45" s="38"/>
      <c r="H45" s="38"/>
    </row>
    <row r="46" spans="1:8" x14ac:dyDescent="0.25">
      <c r="A46" s="6"/>
      <c r="B46" s="6" t="s">
        <v>177</v>
      </c>
      <c r="C46" s="6"/>
      <c r="D46" s="13">
        <f>SUM(G2:G31)</f>
        <v>-680</v>
      </c>
      <c r="E46" s="53"/>
      <c r="F46" s="37"/>
      <c r="G46" s="38"/>
      <c r="H46" s="38"/>
    </row>
    <row r="47" spans="1:8" x14ac:dyDescent="0.25">
      <c r="A47" s="6"/>
      <c r="B47" s="43" t="s">
        <v>178</v>
      </c>
      <c r="C47" s="6"/>
      <c r="D47" s="12">
        <f>D46/D42*100</f>
        <v>-0.67999999999999994</v>
      </c>
      <c r="E47" s="53"/>
      <c r="F47" s="37"/>
      <c r="G47" s="38"/>
      <c r="H47" s="38"/>
    </row>
    <row r="48" spans="1:8" x14ac:dyDescent="0.25">
      <c r="E48" s="54"/>
    </row>
  </sheetData>
  <conditionalFormatting sqref="E35:E47">
    <cfRule type="cellIs" dxfId="19" priority="1" operator="greaterThan">
      <formula>0</formula>
    </cfRule>
    <cfRule type="cellIs" dxfId="18" priority="2" operator="lessThan">
      <formula>-240.63</formula>
    </cfRule>
    <cfRule type="cellIs" dxfId="17" priority="3" operator="greaterThan">
      <formula>0</formula>
    </cfRule>
  </conditionalFormatting>
  <conditionalFormatting sqref="G33:H33 G2:G32">
    <cfRule type="cellIs" dxfId="16" priority="4" operator="lessThan">
      <formula>0</formula>
    </cfRule>
    <cfRule type="cellIs" dxfId="15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opLeftCell="A37" zoomScale="80" zoomScaleNormal="80" workbookViewId="0">
      <selection activeCell="I46" sqref="I46"/>
    </sheetView>
  </sheetViews>
  <sheetFormatPr defaultRowHeight="15" x14ac:dyDescent="0.25"/>
  <cols>
    <col min="1" max="1" width="11.5703125" bestFit="1" customWidth="1"/>
    <col min="2" max="2" width="37.28515625" bestFit="1" customWidth="1"/>
    <col min="10" max="12" width="9.140625" style="6"/>
    <col min="13" max="13" width="29.8554687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44835</v>
      </c>
      <c r="B2" t="s">
        <v>610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  <c r="J2" s="6">
        <v>1.87</v>
      </c>
      <c r="K2" s="6">
        <v>1.87</v>
      </c>
      <c r="L2" s="6" t="s">
        <v>156</v>
      </c>
      <c r="M2" t="s">
        <v>97</v>
      </c>
    </row>
    <row r="3" spans="1:13" x14ac:dyDescent="0.25">
      <c r="A3" s="5">
        <v>44835</v>
      </c>
      <c r="B3" t="s">
        <v>611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t="s">
        <v>11</v>
      </c>
      <c r="J3" s="6">
        <v>1.96</v>
      </c>
      <c r="K3" s="6">
        <v>1.78</v>
      </c>
      <c r="L3" s="6" t="s">
        <v>143</v>
      </c>
      <c r="M3" t="s">
        <v>14</v>
      </c>
    </row>
    <row r="4" spans="1:13" x14ac:dyDescent="0.25">
      <c r="A4" s="5">
        <v>44835</v>
      </c>
      <c r="B4" t="s">
        <v>612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t="s">
        <v>11</v>
      </c>
      <c r="J4" s="6">
        <v>1.91</v>
      </c>
      <c r="K4" s="6">
        <v>1.82</v>
      </c>
      <c r="L4" s="6" t="s">
        <v>151</v>
      </c>
      <c r="M4" t="s">
        <v>14</v>
      </c>
    </row>
    <row r="5" spans="1:13" x14ac:dyDescent="0.25">
      <c r="A5" s="5">
        <v>44836</v>
      </c>
      <c r="B5" t="s">
        <v>613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t="s">
        <v>11</v>
      </c>
      <c r="J5" s="6">
        <v>1.79</v>
      </c>
      <c r="K5" s="6">
        <v>1.99</v>
      </c>
      <c r="L5" s="6" t="s">
        <v>147</v>
      </c>
      <c r="M5" t="s">
        <v>81</v>
      </c>
    </row>
    <row r="6" spans="1:13" x14ac:dyDescent="0.25">
      <c r="A6" s="5">
        <v>44836</v>
      </c>
      <c r="B6" t="s">
        <v>614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t="s">
        <v>11</v>
      </c>
      <c r="J6" s="6">
        <v>2.11</v>
      </c>
      <c r="K6" s="6">
        <v>1.68</v>
      </c>
      <c r="L6" s="6" t="s">
        <v>143</v>
      </c>
      <c r="M6" t="s">
        <v>14</v>
      </c>
    </row>
    <row r="7" spans="1:13" x14ac:dyDescent="0.25">
      <c r="A7" s="5">
        <v>44836</v>
      </c>
      <c r="B7" t="s">
        <v>615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t="s">
        <v>11</v>
      </c>
      <c r="J7" s="6">
        <v>1.73</v>
      </c>
      <c r="K7" s="6">
        <v>2.06</v>
      </c>
      <c r="L7" s="6" t="s">
        <v>148</v>
      </c>
      <c r="M7" t="s">
        <v>84</v>
      </c>
    </row>
    <row r="8" spans="1:13" x14ac:dyDescent="0.25">
      <c r="A8" s="5">
        <v>44836</v>
      </c>
      <c r="B8" t="s">
        <v>616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t="s">
        <v>11</v>
      </c>
      <c r="J8" s="6">
        <v>1.56</v>
      </c>
      <c r="K8" s="6">
        <v>2.31</v>
      </c>
      <c r="L8" s="6" t="s">
        <v>140</v>
      </c>
      <c r="M8" t="s">
        <v>14</v>
      </c>
    </row>
    <row r="9" spans="1:13" x14ac:dyDescent="0.25">
      <c r="A9" s="5">
        <v>44837</v>
      </c>
      <c r="B9" t="s">
        <v>617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t="s">
        <v>11</v>
      </c>
      <c r="J9" s="6">
        <v>1.63</v>
      </c>
      <c r="K9" s="6">
        <v>2.21</v>
      </c>
      <c r="L9" s="6" t="s">
        <v>156</v>
      </c>
      <c r="M9" t="s">
        <v>81</v>
      </c>
    </row>
    <row r="10" spans="1:13" x14ac:dyDescent="0.25">
      <c r="A10" s="5">
        <v>44838</v>
      </c>
      <c r="B10" t="s">
        <v>618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11</v>
      </c>
      <c r="J10" s="6">
        <v>0</v>
      </c>
      <c r="K10" s="6">
        <v>0</v>
      </c>
      <c r="L10" s="6">
        <v>0</v>
      </c>
      <c r="M10" s="29" t="s">
        <v>50</v>
      </c>
    </row>
    <row r="11" spans="1:13" x14ac:dyDescent="0.25">
      <c r="A11" s="5">
        <v>44838</v>
      </c>
      <c r="B11" t="s">
        <v>124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t="s">
        <v>11</v>
      </c>
      <c r="J11" s="6">
        <v>0</v>
      </c>
      <c r="K11" s="6">
        <v>0</v>
      </c>
      <c r="L11" s="6">
        <v>0</v>
      </c>
      <c r="M11" t="s">
        <v>125</v>
      </c>
    </row>
    <row r="12" spans="1:13" x14ac:dyDescent="0.25">
      <c r="A12" s="5">
        <v>44838</v>
      </c>
      <c r="B12" t="s">
        <v>619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t="s">
        <v>11</v>
      </c>
      <c r="J12" s="6">
        <v>2.11</v>
      </c>
      <c r="K12" s="6">
        <v>1.68</v>
      </c>
      <c r="L12" s="6" t="s">
        <v>149</v>
      </c>
      <c r="M12" t="s">
        <v>97</v>
      </c>
    </row>
    <row r="13" spans="1:13" x14ac:dyDescent="0.25">
      <c r="A13" s="5">
        <v>44839</v>
      </c>
      <c r="B13" t="s">
        <v>620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t="s">
        <v>11</v>
      </c>
      <c r="J13" s="6">
        <v>1.87</v>
      </c>
      <c r="K13" s="6">
        <v>1.88</v>
      </c>
      <c r="L13" s="6" t="s">
        <v>147</v>
      </c>
      <c r="M13" t="s">
        <v>47</v>
      </c>
    </row>
    <row r="14" spans="1:13" x14ac:dyDescent="0.25">
      <c r="A14" s="5">
        <v>44842</v>
      </c>
      <c r="B14" t="s">
        <v>621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t="s">
        <v>11</v>
      </c>
      <c r="J14" s="6">
        <v>1.72</v>
      </c>
      <c r="K14" s="6">
        <v>2.0499999999999998</v>
      </c>
      <c r="L14" s="6" t="s">
        <v>140</v>
      </c>
      <c r="M14" t="s">
        <v>35</v>
      </c>
    </row>
    <row r="15" spans="1:13" x14ac:dyDescent="0.25">
      <c r="A15" s="5">
        <v>44842</v>
      </c>
      <c r="B15" t="s">
        <v>622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t="s">
        <v>11</v>
      </c>
      <c r="J15" s="6">
        <v>0</v>
      </c>
      <c r="K15" s="6">
        <v>0</v>
      </c>
      <c r="L15" s="6">
        <v>0</v>
      </c>
      <c r="M15" s="29" t="s">
        <v>50</v>
      </c>
    </row>
    <row r="16" spans="1:13" x14ac:dyDescent="0.25">
      <c r="A16" s="5">
        <v>44842</v>
      </c>
      <c r="B16" t="s">
        <v>623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70" t="s">
        <v>194</v>
      </c>
      <c r="J16" s="6">
        <v>1.98</v>
      </c>
      <c r="K16" s="6">
        <v>1.79</v>
      </c>
      <c r="L16" s="6" t="s">
        <v>143</v>
      </c>
      <c r="M16" t="s">
        <v>73</v>
      </c>
    </row>
    <row r="17" spans="1:13" x14ac:dyDescent="0.25">
      <c r="A17" s="5">
        <v>44842</v>
      </c>
      <c r="B17" t="s">
        <v>624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t="s">
        <v>11</v>
      </c>
      <c r="J17" s="6">
        <v>1.89</v>
      </c>
      <c r="K17" s="6">
        <v>1.84</v>
      </c>
      <c r="L17" s="6" t="s">
        <v>143</v>
      </c>
      <c r="M17" t="s">
        <v>97</v>
      </c>
    </row>
    <row r="18" spans="1:13" x14ac:dyDescent="0.25">
      <c r="A18" s="5">
        <v>44842</v>
      </c>
      <c r="B18" t="s">
        <v>625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t="s">
        <v>11</v>
      </c>
      <c r="J18" s="6">
        <v>1.64</v>
      </c>
      <c r="K18" s="6">
        <v>2.2000000000000002</v>
      </c>
      <c r="L18" s="6" t="s">
        <v>143</v>
      </c>
      <c r="M18" t="s">
        <v>35</v>
      </c>
    </row>
    <row r="19" spans="1:13" x14ac:dyDescent="0.25">
      <c r="A19" s="5">
        <v>44842</v>
      </c>
      <c r="B19" t="s">
        <v>283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t="s">
        <v>11</v>
      </c>
      <c r="J19" s="6">
        <v>1.86</v>
      </c>
      <c r="K19" s="6">
        <v>1.89</v>
      </c>
      <c r="L19" s="6" t="s">
        <v>147</v>
      </c>
      <c r="M19" t="s">
        <v>35</v>
      </c>
    </row>
    <row r="20" spans="1:13" x14ac:dyDescent="0.25">
      <c r="A20" s="5">
        <v>44842</v>
      </c>
      <c r="B20" t="s">
        <v>626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t="s">
        <v>11</v>
      </c>
      <c r="J20" s="6">
        <v>0</v>
      </c>
      <c r="K20" s="6">
        <v>0</v>
      </c>
      <c r="L20" s="6">
        <v>0</v>
      </c>
      <c r="M20" s="29" t="s">
        <v>32</v>
      </c>
    </row>
    <row r="21" spans="1:13" x14ac:dyDescent="0.25">
      <c r="A21" s="5">
        <v>44842</v>
      </c>
      <c r="B21" t="s">
        <v>627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t="s">
        <v>11</v>
      </c>
      <c r="J21" s="6">
        <v>2.36</v>
      </c>
      <c r="K21" s="6">
        <v>1.54</v>
      </c>
      <c r="L21" s="6" t="s">
        <v>149</v>
      </c>
      <c r="M21" s="29" t="s">
        <v>18</v>
      </c>
    </row>
    <row r="22" spans="1:13" x14ac:dyDescent="0.25">
      <c r="A22" s="5">
        <v>44842</v>
      </c>
      <c r="B22" t="s">
        <v>628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t="s">
        <v>11</v>
      </c>
      <c r="J22" s="6">
        <v>0</v>
      </c>
      <c r="K22" s="6">
        <v>0</v>
      </c>
      <c r="L22" s="6">
        <v>0</v>
      </c>
      <c r="M22" s="29" t="s">
        <v>50</v>
      </c>
    </row>
    <row r="23" spans="1:13" x14ac:dyDescent="0.25">
      <c r="A23" s="5">
        <v>44843</v>
      </c>
      <c r="B23" t="s">
        <v>629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t="s">
        <v>11</v>
      </c>
      <c r="J23" s="6">
        <v>1.99</v>
      </c>
      <c r="K23" s="6">
        <v>1.77</v>
      </c>
      <c r="L23" s="6" t="s">
        <v>143</v>
      </c>
      <c r="M23" t="s">
        <v>38</v>
      </c>
    </row>
    <row r="24" spans="1:13" x14ac:dyDescent="0.25">
      <c r="A24" s="5">
        <v>44849</v>
      </c>
      <c r="B24" t="s">
        <v>630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t="s">
        <v>11</v>
      </c>
      <c r="J24" s="6">
        <v>1.81</v>
      </c>
      <c r="K24" s="6">
        <v>1.93</v>
      </c>
      <c r="L24" s="6" t="s">
        <v>146</v>
      </c>
      <c r="M24" t="s">
        <v>166</v>
      </c>
    </row>
    <row r="25" spans="1:13" x14ac:dyDescent="0.25">
      <c r="A25" s="5">
        <v>44849</v>
      </c>
      <c r="B25" t="s">
        <v>631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t="s">
        <v>11</v>
      </c>
      <c r="J25" s="6">
        <v>1.96</v>
      </c>
      <c r="K25" s="6">
        <v>1.79</v>
      </c>
      <c r="L25" s="6" t="s">
        <v>141</v>
      </c>
      <c r="M25" t="s">
        <v>166</v>
      </c>
    </row>
    <row r="26" spans="1:13" x14ac:dyDescent="0.25">
      <c r="A26" s="5">
        <v>44849</v>
      </c>
      <c r="B26" t="s">
        <v>632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t="s">
        <v>11</v>
      </c>
      <c r="J26" s="6">
        <v>0</v>
      </c>
      <c r="K26" s="6">
        <v>0</v>
      </c>
      <c r="L26" s="6">
        <v>0</v>
      </c>
      <c r="M26" s="29" t="s">
        <v>125</v>
      </c>
    </row>
    <row r="27" spans="1:13" x14ac:dyDescent="0.25">
      <c r="A27" s="5">
        <v>44849</v>
      </c>
      <c r="B27" t="s">
        <v>633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t="s">
        <v>11</v>
      </c>
      <c r="J27" s="6">
        <v>1.75</v>
      </c>
      <c r="K27" s="6">
        <v>2.0299999999999998</v>
      </c>
      <c r="L27" s="6" t="s">
        <v>155</v>
      </c>
      <c r="M27" t="s">
        <v>95</v>
      </c>
    </row>
    <row r="28" spans="1:13" x14ac:dyDescent="0.25">
      <c r="A28" s="5">
        <v>44849</v>
      </c>
      <c r="B28" t="s">
        <v>634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t="s">
        <v>11</v>
      </c>
      <c r="J28" s="6">
        <v>1.92</v>
      </c>
      <c r="K28" s="6">
        <v>1.83</v>
      </c>
      <c r="L28" s="6" t="s">
        <v>151</v>
      </c>
      <c r="M28" t="s">
        <v>47</v>
      </c>
    </row>
    <row r="29" spans="1:13" x14ac:dyDescent="0.25">
      <c r="A29" s="5">
        <v>44849</v>
      </c>
      <c r="B29" t="s">
        <v>635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t="s">
        <v>11</v>
      </c>
      <c r="J29" s="6">
        <v>1.85</v>
      </c>
      <c r="K29" s="6">
        <v>1.87</v>
      </c>
      <c r="L29" s="6" t="s">
        <v>143</v>
      </c>
      <c r="M29" t="s">
        <v>14</v>
      </c>
    </row>
    <row r="30" spans="1:13" x14ac:dyDescent="0.25">
      <c r="A30" s="5">
        <v>44849</v>
      </c>
      <c r="B30" t="s">
        <v>636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t="s">
        <v>11</v>
      </c>
      <c r="J30" s="6">
        <v>0</v>
      </c>
      <c r="K30" s="6">
        <v>0</v>
      </c>
      <c r="L30" s="6">
        <v>0</v>
      </c>
      <c r="M30" s="29" t="s">
        <v>32</v>
      </c>
    </row>
    <row r="31" spans="1:13" x14ac:dyDescent="0.25">
      <c r="A31" s="5">
        <v>44849</v>
      </c>
      <c r="B31" t="s">
        <v>637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t="s">
        <v>11</v>
      </c>
      <c r="J31" s="6">
        <v>1.56</v>
      </c>
      <c r="K31" s="6">
        <v>2.35</v>
      </c>
      <c r="L31" s="6" t="s">
        <v>140</v>
      </c>
      <c r="M31" t="s">
        <v>165</v>
      </c>
    </row>
    <row r="32" spans="1:13" x14ac:dyDescent="0.25">
      <c r="A32" s="5">
        <v>44850</v>
      </c>
      <c r="B32" t="s">
        <v>638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t="s">
        <v>11</v>
      </c>
      <c r="J32" s="6">
        <v>1.78</v>
      </c>
      <c r="K32" s="6">
        <v>1.99</v>
      </c>
      <c r="L32" s="6" t="s">
        <v>149</v>
      </c>
      <c r="M32" t="s">
        <v>73</v>
      </c>
    </row>
    <row r="33" spans="1:13" x14ac:dyDescent="0.25">
      <c r="A33" s="5">
        <v>44850</v>
      </c>
      <c r="B33" t="s">
        <v>639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t="s">
        <v>11</v>
      </c>
      <c r="J33" s="6">
        <v>1.8</v>
      </c>
      <c r="K33" s="6">
        <v>1.92</v>
      </c>
      <c r="L33" s="6" t="s">
        <v>146</v>
      </c>
      <c r="M33" t="s">
        <v>14</v>
      </c>
    </row>
    <row r="34" spans="1:13" x14ac:dyDescent="0.25">
      <c r="A34" s="5">
        <v>44852</v>
      </c>
      <c r="B34" t="s">
        <v>640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t="s">
        <v>11</v>
      </c>
      <c r="J34" s="6">
        <v>2.2000000000000002</v>
      </c>
      <c r="K34" s="6">
        <v>1.65</v>
      </c>
      <c r="L34" s="6" t="s">
        <v>147</v>
      </c>
      <c r="M34" t="s">
        <v>73</v>
      </c>
    </row>
    <row r="35" spans="1:13" x14ac:dyDescent="0.25">
      <c r="A35" s="5">
        <v>44852</v>
      </c>
      <c r="B35" t="s">
        <v>641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t="s">
        <v>11</v>
      </c>
      <c r="J35" s="6">
        <v>1.88</v>
      </c>
      <c r="K35" s="6">
        <v>1.85</v>
      </c>
      <c r="L35" s="6" t="s">
        <v>156</v>
      </c>
      <c r="M35" t="s">
        <v>122</v>
      </c>
    </row>
    <row r="36" spans="1:13" x14ac:dyDescent="0.25">
      <c r="A36" s="5">
        <v>44852</v>
      </c>
      <c r="B36" t="s">
        <v>642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t="s">
        <v>11</v>
      </c>
      <c r="J36" s="6">
        <v>1.64</v>
      </c>
      <c r="K36" s="6">
        <v>2.2000000000000002</v>
      </c>
      <c r="L36" s="6" t="s">
        <v>140</v>
      </c>
      <c r="M36" t="s">
        <v>47</v>
      </c>
    </row>
    <row r="37" spans="1:13" x14ac:dyDescent="0.25">
      <c r="A37" s="5">
        <v>44853</v>
      </c>
      <c r="B37" t="s">
        <v>643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t="s">
        <v>11</v>
      </c>
      <c r="J37" s="6">
        <v>1.79</v>
      </c>
      <c r="K37" s="6">
        <v>1.94</v>
      </c>
      <c r="L37" s="6" t="s">
        <v>155</v>
      </c>
      <c r="M37" t="s">
        <v>122</v>
      </c>
    </row>
    <row r="38" spans="1:13" x14ac:dyDescent="0.25">
      <c r="A38" s="5">
        <v>44853</v>
      </c>
      <c r="B38" t="s">
        <v>644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t="s">
        <v>11</v>
      </c>
      <c r="J38" s="6">
        <v>1.88</v>
      </c>
      <c r="K38" s="6">
        <v>1.85</v>
      </c>
      <c r="L38" s="6" t="s">
        <v>156</v>
      </c>
      <c r="M38" s="29" t="s">
        <v>18</v>
      </c>
    </row>
    <row r="39" spans="1:13" x14ac:dyDescent="0.25">
      <c r="A39" s="5">
        <v>44853</v>
      </c>
      <c r="B39" t="s">
        <v>645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t="s">
        <v>11</v>
      </c>
      <c r="J39" s="6">
        <v>1.87</v>
      </c>
      <c r="K39" s="6">
        <v>1.89</v>
      </c>
      <c r="L39" s="6" t="s">
        <v>149</v>
      </c>
      <c r="M39" t="s">
        <v>95</v>
      </c>
    </row>
    <row r="40" spans="1:13" x14ac:dyDescent="0.25">
      <c r="A40" s="5">
        <v>44855</v>
      </c>
      <c r="B40" t="s">
        <v>646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t="s">
        <v>11</v>
      </c>
      <c r="J40" s="6">
        <v>0</v>
      </c>
      <c r="K40" s="6">
        <v>0</v>
      </c>
      <c r="L40" s="6">
        <v>0</v>
      </c>
      <c r="M40" s="29" t="s">
        <v>400</v>
      </c>
    </row>
    <row r="41" spans="1:13" x14ac:dyDescent="0.25">
      <c r="A41" s="5">
        <v>44855</v>
      </c>
      <c r="B41" t="s">
        <v>647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t="s">
        <v>11</v>
      </c>
      <c r="J41" s="6">
        <v>0</v>
      </c>
      <c r="K41" s="6">
        <v>0</v>
      </c>
      <c r="L41" s="6">
        <v>0</v>
      </c>
      <c r="M41" s="29" t="s">
        <v>400</v>
      </c>
    </row>
    <row r="42" spans="1:13" x14ac:dyDescent="0.25">
      <c r="A42" s="5">
        <v>44856</v>
      </c>
      <c r="B42" t="s">
        <v>648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t="s">
        <v>11</v>
      </c>
      <c r="J42" s="6">
        <v>0</v>
      </c>
      <c r="K42" s="6">
        <v>0</v>
      </c>
      <c r="L42" s="6">
        <v>0</v>
      </c>
      <c r="M42" s="29" t="s">
        <v>18</v>
      </c>
    </row>
    <row r="43" spans="1:13" x14ac:dyDescent="0.25">
      <c r="A43" s="5">
        <v>44856</v>
      </c>
      <c r="B43" t="s">
        <v>649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t="s">
        <v>11</v>
      </c>
      <c r="J43" s="6">
        <v>1.76</v>
      </c>
      <c r="K43" s="6">
        <v>1.99</v>
      </c>
      <c r="L43" s="6" t="s">
        <v>142</v>
      </c>
      <c r="M43" t="s">
        <v>97</v>
      </c>
    </row>
    <row r="44" spans="1:13" x14ac:dyDescent="0.25">
      <c r="A44" s="5">
        <v>44856</v>
      </c>
      <c r="B44" t="s">
        <v>650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t="s">
        <v>11</v>
      </c>
      <c r="J44" s="6">
        <v>0</v>
      </c>
      <c r="K44" s="6">
        <v>0</v>
      </c>
      <c r="L44" s="6">
        <v>0</v>
      </c>
      <c r="M44" s="29" t="s">
        <v>50</v>
      </c>
    </row>
    <row r="45" spans="1:13" x14ac:dyDescent="0.25">
      <c r="A45" s="5">
        <v>44856</v>
      </c>
      <c r="B45" t="s">
        <v>428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t="s">
        <v>11</v>
      </c>
      <c r="J45" s="6">
        <v>0</v>
      </c>
      <c r="K45" s="6">
        <v>0</v>
      </c>
      <c r="L45" s="6">
        <v>0</v>
      </c>
      <c r="M45" s="29" t="s">
        <v>87</v>
      </c>
    </row>
    <row r="46" spans="1:13" x14ac:dyDescent="0.25">
      <c r="A46" s="5">
        <v>44856</v>
      </c>
      <c r="B46" t="s">
        <v>651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t="s">
        <v>11</v>
      </c>
      <c r="J46" s="6">
        <v>1.77</v>
      </c>
      <c r="K46" s="6">
        <v>1.98</v>
      </c>
      <c r="L46" s="6" t="s">
        <v>146</v>
      </c>
      <c r="M46" t="s">
        <v>35</v>
      </c>
    </row>
    <row r="47" spans="1:13" x14ac:dyDescent="0.25">
      <c r="A47" s="5">
        <v>44856</v>
      </c>
      <c r="B47" t="s">
        <v>652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t="s">
        <v>11</v>
      </c>
      <c r="J47" s="6">
        <v>0</v>
      </c>
      <c r="K47" s="6">
        <v>0</v>
      </c>
      <c r="L47" s="6">
        <v>0</v>
      </c>
      <c r="M47" s="29" t="s">
        <v>50</v>
      </c>
    </row>
    <row r="48" spans="1:13" x14ac:dyDescent="0.25">
      <c r="A48" s="5">
        <v>44856</v>
      </c>
      <c r="B48" t="s">
        <v>653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t="s">
        <v>11</v>
      </c>
      <c r="J48" s="6">
        <v>1.71</v>
      </c>
      <c r="K48" s="6">
        <v>2.0499999999999998</v>
      </c>
      <c r="L48" s="6" t="s">
        <v>141</v>
      </c>
      <c r="M48" t="s">
        <v>97</v>
      </c>
    </row>
    <row r="49" spans="1:13" x14ac:dyDescent="0.25">
      <c r="A49" s="5">
        <v>44856</v>
      </c>
      <c r="B49" t="s">
        <v>654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t="s">
        <v>11</v>
      </c>
      <c r="J49" s="6">
        <v>1.45</v>
      </c>
      <c r="K49" s="6">
        <v>2.68</v>
      </c>
      <c r="L49" s="6" t="s">
        <v>140</v>
      </c>
      <c r="M49" t="s">
        <v>165</v>
      </c>
    </row>
    <row r="50" spans="1:13" x14ac:dyDescent="0.25">
      <c r="A50" s="5">
        <v>44856</v>
      </c>
      <c r="B50" t="s">
        <v>655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t="s">
        <v>11</v>
      </c>
      <c r="J50" s="6">
        <v>1.98</v>
      </c>
      <c r="K50" s="6">
        <v>1.79</v>
      </c>
      <c r="L50" s="6" t="s">
        <v>151</v>
      </c>
      <c r="M50" t="s">
        <v>95</v>
      </c>
    </row>
    <row r="51" spans="1:13" x14ac:dyDescent="0.25">
      <c r="A51" s="5">
        <v>44856</v>
      </c>
      <c r="B51" t="s">
        <v>656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t="s">
        <v>11</v>
      </c>
      <c r="J51" s="6">
        <v>1.8</v>
      </c>
      <c r="K51" s="6">
        <v>1.96</v>
      </c>
      <c r="L51" s="6" t="s">
        <v>140</v>
      </c>
      <c r="M51" t="s">
        <v>47</v>
      </c>
    </row>
    <row r="52" spans="1:13" x14ac:dyDescent="0.25">
      <c r="A52" s="5">
        <v>44857</v>
      </c>
      <c r="B52" t="s">
        <v>657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t="s">
        <v>11</v>
      </c>
      <c r="J52" s="6">
        <v>1.91</v>
      </c>
      <c r="K52" s="6">
        <v>1.82</v>
      </c>
      <c r="L52" s="6" t="s">
        <v>141</v>
      </c>
      <c r="M52" t="s">
        <v>14</v>
      </c>
    </row>
    <row r="53" spans="1:13" x14ac:dyDescent="0.25">
      <c r="A53" s="5">
        <v>44857</v>
      </c>
      <c r="B53" t="s">
        <v>648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t="s">
        <v>11</v>
      </c>
      <c r="J53" s="6">
        <v>0</v>
      </c>
      <c r="K53" s="6">
        <v>0</v>
      </c>
      <c r="L53" s="6">
        <v>0</v>
      </c>
      <c r="M53" s="29" t="s">
        <v>18</v>
      </c>
    </row>
    <row r="54" spans="1:13" x14ac:dyDescent="0.25">
      <c r="A54" s="5">
        <v>44857</v>
      </c>
      <c r="B54" t="s">
        <v>658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t="s">
        <v>11</v>
      </c>
      <c r="J54" s="6">
        <v>1.74</v>
      </c>
      <c r="K54" s="6">
        <v>2</v>
      </c>
      <c r="L54" s="6" t="s">
        <v>149</v>
      </c>
      <c r="M54" t="s">
        <v>14</v>
      </c>
    </row>
    <row r="55" spans="1:13" x14ac:dyDescent="0.25">
      <c r="A55" s="5">
        <v>44857</v>
      </c>
      <c r="B55" t="s">
        <v>659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t="s">
        <v>11</v>
      </c>
      <c r="J55" s="6">
        <v>1.97</v>
      </c>
      <c r="K55" s="6">
        <v>1.78</v>
      </c>
      <c r="L55" s="6" t="s">
        <v>155</v>
      </c>
      <c r="M55" t="s">
        <v>38</v>
      </c>
    </row>
    <row r="56" spans="1:13" x14ac:dyDescent="0.25">
      <c r="A56" s="5">
        <v>44857</v>
      </c>
      <c r="B56" t="s">
        <v>660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t="s">
        <v>11</v>
      </c>
      <c r="J56" s="6">
        <v>1.79</v>
      </c>
      <c r="K56" s="6">
        <v>1.95</v>
      </c>
      <c r="L56" s="6" t="s">
        <v>157</v>
      </c>
      <c r="M56" t="s">
        <v>14</v>
      </c>
    </row>
    <row r="57" spans="1:13" x14ac:dyDescent="0.25">
      <c r="A57" s="5">
        <v>44857</v>
      </c>
      <c r="B57" t="s">
        <v>661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t="s">
        <v>11</v>
      </c>
      <c r="J57" s="6">
        <v>1.95</v>
      </c>
      <c r="K57" s="6">
        <v>1.78</v>
      </c>
      <c r="L57" s="6" t="s">
        <v>482</v>
      </c>
      <c r="M57" t="s">
        <v>14</v>
      </c>
    </row>
    <row r="58" spans="1:13" x14ac:dyDescent="0.25">
      <c r="A58" s="5">
        <v>44858</v>
      </c>
      <c r="B58" t="s">
        <v>662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t="s">
        <v>11</v>
      </c>
      <c r="J58" s="6">
        <v>1.92</v>
      </c>
      <c r="K58" s="6">
        <v>1.84</v>
      </c>
      <c r="L58" s="6" t="s">
        <v>140</v>
      </c>
      <c r="M58" t="s">
        <v>95</v>
      </c>
    </row>
    <row r="59" spans="1:13" x14ac:dyDescent="0.25">
      <c r="A59" s="5">
        <v>44859</v>
      </c>
      <c r="B59" t="s">
        <v>663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t="s">
        <v>11</v>
      </c>
      <c r="J59" s="6">
        <v>1.91</v>
      </c>
      <c r="K59" s="6">
        <v>1.83</v>
      </c>
      <c r="L59" s="6" t="s">
        <v>143</v>
      </c>
      <c r="M59" t="s">
        <v>35</v>
      </c>
    </row>
    <row r="60" spans="1:13" x14ac:dyDescent="0.25">
      <c r="A60" s="5">
        <v>44859</v>
      </c>
      <c r="B60" t="s">
        <v>664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t="s">
        <v>11</v>
      </c>
      <c r="J60" s="6">
        <v>1.9</v>
      </c>
      <c r="K60" s="6">
        <v>1.85</v>
      </c>
      <c r="L60" s="6" t="s">
        <v>149</v>
      </c>
      <c r="M60" t="s">
        <v>35</v>
      </c>
    </row>
    <row r="61" spans="1:13" x14ac:dyDescent="0.25">
      <c r="A61" s="5">
        <v>44859</v>
      </c>
      <c r="B61" t="s">
        <v>665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t="s">
        <v>11</v>
      </c>
      <c r="J61" s="6">
        <v>1.69</v>
      </c>
      <c r="K61" s="6">
        <v>2.1</v>
      </c>
      <c r="L61" s="6" t="s">
        <v>141</v>
      </c>
      <c r="M61" t="s">
        <v>35</v>
      </c>
    </row>
    <row r="62" spans="1:13" x14ac:dyDescent="0.25">
      <c r="A62" s="5">
        <v>44859</v>
      </c>
      <c r="B62" t="s">
        <v>666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t="s">
        <v>11</v>
      </c>
      <c r="J62" s="6">
        <v>0</v>
      </c>
      <c r="K62" s="6">
        <v>0</v>
      </c>
      <c r="L62" s="6">
        <v>0</v>
      </c>
      <c r="M62" s="29" t="s">
        <v>50</v>
      </c>
    </row>
    <row r="63" spans="1:13" x14ac:dyDescent="0.25">
      <c r="A63" s="5">
        <v>44862</v>
      </c>
      <c r="B63" t="s">
        <v>667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t="s">
        <v>11</v>
      </c>
      <c r="J63" s="6">
        <v>1.78</v>
      </c>
      <c r="K63" s="6">
        <v>1.95</v>
      </c>
      <c r="L63" s="6" t="s">
        <v>141</v>
      </c>
      <c r="M63" t="s">
        <v>166</v>
      </c>
    </row>
    <row r="64" spans="1:13" x14ac:dyDescent="0.25">
      <c r="A64" s="5">
        <v>44862</v>
      </c>
      <c r="B64" t="s">
        <v>668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t="s">
        <v>11</v>
      </c>
      <c r="J64" s="6">
        <v>1.5</v>
      </c>
      <c r="K64" s="6">
        <v>2.52</v>
      </c>
      <c r="L64" s="6" t="s">
        <v>149</v>
      </c>
      <c r="M64" t="s">
        <v>165</v>
      </c>
    </row>
    <row r="65" spans="1:13" x14ac:dyDescent="0.25">
      <c r="A65" s="5">
        <v>44863</v>
      </c>
      <c r="B65" t="s">
        <v>669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t="s">
        <v>11</v>
      </c>
      <c r="J65" s="6">
        <v>1.88</v>
      </c>
      <c r="K65" s="6">
        <v>1.87</v>
      </c>
      <c r="L65" s="6" t="s">
        <v>152</v>
      </c>
      <c r="M65" t="s">
        <v>35</v>
      </c>
    </row>
    <row r="66" spans="1:13" x14ac:dyDescent="0.25">
      <c r="A66" s="5">
        <v>44863</v>
      </c>
      <c r="B66" t="s">
        <v>670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t="s">
        <v>11</v>
      </c>
      <c r="J66" s="6">
        <v>1.81</v>
      </c>
      <c r="K66" s="6">
        <v>1.93</v>
      </c>
      <c r="L66" s="6" t="s">
        <v>141</v>
      </c>
      <c r="M66" t="s">
        <v>166</v>
      </c>
    </row>
    <row r="67" spans="1:13" x14ac:dyDescent="0.25">
      <c r="A67" s="5">
        <v>44863</v>
      </c>
      <c r="B67" t="s">
        <v>671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t="s">
        <v>11</v>
      </c>
      <c r="J67" s="6">
        <v>1.54</v>
      </c>
      <c r="K67" s="6">
        <v>2.35</v>
      </c>
      <c r="L67" s="6" t="s">
        <v>146</v>
      </c>
      <c r="M67" t="s">
        <v>122</v>
      </c>
    </row>
    <row r="68" spans="1:13" x14ac:dyDescent="0.25">
      <c r="A68" s="5">
        <v>44863</v>
      </c>
      <c r="B68" t="s">
        <v>672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t="s">
        <v>11</v>
      </c>
      <c r="J68" s="6">
        <v>0</v>
      </c>
      <c r="K68" s="6">
        <v>0</v>
      </c>
      <c r="L68" s="6">
        <v>0</v>
      </c>
      <c r="M68" s="29" t="s">
        <v>87</v>
      </c>
    </row>
    <row r="69" spans="1:13" x14ac:dyDescent="0.25">
      <c r="A69" s="5">
        <v>44863</v>
      </c>
      <c r="B69" t="s">
        <v>673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t="s">
        <v>11</v>
      </c>
      <c r="J69" s="6">
        <v>0</v>
      </c>
      <c r="K69" s="6">
        <v>0</v>
      </c>
      <c r="L69" s="6">
        <v>0</v>
      </c>
      <c r="M69" s="29" t="s">
        <v>50</v>
      </c>
    </row>
    <row r="70" spans="1:13" x14ac:dyDescent="0.25">
      <c r="A70" s="5">
        <v>44863</v>
      </c>
      <c r="B70" t="s">
        <v>674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t="s">
        <v>11</v>
      </c>
      <c r="J70" s="6">
        <v>1.92</v>
      </c>
      <c r="K70" s="6">
        <v>1.83</v>
      </c>
      <c r="L70" s="6" t="s">
        <v>147</v>
      </c>
      <c r="M70" t="s">
        <v>47</v>
      </c>
    </row>
    <row r="71" spans="1:13" x14ac:dyDescent="0.25">
      <c r="A71" s="5">
        <v>44863</v>
      </c>
      <c r="B71" t="s">
        <v>675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t="s">
        <v>11</v>
      </c>
      <c r="J71" s="6">
        <v>2.09</v>
      </c>
      <c r="K71" s="6">
        <v>1.7</v>
      </c>
      <c r="L71" s="6" t="s">
        <v>149</v>
      </c>
      <c r="M71" t="s">
        <v>35</v>
      </c>
    </row>
    <row r="72" spans="1:13" x14ac:dyDescent="0.25">
      <c r="A72" s="5">
        <v>44863</v>
      </c>
      <c r="B72" t="s">
        <v>676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t="s">
        <v>11</v>
      </c>
      <c r="J72" s="6">
        <v>1.82</v>
      </c>
      <c r="K72" s="6">
        <v>1.92</v>
      </c>
      <c r="L72" s="6" t="s">
        <v>485</v>
      </c>
      <c r="M72" t="s">
        <v>35</v>
      </c>
    </row>
    <row r="73" spans="1:13" x14ac:dyDescent="0.25">
      <c r="A73" s="5">
        <v>44863</v>
      </c>
      <c r="B73" t="s">
        <v>677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t="s">
        <v>11</v>
      </c>
      <c r="J73" s="6">
        <v>0</v>
      </c>
      <c r="K73" s="6">
        <v>0</v>
      </c>
      <c r="L73" s="6">
        <v>0</v>
      </c>
      <c r="M73" s="29" t="s">
        <v>50</v>
      </c>
    </row>
    <row r="74" spans="1:13" x14ac:dyDescent="0.25">
      <c r="A74" s="5">
        <v>44863</v>
      </c>
      <c r="B74" t="s">
        <v>678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t="s">
        <v>11</v>
      </c>
      <c r="J74" s="6">
        <v>0</v>
      </c>
      <c r="K74" s="6">
        <v>0</v>
      </c>
      <c r="L74" s="6">
        <v>0</v>
      </c>
      <c r="M74" s="29" t="s">
        <v>50</v>
      </c>
    </row>
    <row r="75" spans="1:13" x14ac:dyDescent="0.25">
      <c r="A75" s="5">
        <v>44864</v>
      </c>
      <c r="B75" t="s">
        <v>679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t="s">
        <v>11</v>
      </c>
      <c r="J75" s="6">
        <v>1.83</v>
      </c>
      <c r="K75" s="6">
        <v>1.9</v>
      </c>
      <c r="L75" s="6" t="s">
        <v>146</v>
      </c>
      <c r="M75" t="s">
        <v>122</v>
      </c>
    </row>
    <row r="76" spans="1:13" x14ac:dyDescent="0.25">
      <c r="A76" s="5">
        <v>44864</v>
      </c>
      <c r="B76" t="s">
        <v>680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t="s">
        <v>11</v>
      </c>
      <c r="J76" s="6">
        <v>1.76</v>
      </c>
      <c r="K76" s="6">
        <v>1.97</v>
      </c>
      <c r="L76" s="6" t="s">
        <v>152</v>
      </c>
      <c r="M76" t="s">
        <v>122</v>
      </c>
    </row>
    <row r="77" spans="1:13" x14ac:dyDescent="0.25">
      <c r="A77" s="5">
        <v>44864</v>
      </c>
      <c r="B77" t="s">
        <v>681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t="s">
        <v>11</v>
      </c>
      <c r="J77" s="6">
        <v>1.65</v>
      </c>
      <c r="K77" s="6">
        <v>2.1800000000000002</v>
      </c>
      <c r="L77" s="6" t="s">
        <v>152</v>
      </c>
      <c r="M77" t="s">
        <v>84</v>
      </c>
    </row>
    <row r="78" spans="1:13" x14ac:dyDescent="0.25">
      <c r="A78" s="5">
        <v>44864</v>
      </c>
      <c r="B78" t="s">
        <v>682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t="s">
        <v>11</v>
      </c>
      <c r="J78" s="6">
        <v>1.81</v>
      </c>
      <c r="K78" s="6">
        <v>1.96</v>
      </c>
      <c r="L78" s="6" t="s">
        <v>152</v>
      </c>
      <c r="M78" t="s">
        <v>73</v>
      </c>
    </row>
    <row r="79" spans="1:13" x14ac:dyDescent="0.25">
      <c r="A79" s="5">
        <v>44864</v>
      </c>
      <c r="B79" t="s">
        <v>683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t="s">
        <v>11</v>
      </c>
      <c r="J79" s="6">
        <v>1.71</v>
      </c>
      <c r="K79" s="6">
        <v>2.08</v>
      </c>
      <c r="L79" s="6" t="s">
        <v>140</v>
      </c>
      <c r="M79" t="s">
        <v>165</v>
      </c>
    </row>
    <row r="80" spans="1:13" x14ac:dyDescent="0.25">
      <c r="A80" s="5">
        <v>44865</v>
      </c>
      <c r="B80" t="s">
        <v>684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t="s">
        <v>11</v>
      </c>
      <c r="J80" s="6">
        <v>1.84</v>
      </c>
      <c r="K80" s="6">
        <v>1.93</v>
      </c>
      <c r="L80" s="6" t="s">
        <v>482</v>
      </c>
      <c r="M80" t="s">
        <v>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44" zoomScale="80" zoomScaleNormal="80" workbookViewId="0">
      <selection sqref="A1:I64"/>
    </sheetView>
  </sheetViews>
  <sheetFormatPr defaultRowHeight="15" x14ac:dyDescent="0.25"/>
  <cols>
    <col min="1" max="1" width="11.5703125" bestFit="1" customWidth="1"/>
    <col min="2" max="2" width="37.42578125" bestFit="1" customWidth="1"/>
    <col min="4" max="4" width="18" bestFit="1" customWidth="1"/>
    <col min="6" max="6" width="12.28515625" bestFit="1" customWidth="1"/>
    <col min="7" max="7" width="13" bestFit="1" customWidth="1"/>
    <col min="9" max="9" width="31.5703125" style="6" bestFit="1" customWidth="1"/>
  </cols>
  <sheetData>
    <row r="1" spans="1:9" ht="72" x14ac:dyDescent="0.25">
      <c r="A1" s="32" t="s">
        <v>0</v>
      </c>
      <c r="B1" s="32" t="s">
        <v>1</v>
      </c>
      <c r="C1" s="32" t="s">
        <v>161</v>
      </c>
      <c r="D1" s="32" t="s">
        <v>569</v>
      </c>
      <c r="E1" s="44" t="s">
        <v>570</v>
      </c>
      <c r="F1" s="32" t="s">
        <v>162</v>
      </c>
      <c r="G1" s="32" t="s">
        <v>163</v>
      </c>
      <c r="H1" s="32" t="s">
        <v>9</v>
      </c>
      <c r="I1" s="32" t="s">
        <v>10</v>
      </c>
    </row>
    <row r="2" spans="1:9" ht="15.75" x14ac:dyDescent="0.25">
      <c r="A2" s="5">
        <v>44835</v>
      </c>
      <c r="B2" t="s">
        <v>610</v>
      </c>
      <c r="C2" s="73">
        <v>1.87</v>
      </c>
      <c r="D2" s="73" t="s">
        <v>572</v>
      </c>
      <c r="E2" s="76" t="s">
        <v>489</v>
      </c>
      <c r="F2" s="74">
        <v>0</v>
      </c>
      <c r="G2" s="74">
        <f>F2-D$61</f>
        <v>-2000</v>
      </c>
      <c r="H2" s="6" t="s">
        <v>156</v>
      </c>
      <c r="I2" s="6" t="s">
        <v>97</v>
      </c>
    </row>
    <row r="3" spans="1:9" ht="15.75" x14ac:dyDescent="0.25">
      <c r="A3" s="5">
        <v>44835</v>
      </c>
      <c r="B3" t="s">
        <v>611</v>
      </c>
      <c r="C3" s="73">
        <v>1.78</v>
      </c>
      <c r="D3" s="73" t="s">
        <v>572</v>
      </c>
      <c r="E3" s="79" t="s">
        <v>489</v>
      </c>
      <c r="F3" s="74">
        <f t="shared" ref="F3:F46" si="0">C3*D$61</f>
        <v>3560</v>
      </c>
      <c r="G3" s="74">
        <f>F3-D$61</f>
        <v>1560</v>
      </c>
      <c r="H3" s="6" t="s">
        <v>143</v>
      </c>
      <c r="I3" s="6" t="s">
        <v>14</v>
      </c>
    </row>
    <row r="4" spans="1:9" ht="15.75" x14ac:dyDescent="0.25">
      <c r="A4" s="5">
        <v>44835</v>
      </c>
      <c r="B4" t="s">
        <v>612</v>
      </c>
      <c r="C4" s="73">
        <v>1.82</v>
      </c>
      <c r="D4" s="73" t="s">
        <v>572</v>
      </c>
      <c r="E4" s="76" t="s">
        <v>489</v>
      </c>
      <c r="F4" s="74">
        <v>0</v>
      </c>
      <c r="G4" s="74">
        <f>F4-D$61</f>
        <v>-2000</v>
      </c>
      <c r="H4" s="6" t="s">
        <v>151</v>
      </c>
      <c r="I4" s="6" t="s">
        <v>14</v>
      </c>
    </row>
    <row r="5" spans="1:9" ht="15.75" x14ac:dyDescent="0.25">
      <c r="A5" s="5">
        <v>44836</v>
      </c>
      <c r="B5" t="s">
        <v>613</v>
      </c>
      <c r="C5" s="73">
        <v>1.99</v>
      </c>
      <c r="D5" s="73" t="s">
        <v>572</v>
      </c>
      <c r="E5" s="76" t="s">
        <v>489</v>
      </c>
      <c r="F5" s="74">
        <v>0</v>
      </c>
      <c r="G5" s="74">
        <v>0</v>
      </c>
      <c r="H5" s="6" t="s">
        <v>147</v>
      </c>
      <c r="I5" s="6" t="s">
        <v>81</v>
      </c>
    </row>
    <row r="6" spans="1:9" ht="15.75" x14ac:dyDescent="0.25">
      <c r="A6" s="5">
        <v>44836</v>
      </c>
      <c r="B6" t="s">
        <v>614</v>
      </c>
      <c r="C6" s="73">
        <v>1.68</v>
      </c>
      <c r="D6" s="73" t="s">
        <v>572</v>
      </c>
      <c r="E6" s="79" t="s">
        <v>489</v>
      </c>
      <c r="F6" s="74">
        <f t="shared" si="0"/>
        <v>3360</v>
      </c>
      <c r="G6" s="74">
        <f>F6-D$61</f>
        <v>1360</v>
      </c>
      <c r="H6" s="6" t="s">
        <v>143</v>
      </c>
      <c r="I6" s="6" t="s">
        <v>14</v>
      </c>
    </row>
    <row r="7" spans="1:9" ht="15.75" x14ac:dyDescent="0.25">
      <c r="A7" s="5">
        <v>44836</v>
      </c>
      <c r="B7" t="s">
        <v>616</v>
      </c>
      <c r="C7" s="73">
        <v>1.56</v>
      </c>
      <c r="D7" s="73" t="s">
        <v>572</v>
      </c>
      <c r="E7" s="76" t="s">
        <v>488</v>
      </c>
      <c r="F7" s="74">
        <v>0</v>
      </c>
      <c r="G7" s="74">
        <f>F7-D$61</f>
        <v>-2000</v>
      </c>
      <c r="H7" s="6" t="s">
        <v>140</v>
      </c>
      <c r="I7" s="6" t="s">
        <v>14</v>
      </c>
    </row>
    <row r="8" spans="1:9" ht="15.75" x14ac:dyDescent="0.25">
      <c r="A8" s="5">
        <v>44837</v>
      </c>
      <c r="B8" t="s">
        <v>617</v>
      </c>
      <c r="C8" s="73">
        <v>1.63</v>
      </c>
      <c r="D8" s="73" t="s">
        <v>572</v>
      </c>
      <c r="E8" s="79" t="s">
        <v>488</v>
      </c>
      <c r="F8" s="74">
        <f t="shared" si="0"/>
        <v>3260</v>
      </c>
      <c r="G8" s="74">
        <v>0</v>
      </c>
      <c r="H8" s="6" t="s">
        <v>156</v>
      </c>
      <c r="I8" s="6" t="s">
        <v>81</v>
      </c>
    </row>
    <row r="9" spans="1:9" ht="15.75" x14ac:dyDescent="0.25">
      <c r="A9" s="5">
        <v>44838</v>
      </c>
      <c r="B9" t="s">
        <v>619</v>
      </c>
      <c r="C9" s="73">
        <v>1.68</v>
      </c>
      <c r="D9" s="73" t="s">
        <v>572</v>
      </c>
      <c r="E9" s="79" t="s">
        <v>489</v>
      </c>
      <c r="F9" s="74">
        <f t="shared" si="0"/>
        <v>3360</v>
      </c>
      <c r="G9" s="74">
        <f>F9-D$61</f>
        <v>1360</v>
      </c>
      <c r="H9" s="6" t="s">
        <v>149</v>
      </c>
      <c r="I9" s="6" t="s">
        <v>97</v>
      </c>
    </row>
    <row r="10" spans="1:9" ht="15.75" x14ac:dyDescent="0.25">
      <c r="A10" s="5">
        <v>44839</v>
      </c>
      <c r="B10" t="s">
        <v>620</v>
      </c>
      <c r="C10" s="73">
        <v>1.88</v>
      </c>
      <c r="D10" s="73" t="s">
        <v>572</v>
      </c>
      <c r="E10" s="76" t="s">
        <v>489</v>
      </c>
      <c r="F10" s="74">
        <v>0</v>
      </c>
      <c r="G10" s="74">
        <v>0</v>
      </c>
      <c r="H10" s="6" t="s">
        <v>147</v>
      </c>
      <c r="I10" s="6" t="s">
        <v>47</v>
      </c>
    </row>
    <row r="11" spans="1:9" ht="15.75" x14ac:dyDescent="0.25">
      <c r="A11" s="5">
        <v>44842</v>
      </c>
      <c r="B11" t="s">
        <v>624</v>
      </c>
      <c r="C11" s="73">
        <v>1.84</v>
      </c>
      <c r="D11" s="73" t="s">
        <v>572</v>
      </c>
      <c r="E11" s="79" t="s">
        <v>489</v>
      </c>
      <c r="F11" s="74">
        <f t="shared" si="0"/>
        <v>3680</v>
      </c>
      <c r="G11" s="74">
        <f t="shared" ref="G11:G16" si="1">F11-D$61</f>
        <v>1680</v>
      </c>
      <c r="H11" s="6" t="s">
        <v>143</v>
      </c>
      <c r="I11" s="6" t="s">
        <v>97</v>
      </c>
    </row>
    <row r="12" spans="1:9" ht="15.75" x14ac:dyDescent="0.25">
      <c r="A12" s="5">
        <v>44842</v>
      </c>
      <c r="B12" t="s">
        <v>625</v>
      </c>
      <c r="C12" s="73">
        <v>1.64</v>
      </c>
      <c r="D12" s="73" t="s">
        <v>572</v>
      </c>
      <c r="E12" s="76" t="s">
        <v>488</v>
      </c>
      <c r="F12" s="74">
        <v>0</v>
      </c>
      <c r="G12" s="74">
        <f t="shared" si="1"/>
        <v>-2000</v>
      </c>
      <c r="H12" s="6" t="s">
        <v>143</v>
      </c>
      <c r="I12" s="6" t="s">
        <v>35</v>
      </c>
    </row>
    <row r="13" spans="1:9" ht="15.75" x14ac:dyDescent="0.25">
      <c r="A13" s="5">
        <v>44842</v>
      </c>
      <c r="B13" t="s">
        <v>283</v>
      </c>
      <c r="C13" s="73">
        <v>1.89</v>
      </c>
      <c r="D13" s="73" t="s">
        <v>572</v>
      </c>
      <c r="E13" s="76" t="s">
        <v>489</v>
      </c>
      <c r="F13" s="74">
        <v>0</v>
      </c>
      <c r="G13" s="74">
        <f t="shared" si="1"/>
        <v>-2000</v>
      </c>
      <c r="H13" s="6" t="s">
        <v>147</v>
      </c>
      <c r="I13" s="6" t="s">
        <v>35</v>
      </c>
    </row>
    <row r="14" spans="1:9" ht="15.75" x14ac:dyDescent="0.25">
      <c r="A14" s="5">
        <v>44843</v>
      </c>
      <c r="B14" t="s">
        <v>629</v>
      </c>
      <c r="C14" s="73">
        <v>1.77</v>
      </c>
      <c r="D14" s="73" t="s">
        <v>572</v>
      </c>
      <c r="E14" s="79" t="s">
        <v>489</v>
      </c>
      <c r="F14" s="74">
        <f t="shared" si="0"/>
        <v>3540</v>
      </c>
      <c r="G14" s="74">
        <f t="shared" si="1"/>
        <v>1540</v>
      </c>
      <c r="H14" s="6" t="s">
        <v>143</v>
      </c>
      <c r="I14" s="6" t="s">
        <v>38</v>
      </c>
    </row>
    <row r="15" spans="1:9" ht="15.75" x14ac:dyDescent="0.25">
      <c r="A15" s="5">
        <v>44849</v>
      </c>
      <c r="B15" t="s">
        <v>630</v>
      </c>
      <c r="C15" s="73">
        <v>1.93</v>
      </c>
      <c r="D15" s="73" t="s">
        <v>572</v>
      </c>
      <c r="E15" s="76" t="s">
        <v>489</v>
      </c>
      <c r="F15" s="74">
        <v>0</v>
      </c>
      <c r="G15" s="74">
        <f t="shared" si="1"/>
        <v>-2000</v>
      </c>
      <c r="H15" s="6" t="s">
        <v>146</v>
      </c>
      <c r="I15" s="6" t="s">
        <v>166</v>
      </c>
    </row>
    <row r="16" spans="1:9" ht="15.75" x14ac:dyDescent="0.25">
      <c r="A16" s="5">
        <v>44849</v>
      </c>
      <c r="B16" t="s">
        <v>631</v>
      </c>
      <c r="C16" s="73">
        <v>1.79</v>
      </c>
      <c r="D16" s="73" t="s">
        <v>572</v>
      </c>
      <c r="E16" s="79" t="s">
        <v>489</v>
      </c>
      <c r="F16" s="74">
        <f t="shared" si="0"/>
        <v>3580</v>
      </c>
      <c r="G16" s="74">
        <f t="shared" si="1"/>
        <v>1580</v>
      </c>
      <c r="H16" s="6" t="s">
        <v>141</v>
      </c>
      <c r="I16" s="6" t="s">
        <v>166</v>
      </c>
    </row>
    <row r="17" spans="1:9" ht="15.75" x14ac:dyDescent="0.25">
      <c r="A17" s="5">
        <v>44849</v>
      </c>
      <c r="B17" t="s">
        <v>634</v>
      </c>
      <c r="C17" s="73">
        <v>1.83</v>
      </c>
      <c r="D17" s="73" t="s">
        <v>572</v>
      </c>
      <c r="E17" s="76" t="s">
        <v>489</v>
      </c>
      <c r="F17" s="74">
        <v>0</v>
      </c>
      <c r="G17" s="74">
        <v>0</v>
      </c>
      <c r="H17" s="6" t="s">
        <v>151</v>
      </c>
      <c r="I17" s="6" t="s">
        <v>47</v>
      </c>
    </row>
    <row r="18" spans="1:9" ht="15.75" x14ac:dyDescent="0.25">
      <c r="A18" s="5">
        <v>44849</v>
      </c>
      <c r="B18" t="s">
        <v>635</v>
      </c>
      <c r="C18" s="73">
        <v>1.87</v>
      </c>
      <c r="D18" s="73" t="s">
        <v>572</v>
      </c>
      <c r="E18" s="79" t="s">
        <v>489</v>
      </c>
      <c r="F18" s="74">
        <f t="shared" si="0"/>
        <v>3740</v>
      </c>
      <c r="G18" s="74">
        <f>F18-D$61</f>
        <v>1740</v>
      </c>
      <c r="H18" s="6" t="s">
        <v>143</v>
      </c>
      <c r="I18" s="6" t="s">
        <v>14</v>
      </c>
    </row>
    <row r="19" spans="1:9" ht="15.75" x14ac:dyDescent="0.25">
      <c r="A19" s="5">
        <v>44849</v>
      </c>
      <c r="B19" t="s">
        <v>637</v>
      </c>
      <c r="C19" s="73">
        <v>1.56</v>
      </c>
      <c r="D19" s="73" t="s">
        <v>572</v>
      </c>
      <c r="E19" s="76" t="s">
        <v>488</v>
      </c>
      <c r="F19" s="74">
        <v>0</v>
      </c>
      <c r="G19" s="74">
        <v>0</v>
      </c>
      <c r="H19" s="6" t="s">
        <v>140</v>
      </c>
      <c r="I19" s="6" t="s">
        <v>165</v>
      </c>
    </row>
    <row r="20" spans="1:9" ht="15.75" x14ac:dyDescent="0.25">
      <c r="A20" s="5">
        <v>44850</v>
      </c>
      <c r="B20" t="s">
        <v>639</v>
      </c>
      <c r="C20" s="73">
        <v>1.92</v>
      </c>
      <c r="D20" s="73" t="s">
        <v>572</v>
      </c>
      <c r="E20" s="76" t="s">
        <v>489</v>
      </c>
      <c r="F20" s="74">
        <v>0</v>
      </c>
      <c r="G20" s="74">
        <f>F20-D$61</f>
        <v>-2000</v>
      </c>
      <c r="H20" s="6" t="s">
        <v>146</v>
      </c>
      <c r="I20" s="6" t="s">
        <v>14</v>
      </c>
    </row>
    <row r="21" spans="1:9" ht="15.75" x14ac:dyDescent="0.25">
      <c r="A21" s="5">
        <v>44852</v>
      </c>
      <c r="B21" t="s">
        <v>640</v>
      </c>
      <c r="C21" s="73">
        <v>1.65</v>
      </c>
      <c r="D21" s="73" t="s">
        <v>572</v>
      </c>
      <c r="E21" s="76" t="s">
        <v>489</v>
      </c>
      <c r="F21" s="74">
        <v>0</v>
      </c>
      <c r="G21" s="74">
        <f>F21-D$61</f>
        <v>-2000</v>
      </c>
      <c r="H21" s="6" t="s">
        <v>147</v>
      </c>
      <c r="I21" s="6" t="s">
        <v>73</v>
      </c>
    </row>
    <row r="22" spans="1:9" ht="15.75" x14ac:dyDescent="0.25">
      <c r="A22" s="5">
        <v>44852</v>
      </c>
      <c r="B22" t="s">
        <v>641</v>
      </c>
      <c r="C22" s="73">
        <v>1.85</v>
      </c>
      <c r="D22" s="73" t="s">
        <v>572</v>
      </c>
      <c r="E22" s="76" t="s">
        <v>489</v>
      </c>
      <c r="F22" s="74">
        <v>0</v>
      </c>
      <c r="G22" s="74">
        <v>0</v>
      </c>
      <c r="H22" s="6" t="s">
        <v>156</v>
      </c>
      <c r="I22" s="6" t="s">
        <v>122</v>
      </c>
    </row>
    <row r="23" spans="1:9" ht="15.75" x14ac:dyDescent="0.25">
      <c r="A23" s="5">
        <v>44852</v>
      </c>
      <c r="B23" t="s">
        <v>642</v>
      </c>
      <c r="C23" s="73">
        <v>1.64</v>
      </c>
      <c r="D23" s="73" t="s">
        <v>572</v>
      </c>
      <c r="E23" s="76" t="s">
        <v>488</v>
      </c>
      <c r="F23" s="74">
        <v>0</v>
      </c>
      <c r="G23" s="74">
        <v>0</v>
      </c>
      <c r="H23" s="6" t="s">
        <v>140</v>
      </c>
      <c r="I23" s="6" t="s">
        <v>47</v>
      </c>
    </row>
    <row r="24" spans="1:9" ht="15.75" x14ac:dyDescent="0.25">
      <c r="A24" s="5">
        <v>44853</v>
      </c>
      <c r="B24" t="s">
        <v>643</v>
      </c>
      <c r="C24" s="73">
        <v>1.94</v>
      </c>
      <c r="D24" s="73" t="s">
        <v>572</v>
      </c>
      <c r="E24" s="76" t="s">
        <v>489</v>
      </c>
      <c r="F24" s="74">
        <v>0</v>
      </c>
      <c r="G24" s="74">
        <v>0</v>
      </c>
      <c r="H24" s="6" t="s">
        <v>155</v>
      </c>
      <c r="I24" s="6" t="s">
        <v>122</v>
      </c>
    </row>
    <row r="25" spans="1:9" ht="15.75" x14ac:dyDescent="0.25">
      <c r="A25" s="5">
        <v>44853</v>
      </c>
      <c r="B25" t="s">
        <v>645</v>
      </c>
      <c r="C25" s="73">
        <v>1.89</v>
      </c>
      <c r="D25" s="73" t="s">
        <v>572</v>
      </c>
      <c r="E25" s="79" t="s">
        <v>489</v>
      </c>
      <c r="F25" s="74">
        <f t="shared" si="0"/>
        <v>3780</v>
      </c>
      <c r="G25" s="74">
        <f>F25-D$61</f>
        <v>1780</v>
      </c>
      <c r="H25" s="6" t="s">
        <v>149</v>
      </c>
      <c r="I25" s="6" t="s">
        <v>95</v>
      </c>
    </row>
    <row r="26" spans="1:9" ht="15.75" x14ac:dyDescent="0.25">
      <c r="A26" s="5">
        <v>44856</v>
      </c>
      <c r="B26" t="s">
        <v>654</v>
      </c>
      <c r="C26" s="73">
        <v>1.45</v>
      </c>
      <c r="D26" s="73" t="s">
        <v>572</v>
      </c>
      <c r="E26" s="76" t="s">
        <v>488</v>
      </c>
      <c r="F26" s="74">
        <v>0</v>
      </c>
      <c r="G26" s="74">
        <v>0</v>
      </c>
      <c r="H26" s="6" t="s">
        <v>140</v>
      </c>
      <c r="I26" s="6" t="s">
        <v>165</v>
      </c>
    </row>
    <row r="27" spans="1:9" ht="15.75" x14ac:dyDescent="0.25">
      <c r="A27" s="5">
        <v>44856</v>
      </c>
      <c r="B27" t="s">
        <v>655</v>
      </c>
      <c r="C27" s="73">
        <v>1.79</v>
      </c>
      <c r="D27" s="73" t="s">
        <v>572</v>
      </c>
      <c r="E27" s="76" t="s">
        <v>489</v>
      </c>
      <c r="F27" s="74">
        <v>0</v>
      </c>
      <c r="G27" s="74">
        <f>F27-D$61</f>
        <v>-2000</v>
      </c>
      <c r="H27" s="6" t="s">
        <v>151</v>
      </c>
      <c r="I27" s="6" t="s">
        <v>95</v>
      </c>
    </row>
    <row r="28" spans="1:9" ht="15.75" x14ac:dyDescent="0.25">
      <c r="A28" s="5">
        <v>44856</v>
      </c>
      <c r="B28" t="s">
        <v>656</v>
      </c>
      <c r="C28" s="73">
        <v>1.96</v>
      </c>
      <c r="D28" s="73" t="s">
        <v>572</v>
      </c>
      <c r="E28" s="79" t="s">
        <v>489</v>
      </c>
      <c r="F28" s="74">
        <f t="shared" si="0"/>
        <v>3920</v>
      </c>
      <c r="G28" s="74">
        <v>0</v>
      </c>
      <c r="H28" s="6" t="s">
        <v>140</v>
      </c>
      <c r="I28" s="6" t="s">
        <v>47</v>
      </c>
    </row>
    <row r="29" spans="1:9" ht="15.75" x14ac:dyDescent="0.25">
      <c r="A29" s="5">
        <v>44857</v>
      </c>
      <c r="B29" t="s">
        <v>657</v>
      </c>
      <c r="C29" s="73">
        <v>1.82</v>
      </c>
      <c r="D29" s="73" t="s">
        <v>572</v>
      </c>
      <c r="E29" s="79" t="s">
        <v>489</v>
      </c>
      <c r="F29" s="74">
        <f t="shared" si="0"/>
        <v>3640</v>
      </c>
      <c r="G29" s="74">
        <f t="shared" ref="G29:G36" si="2">F29-D$61</f>
        <v>1640</v>
      </c>
      <c r="H29" s="6" t="s">
        <v>141</v>
      </c>
      <c r="I29" s="6" t="s">
        <v>14</v>
      </c>
    </row>
    <row r="30" spans="1:9" ht="15.75" x14ac:dyDescent="0.25">
      <c r="A30" s="5">
        <v>44857</v>
      </c>
      <c r="B30" t="s">
        <v>659</v>
      </c>
      <c r="C30" s="73">
        <v>1.78</v>
      </c>
      <c r="D30" s="73" t="s">
        <v>572</v>
      </c>
      <c r="E30" s="76" t="s">
        <v>489</v>
      </c>
      <c r="F30" s="74">
        <v>0</v>
      </c>
      <c r="G30" s="74">
        <f t="shared" si="2"/>
        <v>-2000</v>
      </c>
      <c r="H30" s="6" t="s">
        <v>155</v>
      </c>
      <c r="I30" s="6" t="s">
        <v>38</v>
      </c>
    </row>
    <row r="31" spans="1:9" ht="15.75" x14ac:dyDescent="0.25">
      <c r="A31" s="5">
        <v>44857</v>
      </c>
      <c r="B31" t="s">
        <v>660</v>
      </c>
      <c r="C31" s="73">
        <v>1.95</v>
      </c>
      <c r="D31" s="73" t="s">
        <v>572</v>
      </c>
      <c r="E31" s="76" t="s">
        <v>489</v>
      </c>
      <c r="F31" s="74">
        <v>0</v>
      </c>
      <c r="G31" s="74">
        <f t="shared" si="2"/>
        <v>-2000</v>
      </c>
      <c r="H31" s="6" t="s">
        <v>157</v>
      </c>
      <c r="I31" s="6" t="s">
        <v>14</v>
      </c>
    </row>
    <row r="32" spans="1:9" ht="15.75" x14ac:dyDescent="0.25">
      <c r="A32" s="5">
        <v>44857</v>
      </c>
      <c r="B32" t="s">
        <v>661</v>
      </c>
      <c r="C32" s="73">
        <v>1.78</v>
      </c>
      <c r="D32" s="73" t="s">
        <v>572</v>
      </c>
      <c r="E32" s="76" t="s">
        <v>489</v>
      </c>
      <c r="F32" s="74">
        <v>0</v>
      </c>
      <c r="G32" s="74">
        <f t="shared" si="2"/>
        <v>-2000</v>
      </c>
      <c r="H32" s="6" t="s">
        <v>482</v>
      </c>
      <c r="I32" s="6" t="s">
        <v>14</v>
      </c>
    </row>
    <row r="33" spans="1:9" ht="15.75" x14ac:dyDescent="0.25">
      <c r="A33" s="5">
        <v>44858</v>
      </c>
      <c r="B33" t="s">
        <v>662</v>
      </c>
      <c r="C33" s="73">
        <v>1.84</v>
      </c>
      <c r="D33" s="73" t="s">
        <v>572</v>
      </c>
      <c r="E33" s="79" t="s">
        <v>489</v>
      </c>
      <c r="F33" s="74">
        <f t="shared" si="0"/>
        <v>3680</v>
      </c>
      <c r="G33" s="74">
        <f t="shared" si="2"/>
        <v>1680</v>
      </c>
      <c r="H33" s="6" t="s">
        <v>140</v>
      </c>
      <c r="I33" s="6" t="s">
        <v>95</v>
      </c>
    </row>
    <row r="34" spans="1:9" ht="15.75" x14ac:dyDescent="0.25">
      <c r="A34" s="5">
        <v>44859</v>
      </c>
      <c r="B34" t="s">
        <v>663</v>
      </c>
      <c r="C34" s="73">
        <v>1.83</v>
      </c>
      <c r="D34" s="73" t="s">
        <v>572</v>
      </c>
      <c r="E34" s="79" t="s">
        <v>489</v>
      </c>
      <c r="F34" s="74">
        <f t="shared" si="0"/>
        <v>3660</v>
      </c>
      <c r="G34" s="74">
        <f t="shared" si="2"/>
        <v>1660</v>
      </c>
      <c r="H34" s="6" t="s">
        <v>143</v>
      </c>
      <c r="I34" s="6" t="s">
        <v>35</v>
      </c>
    </row>
    <row r="35" spans="1:9" ht="15.75" x14ac:dyDescent="0.25">
      <c r="A35" s="5">
        <v>44859</v>
      </c>
      <c r="B35" t="s">
        <v>664</v>
      </c>
      <c r="C35" s="73">
        <v>1.85</v>
      </c>
      <c r="D35" s="73" t="s">
        <v>572</v>
      </c>
      <c r="E35" s="79" t="s">
        <v>489</v>
      </c>
      <c r="F35" s="74">
        <f t="shared" si="0"/>
        <v>3700</v>
      </c>
      <c r="G35" s="74">
        <f t="shared" si="2"/>
        <v>1700</v>
      </c>
      <c r="H35" s="6" t="s">
        <v>149</v>
      </c>
      <c r="I35" s="6" t="s">
        <v>35</v>
      </c>
    </row>
    <row r="36" spans="1:9" ht="15.75" x14ac:dyDescent="0.25">
      <c r="A36" s="5">
        <v>44859</v>
      </c>
      <c r="B36" t="s">
        <v>665</v>
      </c>
      <c r="C36" s="73">
        <v>1.69</v>
      </c>
      <c r="D36" s="73" t="s">
        <v>572</v>
      </c>
      <c r="E36" s="76" t="s">
        <v>488</v>
      </c>
      <c r="F36" s="74">
        <v>0</v>
      </c>
      <c r="G36" s="74">
        <f t="shared" si="2"/>
        <v>-2000</v>
      </c>
      <c r="H36" s="6" t="s">
        <v>141</v>
      </c>
      <c r="I36" s="6" t="s">
        <v>35</v>
      </c>
    </row>
    <row r="37" spans="1:9" ht="15.75" x14ac:dyDescent="0.25">
      <c r="A37" s="5">
        <v>44862</v>
      </c>
      <c r="B37" t="s">
        <v>668</v>
      </c>
      <c r="C37" s="73">
        <v>1.5</v>
      </c>
      <c r="D37" s="73" t="s">
        <v>572</v>
      </c>
      <c r="E37" s="76" t="s">
        <v>488</v>
      </c>
      <c r="F37" s="74">
        <v>0</v>
      </c>
      <c r="G37" s="74">
        <v>0</v>
      </c>
      <c r="H37" s="6" t="s">
        <v>149</v>
      </c>
      <c r="I37" s="6" t="s">
        <v>165</v>
      </c>
    </row>
    <row r="38" spans="1:9" ht="15.75" x14ac:dyDescent="0.25">
      <c r="A38" s="5">
        <v>44863</v>
      </c>
      <c r="B38" t="s">
        <v>669</v>
      </c>
      <c r="C38" s="73">
        <v>1.87</v>
      </c>
      <c r="D38" s="73" t="s">
        <v>572</v>
      </c>
      <c r="E38" s="79" t="s">
        <v>489</v>
      </c>
      <c r="F38" s="74">
        <f t="shared" si="0"/>
        <v>3740</v>
      </c>
      <c r="G38" s="74">
        <f>F38-D$61</f>
        <v>1740</v>
      </c>
      <c r="H38" s="6" t="s">
        <v>152</v>
      </c>
      <c r="I38" s="6" t="s">
        <v>35</v>
      </c>
    </row>
    <row r="39" spans="1:9" ht="15.75" x14ac:dyDescent="0.25">
      <c r="A39" s="5">
        <v>44863</v>
      </c>
      <c r="B39" t="s">
        <v>670</v>
      </c>
      <c r="C39" s="73">
        <v>1.93</v>
      </c>
      <c r="D39" s="73" t="s">
        <v>572</v>
      </c>
      <c r="E39" s="79" t="s">
        <v>489</v>
      </c>
      <c r="F39" s="74">
        <f t="shared" si="0"/>
        <v>3860</v>
      </c>
      <c r="G39" s="74">
        <f>F39-D$61</f>
        <v>1860</v>
      </c>
      <c r="H39" s="6" t="s">
        <v>141</v>
      </c>
      <c r="I39" s="6" t="s">
        <v>166</v>
      </c>
    </row>
    <row r="40" spans="1:9" ht="15.75" x14ac:dyDescent="0.25">
      <c r="A40" s="5">
        <v>44863</v>
      </c>
      <c r="B40" t="s">
        <v>671</v>
      </c>
      <c r="C40" s="73">
        <v>1.54</v>
      </c>
      <c r="D40" s="73" t="s">
        <v>572</v>
      </c>
      <c r="E40" s="79" t="s">
        <v>488</v>
      </c>
      <c r="F40" s="74">
        <f t="shared" si="0"/>
        <v>3080</v>
      </c>
      <c r="G40" s="74">
        <v>0</v>
      </c>
      <c r="H40" s="6" t="s">
        <v>146</v>
      </c>
      <c r="I40" s="6" t="s">
        <v>122</v>
      </c>
    </row>
    <row r="41" spans="1:9" ht="15.75" x14ac:dyDescent="0.25">
      <c r="A41" s="5">
        <v>44863</v>
      </c>
      <c r="B41" t="s">
        <v>674</v>
      </c>
      <c r="C41" s="73">
        <v>1.83</v>
      </c>
      <c r="D41" s="73" t="s">
        <v>572</v>
      </c>
      <c r="E41" s="76" t="s">
        <v>489</v>
      </c>
      <c r="F41" s="74">
        <v>0</v>
      </c>
      <c r="G41" s="74">
        <v>0</v>
      </c>
      <c r="H41" s="6" t="s">
        <v>147</v>
      </c>
      <c r="I41" s="6" t="s">
        <v>47</v>
      </c>
    </row>
    <row r="42" spans="1:9" ht="15.75" x14ac:dyDescent="0.25">
      <c r="A42" s="5">
        <v>44863</v>
      </c>
      <c r="B42" t="s">
        <v>675</v>
      </c>
      <c r="C42" s="73">
        <v>1.7</v>
      </c>
      <c r="D42" s="73" t="s">
        <v>572</v>
      </c>
      <c r="E42" s="79" t="s">
        <v>489</v>
      </c>
      <c r="F42" s="74">
        <f t="shared" si="0"/>
        <v>3400</v>
      </c>
      <c r="G42" s="74">
        <f>F42-D$61</f>
        <v>1400</v>
      </c>
      <c r="H42" s="6" t="s">
        <v>149</v>
      </c>
      <c r="I42" s="6" t="s">
        <v>35</v>
      </c>
    </row>
    <row r="43" spans="1:9" ht="15.75" x14ac:dyDescent="0.25">
      <c r="A43" s="5">
        <v>44863</v>
      </c>
      <c r="B43" t="s">
        <v>676</v>
      </c>
      <c r="C43" s="73">
        <v>1.92</v>
      </c>
      <c r="D43" s="73" t="s">
        <v>572</v>
      </c>
      <c r="E43" s="76" t="s">
        <v>489</v>
      </c>
      <c r="F43" s="74">
        <v>0</v>
      </c>
      <c r="G43" s="74">
        <f>F43-D$61</f>
        <v>-2000</v>
      </c>
      <c r="H43" s="6" t="s">
        <v>485</v>
      </c>
      <c r="I43" s="6" t="s">
        <v>35</v>
      </c>
    </row>
    <row r="44" spans="1:9" ht="15.75" x14ac:dyDescent="0.25">
      <c r="A44" s="5">
        <v>44864</v>
      </c>
      <c r="B44" t="s">
        <v>679</v>
      </c>
      <c r="C44" s="73">
        <v>1.9</v>
      </c>
      <c r="D44" s="73" t="s">
        <v>572</v>
      </c>
      <c r="E44" s="76" t="s">
        <v>489</v>
      </c>
      <c r="F44" s="74">
        <v>0</v>
      </c>
      <c r="G44" s="74">
        <v>0</v>
      </c>
      <c r="H44" s="6" t="s">
        <v>146</v>
      </c>
      <c r="I44" s="6" t="s">
        <v>122</v>
      </c>
    </row>
    <row r="45" spans="1:9" ht="15.75" x14ac:dyDescent="0.25">
      <c r="A45" s="5">
        <v>44864</v>
      </c>
      <c r="B45" t="s">
        <v>681</v>
      </c>
      <c r="C45" s="73">
        <v>1.65</v>
      </c>
      <c r="D45" s="73" t="s">
        <v>572</v>
      </c>
      <c r="E45" s="76" t="s">
        <v>488</v>
      </c>
      <c r="F45" s="74">
        <v>0</v>
      </c>
      <c r="G45" s="74">
        <v>0</v>
      </c>
      <c r="H45" s="6" t="s">
        <v>152</v>
      </c>
      <c r="I45" s="6" t="s">
        <v>84</v>
      </c>
    </row>
    <row r="46" spans="1:9" ht="15.75" x14ac:dyDescent="0.25">
      <c r="A46" s="5">
        <v>44864</v>
      </c>
      <c r="B46" t="s">
        <v>682</v>
      </c>
      <c r="C46" s="73">
        <v>1.96</v>
      </c>
      <c r="D46" s="73" t="s">
        <v>572</v>
      </c>
      <c r="E46" s="79" t="s">
        <v>489</v>
      </c>
      <c r="F46" s="74">
        <f t="shared" si="0"/>
        <v>3920</v>
      </c>
      <c r="G46" s="74">
        <f>F46-D$61</f>
        <v>1920</v>
      </c>
      <c r="H46" s="6" t="s">
        <v>152</v>
      </c>
      <c r="I46" s="6" t="s">
        <v>73</v>
      </c>
    </row>
    <row r="47" spans="1:9" ht="15.75" x14ac:dyDescent="0.25">
      <c r="A47" s="5">
        <v>44865</v>
      </c>
      <c r="B47" t="s">
        <v>684</v>
      </c>
      <c r="C47" s="73">
        <v>1.93</v>
      </c>
      <c r="D47" s="73" t="s">
        <v>572</v>
      </c>
      <c r="E47" s="76" t="s">
        <v>489</v>
      </c>
      <c r="F47" s="74">
        <v>0</v>
      </c>
      <c r="G47" s="74">
        <v>0</v>
      </c>
      <c r="H47" s="6" t="s">
        <v>482</v>
      </c>
      <c r="I47" s="6" t="s">
        <v>81</v>
      </c>
    </row>
    <row r="48" spans="1:9" ht="15.75" x14ac:dyDescent="0.25">
      <c r="A48" s="5"/>
      <c r="B48" s="6"/>
      <c r="C48" s="83"/>
      <c r="D48" s="83"/>
      <c r="E48" s="83"/>
      <c r="F48" s="84"/>
      <c r="G48" s="84"/>
      <c r="H48" s="6"/>
    </row>
    <row r="49" spans="1:8" x14ac:dyDescent="0.25">
      <c r="A49" s="5"/>
      <c r="B49" s="6"/>
      <c r="D49" s="6"/>
      <c r="E49" s="71"/>
      <c r="F49" s="20"/>
      <c r="G49" s="20"/>
      <c r="H49" s="20"/>
    </row>
    <row r="50" spans="1:8" ht="15.75" x14ac:dyDescent="0.25">
      <c r="A50" s="6"/>
      <c r="B50" s="6" t="s">
        <v>167</v>
      </c>
      <c r="C50" s="34"/>
      <c r="D50" s="15">
        <f>COUNT(C2:C47)</f>
        <v>46</v>
      </c>
      <c r="E50" s="52"/>
      <c r="F50" s="35"/>
      <c r="G50" s="12"/>
      <c r="H50" s="12"/>
    </row>
    <row r="51" spans="1:8" x14ac:dyDescent="0.25">
      <c r="A51" s="6"/>
      <c r="B51" s="6" t="s">
        <v>168</v>
      </c>
      <c r="C51" s="6"/>
      <c r="D51" s="16">
        <f>COUNTIF(G2:G47,"&lt;0")</f>
        <v>14</v>
      </c>
      <c r="E51" s="53"/>
      <c r="F51" s="37"/>
      <c r="G51" s="38"/>
      <c r="H51" s="38"/>
    </row>
    <row r="52" spans="1:8" x14ac:dyDescent="0.25">
      <c r="A52" s="6"/>
      <c r="B52" s="6" t="s">
        <v>169</v>
      </c>
      <c r="C52" s="6"/>
      <c r="D52" s="17">
        <f>D50-D51</f>
        <v>32</v>
      </c>
      <c r="E52" s="53"/>
      <c r="F52" s="37"/>
      <c r="G52" s="38"/>
      <c r="H52" s="38"/>
    </row>
    <row r="53" spans="1:8" x14ac:dyDescent="0.25">
      <c r="A53" s="6"/>
      <c r="B53" s="6" t="s">
        <v>170</v>
      </c>
      <c r="C53" s="6"/>
      <c r="D53" s="6">
        <f>D52/D50*100</f>
        <v>69.565217391304344</v>
      </c>
      <c r="E53" s="53"/>
      <c r="F53" s="37"/>
      <c r="G53" s="38"/>
      <c r="H53" s="38"/>
    </row>
    <row r="54" spans="1:8" x14ac:dyDescent="0.25">
      <c r="A54" s="6"/>
      <c r="B54" s="6" t="s">
        <v>171</v>
      </c>
      <c r="C54" s="6"/>
      <c r="D54" s="6">
        <f>1/D55*100</f>
        <v>55.845574845210599</v>
      </c>
      <c r="E54" s="53"/>
      <c r="F54" s="37"/>
      <c r="G54" s="38"/>
      <c r="H54" s="38"/>
    </row>
    <row r="55" spans="1:8" x14ac:dyDescent="0.25">
      <c r="A55" s="6"/>
      <c r="B55" s="6" t="s">
        <v>172</v>
      </c>
      <c r="C55" s="6"/>
      <c r="D55" s="6">
        <f>SUM(C2:C47)/D50</f>
        <v>1.7906521739130445</v>
      </c>
      <c r="E55" s="53"/>
      <c r="F55" s="37"/>
      <c r="G55" s="38"/>
      <c r="H55" s="38"/>
    </row>
    <row r="56" spans="1:8" x14ac:dyDescent="0.25">
      <c r="A56" s="6"/>
      <c r="B56" s="6" t="s">
        <v>173</v>
      </c>
      <c r="C56" s="6"/>
      <c r="D56" s="17">
        <f>D53-D54</f>
        <v>13.719642546093745</v>
      </c>
      <c r="E56" s="53"/>
      <c r="F56" s="37"/>
      <c r="G56" s="38"/>
      <c r="H56" s="38"/>
    </row>
    <row r="57" spans="1:8" x14ac:dyDescent="0.25">
      <c r="A57" s="6"/>
      <c r="B57" s="6" t="s">
        <v>174</v>
      </c>
      <c r="C57" s="6"/>
      <c r="D57" s="17">
        <f>D56/1</f>
        <v>13.719642546093745</v>
      </c>
      <c r="E57" s="53"/>
      <c r="F57" s="37"/>
      <c r="G57" s="38"/>
      <c r="H57" s="38"/>
    </row>
    <row r="58" spans="1:8" ht="18.75" x14ac:dyDescent="0.3">
      <c r="A58" s="6"/>
      <c r="B58" s="39" t="s">
        <v>486</v>
      </c>
      <c r="C58" s="6"/>
      <c r="D58" s="40">
        <v>100000</v>
      </c>
      <c r="E58" s="53"/>
      <c r="F58" s="37"/>
      <c r="G58" s="38"/>
      <c r="H58" s="38"/>
    </row>
    <row r="59" spans="1:8" ht="18.75" x14ac:dyDescent="0.3">
      <c r="A59" s="6"/>
      <c r="B59" s="6" t="s">
        <v>487</v>
      </c>
      <c r="C59" s="6"/>
      <c r="D59" s="19">
        <v>100000</v>
      </c>
      <c r="E59" s="53"/>
      <c r="F59" s="37"/>
      <c r="G59" s="38"/>
      <c r="H59" s="38"/>
    </row>
    <row r="60" spans="1:8" x14ac:dyDescent="0.25">
      <c r="A60" s="6"/>
      <c r="B60" s="6" t="s">
        <v>176</v>
      </c>
      <c r="C60" s="6"/>
      <c r="D60" s="20">
        <f>D59/100</f>
        <v>1000</v>
      </c>
      <c r="E60" s="53"/>
      <c r="F60" s="37"/>
      <c r="G60" s="38"/>
      <c r="H60" s="38"/>
    </row>
    <row r="61" spans="1:8" x14ac:dyDescent="0.25">
      <c r="A61" s="6"/>
      <c r="B61" s="41" t="s">
        <v>490</v>
      </c>
      <c r="C61" s="6"/>
      <c r="D61" s="42">
        <f>D60*2</f>
        <v>2000</v>
      </c>
      <c r="E61" s="53"/>
      <c r="F61" s="37"/>
      <c r="G61" s="38"/>
      <c r="H61" s="38"/>
    </row>
    <row r="62" spans="1:8" x14ac:dyDescent="0.25">
      <c r="A62" s="6"/>
      <c r="B62" s="6" t="s">
        <v>177</v>
      </c>
      <c r="C62" s="6"/>
      <c r="D62" s="13">
        <f>SUM(G2:G47)</f>
        <v>-1800</v>
      </c>
      <c r="E62" s="53"/>
      <c r="F62" s="37"/>
      <c r="G62" s="38"/>
      <c r="H62" s="38"/>
    </row>
    <row r="63" spans="1:8" x14ac:dyDescent="0.25">
      <c r="A63" s="6"/>
      <c r="B63" s="43" t="s">
        <v>178</v>
      </c>
      <c r="C63" s="6"/>
      <c r="D63" s="12">
        <f>D62/D58*100</f>
        <v>-1.7999999999999998</v>
      </c>
      <c r="E63" s="53"/>
      <c r="F63" s="37"/>
      <c r="G63" s="38"/>
      <c r="H63" s="38"/>
    </row>
  </sheetData>
  <conditionalFormatting sqref="E51:E63">
    <cfRule type="cellIs" dxfId="14" priority="1" operator="greaterThan">
      <formula>0</formula>
    </cfRule>
    <cfRule type="cellIs" dxfId="13" priority="2" operator="lessThan">
      <formula>-240.63</formula>
    </cfRule>
    <cfRule type="cellIs" dxfId="12" priority="3" operator="greaterThan">
      <formula>0</formula>
    </cfRule>
  </conditionalFormatting>
  <conditionalFormatting sqref="G49:H49 G2:G48">
    <cfRule type="cellIs" dxfId="11" priority="4" operator="lessThan">
      <formula>0</formula>
    </cfRule>
    <cfRule type="cellIs" dxfId="10" priority="5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opLeftCell="A36" zoomScale="80" zoomScaleNormal="80" workbookViewId="0">
      <selection activeCell="K64" sqref="K64"/>
    </sheetView>
  </sheetViews>
  <sheetFormatPr defaultRowHeight="15" x14ac:dyDescent="0.25"/>
  <cols>
    <col min="1" max="1" width="11.5703125" bestFit="1" customWidth="1"/>
    <col min="2" max="2" width="37.85546875" style="6" bestFit="1" customWidth="1"/>
    <col min="10" max="12" width="9.140625" style="6"/>
    <col min="13" max="13" width="31.285156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3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44598</v>
      </c>
      <c r="B2" s="6" t="s">
        <v>221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11</v>
      </c>
      <c r="J2" s="6">
        <v>0</v>
      </c>
      <c r="K2" s="6">
        <v>0</v>
      </c>
      <c r="L2" s="6">
        <v>0</v>
      </c>
      <c r="M2" s="6" t="s">
        <v>222</v>
      </c>
    </row>
    <row r="3" spans="1:13" x14ac:dyDescent="0.25">
      <c r="A3" s="5">
        <v>44598</v>
      </c>
      <c r="B3" s="6" t="s">
        <v>223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11</v>
      </c>
      <c r="J3" s="6">
        <v>0</v>
      </c>
      <c r="K3" s="6">
        <v>0</v>
      </c>
      <c r="L3" s="6">
        <v>0</v>
      </c>
      <c r="M3" s="6" t="s">
        <v>224</v>
      </c>
    </row>
    <row r="4" spans="1:13" x14ac:dyDescent="0.25">
      <c r="A4" s="5">
        <v>44600</v>
      </c>
      <c r="B4" s="6" t="s">
        <v>225</v>
      </c>
      <c r="C4">
        <v>3.27</v>
      </c>
      <c r="D4">
        <v>3.5</v>
      </c>
      <c r="E4">
        <v>2.2599999999999998</v>
      </c>
      <c r="F4">
        <v>3.88</v>
      </c>
      <c r="G4">
        <v>1.88</v>
      </c>
      <c r="H4">
        <v>2</v>
      </c>
      <c r="I4" t="s">
        <v>11</v>
      </c>
      <c r="J4" s="12">
        <v>1.74</v>
      </c>
      <c r="K4" s="8">
        <v>2.12</v>
      </c>
      <c r="L4" s="6" t="s">
        <v>146</v>
      </c>
      <c r="M4" s="6" t="s">
        <v>35</v>
      </c>
    </row>
    <row r="5" spans="1:13" x14ac:dyDescent="0.25">
      <c r="A5" s="5">
        <v>44600</v>
      </c>
      <c r="B5" s="6" t="s">
        <v>226</v>
      </c>
      <c r="C5">
        <v>3.19</v>
      </c>
      <c r="D5">
        <v>3.44</v>
      </c>
      <c r="E5">
        <v>2.33</v>
      </c>
      <c r="F5">
        <v>3.55</v>
      </c>
      <c r="G5">
        <v>1.93</v>
      </c>
      <c r="H5">
        <v>1.94</v>
      </c>
      <c r="I5" t="s">
        <v>11</v>
      </c>
      <c r="J5" s="6">
        <v>1.75</v>
      </c>
      <c r="K5" s="8">
        <v>2.1</v>
      </c>
      <c r="L5" s="6" t="s">
        <v>147</v>
      </c>
      <c r="M5" s="6" t="s">
        <v>35</v>
      </c>
    </row>
    <row r="6" spans="1:13" x14ac:dyDescent="0.25">
      <c r="A6" s="5">
        <v>44600</v>
      </c>
      <c r="B6" s="6" t="s">
        <v>227</v>
      </c>
      <c r="C6">
        <v>1.93</v>
      </c>
      <c r="D6">
        <v>3.68</v>
      </c>
      <c r="E6">
        <v>4.08</v>
      </c>
      <c r="F6">
        <v>3.59</v>
      </c>
      <c r="G6">
        <v>1.95</v>
      </c>
      <c r="H6">
        <v>1.92</v>
      </c>
      <c r="I6" t="s">
        <v>11</v>
      </c>
      <c r="J6" s="6">
        <v>1.78</v>
      </c>
      <c r="K6" s="8">
        <v>2.06</v>
      </c>
      <c r="L6" s="6" t="s">
        <v>482</v>
      </c>
      <c r="M6" s="6" t="s">
        <v>97</v>
      </c>
    </row>
    <row r="7" spans="1:13" x14ac:dyDescent="0.25">
      <c r="A7" s="5">
        <v>44600</v>
      </c>
      <c r="B7" s="6" t="s">
        <v>228</v>
      </c>
      <c r="C7">
        <v>2.95</v>
      </c>
      <c r="D7">
        <v>3.2</v>
      </c>
      <c r="E7">
        <v>2.62</v>
      </c>
      <c r="F7">
        <v>3.36</v>
      </c>
      <c r="G7">
        <v>2.12</v>
      </c>
      <c r="H7">
        <v>1.76</v>
      </c>
      <c r="I7" t="s">
        <v>11</v>
      </c>
      <c r="J7" s="8">
        <v>1.79</v>
      </c>
      <c r="K7" s="6">
        <v>2.04</v>
      </c>
      <c r="L7" s="6" t="s">
        <v>146</v>
      </c>
      <c r="M7" s="6" t="s">
        <v>97</v>
      </c>
    </row>
    <row r="8" spans="1:13" x14ac:dyDescent="0.25">
      <c r="A8" s="5">
        <v>44601</v>
      </c>
      <c r="B8" s="6" t="s">
        <v>229</v>
      </c>
      <c r="C8">
        <v>1.98</v>
      </c>
      <c r="D8">
        <v>3.71</v>
      </c>
      <c r="E8">
        <v>3.96</v>
      </c>
      <c r="F8">
        <v>404</v>
      </c>
      <c r="G8">
        <v>1.69</v>
      </c>
      <c r="H8">
        <v>2.27</v>
      </c>
      <c r="I8" t="s">
        <v>11</v>
      </c>
      <c r="J8" s="8">
        <v>1.61</v>
      </c>
      <c r="K8" s="6">
        <v>2.38</v>
      </c>
      <c r="L8" s="6" t="s">
        <v>157</v>
      </c>
      <c r="M8" s="6" t="s">
        <v>95</v>
      </c>
    </row>
    <row r="9" spans="1:13" x14ac:dyDescent="0.25">
      <c r="A9" s="5">
        <v>44601</v>
      </c>
      <c r="B9" s="6" t="s">
        <v>230</v>
      </c>
      <c r="C9">
        <v>1.45</v>
      </c>
      <c r="D9">
        <v>4.63</v>
      </c>
      <c r="E9">
        <v>7.91</v>
      </c>
      <c r="F9">
        <v>4.3099999999999996</v>
      </c>
      <c r="G9">
        <v>1.74</v>
      </c>
      <c r="H9">
        <v>2.1800000000000002</v>
      </c>
      <c r="I9" t="s">
        <v>11</v>
      </c>
      <c r="J9" s="6">
        <v>1.94</v>
      </c>
      <c r="K9" s="31">
        <v>1.89</v>
      </c>
      <c r="L9" s="6" t="s">
        <v>151</v>
      </c>
      <c r="M9" s="6" t="s">
        <v>47</v>
      </c>
    </row>
    <row r="10" spans="1:13" x14ac:dyDescent="0.25">
      <c r="A10" s="5">
        <v>44601</v>
      </c>
      <c r="B10" s="6" t="s">
        <v>231</v>
      </c>
      <c r="C10">
        <v>2.13</v>
      </c>
      <c r="D10">
        <v>3.29</v>
      </c>
      <c r="E10">
        <v>3.91</v>
      </c>
      <c r="F10">
        <v>3.01</v>
      </c>
      <c r="G10">
        <v>2.2599999999999998</v>
      </c>
      <c r="H10">
        <v>1.69</v>
      </c>
      <c r="I10" t="s">
        <v>11</v>
      </c>
      <c r="J10" s="6">
        <v>1.98</v>
      </c>
      <c r="K10" s="28">
        <v>1.86</v>
      </c>
      <c r="L10" s="6" t="s">
        <v>141</v>
      </c>
      <c r="M10" s="6" t="s">
        <v>47</v>
      </c>
    </row>
    <row r="11" spans="1:13" x14ac:dyDescent="0.25">
      <c r="A11" s="5">
        <v>44602</v>
      </c>
      <c r="B11" s="6" t="s">
        <v>232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11</v>
      </c>
      <c r="J11" s="6">
        <v>0</v>
      </c>
      <c r="K11" s="6">
        <v>0</v>
      </c>
      <c r="L11" s="6">
        <v>0</v>
      </c>
      <c r="M11" s="6" t="s">
        <v>233</v>
      </c>
    </row>
    <row r="12" spans="1:13" x14ac:dyDescent="0.25">
      <c r="A12" s="5">
        <v>44602</v>
      </c>
      <c r="B12" s="6" t="s">
        <v>234</v>
      </c>
      <c r="C12">
        <v>1.46</v>
      </c>
      <c r="D12">
        <v>5.08</v>
      </c>
      <c r="E12">
        <v>7.05</v>
      </c>
      <c r="F12">
        <v>404</v>
      </c>
      <c r="G12">
        <v>1.49</v>
      </c>
      <c r="H12">
        <v>2.77</v>
      </c>
      <c r="I12" t="s">
        <v>11</v>
      </c>
      <c r="J12" s="8">
        <v>1.65</v>
      </c>
      <c r="K12" s="6">
        <v>2.2999999999999998</v>
      </c>
      <c r="L12" s="6" t="s">
        <v>151</v>
      </c>
      <c r="M12" s="6" t="s">
        <v>165</v>
      </c>
    </row>
    <row r="13" spans="1:13" x14ac:dyDescent="0.25">
      <c r="A13" s="5">
        <v>44604</v>
      </c>
      <c r="B13" s="6" t="s">
        <v>235</v>
      </c>
      <c r="C13">
        <v>3.52</v>
      </c>
      <c r="D13">
        <v>3.32</v>
      </c>
      <c r="E13">
        <v>2.23</v>
      </c>
      <c r="F13">
        <v>3.47</v>
      </c>
      <c r="G13">
        <v>2.06</v>
      </c>
      <c r="H13">
        <v>1.82</v>
      </c>
      <c r="I13" t="s">
        <v>11</v>
      </c>
      <c r="J13" s="6">
        <v>1.82</v>
      </c>
      <c r="K13" s="31">
        <v>2</v>
      </c>
      <c r="L13" s="6" t="s">
        <v>147</v>
      </c>
      <c r="M13" s="6" t="s">
        <v>35</v>
      </c>
    </row>
    <row r="14" spans="1:13" x14ac:dyDescent="0.25">
      <c r="A14" s="5">
        <v>44604</v>
      </c>
      <c r="B14" s="6" t="s">
        <v>236</v>
      </c>
      <c r="C14">
        <v>1.33</v>
      </c>
      <c r="D14">
        <v>4.49</v>
      </c>
      <c r="E14">
        <v>10.53</v>
      </c>
      <c r="F14">
        <v>4.9400000000000004</v>
      </c>
      <c r="G14">
        <v>1.61</v>
      </c>
      <c r="H14">
        <v>2.42</v>
      </c>
      <c r="I14" t="s">
        <v>11</v>
      </c>
      <c r="J14" s="6">
        <v>1.96</v>
      </c>
      <c r="K14" s="31">
        <v>1.88</v>
      </c>
      <c r="L14" s="6" t="s">
        <v>146</v>
      </c>
      <c r="M14" s="6" t="s">
        <v>237</v>
      </c>
    </row>
    <row r="15" spans="1:13" x14ac:dyDescent="0.25">
      <c r="A15" s="5">
        <v>44604</v>
      </c>
      <c r="B15" s="6" t="s">
        <v>238</v>
      </c>
      <c r="C15">
        <v>2.25</v>
      </c>
      <c r="D15">
        <v>3.24</v>
      </c>
      <c r="E15">
        <v>3.57</v>
      </c>
      <c r="F15">
        <v>3.2</v>
      </c>
      <c r="G15">
        <v>2.1800000000000002</v>
      </c>
      <c r="H15">
        <v>1.72</v>
      </c>
      <c r="I15" t="s">
        <v>11</v>
      </c>
      <c r="J15" s="6">
        <v>1.85</v>
      </c>
      <c r="K15" s="31">
        <v>1.98</v>
      </c>
      <c r="L15" s="6" t="s">
        <v>155</v>
      </c>
      <c r="M15" s="6" t="s">
        <v>35</v>
      </c>
    </row>
    <row r="16" spans="1:13" x14ac:dyDescent="0.25">
      <c r="A16" s="5">
        <v>44604</v>
      </c>
      <c r="B16" s="6" t="s">
        <v>239</v>
      </c>
      <c r="C16">
        <v>2.25</v>
      </c>
      <c r="D16">
        <v>3.34</v>
      </c>
      <c r="E16">
        <v>3.45</v>
      </c>
      <c r="F16">
        <v>3.36</v>
      </c>
      <c r="G16">
        <v>2.04</v>
      </c>
      <c r="H16">
        <v>1.84</v>
      </c>
      <c r="I16" t="s">
        <v>11</v>
      </c>
      <c r="J16" s="6">
        <v>1.83</v>
      </c>
      <c r="K16" s="28">
        <v>2</v>
      </c>
      <c r="L16" s="6" t="s">
        <v>152</v>
      </c>
      <c r="M16" s="6" t="s">
        <v>35</v>
      </c>
    </row>
    <row r="17" spans="1:13" x14ac:dyDescent="0.25">
      <c r="A17" s="5">
        <v>44604</v>
      </c>
      <c r="B17" s="6" t="s">
        <v>240</v>
      </c>
      <c r="C17">
        <v>1.98</v>
      </c>
      <c r="D17">
        <v>3.47</v>
      </c>
      <c r="E17">
        <v>4.22</v>
      </c>
      <c r="F17">
        <v>3.35</v>
      </c>
      <c r="G17">
        <v>2.0499999999999998</v>
      </c>
      <c r="H17">
        <v>1.85</v>
      </c>
      <c r="I17" t="s">
        <v>11</v>
      </c>
      <c r="J17" s="6">
        <v>1.86</v>
      </c>
      <c r="K17" s="28">
        <v>1.98</v>
      </c>
      <c r="L17" s="6" t="s">
        <v>149</v>
      </c>
      <c r="M17" s="6" t="s">
        <v>237</v>
      </c>
    </row>
    <row r="18" spans="1:13" x14ac:dyDescent="0.25">
      <c r="A18" s="5">
        <v>44604</v>
      </c>
      <c r="B18" s="6" t="s">
        <v>241</v>
      </c>
      <c r="C18">
        <v>2.66</v>
      </c>
      <c r="D18">
        <v>3.65</v>
      </c>
      <c r="E18">
        <v>2.67</v>
      </c>
      <c r="F18">
        <v>3.6</v>
      </c>
      <c r="G18">
        <v>1.7</v>
      </c>
      <c r="H18">
        <v>2.2599999999999998</v>
      </c>
      <c r="I18" t="s">
        <v>11</v>
      </c>
      <c r="J18" s="8">
        <v>1.59</v>
      </c>
      <c r="K18" s="6">
        <v>2.42</v>
      </c>
      <c r="L18" s="6" t="s">
        <v>150</v>
      </c>
      <c r="M18" s="6" t="s">
        <v>95</v>
      </c>
    </row>
    <row r="19" spans="1:13" x14ac:dyDescent="0.25">
      <c r="A19" s="5">
        <v>44604</v>
      </c>
      <c r="B19" s="6" t="s">
        <v>242</v>
      </c>
      <c r="C19">
        <v>3.96</v>
      </c>
      <c r="D19">
        <v>3.44</v>
      </c>
      <c r="E19">
        <v>2.06</v>
      </c>
      <c r="F19">
        <v>2.98</v>
      </c>
      <c r="G19">
        <v>2.2799999999999998</v>
      </c>
      <c r="H19">
        <v>1.68</v>
      </c>
      <c r="I19" t="s">
        <v>11</v>
      </c>
      <c r="J19" s="6">
        <v>2</v>
      </c>
      <c r="K19" s="28">
        <v>1.85</v>
      </c>
      <c r="L19" s="6" t="s">
        <v>141</v>
      </c>
      <c r="M19" s="6" t="s">
        <v>47</v>
      </c>
    </row>
    <row r="20" spans="1:13" x14ac:dyDescent="0.25">
      <c r="A20" s="5">
        <v>44604</v>
      </c>
      <c r="B20" s="6" t="s">
        <v>243</v>
      </c>
      <c r="C20">
        <v>6.32</v>
      </c>
      <c r="D20">
        <v>4.3899999999999997</v>
      </c>
      <c r="E20">
        <v>1.55</v>
      </c>
      <c r="F20">
        <v>4.54</v>
      </c>
      <c r="G20">
        <v>1.74</v>
      </c>
      <c r="H20">
        <v>2.1800000000000002</v>
      </c>
      <c r="I20" t="s">
        <v>11</v>
      </c>
      <c r="J20" s="6">
        <v>1.86</v>
      </c>
      <c r="K20" s="28">
        <v>1.98</v>
      </c>
      <c r="L20" s="6" t="s">
        <v>143</v>
      </c>
      <c r="M20" s="6" t="s">
        <v>47</v>
      </c>
    </row>
    <row r="21" spans="1:13" x14ac:dyDescent="0.25">
      <c r="A21" s="5">
        <v>44604</v>
      </c>
      <c r="B21" s="6" t="s">
        <v>244</v>
      </c>
      <c r="C21">
        <v>2.75</v>
      </c>
      <c r="D21">
        <v>3.49</v>
      </c>
      <c r="E21">
        <v>2.61</v>
      </c>
      <c r="F21">
        <v>3.63</v>
      </c>
      <c r="G21">
        <v>1.94</v>
      </c>
      <c r="H21">
        <v>1.93</v>
      </c>
      <c r="I21" t="s">
        <v>11</v>
      </c>
      <c r="J21" s="12">
        <v>1.72</v>
      </c>
      <c r="K21" s="8">
        <v>2.14</v>
      </c>
      <c r="L21" s="6" t="s">
        <v>147</v>
      </c>
      <c r="M21" s="6" t="s">
        <v>35</v>
      </c>
    </row>
    <row r="22" spans="1:13" x14ac:dyDescent="0.25">
      <c r="A22" s="5">
        <v>44604</v>
      </c>
      <c r="B22" s="6" t="s">
        <v>245</v>
      </c>
      <c r="C22">
        <v>1.54</v>
      </c>
      <c r="D22">
        <v>4.6100000000000003</v>
      </c>
      <c r="E22">
        <v>6.26</v>
      </c>
      <c r="F22">
        <v>404</v>
      </c>
      <c r="G22">
        <v>1.57</v>
      </c>
      <c r="H22">
        <v>2.5499999999999998</v>
      </c>
      <c r="I22" t="s">
        <v>11</v>
      </c>
      <c r="J22" s="8">
        <v>1.65</v>
      </c>
      <c r="K22" s="6">
        <v>2.2999999999999998</v>
      </c>
      <c r="L22" s="6" t="s">
        <v>147</v>
      </c>
      <c r="M22" s="6" t="s">
        <v>95</v>
      </c>
    </row>
    <row r="23" spans="1:13" x14ac:dyDescent="0.25">
      <c r="A23" s="5">
        <v>44604</v>
      </c>
      <c r="B23" s="6" t="s">
        <v>246</v>
      </c>
      <c r="C23">
        <v>2.76</v>
      </c>
      <c r="D23">
        <v>3.4</v>
      </c>
      <c r="E23">
        <v>2.74</v>
      </c>
      <c r="F23">
        <v>3.77</v>
      </c>
      <c r="G23">
        <v>1.97</v>
      </c>
      <c r="H23">
        <v>1.93</v>
      </c>
      <c r="I23" t="s">
        <v>11</v>
      </c>
      <c r="J23" s="12">
        <v>1.72</v>
      </c>
      <c r="K23" s="8">
        <v>2.1800000000000002</v>
      </c>
      <c r="L23" s="6" t="s">
        <v>141</v>
      </c>
      <c r="M23" s="6" t="s">
        <v>73</v>
      </c>
    </row>
    <row r="24" spans="1:13" x14ac:dyDescent="0.25">
      <c r="A24" s="5">
        <v>44604</v>
      </c>
      <c r="B24" s="6" t="s">
        <v>247</v>
      </c>
      <c r="C24">
        <v>4.25</v>
      </c>
      <c r="D24">
        <v>3.45</v>
      </c>
      <c r="E24">
        <v>2</v>
      </c>
      <c r="F24">
        <v>3.06</v>
      </c>
      <c r="G24">
        <v>2.2599999999999998</v>
      </c>
      <c r="H24">
        <v>1.7</v>
      </c>
      <c r="I24" t="s">
        <v>11</v>
      </c>
      <c r="J24" s="6">
        <v>2</v>
      </c>
      <c r="K24" s="28">
        <v>1.86</v>
      </c>
      <c r="L24" s="6" t="s">
        <v>143</v>
      </c>
      <c r="M24" s="6" t="s">
        <v>95</v>
      </c>
    </row>
    <row r="25" spans="1:13" x14ac:dyDescent="0.25">
      <c r="A25" s="5">
        <v>44605</v>
      </c>
      <c r="B25" s="6" t="s">
        <v>248</v>
      </c>
      <c r="C25">
        <v>3.21</v>
      </c>
      <c r="D25">
        <v>3.31</v>
      </c>
      <c r="E25">
        <v>2.4500000000000002</v>
      </c>
      <c r="F25">
        <v>3.54</v>
      </c>
      <c r="G25">
        <v>2.0699999999999998</v>
      </c>
      <c r="H25">
        <v>1.9</v>
      </c>
      <c r="I25" t="s">
        <v>11</v>
      </c>
      <c r="J25" s="12">
        <v>1.79</v>
      </c>
      <c r="K25" s="8">
        <v>2.08</v>
      </c>
      <c r="L25" s="6" t="s">
        <v>147</v>
      </c>
      <c r="M25" s="6" t="s">
        <v>81</v>
      </c>
    </row>
    <row r="26" spans="1:13" x14ac:dyDescent="0.25">
      <c r="A26" s="5">
        <v>44605</v>
      </c>
      <c r="B26" s="6" t="s">
        <v>249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t="s">
        <v>11</v>
      </c>
      <c r="J26" s="6">
        <v>0</v>
      </c>
      <c r="K26" s="6">
        <v>0</v>
      </c>
      <c r="L26" s="6">
        <v>0</v>
      </c>
      <c r="M26" s="6" t="s">
        <v>250</v>
      </c>
    </row>
    <row r="27" spans="1:13" x14ac:dyDescent="0.25">
      <c r="A27" s="5">
        <v>44610</v>
      </c>
      <c r="B27" s="6" t="s">
        <v>251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t="s">
        <v>11</v>
      </c>
      <c r="J27" s="6">
        <v>0</v>
      </c>
      <c r="K27" s="6">
        <v>0</v>
      </c>
      <c r="L27" s="6">
        <v>0</v>
      </c>
      <c r="M27" s="6" t="s">
        <v>233</v>
      </c>
    </row>
    <row r="28" spans="1:13" x14ac:dyDescent="0.25">
      <c r="A28" s="5">
        <v>44611</v>
      </c>
      <c r="B28" s="6" t="s">
        <v>252</v>
      </c>
      <c r="C28">
        <v>3.15</v>
      </c>
      <c r="D28">
        <v>3.23</v>
      </c>
      <c r="E28">
        <v>2.5499999999999998</v>
      </c>
      <c r="F28">
        <v>3.14</v>
      </c>
      <c r="G28">
        <v>2.23</v>
      </c>
      <c r="H28">
        <v>1.72</v>
      </c>
      <c r="I28" t="s">
        <v>11</v>
      </c>
      <c r="J28" s="6">
        <v>1.93</v>
      </c>
      <c r="K28" s="28">
        <v>1.93</v>
      </c>
      <c r="L28" s="6" t="s">
        <v>149</v>
      </c>
      <c r="M28" s="6" t="s">
        <v>165</v>
      </c>
    </row>
    <row r="29" spans="1:13" x14ac:dyDescent="0.25">
      <c r="A29" s="5">
        <v>44611</v>
      </c>
      <c r="B29" s="6" t="s">
        <v>253</v>
      </c>
      <c r="C29">
        <v>404</v>
      </c>
      <c r="D29">
        <v>404</v>
      </c>
      <c r="E29">
        <v>404</v>
      </c>
      <c r="F29">
        <v>404</v>
      </c>
      <c r="G29">
        <v>404</v>
      </c>
      <c r="H29">
        <v>404</v>
      </c>
      <c r="I29" t="s">
        <v>11</v>
      </c>
      <c r="J29" s="6">
        <v>404</v>
      </c>
      <c r="K29" s="6">
        <v>404</v>
      </c>
      <c r="L29" s="6">
        <v>404</v>
      </c>
      <c r="M29" s="6" t="s">
        <v>35</v>
      </c>
    </row>
    <row r="30" spans="1:13" x14ac:dyDescent="0.25">
      <c r="A30" s="5">
        <v>44611</v>
      </c>
      <c r="B30" s="6" t="s">
        <v>254</v>
      </c>
      <c r="C30">
        <v>2.83</v>
      </c>
      <c r="D30">
        <v>3.07</v>
      </c>
      <c r="E30">
        <v>2.83</v>
      </c>
      <c r="F30">
        <v>2.83</v>
      </c>
      <c r="G30">
        <v>2.37</v>
      </c>
      <c r="H30">
        <v>1.62</v>
      </c>
      <c r="I30" t="s">
        <v>11</v>
      </c>
      <c r="J30" s="6">
        <v>1.98</v>
      </c>
      <c r="K30" s="31">
        <v>1.83</v>
      </c>
      <c r="L30" s="6" t="s">
        <v>147</v>
      </c>
      <c r="M30" s="6" t="s">
        <v>32</v>
      </c>
    </row>
    <row r="31" spans="1:13" x14ac:dyDescent="0.25">
      <c r="A31" s="5">
        <v>44611</v>
      </c>
      <c r="B31" s="6" t="s">
        <v>255</v>
      </c>
      <c r="C31">
        <v>1.74</v>
      </c>
      <c r="D31">
        <v>3.79</v>
      </c>
      <c r="E31">
        <v>5.22</v>
      </c>
      <c r="F31">
        <v>3.33</v>
      </c>
      <c r="G31">
        <v>2.0699999999999998</v>
      </c>
      <c r="H31">
        <v>1.83</v>
      </c>
      <c r="I31" t="s">
        <v>11</v>
      </c>
      <c r="J31" s="6">
        <v>1.94</v>
      </c>
      <c r="K31" s="31">
        <v>1.89</v>
      </c>
      <c r="L31" s="6" t="s">
        <v>155</v>
      </c>
      <c r="M31" s="6" t="s">
        <v>47</v>
      </c>
    </row>
    <row r="32" spans="1:13" x14ac:dyDescent="0.25">
      <c r="A32" s="5">
        <v>44611</v>
      </c>
      <c r="B32" s="6" t="s">
        <v>256</v>
      </c>
      <c r="C32">
        <v>3.09</v>
      </c>
      <c r="D32">
        <v>3.67</v>
      </c>
      <c r="E32">
        <v>2.35</v>
      </c>
      <c r="F32">
        <v>404</v>
      </c>
      <c r="G32">
        <v>1.78</v>
      </c>
      <c r="H32">
        <v>2.14</v>
      </c>
      <c r="I32" t="s">
        <v>11</v>
      </c>
      <c r="J32" s="8">
        <v>1.65</v>
      </c>
      <c r="K32" s="6">
        <v>2.34</v>
      </c>
      <c r="L32" s="6" t="s">
        <v>156</v>
      </c>
      <c r="M32" s="6" t="s">
        <v>165</v>
      </c>
    </row>
    <row r="33" spans="1:13" x14ac:dyDescent="0.25">
      <c r="A33" s="5">
        <v>44611</v>
      </c>
      <c r="B33" s="6" t="s">
        <v>257</v>
      </c>
      <c r="C33">
        <v>1.87</v>
      </c>
      <c r="D33">
        <v>3.78</v>
      </c>
      <c r="E33">
        <v>4.22</v>
      </c>
      <c r="F33">
        <v>3.96</v>
      </c>
      <c r="G33">
        <v>1.79</v>
      </c>
      <c r="H33">
        <v>2.09</v>
      </c>
      <c r="I33" t="s">
        <v>11</v>
      </c>
      <c r="J33" s="12">
        <v>1.72</v>
      </c>
      <c r="K33" s="8">
        <v>2.14</v>
      </c>
      <c r="L33" s="6" t="s">
        <v>483</v>
      </c>
      <c r="M33" s="6" t="s">
        <v>35</v>
      </c>
    </row>
    <row r="34" spans="1:13" x14ac:dyDescent="0.25">
      <c r="A34" s="5">
        <v>44612</v>
      </c>
      <c r="B34" s="6" t="s">
        <v>258</v>
      </c>
      <c r="C34">
        <v>2.2400000000000002</v>
      </c>
      <c r="D34">
        <v>3.08</v>
      </c>
      <c r="E34">
        <v>3.49</v>
      </c>
      <c r="F34">
        <v>2.76</v>
      </c>
      <c r="G34">
        <v>2.54</v>
      </c>
      <c r="H34">
        <v>1.57</v>
      </c>
      <c r="I34" t="s">
        <v>11</v>
      </c>
      <c r="J34" s="6">
        <v>2.04</v>
      </c>
      <c r="K34" s="28">
        <v>1.82</v>
      </c>
      <c r="L34" s="6" t="s">
        <v>158</v>
      </c>
      <c r="M34" s="6" t="s">
        <v>73</v>
      </c>
    </row>
    <row r="35" spans="1:13" x14ac:dyDescent="0.25">
      <c r="A35" s="5">
        <v>44612</v>
      </c>
      <c r="B35" s="6" t="s">
        <v>259</v>
      </c>
      <c r="C35">
        <v>2.33</v>
      </c>
      <c r="D35">
        <v>3.15</v>
      </c>
      <c r="E35">
        <v>3.55</v>
      </c>
      <c r="F35">
        <v>3.48</v>
      </c>
      <c r="G35">
        <v>2.04</v>
      </c>
      <c r="H35">
        <v>1.85</v>
      </c>
      <c r="I35" t="s">
        <v>11</v>
      </c>
      <c r="J35" s="6">
        <v>1.78</v>
      </c>
      <c r="K35" s="8">
        <v>2.08</v>
      </c>
      <c r="L35" s="6" t="s">
        <v>155</v>
      </c>
      <c r="M35" s="6" t="s">
        <v>166</v>
      </c>
    </row>
    <row r="36" spans="1:13" x14ac:dyDescent="0.25">
      <c r="A36" s="5">
        <v>44612</v>
      </c>
      <c r="B36" s="6" t="s">
        <v>260</v>
      </c>
      <c r="C36">
        <v>3.29</v>
      </c>
      <c r="D36">
        <v>3.15</v>
      </c>
      <c r="E36">
        <v>2.4300000000000002</v>
      </c>
      <c r="F36">
        <v>2.9</v>
      </c>
      <c r="G36">
        <v>2.31</v>
      </c>
      <c r="H36">
        <v>1.65</v>
      </c>
      <c r="I36" t="s">
        <v>11</v>
      </c>
      <c r="J36" s="6">
        <v>1.93</v>
      </c>
      <c r="K36" s="28">
        <v>1.88</v>
      </c>
      <c r="L36" s="6" t="s">
        <v>141</v>
      </c>
      <c r="M36" s="6" t="s">
        <v>261</v>
      </c>
    </row>
    <row r="37" spans="1:13" x14ac:dyDescent="0.25">
      <c r="A37" s="5">
        <v>44612</v>
      </c>
      <c r="B37" s="6" t="s">
        <v>262</v>
      </c>
      <c r="C37">
        <v>1.83</v>
      </c>
      <c r="D37">
        <v>3.46</v>
      </c>
      <c r="E37">
        <v>4.95</v>
      </c>
      <c r="F37">
        <v>3.51</v>
      </c>
      <c r="G37">
        <v>2.0499999999999998</v>
      </c>
      <c r="H37">
        <v>1.86</v>
      </c>
      <c r="I37" t="s">
        <v>11</v>
      </c>
      <c r="J37" s="6">
        <v>1.86</v>
      </c>
      <c r="K37" s="28">
        <v>2</v>
      </c>
      <c r="L37" s="6" t="s">
        <v>149</v>
      </c>
      <c r="M37" s="6" t="s">
        <v>84</v>
      </c>
    </row>
    <row r="38" spans="1:13" x14ac:dyDescent="0.25">
      <c r="A38" s="5">
        <v>44612</v>
      </c>
      <c r="B38" s="6" t="s">
        <v>263</v>
      </c>
      <c r="C38">
        <v>3.29</v>
      </c>
      <c r="D38">
        <v>3.25</v>
      </c>
      <c r="E38">
        <v>2.44</v>
      </c>
      <c r="F38">
        <v>3.21</v>
      </c>
      <c r="G38">
        <v>2.2000000000000002</v>
      </c>
      <c r="H38">
        <v>1.74</v>
      </c>
      <c r="I38" t="s">
        <v>11</v>
      </c>
      <c r="J38" s="6">
        <v>1.88</v>
      </c>
      <c r="K38" s="31">
        <v>1.98</v>
      </c>
      <c r="L38" s="6" t="s">
        <v>155</v>
      </c>
      <c r="M38" s="6" t="s">
        <v>84</v>
      </c>
    </row>
    <row r="39" spans="1:13" x14ac:dyDescent="0.25">
      <c r="A39" s="5">
        <v>44612</v>
      </c>
      <c r="B39" s="6" t="s">
        <v>264</v>
      </c>
      <c r="C39">
        <v>5.22</v>
      </c>
      <c r="D39">
        <v>3.7</v>
      </c>
      <c r="E39">
        <v>1.76</v>
      </c>
      <c r="F39">
        <v>3.86</v>
      </c>
      <c r="G39">
        <v>1.94</v>
      </c>
      <c r="H39">
        <v>1.94</v>
      </c>
      <c r="I39" t="s">
        <v>11</v>
      </c>
      <c r="J39" s="6">
        <v>1.85</v>
      </c>
      <c r="K39" s="28">
        <v>2</v>
      </c>
      <c r="L39" s="6" t="s">
        <v>143</v>
      </c>
      <c r="M39" s="6" t="s">
        <v>237</v>
      </c>
    </row>
    <row r="40" spans="1:13" x14ac:dyDescent="0.25">
      <c r="A40" s="5">
        <v>44612</v>
      </c>
      <c r="B40" s="6" t="s">
        <v>265</v>
      </c>
      <c r="C40">
        <v>3.51</v>
      </c>
      <c r="D40">
        <v>3.35</v>
      </c>
      <c r="E40">
        <v>2.2200000000000002</v>
      </c>
      <c r="F40">
        <v>3.12</v>
      </c>
      <c r="G40">
        <v>2.13</v>
      </c>
      <c r="H40">
        <v>1.76</v>
      </c>
      <c r="I40" t="s">
        <v>11</v>
      </c>
      <c r="J40" s="6">
        <v>1.85</v>
      </c>
      <c r="K40" s="31">
        <v>1.96</v>
      </c>
      <c r="L40" s="6" t="s">
        <v>482</v>
      </c>
      <c r="M40" s="6" t="s">
        <v>261</v>
      </c>
    </row>
    <row r="41" spans="1:13" x14ac:dyDescent="0.25">
      <c r="A41" s="5">
        <v>44613</v>
      </c>
      <c r="B41" s="6" t="s">
        <v>266</v>
      </c>
      <c r="C41">
        <v>2.66</v>
      </c>
      <c r="D41">
        <v>2.84</v>
      </c>
      <c r="E41">
        <v>3.34</v>
      </c>
      <c r="F41">
        <v>2.36</v>
      </c>
      <c r="G41">
        <v>2.88</v>
      </c>
      <c r="H41">
        <v>1.45</v>
      </c>
      <c r="I41" t="s">
        <v>11</v>
      </c>
      <c r="J41" s="6">
        <v>2.2999999999999998</v>
      </c>
      <c r="K41" s="8">
        <v>1.65</v>
      </c>
      <c r="L41" s="6" t="s">
        <v>482</v>
      </c>
      <c r="M41" s="6" t="s">
        <v>267</v>
      </c>
    </row>
    <row r="42" spans="1:13" x14ac:dyDescent="0.25">
      <c r="A42" s="5">
        <v>44614</v>
      </c>
      <c r="B42" s="6" t="s">
        <v>268</v>
      </c>
      <c r="C42">
        <v>2.86</v>
      </c>
      <c r="D42">
        <v>3.19</v>
      </c>
      <c r="E42">
        <v>2.7</v>
      </c>
      <c r="F42">
        <v>3.11</v>
      </c>
      <c r="G42">
        <v>2.25</v>
      </c>
      <c r="H42">
        <v>1.768</v>
      </c>
      <c r="I42" t="s">
        <v>11</v>
      </c>
      <c r="J42" s="6">
        <v>1.91</v>
      </c>
      <c r="K42" s="28">
        <v>1.91</v>
      </c>
      <c r="L42" s="6" t="s">
        <v>140</v>
      </c>
      <c r="M42" s="6" t="s">
        <v>35</v>
      </c>
    </row>
    <row r="43" spans="1:13" x14ac:dyDescent="0.25">
      <c r="A43" s="5">
        <v>44614</v>
      </c>
      <c r="B43" s="6" t="s">
        <v>269</v>
      </c>
      <c r="C43">
        <v>1.68</v>
      </c>
      <c r="D43">
        <v>3.74</v>
      </c>
      <c r="E43">
        <v>5.99</v>
      </c>
      <c r="F43">
        <v>3.83</v>
      </c>
      <c r="G43">
        <v>1.88</v>
      </c>
      <c r="H43">
        <v>2.0099999999999998</v>
      </c>
      <c r="I43" t="s">
        <v>11</v>
      </c>
      <c r="J43" s="6">
        <v>1.85</v>
      </c>
      <c r="K43" s="28">
        <v>1.98</v>
      </c>
      <c r="L43" s="6" t="s">
        <v>141</v>
      </c>
      <c r="M43" s="6" t="s">
        <v>166</v>
      </c>
    </row>
    <row r="44" spans="1:13" x14ac:dyDescent="0.25">
      <c r="A44" s="5">
        <v>44614</v>
      </c>
      <c r="B44" s="6" t="s">
        <v>270</v>
      </c>
      <c r="C44">
        <v>1.6</v>
      </c>
      <c r="D44">
        <v>3.94</v>
      </c>
      <c r="E44">
        <v>6.37</v>
      </c>
      <c r="F44">
        <v>3.12</v>
      </c>
      <c r="G44">
        <v>2.1800000000000002</v>
      </c>
      <c r="H44">
        <v>1.72</v>
      </c>
      <c r="I44" t="s">
        <v>11</v>
      </c>
      <c r="J44" s="6">
        <v>2.1800000000000002</v>
      </c>
      <c r="K44" s="28">
        <v>1.7</v>
      </c>
      <c r="L44" s="6" t="s">
        <v>141</v>
      </c>
      <c r="M44" s="6" t="s">
        <v>35</v>
      </c>
    </row>
    <row r="45" spans="1:13" x14ac:dyDescent="0.25">
      <c r="A45" s="5">
        <v>44614</v>
      </c>
      <c r="B45" s="6" t="s">
        <v>271</v>
      </c>
      <c r="C45">
        <v>2.4300000000000002</v>
      </c>
      <c r="D45">
        <v>3.37</v>
      </c>
      <c r="E45">
        <v>3.12</v>
      </c>
      <c r="F45">
        <v>3.57</v>
      </c>
      <c r="G45">
        <v>1.97</v>
      </c>
      <c r="H45">
        <v>1.92</v>
      </c>
      <c r="I45" t="s">
        <v>11</v>
      </c>
      <c r="J45" s="6">
        <v>1.76</v>
      </c>
      <c r="K45" s="8">
        <v>2.12</v>
      </c>
      <c r="L45" s="6" t="s">
        <v>146</v>
      </c>
      <c r="M45" s="6" t="s">
        <v>47</v>
      </c>
    </row>
    <row r="46" spans="1:13" x14ac:dyDescent="0.25">
      <c r="A46" s="5">
        <v>44615</v>
      </c>
      <c r="B46" s="6" t="s">
        <v>272</v>
      </c>
      <c r="C46">
        <v>2.4700000000000002</v>
      </c>
      <c r="D46">
        <v>3.17</v>
      </c>
      <c r="E46">
        <v>3.26</v>
      </c>
      <c r="F46">
        <v>3.72</v>
      </c>
      <c r="G46">
        <v>1.99</v>
      </c>
      <c r="H46">
        <v>1.9</v>
      </c>
      <c r="I46" t="s">
        <v>11</v>
      </c>
      <c r="J46" s="8">
        <v>1.74</v>
      </c>
      <c r="K46" s="6">
        <v>2.16</v>
      </c>
      <c r="L46" s="6" t="s">
        <v>484</v>
      </c>
      <c r="M46" s="6" t="s">
        <v>166</v>
      </c>
    </row>
    <row r="47" spans="1:13" x14ac:dyDescent="0.25">
      <c r="A47" s="5">
        <v>44615</v>
      </c>
      <c r="B47" s="6" t="s">
        <v>273</v>
      </c>
      <c r="C47">
        <v>1.59</v>
      </c>
      <c r="D47">
        <v>4.2</v>
      </c>
      <c r="E47">
        <v>6.07</v>
      </c>
      <c r="F47">
        <v>4.32</v>
      </c>
      <c r="G47">
        <v>1.72</v>
      </c>
      <c r="H47">
        <v>2.21</v>
      </c>
      <c r="I47" t="s">
        <v>11</v>
      </c>
      <c r="J47" s="6">
        <v>1.81</v>
      </c>
      <c r="K47" s="28">
        <v>2.04</v>
      </c>
      <c r="L47" s="6" t="s">
        <v>160</v>
      </c>
      <c r="M47" s="6" t="s">
        <v>166</v>
      </c>
    </row>
    <row r="48" spans="1:13" x14ac:dyDescent="0.25">
      <c r="A48" s="5">
        <v>44615</v>
      </c>
      <c r="B48" s="6" t="s">
        <v>274</v>
      </c>
      <c r="C48">
        <v>1.89</v>
      </c>
      <c r="D48">
        <v>3.45</v>
      </c>
      <c r="E48">
        <v>4.74</v>
      </c>
      <c r="F48">
        <v>3.31</v>
      </c>
      <c r="G48">
        <v>2.08</v>
      </c>
      <c r="H48">
        <v>1.81</v>
      </c>
      <c r="I48" t="s">
        <v>11</v>
      </c>
      <c r="J48" s="6">
        <v>1.93</v>
      </c>
      <c r="K48" s="28">
        <v>1.91</v>
      </c>
      <c r="L48" s="6" t="s">
        <v>152</v>
      </c>
      <c r="M48" s="6" t="s">
        <v>166</v>
      </c>
    </row>
    <row r="49" spans="1:13" x14ac:dyDescent="0.25">
      <c r="A49" s="5">
        <v>44615</v>
      </c>
      <c r="B49" s="6" t="s">
        <v>275</v>
      </c>
      <c r="C49">
        <v>2.5</v>
      </c>
      <c r="D49">
        <v>3.18</v>
      </c>
      <c r="E49">
        <v>3.21</v>
      </c>
      <c r="F49">
        <v>2.79</v>
      </c>
      <c r="G49">
        <v>2.4700000000000002</v>
      </c>
      <c r="H49">
        <v>1.59</v>
      </c>
      <c r="I49" t="s">
        <v>11</v>
      </c>
      <c r="J49" s="6">
        <v>2.06</v>
      </c>
      <c r="K49" s="31">
        <v>1.78</v>
      </c>
      <c r="L49" s="6" t="s">
        <v>146</v>
      </c>
      <c r="M49" s="6" t="s">
        <v>47</v>
      </c>
    </row>
    <row r="50" spans="1:13" x14ac:dyDescent="0.25">
      <c r="A50" s="5">
        <v>44617</v>
      </c>
      <c r="B50" s="6" t="s">
        <v>276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t="s">
        <v>11</v>
      </c>
      <c r="J50" s="6">
        <v>0</v>
      </c>
      <c r="K50" s="6">
        <v>0</v>
      </c>
      <c r="L50" s="6">
        <v>0</v>
      </c>
      <c r="M50" s="6" t="s">
        <v>233</v>
      </c>
    </row>
    <row r="51" spans="1:13" x14ac:dyDescent="0.25">
      <c r="A51" s="5">
        <v>44618</v>
      </c>
      <c r="B51" s="6" t="s">
        <v>277</v>
      </c>
      <c r="C51">
        <v>2.3199999999999998</v>
      </c>
      <c r="D51">
        <v>3.2</v>
      </c>
      <c r="E51">
        <v>3.53</v>
      </c>
      <c r="F51">
        <v>2.95</v>
      </c>
      <c r="G51">
        <v>2.33</v>
      </c>
      <c r="H51">
        <v>1.65</v>
      </c>
      <c r="I51" t="s">
        <v>11</v>
      </c>
      <c r="J51" s="6">
        <v>2.06</v>
      </c>
      <c r="K51" s="28">
        <v>1.79</v>
      </c>
      <c r="L51" s="6" t="s">
        <v>149</v>
      </c>
      <c r="M51" s="6" t="s">
        <v>47</v>
      </c>
    </row>
    <row r="52" spans="1:13" x14ac:dyDescent="0.25">
      <c r="A52" s="5">
        <v>44618</v>
      </c>
      <c r="B52" s="6" t="s">
        <v>278</v>
      </c>
      <c r="C52">
        <v>2.2999999999999998</v>
      </c>
      <c r="D52">
        <v>3</v>
      </c>
      <c r="E52">
        <v>3.77</v>
      </c>
      <c r="F52">
        <v>2.57</v>
      </c>
      <c r="G52">
        <v>2.66</v>
      </c>
      <c r="H52">
        <v>1.52</v>
      </c>
      <c r="I52" t="s">
        <v>11</v>
      </c>
      <c r="J52" s="6">
        <v>2.16</v>
      </c>
      <c r="K52" s="31">
        <v>1.7</v>
      </c>
      <c r="L52" s="6" t="s">
        <v>146</v>
      </c>
      <c r="M52" s="6" t="s">
        <v>32</v>
      </c>
    </row>
    <row r="53" spans="1:13" x14ac:dyDescent="0.25">
      <c r="A53" s="5">
        <v>44618</v>
      </c>
      <c r="B53" s="6" t="s">
        <v>279</v>
      </c>
      <c r="C53">
        <v>4.96</v>
      </c>
      <c r="D53">
        <v>3.94</v>
      </c>
      <c r="E53">
        <v>1.76</v>
      </c>
      <c r="F53">
        <v>3.92</v>
      </c>
      <c r="G53">
        <v>1.7</v>
      </c>
      <c r="H53">
        <v>2.27</v>
      </c>
      <c r="I53" t="s">
        <v>11</v>
      </c>
      <c r="J53" s="8">
        <v>1.7</v>
      </c>
      <c r="K53" s="6">
        <v>2.2200000000000002</v>
      </c>
      <c r="L53" s="6" t="s">
        <v>154</v>
      </c>
      <c r="M53" s="6" t="s">
        <v>81</v>
      </c>
    </row>
    <row r="54" spans="1:13" x14ac:dyDescent="0.25">
      <c r="A54" s="5">
        <v>44618</v>
      </c>
      <c r="B54" s="6" t="s">
        <v>280</v>
      </c>
      <c r="C54">
        <v>2.04</v>
      </c>
      <c r="D54">
        <v>3.1</v>
      </c>
      <c r="E54">
        <v>4.5199999999999996</v>
      </c>
      <c r="F54">
        <v>2.79</v>
      </c>
      <c r="G54">
        <v>2.4300000000000002</v>
      </c>
      <c r="H54">
        <v>1.6</v>
      </c>
      <c r="I54" t="s">
        <v>11</v>
      </c>
      <c r="J54" s="6">
        <v>2.08</v>
      </c>
      <c r="K54" s="28">
        <v>1.77</v>
      </c>
      <c r="L54" s="6" t="s">
        <v>149</v>
      </c>
      <c r="M54" s="6" t="s">
        <v>32</v>
      </c>
    </row>
    <row r="55" spans="1:13" x14ac:dyDescent="0.25">
      <c r="A55" s="5">
        <v>44618</v>
      </c>
      <c r="B55" s="6" t="s">
        <v>281</v>
      </c>
      <c r="C55">
        <v>1.76</v>
      </c>
      <c r="D55">
        <v>3.85</v>
      </c>
      <c r="E55">
        <v>4.9400000000000004</v>
      </c>
      <c r="F55">
        <v>4.03</v>
      </c>
      <c r="G55">
        <v>1.83</v>
      </c>
      <c r="H55">
        <v>2.06</v>
      </c>
      <c r="I55" t="s">
        <v>11</v>
      </c>
      <c r="J55" s="6">
        <v>1.78</v>
      </c>
      <c r="K55" s="28">
        <v>2.08</v>
      </c>
      <c r="L55" s="6" t="s">
        <v>152</v>
      </c>
      <c r="M55" s="6" t="s">
        <v>47</v>
      </c>
    </row>
    <row r="56" spans="1:13" x14ac:dyDescent="0.25">
      <c r="A56" s="5">
        <v>44618</v>
      </c>
      <c r="B56" s="6" t="s">
        <v>282</v>
      </c>
      <c r="C56">
        <v>1.55</v>
      </c>
      <c r="D56">
        <v>4.4400000000000004</v>
      </c>
      <c r="E56">
        <v>5.93</v>
      </c>
      <c r="F56">
        <v>4.43</v>
      </c>
      <c r="G56">
        <v>1.71</v>
      </c>
      <c r="H56">
        <v>2.21</v>
      </c>
      <c r="I56" t="s">
        <v>11</v>
      </c>
      <c r="J56" s="6">
        <v>1.76</v>
      </c>
      <c r="K56" s="6">
        <v>2.1</v>
      </c>
      <c r="L56" s="6" t="s">
        <v>485</v>
      </c>
      <c r="M56" s="6" t="s">
        <v>35</v>
      </c>
    </row>
    <row r="57" spans="1:13" x14ac:dyDescent="0.25">
      <c r="A57" s="5">
        <v>44618</v>
      </c>
      <c r="B57" s="6" t="s">
        <v>283</v>
      </c>
      <c r="C57">
        <v>1.71</v>
      </c>
      <c r="D57">
        <v>3.76</v>
      </c>
      <c r="E57">
        <v>5.39</v>
      </c>
      <c r="F57">
        <v>3.32</v>
      </c>
      <c r="G57">
        <v>2.0699999999999998</v>
      </c>
      <c r="H57">
        <v>1.8</v>
      </c>
      <c r="I57" t="s">
        <v>11</v>
      </c>
      <c r="J57" s="6">
        <v>2</v>
      </c>
      <c r="K57" s="31">
        <v>1.83</v>
      </c>
      <c r="L57" s="6" t="s">
        <v>157</v>
      </c>
      <c r="M57" s="6" t="s">
        <v>35</v>
      </c>
    </row>
    <row r="58" spans="1:13" x14ac:dyDescent="0.25">
      <c r="A58" s="5">
        <v>44618</v>
      </c>
      <c r="B58" s="6" t="s">
        <v>284</v>
      </c>
      <c r="C58">
        <v>2.64</v>
      </c>
      <c r="D58">
        <v>3.17</v>
      </c>
      <c r="E58">
        <v>3.06</v>
      </c>
      <c r="F58">
        <v>3.4</v>
      </c>
      <c r="G58">
        <v>2.14</v>
      </c>
      <c r="H58">
        <v>1.77</v>
      </c>
      <c r="I58" t="s">
        <v>11</v>
      </c>
      <c r="J58" s="6">
        <v>1.77</v>
      </c>
      <c r="K58" s="6">
        <v>2.1</v>
      </c>
      <c r="L58" s="6" t="s">
        <v>146</v>
      </c>
      <c r="M58" s="30" t="s">
        <v>267</v>
      </c>
    </row>
    <row r="59" spans="1:13" x14ac:dyDescent="0.25">
      <c r="A59" s="5">
        <v>44619</v>
      </c>
      <c r="B59" s="6" t="s">
        <v>285</v>
      </c>
      <c r="C59">
        <v>3.48</v>
      </c>
      <c r="D59">
        <v>3.14</v>
      </c>
      <c r="E59">
        <v>2.37</v>
      </c>
      <c r="F59">
        <v>3.12</v>
      </c>
      <c r="G59">
        <v>2.2400000000000002</v>
      </c>
      <c r="H59">
        <v>1.7</v>
      </c>
      <c r="I59" t="s">
        <v>11</v>
      </c>
      <c r="J59" s="6">
        <v>1.93</v>
      </c>
      <c r="K59" s="28">
        <v>1.91</v>
      </c>
      <c r="L59" s="6" t="s">
        <v>150</v>
      </c>
      <c r="M59" s="6" t="s">
        <v>166</v>
      </c>
    </row>
    <row r="60" spans="1:13" x14ac:dyDescent="0.25">
      <c r="A60" s="5">
        <v>44619</v>
      </c>
      <c r="B60" s="6" t="s">
        <v>286</v>
      </c>
      <c r="C60">
        <v>2.08</v>
      </c>
      <c r="D60">
        <v>3.22</v>
      </c>
      <c r="E60">
        <v>4.1100000000000003</v>
      </c>
      <c r="F60">
        <v>3.06</v>
      </c>
      <c r="G60">
        <v>2.25</v>
      </c>
      <c r="H60">
        <v>1.68</v>
      </c>
      <c r="I60" t="s">
        <v>11</v>
      </c>
      <c r="J60" s="6">
        <v>1.89</v>
      </c>
      <c r="K60" s="28">
        <v>1.93</v>
      </c>
      <c r="L60" s="6" t="s">
        <v>150</v>
      </c>
      <c r="M60" s="6" t="s">
        <v>261</v>
      </c>
    </row>
    <row r="61" spans="1:13" x14ac:dyDescent="0.25">
      <c r="A61" s="5">
        <v>44619</v>
      </c>
      <c r="B61" s="6" t="s">
        <v>287</v>
      </c>
      <c r="C61">
        <v>1.6</v>
      </c>
      <c r="D61">
        <v>4</v>
      </c>
      <c r="E61">
        <v>6.22</v>
      </c>
      <c r="F61">
        <v>3.7</v>
      </c>
      <c r="G61">
        <v>1.91</v>
      </c>
      <c r="H61">
        <v>1.96</v>
      </c>
      <c r="I61" t="s">
        <v>11</v>
      </c>
      <c r="J61" s="6">
        <v>1.91</v>
      </c>
      <c r="K61" s="28">
        <v>1.91</v>
      </c>
      <c r="L61" s="6" t="s">
        <v>149</v>
      </c>
      <c r="M61" s="6" t="s">
        <v>261</v>
      </c>
    </row>
    <row r="62" spans="1:13" x14ac:dyDescent="0.25">
      <c r="A62" s="5">
        <v>44619</v>
      </c>
      <c r="B62" s="6" t="s">
        <v>288</v>
      </c>
      <c r="C62">
        <v>2.2599999999999998</v>
      </c>
      <c r="D62">
        <v>2.94</v>
      </c>
      <c r="E62">
        <v>4.0599999999999996</v>
      </c>
      <c r="F62">
        <v>2.65</v>
      </c>
      <c r="G62">
        <v>2.61</v>
      </c>
      <c r="H62">
        <v>1.54</v>
      </c>
      <c r="I62" t="s">
        <v>11</v>
      </c>
      <c r="J62" s="6">
        <v>2.12</v>
      </c>
      <c r="K62" s="31">
        <v>1.75</v>
      </c>
      <c r="L62" s="6" t="s">
        <v>156</v>
      </c>
      <c r="M62" s="30" t="s">
        <v>267</v>
      </c>
    </row>
  </sheetData>
  <conditionalFormatting sqref="J1">
    <cfRule type="cellIs" dxfId="61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14" zoomScale="80" zoomScaleNormal="80" workbookViewId="0">
      <selection activeCell="J35" sqref="J35"/>
    </sheetView>
  </sheetViews>
  <sheetFormatPr defaultRowHeight="15" x14ac:dyDescent="0.25"/>
  <cols>
    <col min="1" max="1" width="11.5703125" bestFit="1" customWidth="1"/>
    <col min="2" max="2" width="30.7109375" bestFit="1" customWidth="1"/>
    <col min="3" max="12" width="9.140625" style="6"/>
    <col min="13" max="13" width="29.8554687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44866</v>
      </c>
      <c r="B2" t="s">
        <v>689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 t="s">
        <v>11</v>
      </c>
      <c r="J2" s="6">
        <v>1.88</v>
      </c>
      <c r="K2" s="6">
        <v>1.87</v>
      </c>
      <c r="L2" s="6" t="s">
        <v>482</v>
      </c>
      <c r="M2" t="s">
        <v>47</v>
      </c>
    </row>
    <row r="3" spans="1:13" x14ac:dyDescent="0.25">
      <c r="A3" s="5">
        <v>44866</v>
      </c>
      <c r="B3" t="s">
        <v>690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 t="s">
        <v>11</v>
      </c>
      <c r="J3" s="6">
        <v>1.72</v>
      </c>
      <c r="K3" s="6">
        <v>2.06</v>
      </c>
      <c r="L3" s="6" t="s">
        <v>149</v>
      </c>
      <c r="M3" t="s">
        <v>47</v>
      </c>
    </row>
    <row r="4" spans="1:13" x14ac:dyDescent="0.25">
      <c r="A4" s="5">
        <v>44867</v>
      </c>
      <c r="B4" t="s">
        <v>691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 t="s">
        <v>11</v>
      </c>
      <c r="J4" s="6">
        <v>1.74</v>
      </c>
      <c r="K4" s="6">
        <v>2.04</v>
      </c>
      <c r="L4" s="6" t="s">
        <v>141</v>
      </c>
      <c r="M4" t="s">
        <v>47</v>
      </c>
    </row>
    <row r="5" spans="1:13" x14ac:dyDescent="0.25">
      <c r="A5" s="5">
        <v>44867</v>
      </c>
      <c r="B5" t="s">
        <v>692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 t="s">
        <v>11</v>
      </c>
      <c r="J5" s="6">
        <v>2.11</v>
      </c>
      <c r="K5" s="6">
        <v>1.68</v>
      </c>
      <c r="L5" s="6" t="s">
        <v>155</v>
      </c>
      <c r="M5" t="s">
        <v>38</v>
      </c>
    </row>
    <row r="6" spans="1:13" x14ac:dyDescent="0.25">
      <c r="A6" s="5">
        <v>44871</v>
      </c>
      <c r="B6" t="s">
        <v>693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 t="s">
        <v>11</v>
      </c>
      <c r="J6" s="6">
        <v>1.94</v>
      </c>
      <c r="K6" s="6">
        <v>1.83</v>
      </c>
      <c r="L6" s="6" t="s">
        <v>146</v>
      </c>
      <c r="M6" t="s">
        <v>95</v>
      </c>
    </row>
    <row r="7" spans="1:13" x14ac:dyDescent="0.25">
      <c r="A7" s="5">
        <v>44871</v>
      </c>
      <c r="B7" t="s">
        <v>694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 t="s">
        <v>11</v>
      </c>
      <c r="J7" s="6">
        <v>1.86</v>
      </c>
      <c r="K7" s="6">
        <v>1.87</v>
      </c>
      <c r="L7" s="6" t="s">
        <v>140</v>
      </c>
      <c r="M7" t="s">
        <v>122</v>
      </c>
    </row>
    <row r="8" spans="1:13" x14ac:dyDescent="0.25">
      <c r="A8" s="5">
        <v>44873</v>
      </c>
      <c r="B8" t="s">
        <v>112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 t="s">
        <v>11</v>
      </c>
      <c r="J8" s="6">
        <v>1.78</v>
      </c>
      <c r="K8" s="6">
        <v>1.99</v>
      </c>
      <c r="L8" s="6" t="s">
        <v>145</v>
      </c>
      <c r="M8" t="s">
        <v>47</v>
      </c>
    </row>
    <row r="9" spans="1:13" x14ac:dyDescent="0.25">
      <c r="A9" s="5">
        <v>44873</v>
      </c>
      <c r="B9" t="s">
        <v>695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 t="s">
        <v>11</v>
      </c>
      <c r="J9" s="8">
        <v>404</v>
      </c>
      <c r="K9" s="8">
        <v>404</v>
      </c>
      <c r="L9" s="6" t="s">
        <v>156</v>
      </c>
      <c r="M9" t="s">
        <v>97</v>
      </c>
    </row>
    <row r="10" spans="1:13" x14ac:dyDescent="0.25">
      <c r="A10" s="5">
        <v>44873</v>
      </c>
      <c r="B10" t="s">
        <v>696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 t="s">
        <v>11</v>
      </c>
      <c r="J10" s="6">
        <v>0</v>
      </c>
      <c r="K10" s="6">
        <v>0</v>
      </c>
      <c r="L10" s="6">
        <v>0</v>
      </c>
      <c r="M10" s="29" t="s">
        <v>50</v>
      </c>
    </row>
    <row r="11" spans="1:13" x14ac:dyDescent="0.25">
      <c r="A11" s="5">
        <v>44874</v>
      </c>
      <c r="B11" t="s">
        <v>697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 t="s">
        <v>11</v>
      </c>
      <c r="J11" s="6">
        <v>1.89</v>
      </c>
      <c r="K11" s="6">
        <v>1.85</v>
      </c>
      <c r="L11" s="6" t="s">
        <v>150</v>
      </c>
      <c r="M11" t="s">
        <v>38</v>
      </c>
    </row>
    <row r="12" spans="1:13" x14ac:dyDescent="0.25">
      <c r="A12" s="5">
        <v>44874</v>
      </c>
      <c r="B12" t="s">
        <v>698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 t="s">
        <v>11</v>
      </c>
      <c r="J12" s="6">
        <v>1.65</v>
      </c>
      <c r="K12" s="6">
        <v>2.1800000000000002</v>
      </c>
      <c r="L12" s="6" t="s">
        <v>149</v>
      </c>
      <c r="M12" t="s">
        <v>165</v>
      </c>
    </row>
    <row r="13" spans="1:13" x14ac:dyDescent="0.25">
      <c r="A13" s="5">
        <v>44874</v>
      </c>
      <c r="B13" t="s">
        <v>699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 t="s">
        <v>11</v>
      </c>
      <c r="J13" s="6">
        <v>1.85</v>
      </c>
      <c r="K13" s="6">
        <v>1.89</v>
      </c>
      <c r="L13" s="6" t="s">
        <v>147</v>
      </c>
      <c r="M13" t="s">
        <v>35</v>
      </c>
    </row>
    <row r="14" spans="1:13" x14ac:dyDescent="0.25">
      <c r="A14" s="5">
        <v>44874</v>
      </c>
      <c r="B14" t="s">
        <v>700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 t="s">
        <v>11</v>
      </c>
      <c r="J14" s="6">
        <v>0</v>
      </c>
      <c r="K14" s="6">
        <v>0</v>
      </c>
      <c r="L14" s="6">
        <v>0</v>
      </c>
      <c r="M14" s="29" t="s">
        <v>50</v>
      </c>
    </row>
    <row r="15" spans="1:13" x14ac:dyDescent="0.25">
      <c r="A15" s="5">
        <v>44877</v>
      </c>
      <c r="B15" t="s">
        <v>701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 t="s">
        <v>11</v>
      </c>
      <c r="J15" s="6">
        <v>1.98</v>
      </c>
      <c r="K15" s="6">
        <v>1.77</v>
      </c>
      <c r="L15" s="6" t="s">
        <v>155</v>
      </c>
      <c r="M15" t="s">
        <v>166</v>
      </c>
    </row>
    <row r="16" spans="1:13" x14ac:dyDescent="0.25">
      <c r="A16" s="5">
        <v>44877</v>
      </c>
      <c r="B16" t="s">
        <v>702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 t="s">
        <v>11</v>
      </c>
      <c r="J16" s="6">
        <v>0</v>
      </c>
      <c r="K16" s="6">
        <v>0</v>
      </c>
      <c r="L16" s="6">
        <v>0</v>
      </c>
      <c r="M16" s="29" t="s">
        <v>50</v>
      </c>
    </row>
    <row r="17" spans="1:13" x14ac:dyDescent="0.25">
      <c r="A17" s="5">
        <v>44877</v>
      </c>
      <c r="B17" t="s">
        <v>703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 t="s">
        <v>11</v>
      </c>
      <c r="J17" s="6">
        <v>1.77</v>
      </c>
      <c r="K17" s="6">
        <v>1.98</v>
      </c>
      <c r="L17" s="6" t="s">
        <v>155</v>
      </c>
      <c r="M17" t="s">
        <v>35</v>
      </c>
    </row>
    <row r="18" spans="1:13" x14ac:dyDescent="0.25">
      <c r="A18" s="5">
        <v>44877</v>
      </c>
      <c r="B18" t="s">
        <v>704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 t="s">
        <v>11</v>
      </c>
      <c r="J18" s="6">
        <v>1.83</v>
      </c>
      <c r="K18" s="6">
        <v>1.92</v>
      </c>
      <c r="L18" s="6" t="s">
        <v>147</v>
      </c>
      <c r="M18" t="s">
        <v>166</v>
      </c>
    </row>
    <row r="19" spans="1:13" x14ac:dyDescent="0.25">
      <c r="A19" s="5">
        <v>44877</v>
      </c>
      <c r="B19" t="s">
        <v>705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 t="s">
        <v>11</v>
      </c>
      <c r="J19" s="6">
        <v>1.6</v>
      </c>
      <c r="K19" s="6">
        <v>2.23</v>
      </c>
      <c r="L19" s="6" t="s">
        <v>149</v>
      </c>
      <c r="M19" t="s">
        <v>122</v>
      </c>
    </row>
    <row r="20" spans="1:13" x14ac:dyDescent="0.25">
      <c r="A20" s="5">
        <v>44877</v>
      </c>
      <c r="B20" t="s">
        <v>706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 t="s">
        <v>11</v>
      </c>
      <c r="J20" s="6">
        <v>1.66</v>
      </c>
      <c r="K20" s="6">
        <v>2.16</v>
      </c>
      <c r="L20" s="6" t="s">
        <v>152</v>
      </c>
      <c r="M20" t="s">
        <v>165</v>
      </c>
    </row>
    <row r="21" spans="1:13" x14ac:dyDescent="0.25">
      <c r="A21" s="5">
        <v>44877</v>
      </c>
      <c r="B21" t="s">
        <v>707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 t="s">
        <v>11</v>
      </c>
      <c r="J21" s="6">
        <v>1.7</v>
      </c>
      <c r="K21" s="6">
        <v>2.09</v>
      </c>
      <c r="L21" s="6" t="s">
        <v>156</v>
      </c>
      <c r="M21" t="s">
        <v>47</v>
      </c>
    </row>
    <row r="22" spans="1:13" x14ac:dyDescent="0.25">
      <c r="A22" s="5">
        <v>44877</v>
      </c>
      <c r="B22" t="s">
        <v>708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 t="s">
        <v>11</v>
      </c>
      <c r="J22" s="6">
        <v>0</v>
      </c>
      <c r="K22" s="6">
        <v>0</v>
      </c>
      <c r="L22" s="6">
        <v>0</v>
      </c>
      <c r="M22" s="29" t="s">
        <v>50</v>
      </c>
    </row>
    <row r="23" spans="1:13" x14ac:dyDescent="0.25">
      <c r="A23" s="5">
        <v>44877</v>
      </c>
      <c r="B23" t="s">
        <v>709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 t="s">
        <v>11</v>
      </c>
      <c r="J23" s="6">
        <v>1.73</v>
      </c>
      <c r="K23" s="6">
        <v>2.0499999999999998</v>
      </c>
      <c r="L23" s="6" t="s">
        <v>140</v>
      </c>
      <c r="M23" t="s">
        <v>165</v>
      </c>
    </row>
    <row r="24" spans="1:13" x14ac:dyDescent="0.25">
      <c r="A24" s="5">
        <v>44877</v>
      </c>
      <c r="B24" t="s">
        <v>710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 t="s">
        <v>11</v>
      </c>
      <c r="J24" s="6">
        <v>0</v>
      </c>
      <c r="K24" s="6">
        <v>0</v>
      </c>
      <c r="L24" s="6">
        <v>0</v>
      </c>
      <c r="M24" s="29" t="s">
        <v>50</v>
      </c>
    </row>
    <row r="25" spans="1:13" x14ac:dyDescent="0.25">
      <c r="A25" s="5">
        <v>44877</v>
      </c>
      <c r="B25" t="s">
        <v>711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 t="s">
        <v>11</v>
      </c>
      <c r="J25" s="6">
        <v>0</v>
      </c>
      <c r="K25" s="6">
        <v>0</v>
      </c>
      <c r="L25" s="6">
        <v>0</v>
      </c>
      <c r="M25" s="29" t="s">
        <v>50</v>
      </c>
    </row>
    <row r="26" spans="1:13" x14ac:dyDescent="0.25">
      <c r="A26" s="5">
        <v>44877</v>
      </c>
      <c r="B26" t="s">
        <v>712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24" t="s">
        <v>194</v>
      </c>
      <c r="J26" s="6">
        <v>1.72</v>
      </c>
      <c r="K26" s="6">
        <v>2.08</v>
      </c>
      <c r="L26" s="6" t="s">
        <v>140</v>
      </c>
      <c r="M26" t="s">
        <v>95</v>
      </c>
    </row>
    <row r="27" spans="1:13" x14ac:dyDescent="0.25">
      <c r="A27" s="5">
        <v>44878</v>
      </c>
      <c r="B27" t="s">
        <v>713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 t="s">
        <v>11</v>
      </c>
      <c r="J27" s="6">
        <v>1.82</v>
      </c>
      <c r="K27" s="6">
        <v>1.88</v>
      </c>
      <c r="L27" s="6" t="s">
        <v>151</v>
      </c>
      <c r="M27" t="s">
        <v>42</v>
      </c>
    </row>
    <row r="28" spans="1:13" x14ac:dyDescent="0.25">
      <c r="A28" s="5">
        <v>44878</v>
      </c>
      <c r="B28" t="s">
        <v>714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 t="s">
        <v>11</v>
      </c>
      <c r="J28" s="6">
        <v>1.64</v>
      </c>
      <c r="K28" s="6">
        <v>2.2000000000000002</v>
      </c>
      <c r="L28" s="6" t="s">
        <v>156</v>
      </c>
      <c r="M28" t="s">
        <v>95</v>
      </c>
    </row>
    <row r="29" spans="1:13" x14ac:dyDescent="0.25">
      <c r="A29" s="5">
        <v>44878</v>
      </c>
      <c r="B29" t="s">
        <v>715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 t="s">
        <v>11</v>
      </c>
      <c r="J29" s="6">
        <v>1.73</v>
      </c>
      <c r="K29" s="6">
        <v>2</v>
      </c>
      <c r="L29" s="6" t="s">
        <v>149</v>
      </c>
      <c r="M29" t="s">
        <v>42</v>
      </c>
    </row>
    <row r="30" spans="1:13" x14ac:dyDescent="0.25">
      <c r="A30" s="5">
        <v>44878</v>
      </c>
      <c r="B30" t="s">
        <v>716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 t="s">
        <v>11</v>
      </c>
      <c r="J30" s="6">
        <v>1.71</v>
      </c>
      <c r="K30" s="6">
        <v>2.02</v>
      </c>
      <c r="L30" s="6" t="s">
        <v>148</v>
      </c>
      <c r="M30" t="s">
        <v>42</v>
      </c>
    </row>
    <row r="31" spans="1:13" x14ac:dyDescent="0.25">
      <c r="A31" s="5">
        <v>44879</v>
      </c>
      <c r="B31" t="s">
        <v>506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 t="s">
        <v>11</v>
      </c>
      <c r="J31" s="6">
        <v>1.65</v>
      </c>
      <c r="K31" s="6">
        <v>2.14</v>
      </c>
      <c r="L31" s="6" t="s">
        <v>147</v>
      </c>
      <c r="M31" t="s">
        <v>122</v>
      </c>
    </row>
    <row r="32" spans="1:13" x14ac:dyDescent="0.25">
      <c r="A32" s="5">
        <v>44884</v>
      </c>
      <c r="B32" t="s">
        <v>717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 t="s">
        <v>11</v>
      </c>
      <c r="J32" s="6">
        <v>1.7</v>
      </c>
      <c r="K32" s="6">
        <v>2.0699999999999998</v>
      </c>
      <c r="L32" s="6" t="s">
        <v>149</v>
      </c>
      <c r="M32" t="s">
        <v>35</v>
      </c>
    </row>
    <row r="33" spans="1:13" x14ac:dyDescent="0.25">
      <c r="A33" s="5">
        <v>44884</v>
      </c>
      <c r="B33" t="s">
        <v>718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 t="s">
        <v>11</v>
      </c>
      <c r="J33" s="6">
        <v>0</v>
      </c>
      <c r="K33" s="6">
        <v>0</v>
      </c>
      <c r="L33" s="6">
        <v>0</v>
      </c>
      <c r="M33" s="29" t="s">
        <v>50</v>
      </c>
    </row>
    <row r="34" spans="1:13" x14ac:dyDescent="0.25">
      <c r="A34" s="5">
        <v>44884</v>
      </c>
      <c r="B34" t="s">
        <v>719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 t="s">
        <v>11</v>
      </c>
      <c r="J34" s="6">
        <v>0</v>
      </c>
      <c r="K34" s="6">
        <v>0</v>
      </c>
      <c r="L34" s="6">
        <v>0</v>
      </c>
      <c r="M34" s="29" t="s">
        <v>50</v>
      </c>
    </row>
    <row r="35" spans="1:13" x14ac:dyDescent="0.25">
      <c r="A35" s="5">
        <v>44884</v>
      </c>
      <c r="B35" t="s">
        <v>720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 t="s">
        <v>11</v>
      </c>
      <c r="J35" s="6">
        <v>1.72</v>
      </c>
      <c r="K35" s="6">
        <v>2.0499999999999998</v>
      </c>
      <c r="L35" s="6" t="s">
        <v>140</v>
      </c>
      <c r="M35" t="s">
        <v>35</v>
      </c>
    </row>
    <row r="36" spans="1:13" x14ac:dyDescent="0.25">
      <c r="A36" s="5">
        <v>44884</v>
      </c>
      <c r="B36" t="s">
        <v>721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 t="s">
        <v>11</v>
      </c>
      <c r="J36" s="6">
        <v>1.71</v>
      </c>
      <c r="K36" s="6">
        <v>2.0699999999999998</v>
      </c>
      <c r="L36" s="6" t="s">
        <v>147</v>
      </c>
      <c r="M36" t="s">
        <v>35</v>
      </c>
    </row>
    <row r="37" spans="1:13" x14ac:dyDescent="0.25">
      <c r="A37" s="5">
        <v>44884</v>
      </c>
      <c r="B37" t="s">
        <v>722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 t="s">
        <v>11</v>
      </c>
      <c r="J37" s="6">
        <v>2.0099999999999998</v>
      </c>
      <c r="K37" s="6">
        <v>1.75</v>
      </c>
      <c r="L37" s="6" t="s">
        <v>149</v>
      </c>
      <c r="M37" t="s">
        <v>35</v>
      </c>
    </row>
    <row r="38" spans="1:13" x14ac:dyDescent="0.25">
      <c r="A38" s="5">
        <v>44884</v>
      </c>
      <c r="B38" t="s">
        <v>723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 t="s">
        <v>11</v>
      </c>
      <c r="J38" s="6">
        <v>0</v>
      </c>
      <c r="K38" s="6">
        <v>0</v>
      </c>
      <c r="L38" s="6">
        <v>0</v>
      </c>
      <c r="M38" s="29" t="s">
        <v>50</v>
      </c>
    </row>
    <row r="39" spans="1:13" x14ac:dyDescent="0.25">
      <c r="A39" s="5">
        <v>44884</v>
      </c>
      <c r="B39" t="s">
        <v>724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 t="s">
        <v>11</v>
      </c>
      <c r="J39" s="6">
        <v>0</v>
      </c>
      <c r="K39" s="6">
        <v>0</v>
      </c>
      <c r="L39" s="6">
        <v>0</v>
      </c>
      <c r="M39" s="29" t="s">
        <v>50</v>
      </c>
    </row>
    <row r="40" spans="1:13" x14ac:dyDescent="0.25">
      <c r="A40" s="5">
        <v>44884</v>
      </c>
      <c r="B40" t="s">
        <v>725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 t="s">
        <v>11</v>
      </c>
      <c r="J40" s="6">
        <v>0</v>
      </c>
      <c r="K40" s="6">
        <v>0</v>
      </c>
      <c r="L40" s="6">
        <v>0</v>
      </c>
      <c r="M40" s="29" t="s">
        <v>50</v>
      </c>
    </row>
    <row r="41" spans="1:13" x14ac:dyDescent="0.25">
      <c r="A41" s="5">
        <v>44885</v>
      </c>
      <c r="B41" t="s">
        <v>726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 t="s">
        <v>11</v>
      </c>
      <c r="J41" s="6">
        <v>1.57</v>
      </c>
      <c r="K41" s="6">
        <v>2.29</v>
      </c>
      <c r="L41" s="6" t="s">
        <v>156</v>
      </c>
      <c r="M41" t="s">
        <v>42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F3" sqref="F3"/>
    </sheetView>
  </sheetViews>
  <sheetFormatPr defaultRowHeight="15" x14ac:dyDescent="0.25"/>
  <cols>
    <col min="1" max="1" width="10.7109375" bestFit="1" customWidth="1"/>
    <col min="2" max="2" width="36.425781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27.85546875" bestFit="1" customWidth="1"/>
  </cols>
  <sheetData>
    <row r="1" spans="1:9" ht="72" x14ac:dyDescent="0.25">
      <c r="A1" s="32" t="s">
        <v>0</v>
      </c>
      <c r="B1" s="32" t="s">
        <v>1</v>
      </c>
      <c r="C1" s="32" t="s">
        <v>161</v>
      </c>
      <c r="D1" s="32" t="s">
        <v>569</v>
      </c>
      <c r="E1" s="44" t="s">
        <v>570</v>
      </c>
      <c r="F1" s="32" t="s">
        <v>162</v>
      </c>
      <c r="G1" s="32" t="s">
        <v>163</v>
      </c>
      <c r="H1" s="32" t="s">
        <v>9</v>
      </c>
      <c r="I1" s="32" t="s">
        <v>10</v>
      </c>
    </row>
    <row r="2" spans="1:9" ht="15.75" x14ac:dyDescent="0.25">
      <c r="A2" s="85">
        <v>44867</v>
      </c>
      <c r="B2" s="6" t="s">
        <v>692</v>
      </c>
      <c r="C2" s="73">
        <v>1.68</v>
      </c>
      <c r="D2" s="73" t="s">
        <v>572</v>
      </c>
      <c r="E2" s="76" t="s">
        <v>489</v>
      </c>
      <c r="F2" s="74">
        <v>0</v>
      </c>
      <c r="G2" s="74">
        <f>F2-D$25</f>
        <v>-2000</v>
      </c>
      <c r="H2" s="6" t="s">
        <v>155</v>
      </c>
      <c r="I2" s="6" t="s">
        <v>38</v>
      </c>
    </row>
    <row r="3" spans="1:9" ht="15.75" x14ac:dyDescent="0.25">
      <c r="A3" s="85">
        <v>44871</v>
      </c>
      <c r="B3" s="6" t="s">
        <v>693</v>
      </c>
      <c r="C3" s="73">
        <v>1.83</v>
      </c>
      <c r="D3" s="73" t="s">
        <v>572</v>
      </c>
      <c r="E3" s="76" t="s">
        <v>489</v>
      </c>
      <c r="F3" s="74">
        <v>0</v>
      </c>
      <c r="G3" s="74">
        <f t="shared" ref="G3:G11" si="0">F3-D$25</f>
        <v>-2000</v>
      </c>
      <c r="H3" s="6" t="s">
        <v>146</v>
      </c>
      <c r="I3" s="6" t="s">
        <v>95</v>
      </c>
    </row>
    <row r="4" spans="1:9" ht="15.75" x14ac:dyDescent="0.25">
      <c r="A4" s="85">
        <v>44874</v>
      </c>
      <c r="B4" s="6" t="s">
        <v>697</v>
      </c>
      <c r="C4" s="73">
        <v>1.85</v>
      </c>
      <c r="D4" s="73" t="s">
        <v>572</v>
      </c>
      <c r="E4" s="79" t="s">
        <v>489</v>
      </c>
      <c r="F4" s="74">
        <f t="shared" ref="F4:F10" si="1">C4*D$25</f>
        <v>3700</v>
      </c>
      <c r="G4" s="74">
        <f t="shared" si="0"/>
        <v>1700</v>
      </c>
      <c r="H4" s="6" t="s">
        <v>150</v>
      </c>
      <c r="I4" s="6" t="s">
        <v>38</v>
      </c>
    </row>
    <row r="5" spans="1:9" ht="15.75" x14ac:dyDescent="0.25">
      <c r="A5" s="85">
        <v>44874</v>
      </c>
      <c r="B5" s="6" t="s">
        <v>699</v>
      </c>
      <c r="C5" s="73">
        <v>1.89</v>
      </c>
      <c r="D5" s="73" t="s">
        <v>572</v>
      </c>
      <c r="E5" s="76" t="s">
        <v>489</v>
      </c>
      <c r="F5" s="74">
        <v>0</v>
      </c>
      <c r="G5" s="74">
        <f t="shared" si="0"/>
        <v>-2000</v>
      </c>
      <c r="H5" s="6" t="s">
        <v>147</v>
      </c>
      <c r="I5" s="6" t="s">
        <v>35</v>
      </c>
    </row>
    <row r="6" spans="1:9" ht="15.75" x14ac:dyDescent="0.25">
      <c r="A6" s="85">
        <v>44877</v>
      </c>
      <c r="B6" s="6" t="s">
        <v>701</v>
      </c>
      <c r="C6" s="73">
        <v>1.77</v>
      </c>
      <c r="D6" s="73" t="s">
        <v>572</v>
      </c>
      <c r="E6" s="76" t="s">
        <v>489</v>
      </c>
      <c r="F6" s="74">
        <v>0</v>
      </c>
      <c r="G6" s="74">
        <f t="shared" si="0"/>
        <v>-2000</v>
      </c>
      <c r="H6" s="6" t="s">
        <v>155</v>
      </c>
      <c r="I6" s="6" t="s">
        <v>166</v>
      </c>
    </row>
    <row r="7" spans="1:9" ht="15.75" x14ac:dyDescent="0.25">
      <c r="A7" s="85">
        <v>44877</v>
      </c>
      <c r="B7" s="6" t="s">
        <v>704</v>
      </c>
      <c r="C7" s="73">
        <v>1.92</v>
      </c>
      <c r="D7" s="73" t="s">
        <v>572</v>
      </c>
      <c r="E7" s="76" t="s">
        <v>489</v>
      </c>
      <c r="F7" s="74">
        <v>0</v>
      </c>
      <c r="G7" s="74">
        <f t="shared" si="0"/>
        <v>-2000</v>
      </c>
      <c r="H7" s="6" t="s">
        <v>147</v>
      </c>
      <c r="I7" s="6" t="s">
        <v>166</v>
      </c>
    </row>
    <row r="8" spans="1:9" ht="15.75" x14ac:dyDescent="0.25">
      <c r="A8" s="85">
        <v>44878</v>
      </c>
      <c r="B8" s="6" t="s">
        <v>713</v>
      </c>
      <c r="C8" s="73">
        <v>1.88</v>
      </c>
      <c r="D8" s="73" t="s">
        <v>572</v>
      </c>
      <c r="E8" s="76" t="s">
        <v>489</v>
      </c>
      <c r="F8" s="74">
        <v>0</v>
      </c>
      <c r="G8" s="74">
        <f t="shared" si="0"/>
        <v>-2000</v>
      </c>
      <c r="H8" s="6" t="s">
        <v>151</v>
      </c>
      <c r="I8" s="6" t="s">
        <v>42</v>
      </c>
    </row>
    <row r="9" spans="1:9" ht="15.75" x14ac:dyDescent="0.25">
      <c r="A9" s="85">
        <v>44884</v>
      </c>
      <c r="B9" s="6" t="s">
        <v>717</v>
      </c>
      <c r="C9" s="73">
        <v>1.7</v>
      </c>
      <c r="D9" s="73" t="s">
        <v>572</v>
      </c>
      <c r="E9" s="76" t="s">
        <v>488</v>
      </c>
      <c r="F9" s="74">
        <v>0</v>
      </c>
      <c r="G9" s="74">
        <f t="shared" si="0"/>
        <v>-2000</v>
      </c>
      <c r="H9" s="6" t="s">
        <v>149</v>
      </c>
      <c r="I9" s="6" t="s">
        <v>35</v>
      </c>
    </row>
    <row r="10" spans="1:9" ht="15.75" x14ac:dyDescent="0.25">
      <c r="A10" s="85">
        <v>44884</v>
      </c>
      <c r="B10" s="6" t="s">
        <v>722</v>
      </c>
      <c r="C10" s="73">
        <v>1.75</v>
      </c>
      <c r="D10" s="73" t="s">
        <v>572</v>
      </c>
      <c r="E10" s="79" t="s">
        <v>489</v>
      </c>
      <c r="F10" s="74">
        <f t="shared" si="1"/>
        <v>3500</v>
      </c>
      <c r="G10" s="74">
        <f t="shared" si="0"/>
        <v>1500</v>
      </c>
      <c r="H10" s="6" t="s">
        <v>149</v>
      </c>
      <c r="I10" s="6" t="s">
        <v>35</v>
      </c>
    </row>
    <row r="11" spans="1:9" ht="15.75" x14ac:dyDescent="0.25">
      <c r="A11" s="85">
        <v>44885</v>
      </c>
      <c r="B11" s="6" t="s">
        <v>726</v>
      </c>
      <c r="C11" s="73">
        <v>1.57</v>
      </c>
      <c r="D11" s="73" t="s">
        <v>572</v>
      </c>
      <c r="E11" s="76" t="s">
        <v>488</v>
      </c>
      <c r="F11" s="74">
        <v>0</v>
      </c>
      <c r="G11" s="74">
        <f t="shared" si="0"/>
        <v>-2000</v>
      </c>
      <c r="H11" s="6" t="s">
        <v>156</v>
      </c>
      <c r="I11" s="6" t="s">
        <v>42</v>
      </c>
    </row>
    <row r="12" spans="1:9" ht="15.75" x14ac:dyDescent="0.25">
      <c r="A12" s="5"/>
      <c r="B12" s="6"/>
      <c r="C12" s="83"/>
      <c r="D12" s="83"/>
      <c r="E12" s="83"/>
      <c r="F12" s="84"/>
      <c r="G12" s="84"/>
      <c r="H12" s="6"/>
      <c r="I12" s="6"/>
    </row>
    <row r="13" spans="1:9" x14ac:dyDescent="0.25">
      <c r="A13" s="5"/>
      <c r="B13" s="6"/>
      <c r="D13" s="6"/>
      <c r="E13" s="71"/>
      <c r="F13" s="20"/>
      <c r="G13" s="20"/>
      <c r="H13" s="20"/>
      <c r="I13" s="6"/>
    </row>
    <row r="14" spans="1:9" ht="15.75" x14ac:dyDescent="0.25">
      <c r="A14" s="6"/>
      <c r="B14" s="6" t="s">
        <v>167</v>
      </c>
      <c r="C14" s="34"/>
      <c r="D14" s="15">
        <f>COUNT(C2:C11)</f>
        <v>10</v>
      </c>
      <c r="E14" s="52"/>
      <c r="F14" s="35"/>
      <c r="G14" s="12"/>
      <c r="H14" s="12"/>
      <c r="I14" s="6"/>
    </row>
    <row r="15" spans="1:9" x14ac:dyDescent="0.25">
      <c r="A15" s="6"/>
      <c r="B15" s="6" t="s">
        <v>168</v>
      </c>
      <c r="C15" s="6"/>
      <c r="D15" s="16">
        <f>COUNTIF(G2:G11,"&lt;0")</f>
        <v>8</v>
      </c>
      <c r="E15" s="53"/>
      <c r="F15" s="37"/>
      <c r="G15" s="38"/>
      <c r="H15" s="38"/>
      <c r="I15" s="6"/>
    </row>
    <row r="16" spans="1:9" x14ac:dyDescent="0.25">
      <c r="A16" s="6"/>
      <c r="B16" s="6" t="s">
        <v>169</v>
      </c>
      <c r="C16" s="6"/>
      <c r="D16" s="17">
        <f>D14-D15</f>
        <v>2</v>
      </c>
      <c r="E16" s="53"/>
      <c r="F16" s="37"/>
      <c r="G16" s="38"/>
      <c r="H16" s="38"/>
      <c r="I16" s="6"/>
    </row>
    <row r="17" spans="1:9" x14ac:dyDescent="0.25">
      <c r="A17" s="6"/>
      <c r="B17" s="6" t="s">
        <v>170</v>
      </c>
      <c r="C17" s="6"/>
      <c r="D17" s="6">
        <f>D16/D14*100</f>
        <v>20</v>
      </c>
      <c r="E17" s="53"/>
      <c r="F17" s="37"/>
      <c r="G17" s="38"/>
      <c r="H17" s="38"/>
      <c r="I17" s="6"/>
    </row>
    <row r="18" spans="1:9" x14ac:dyDescent="0.25">
      <c r="A18" s="6"/>
      <c r="B18" s="6" t="s">
        <v>171</v>
      </c>
      <c r="C18" s="6"/>
      <c r="D18" s="6">
        <f>1/D19*100</f>
        <v>56.053811659192817</v>
      </c>
      <c r="E18" s="53"/>
      <c r="F18" s="37"/>
      <c r="G18" s="38"/>
      <c r="H18" s="38"/>
      <c r="I18" s="6"/>
    </row>
    <row r="19" spans="1:9" x14ac:dyDescent="0.25">
      <c r="A19" s="6"/>
      <c r="B19" s="6" t="s">
        <v>172</v>
      </c>
      <c r="C19" s="6"/>
      <c r="D19" s="6">
        <f>SUM(C2:C11)/D14</f>
        <v>1.784</v>
      </c>
      <c r="E19" s="53"/>
      <c r="F19" s="37"/>
      <c r="G19" s="38"/>
      <c r="H19" s="38"/>
      <c r="I19" s="6"/>
    </row>
    <row r="20" spans="1:9" x14ac:dyDescent="0.25">
      <c r="A20" s="6"/>
      <c r="B20" s="6" t="s">
        <v>173</v>
      </c>
      <c r="C20" s="6"/>
      <c r="D20" s="17">
        <f>D17-D18</f>
        <v>-36.053811659192817</v>
      </c>
      <c r="E20" s="53"/>
      <c r="F20" s="37"/>
      <c r="G20" s="38"/>
      <c r="H20" s="38"/>
      <c r="I20" s="6"/>
    </row>
    <row r="21" spans="1:9" x14ac:dyDescent="0.25">
      <c r="A21" s="6"/>
      <c r="B21" s="6" t="s">
        <v>174</v>
      </c>
      <c r="C21" s="6"/>
      <c r="D21" s="17">
        <f>D20/1</f>
        <v>-36.053811659192817</v>
      </c>
      <c r="E21" s="53"/>
      <c r="F21" s="37"/>
      <c r="G21" s="38"/>
      <c r="H21" s="38"/>
      <c r="I21" s="6"/>
    </row>
    <row r="22" spans="1:9" ht="18.75" x14ac:dyDescent="0.3">
      <c r="A22" s="6"/>
      <c r="B22" s="39" t="s">
        <v>486</v>
      </c>
      <c r="C22" s="6"/>
      <c r="D22" s="40">
        <v>100000</v>
      </c>
      <c r="E22" s="53"/>
      <c r="F22" s="37"/>
      <c r="G22" s="38"/>
      <c r="H22" s="38"/>
      <c r="I22" s="6"/>
    </row>
    <row r="23" spans="1:9" ht="18.75" x14ac:dyDescent="0.3">
      <c r="A23" s="6"/>
      <c r="B23" s="6" t="s">
        <v>487</v>
      </c>
      <c r="C23" s="6"/>
      <c r="D23" s="19">
        <v>100000</v>
      </c>
      <c r="E23" s="53"/>
      <c r="F23" s="37"/>
      <c r="G23" s="38"/>
      <c r="H23" s="38"/>
      <c r="I23" s="6"/>
    </row>
    <row r="24" spans="1:9" x14ac:dyDescent="0.25">
      <c r="A24" s="6"/>
      <c r="B24" s="6" t="s">
        <v>176</v>
      </c>
      <c r="C24" s="6"/>
      <c r="D24" s="20">
        <f>D23/100</f>
        <v>1000</v>
      </c>
      <c r="E24" s="53"/>
      <c r="F24" s="37"/>
      <c r="G24" s="38"/>
      <c r="H24" s="38"/>
      <c r="I24" s="6"/>
    </row>
    <row r="25" spans="1:9" x14ac:dyDescent="0.25">
      <c r="A25" s="6"/>
      <c r="B25" s="41" t="s">
        <v>490</v>
      </c>
      <c r="C25" s="6"/>
      <c r="D25" s="42">
        <f>D24*2</f>
        <v>2000</v>
      </c>
      <c r="E25" s="53"/>
      <c r="F25" s="37"/>
      <c r="G25" s="38"/>
      <c r="H25" s="38"/>
      <c r="I25" s="6"/>
    </row>
    <row r="26" spans="1:9" x14ac:dyDescent="0.25">
      <c r="A26" s="6"/>
      <c r="B26" s="6" t="s">
        <v>177</v>
      </c>
      <c r="C26" s="6"/>
      <c r="D26" s="13">
        <f>SUM(G2:G11)</f>
        <v>-12800</v>
      </c>
      <c r="E26" s="53"/>
      <c r="F26" s="37"/>
      <c r="G26" s="38"/>
      <c r="H26" s="38"/>
      <c r="I26" s="6"/>
    </row>
    <row r="27" spans="1:9" x14ac:dyDescent="0.25">
      <c r="A27" s="6"/>
      <c r="B27" s="43" t="s">
        <v>178</v>
      </c>
      <c r="C27" s="6"/>
      <c r="D27" s="12">
        <f>D26/D22*100</f>
        <v>-12.8</v>
      </c>
      <c r="E27" s="53"/>
      <c r="F27" s="37"/>
      <c r="G27" s="38"/>
      <c r="H27" s="38"/>
      <c r="I27" s="6"/>
    </row>
    <row r="28" spans="1:9" x14ac:dyDescent="0.25">
      <c r="I28" s="6"/>
    </row>
  </sheetData>
  <conditionalFormatting sqref="E15:E27">
    <cfRule type="cellIs" dxfId="9" priority="1" operator="greaterThan">
      <formula>0</formula>
    </cfRule>
    <cfRule type="cellIs" dxfId="8" priority="2" operator="lessThan">
      <formula>-240.63</formula>
    </cfRule>
    <cfRule type="cellIs" dxfId="7" priority="3" operator="greaterThan">
      <formula>0</formula>
    </cfRule>
  </conditionalFormatting>
  <conditionalFormatting sqref="G13:H13 G2:G12">
    <cfRule type="cellIs" dxfId="6" priority="4" operator="lessThan">
      <formula>0</formula>
    </cfRule>
    <cfRule type="cellIs" dxfId="5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9" zoomScale="80" zoomScaleNormal="80" workbookViewId="0">
      <selection activeCell="L38" sqref="L38:M38"/>
    </sheetView>
  </sheetViews>
  <sheetFormatPr defaultRowHeight="15" x14ac:dyDescent="0.25"/>
  <cols>
    <col min="1" max="1" width="11.5703125" bestFit="1" customWidth="1"/>
    <col min="2" max="2" width="33.7109375" bestFit="1" customWidth="1"/>
    <col min="12" max="12" width="9.140625" style="6"/>
    <col min="13" max="13" width="29.85546875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44898</v>
      </c>
      <c r="B2" t="s">
        <v>727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  <c r="J2" s="6">
        <v>1.62</v>
      </c>
      <c r="K2" s="6">
        <v>2.21</v>
      </c>
      <c r="L2" s="6" t="s">
        <v>147</v>
      </c>
      <c r="M2" t="s">
        <v>35</v>
      </c>
    </row>
    <row r="3" spans="1:13" x14ac:dyDescent="0.25">
      <c r="A3" s="5">
        <v>44899</v>
      </c>
      <c r="B3" t="s">
        <v>728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t="s">
        <v>11</v>
      </c>
      <c r="J3" s="6">
        <v>1.81</v>
      </c>
      <c r="K3" s="6">
        <v>1.93</v>
      </c>
      <c r="L3" s="6" t="s">
        <v>141</v>
      </c>
      <c r="M3" t="s">
        <v>166</v>
      </c>
    </row>
    <row r="4" spans="1:13" x14ac:dyDescent="0.25">
      <c r="A4" s="5">
        <v>44899</v>
      </c>
      <c r="B4" t="s">
        <v>729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t="s">
        <v>11</v>
      </c>
      <c r="J4" s="6">
        <v>1.69</v>
      </c>
      <c r="K4" s="6">
        <v>2.09</v>
      </c>
      <c r="L4" s="6" t="s">
        <v>152</v>
      </c>
      <c r="M4" t="s">
        <v>35</v>
      </c>
    </row>
    <row r="5" spans="1:13" x14ac:dyDescent="0.25">
      <c r="A5" s="5">
        <v>44905</v>
      </c>
      <c r="B5" t="s">
        <v>730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t="s">
        <v>11</v>
      </c>
      <c r="J5" s="6">
        <v>0</v>
      </c>
      <c r="K5" s="6">
        <v>0</v>
      </c>
      <c r="L5" s="6">
        <v>0</v>
      </c>
      <c r="M5" t="s">
        <v>35</v>
      </c>
    </row>
    <row r="6" spans="1:13" x14ac:dyDescent="0.25">
      <c r="A6" s="5">
        <v>44905</v>
      </c>
      <c r="B6" t="s">
        <v>427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t="s">
        <v>11</v>
      </c>
      <c r="J6" s="6">
        <v>1.84</v>
      </c>
      <c r="K6" s="6">
        <v>1.9</v>
      </c>
      <c r="L6" s="6" t="s">
        <v>141</v>
      </c>
      <c r="M6" s="9" t="s">
        <v>47</v>
      </c>
    </row>
    <row r="7" spans="1:13" x14ac:dyDescent="0.25">
      <c r="A7" s="5">
        <v>44905</v>
      </c>
      <c r="B7" t="s">
        <v>731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t="s">
        <v>11</v>
      </c>
      <c r="J7" s="6">
        <v>1.75</v>
      </c>
      <c r="K7" s="6">
        <v>2.0099999999999998</v>
      </c>
      <c r="L7" s="6" t="s">
        <v>149</v>
      </c>
      <c r="M7" t="s">
        <v>35</v>
      </c>
    </row>
    <row r="8" spans="1:13" x14ac:dyDescent="0.25">
      <c r="A8" s="5">
        <v>44905</v>
      </c>
      <c r="B8" t="s">
        <v>732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t="s">
        <v>11</v>
      </c>
      <c r="J8" s="6">
        <v>0</v>
      </c>
      <c r="K8" s="6">
        <v>0</v>
      </c>
      <c r="L8" s="6">
        <v>0</v>
      </c>
      <c r="M8" t="s">
        <v>97</v>
      </c>
    </row>
    <row r="9" spans="1:13" x14ac:dyDescent="0.25">
      <c r="A9" s="5">
        <v>44905</v>
      </c>
      <c r="B9" t="s">
        <v>733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t="s">
        <v>11</v>
      </c>
      <c r="J9" s="6">
        <v>1.75</v>
      </c>
      <c r="K9" s="6">
        <v>2.0299999999999998</v>
      </c>
      <c r="L9" s="6" t="s">
        <v>482</v>
      </c>
      <c r="M9" s="9" t="s">
        <v>47</v>
      </c>
    </row>
    <row r="10" spans="1:13" x14ac:dyDescent="0.25">
      <c r="A10" s="5">
        <v>44905</v>
      </c>
      <c r="B10" t="s">
        <v>734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11</v>
      </c>
      <c r="J10" s="6">
        <v>1.99</v>
      </c>
      <c r="K10" s="6">
        <v>1.78</v>
      </c>
      <c r="L10" s="6" t="s">
        <v>149</v>
      </c>
      <c r="M10" s="9" t="s">
        <v>47</v>
      </c>
    </row>
    <row r="11" spans="1:13" x14ac:dyDescent="0.25">
      <c r="A11" s="5">
        <v>44906</v>
      </c>
      <c r="B11" t="s">
        <v>735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t="s">
        <v>11</v>
      </c>
      <c r="J11" s="6">
        <v>1.84</v>
      </c>
      <c r="K11" s="6">
        <v>1.89</v>
      </c>
      <c r="L11" s="6" t="s">
        <v>148</v>
      </c>
      <c r="M11" t="s">
        <v>166</v>
      </c>
    </row>
    <row r="12" spans="1:13" x14ac:dyDescent="0.25">
      <c r="A12" s="5">
        <v>44906</v>
      </c>
      <c r="B12" t="s">
        <v>736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t="s">
        <v>11</v>
      </c>
      <c r="J12" s="6">
        <v>1.79</v>
      </c>
      <c r="K12" s="6">
        <v>1.94</v>
      </c>
      <c r="L12" s="6" t="s">
        <v>141</v>
      </c>
      <c r="M12" t="s">
        <v>166</v>
      </c>
    </row>
    <row r="13" spans="1:13" x14ac:dyDescent="0.25">
      <c r="A13" s="5">
        <v>44906</v>
      </c>
      <c r="B13" t="s">
        <v>737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t="s">
        <v>11</v>
      </c>
      <c r="J13" s="6">
        <v>1.98</v>
      </c>
      <c r="K13" s="6">
        <v>1.77</v>
      </c>
      <c r="L13" s="6" t="s">
        <v>141</v>
      </c>
      <c r="M13" s="9" t="s">
        <v>47</v>
      </c>
    </row>
    <row r="14" spans="1:13" x14ac:dyDescent="0.25">
      <c r="A14" s="5">
        <v>44912</v>
      </c>
      <c r="B14" t="s">
        <v>738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t="s">
        <v>11</v>
      </c>
      <c r="J14" s="6">
        <v>1.76</v>
      </c>
      <c r="K14" s="6">
        <v>1.98</v>
      </c>
      <c r="L14" s="6" t="s">
        <v>152</v>
      </c>
      <c r="M14" t="s">
        <v>35</v>
      </c>
    </row>
    <row r="15" spans="1:13" x14ac:dyDescent="0.25">
      <c r="A15" s="5">
        <v>44912</v>
      </c>
      <c r="B15" t="s">
        <v>739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t="s">
        <v>11</v>
      </c>
      <c r="J15" s="6">
        <v>1.62</v>
      </c>
      <c r="K15" s="6">
        <v>2.2200000000000002</v>
      </c>
      <c r="L15" s="6" t="s">
        <v>156</v>
      </c>
      <c r="M15" t="s">
        <v>35</v>
      </c>
    </row>
    <row r="16" spans="1:13" x14ac:dyDescent="0.25">
      <c r="A16" s="5">
        <v>44912</v>
      </c>
      <c r="B16" t="s">
        <v>740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t="s">
        <v>11</v>
      </c>
      <c r="J16" s="6">
        <v>0</v>
      </c>
      <c r="K16" s="6">
        <v>0</v>
      </c>
      <c r="L16" s="6">
        <v>0</v>
      </c>
      <c r="M16" t="s">
        <v>35</v>
      </c>
    </row>
    <row r="17" spans="1:13" x14ac:dyDescent="0.25">
      <c r="A17" s="5">
        <v>44912</v>
      </c>
      <c r="B17" t="s">
        <v>741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t="s">
        <v>11</v>
      </c>
      <c r="J17" s="6">
        <v>1.93</v>
      </c>
      <c r="K17" s="6">
        <v>1.82</v>
      </c>
      <c r="L17" s="6" t="s">
        <v>158</v>
      </c>
      <c r="M17" t="s">
        <v>35</v>
      </c>
    </row>
    <row r="18" spans="1:13" x14ac:dyDescent="0.25">
      <c r="A18" s="5">
        <v>44912</v>
      </c>
      <c r="B18" t="s">
        <v>742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t="s">
        <v>11</v>
      </c>
      <c r="J18" s="6">
        <v>1.87</v>
      </c>
      <c r="K18" s="6">
        <v>1.89</v>
      </c>
      <c r="L18" s="6" t="s">
        <v>147</v>
      </c>
      <c r="M18" s="9" t="s">
        <v>47</v>
      </c>
    </row>
    <row r="19" spans="1:13" x14ac:dyDescent="0.25">
      <c r="A19" s="5">
        <v>44912</v>
      </c>
      <c r="B19" s="9" t="s">
        <v>743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t="s">
        <v>11</v>
      </c>
      <c r="J19" s="6">
        <v>1.92</v>
      </c>
      <c r="K19" s="6">
        <v>1.82</v>
      </c>
      <c r="L19" s="6" t="s">
        <v>146</v>
      </c>
      <c r="M19" t="s">
        <v>97</v>
      </c>
    </row>
    <row r="20" spans="1:13" x14ac:dyDescent="0.25">
      <c r="A20" s="5">
        <v>44912</v>
      </c>
      <c r="B20" t="s">
        <v>744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t="s">
        <v>11</v>
      </c>
      <c r="J20" s="6">
        <v>1.73</v>
      </c>
      <c r="K20" s="6">
        <v>2.0299999999999998</v>
      </c>
      <c r="L20" s="6" t="s">
        <v>141</v>
      </c>
      <c r="M20" t="s">
        <v>35</v>
      </c>
    </row>
    <row r="21" spans="1:13" x14ac:dyDescent="0.25">
      <c r="A21" s="5">
        <v>44912</v>
      </c>
      <c r="B21" t="s">
        <v>745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t="s">
        <v>11</v>
      </c>
      <c r="J21" s="6">
        <v>1.75</v>
      </c>
      <c r="K21" s="6">
        <v>2</v>
      </c>
      <c r="L21" s="6" t="s">
        <v>149</v>
      </c>
      <c r="M21" t="s">
        <v>35</v>
      </c>
    </row>
    <row r="22" spans="1:13" x14ac:dyDescent="0.25">
      <c r="A22" s="5">
        <v>44915</v>
      </c>
      <c r="B22" s="9" t="s">
        <v>743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t="s">
        <v>11</v>
      </c>
      <c r="J22" s="6">
        <v>0</v>
      </c>
      <c r="K22" s="6">
        <v>0</v>
      </c>
      <c r="L22" s="6">
        <v>0</v>
      </c>
      <c r="M22" t="s">
        <v>97</v>
      </c>
    </row>
    <row r="23" spans="1:13" x14ac:dyDescent="0.25">
      <c r="A23" s="5">
        <v>44921</v>
      </c>
      <c r="B23" t="s">
        <v>746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t="s">
        <v>11</v>
      </c>
      <c r="J23" s="6">
        <v>1.73</v>
      </c>
      <c r="K23" s="6">
        <v>2.02</v>
      </c>
      <c r="L23" s="6" t="s">
        <v>143</v>
      </c>
      <c r="M23" t="s">
        <v>35</v>
      </c>
    </row>
    <row r="24" spans="1:13" x14ac:dyDescent="0.25">
      <c r="A24" s="5">
        <v>44921</v>
      </c>
      <c r="B24" t="s">
        <v>747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t="s">
        <v>11</v>
      </c>
      <c r="J24" s="6">
        <v>1.75</v>
      </c>
      <c r="K24" s="6">
        <v>2.0099999999999998</v>
      </c>
      <c r="L24" s="6" t="s">
        <v>141</v>
      </c>
      <c r="M24" t="s">
        <v>35</v>
      </c>
    </row>
    <row r="25" spans="1:13" x14ac:dyDescent="0.25">
      <c r="A25" s="5">
        <v>44921</v>
      </c>
      <c r="B25" t="s">
        <v>748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t="s">
        <v>11</v>
      </c>
      <c r="J25" s="6">
        <v>1.82</v>
      </c>
      <c r="K25" s="6">
        <v>1.93</v>
      </c>
      <c r="L25" s="6" t="s">
        <v>147</v>
      </c>
      <c r="M25" s="9" t="s">
        <v>47</v>
      </c>
    </row>
    <row r="26" spans="1:13" x14ac:dyDescent="0.25">
      <c r="A26" s="5">
        <v>44921</v>
      </c>
      <c r="B26" t="s">
        <v>749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t="s">
        <v>11</v>
      </c>
      <c r="J26" s="6">
        <v>1.87</v>
      </c>
      <c r="K26" s="6">
        <v>1.86</v>
      </c>
      <c r="L26" s="6" t="s">
        <v>147</v>
      </c>
      <c r="M26" t="s">
        <v>97</v>
      </c>
    </row>
    <row r="27" spans="1:13" x14ac:dyDescent="0.25">
      <c r="A27" s="5">
        <v>44921</v>
      </c>
      <c r="B27" t="s">
        <v>750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t="s">
        <v>11</v>
      </c>
      <c r="J27" s="6">
        <v>1.83</v>
      </c>
      <c r="K27" s="6">
        <v>1.92</v>
      </c>
      <c r="L27" s="6" t="s">
        <v>155</v>
      </c>
      <c r="M27" s="9" t="s">
        <v>47</v>
      </c>
    </row>
    <row r="28" spans="1:13" x14ac:dyDescent="0.25">
      <c r="A28" s="5">
        <v>44921</v>
      </c>
      <c r="B28" t="s">
        <v>751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t="s">
        <v>11</v>
      </c>
      <c r="J28" s="6">
        <v>1.78</v>
      </c>
      <c r="K28" s="6">
        <v>1.98</v>
      </c>
      <c r="L28" s="6" t="s">
        <v>151</v>
      </c>
      <c r="M28" s="9" t="s">
        <v>47</v>
      </c>
    </row>
    <row r="29" spans="1:13" x14ac:dyDescent="0.25">
      <c r="A29" s="5">
        <v>44921</v>
      </c>
      <c r="B29" t="s">
        <v>752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t="s">
        <v>11</v>
      </c>
      <c r="J29" s="6">
        <v>1.9</v>
      </c>
      <c r="K29" s="6">
        <v>1.83</v>
      </c>
      <c r="L29" s="6" t="s">
        <v>143</v>
      </c>
      <c r="M29" t="s">
        <v>166</v>
      </c>
    </row>
    <row r="30" spans="1:13" x14ac:dyDescent="0.25">
      <c r="A30" s="5">
        <v>44921</v>
      </c>
      <c r="B30" t="s">
        <v>753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t="s">
        <v>11</v>
      </c>
      <c r="J30" s="6">
        <v>1.85</v>
      </c>
      <c r="K30" s="6">
        <v>1.88</v>
      </c>
      <c r="L30" s="6" t="s">
        <v>140</v>
      </c>
      <c r="M30" t="s">
        <v>166</v>
      </c>
    </row>
    <row r="31" spans="1:13" x14ac:dyDescent="0.25">
      <c r="A31" s="5">
        <v>44921</v>
      </c>
      <c r="B31" t="s">
        <v>754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t="s">
        <v>11</v>
      </c>
      <c r="J31" s="6">
        <v>1.65</v>
      </c>
      <c r="K31" s="6">
        <v>2.16</v>
      </c>
      <c r="L31" s="6" t="s">
        <v>146</v>
      </c>
      <c r="M31" t="s">
        <v>35</v>
      </c>
    </row>
    <row r="32" spans="1:13" x14ac:dyDescent="0.25">
      <c r="A32" s="5">
        <v>44924</v>
      </c>
      <c r="B32" t="s">
        <v>755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t="s">
        <v>11</v>
      </c>
      <c r="J32" s="6">
        <v>1.86</v>
      </c>
      <c r="K32" s="6">
        <v>1.9</v>
      </c>
      <c r="L32" s="6" t="s">
        <v>146</v>
      </c>
      <c r="M32" t="s">
        <v>84</v>
      </c>
    </row>
    <row r="33" spans="1:13" x14ac:dyDescent="0.25">
      <c r="A33" s="5">
        <v>44924</v>
      </c>
      <c r="B33" t="s">
        <v>756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t="s">
        <v>11</v>
      </c>
      <c r="J33" s="6">
        <v>1.7</v>
      </c>
      <c r="K33" s="6">
        <v>2.08</v>
      </c>
      <c r="L33" s="6" t="s">
        <v>764</v>
      </c>
      <c r="M33" t="s">
        <v>35</v>
      </c>
    </row>
    <row r="34" spans="1:13" x14ac:dyDescent="0.25">
      <c r="A34" s="5">
        <v>44924</v>
      </c>
      <c r="B34" t="s">
        <v>757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t="s">
        <v>11</v>
      </c>
      <c r="J34" s="6">
        <v>1.87</v>
      </c>
      <c r="K34" s="6">
        <v>1.86</v>
      </c>
      <c r="L34" s="6" t="s">
        <v>156</v>
      </c>
      <c r="M34" t="s">
        <v>97</v>
      </c>
    </row>
    <row r="35" spans="1:13" x14ac:dyDescent="0.25">
      <c r="A35" s="5">
        <v>44924</v>
      </c>
      <c r="B35" t="s">
        <v>758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t="s">
        <v>11</v>
      </c>
      <c r="J35" s="6">
        <v>2.0499999999999998</v>
      </c>
      <c r="K35" s="6">
        <v>1.72</v>
      </c>
      <c r="L35" s="6" t="s">
        <v>155</v>
      </c>
      <c r="M35" t="s">
        <v>35</v>
      </c>
    </row>
    <row r="36" spans="1:13" x14ac:dyDescent="0.25">
      <c r="A36" s="5">
        <v>44924</v>
      </c>
      <c r="B36" t="s">
        <v>759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t="s">
        <v>11</v>
      </c>
      <c r="J36" s="6">
        <v>2.0299999999999998</v>
      </c>
      <c r="K36" s="6">
        <v>1.73</v>
      </c>
      <c r="L36" s="6" t="s">
        <v>152</v>
      </c>
      <c r="M36" t="s">
        <v>35</v>
      </c>
    </row>
    <row r="37" spans="1:13" x14ac:dyDescent="0.25">
      <c r="A37" s="5">
        <v>44925</v>
      </c>
      <c r="B37" t="s">
        <v>760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t="s">
        <v>11</v>
      </c>
      <c r="J37" s="6">
        <v>2.11</v>
      </c>
      <c r="K37" s="6">
        <v>1.69</v>
      </c>
      <c r="L37" s="6" t="s">
        <v>143</v>
      </c>
      <c r="M37" s="9" t="s">
        <v>47</v>
      </c>
    </row>
    <row r="38" spans="1:13" x14ac:dyDescent="0.25">
      <c r="A38" s="5">
        <v>44925</v>
      </c>
      <c r="B38" t="s">
        <v>761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t="s">
        <v>11</v>
      </c>
      <c r="J38" s="6">
        <v>2.17</v>
      </c>
      <c r="K38" s="6">
        <v>1.64</v>
      </c>
      <c r="L38" s="6" t="s">
        <v>149</v>
      </c>
      <c r="M38" t="s">
        <v>35</v>
      </c>
    </row>
    <row r="39" spans="1:13" x14ac:dyDescent="0.25">
      <c r="A39" s="5">
        <v>44925</v>
      </c>
      <c r="B39" t="s">
        <v>762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t="s">
        <v>11</v>
      </c>
      <c r="J39" s="6">
        <v>1.93</v>
      </c>
      <c r="K39" s="6">
        <v>1.82</v>
      </c>
      <c r="L39" s="6" t="s">
        <v>143</v>
      </c>
      <c r="M39" s="9" t="s">
        <v>47</v>
      </c>
    </row>
    <row r="40" spans="1:13" x14ac:dyDescent="0.25">
      <c r="A40" s="5">
        <v>44926</v>
      </c>
      <c r="B40" t="s">
        <v>763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t="s">
        <v>11</v>
      </c>
      <c r="J40" s="6">
        <v>1.81</v>
      </c>
      <c r="K40" s="6">
        <v>1.92</v>
      </c>
      <c r="L40" s="6" t="s">
        <v>156</v>
      </c>
      <c r="M40" t="s">
        <v>122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22" workbookViewId="0">
      <selection activeCell="G40" sqref="G40"/>
    </sheetView>
  </sheetViews>
  <sheetFormatPr defaultRowHeight="15" x14ac:dyDescent="0.25"/>
  <cols>
    <col min="1" max="1" width="10.7109375" bestFit="1" customWidth="1"/>
    <col min="2" max="2" width="36.42578125" bestFit="1" customWidth="1"/>
    <col min="4" max="4" width="18" bestFit="1" customWidth="1"/>
    <col min="6" max="6" width="11.42578125" bestFit="1" customWidth="1"/>
    <col min="7" max="7" width="12.140625" bestFit="1" customWidth="1"/>
    <col min="9" max="9" width="27.85546875" bestFit="1" customWidth="1"/>
  </cols>
  <sheetData>
    <row r="1" spans="1:9" ht="72" x14ac:dyDescent="0.25">
      <c r="A1" s="32" t="s">
        <v>0</v>
      </c>
      <c r="B1" s="32" t="s">
        <v>1</v>
      </c>
      <c r="C1" s="32" t="s">
        <v>161</v>
      </c>
      <c r="D1" s="32" t="s">
        <v>569</v>
      </c>
      <c r="E1" s="44" t="s">
        <v>570</v>
      </c>
      <c r="F1" s="32" t="s">
        <v>162</v>
      </c>
      <c r="G1" s="32" t="s">
        <v>163</v>
      </c>
      <c r="H1" s="32" t="s">
        <v>9</v>
      </c>
      <c r="I1" s="32" t="s">
        <v>10</v>
      </c>
    </row>
    <row r="2" spans="1:9" ht="15.75" x14ac:dyDescent="0.25">
      <c r="A2" s="5">
        <v>44898</v>
      </c>
      <c r="B2" t="s">
        <v>727</v>
      </c>
      <c r="C2" s="73">
        <v>1.62</v>
      </c>
      <c r="D2" s="73" t="s">
        <v>572</v>
      </c>
      <c r="E2" s="79" t="s">
        <v>488</v>
      </c>
      <c r="F2" s="74">
        <f>C2*D$32</f>
        <v>3240</v>
      </c>
      <c r="G2" s="74">
        <f>F2-D$32</f>
        <v>1240</v>
      </c>
      <c r="H2" s="6" t="s">
        <v>147</v>
      </c>
      <c r="I2" s="6" t="s">
        <v>35</v>
      </c>
    </row>
    <row r="3" spans="1:9" ht="15.75" x14ac:dyDescent="0.25">
      <c r="A3" s="5">
        <v>44899</v>
      </c>
      <c r="B3" t="s">
        <v>728</v>
      </c>
      <c r="C3" s="73">
        <v>1.93</v>
      </c>
      <c r="D3" s="73" t="s">
        <v>572</v>
      </c>
      <c r="E3" s="79" t="s">
        <v>489</v>
      </c>
      <c r="F3" s="74">
        <f t="shared" ref="F3:F18" si="0">C3*D$32</f>
        <v>3860</v>
      </c>
      <c r="G3" s="74">
        <f t="shared" ref="G3:G18" si="1">F3-D$32</f>
        <v>1860</v>
      </c>
      <c r="H3" s="6" t="s">
        <v>141</v>
      </c>
      <c r="I3" s="6" t="s">
        <v>166</v>
      </c>
    </row>
    <row r="4" spans="1:9" ht="15.75" x14ac:dyDescent="0.25">
      <c r="A4" s="5">
        <v>44899</v>
      </c>
      <c r="B4" t="s">
        <v>729</v>
      </c>
      <c r="C4" s="73">
        <v>1.69</v>
      </c>
      <c r="D4" s="73" t="s">
        <v>572</v>
      </c>
      <c r="E4" s="76" t="s">
        <v>488</v>
      </c>
      <c r="F4" s="74">
        <v>0</v>
      </c>
      <c r="G4" s="74">
        <f t="shared" si="1"/>
        <v>-2000</v>
      </c>
      <c r="H4" s="6" t="s">
        <v>152</v>
      </c>
      <c r="I4" s="6" t="s">
        <v>35</v>
      </c>
    </row>
    <row r="5" spans="1:9" ht="15.75" x14ac:dyDescent="0.25">
      <c r="A5" s="5">
        <v>44906</v>
      </c>
      <c r="B5" t="s">
        <v>735</v>
      </c>
      <c r="C5" s="73">
        <v>1.89</v>
      </c>
      <c r="D5" s="73" t="s">
        <v>572</v>
      </c>
      <c r="E5" s="76" t="s">
        <v>489</v>
      </c>
      <c r="F5" s="74">
        <v>0</v>
      </c>
      <c r="G5" s="74">
        <f t="shared" si="1"/>
        <v>-2000</v>
      </c>
      <c r="H5" s="6" t="s">
        <v>148</v>
      </c>
      <c r="I5" s="6" t="s">
        <v>166</v>
      </c>
    </row>
    <row r="6" spans="1:9" ht="15.75" x14ac:dyDescent="0.25">
      <c r="A6" s="5">
        <v>44906</v>
      </c>
      <c r="B6" t="s">
        <v>736</v>
      </c>
      <c r="C6" s="73">
        <v>1.94</v>
      </c>
      <c r="D6" s="73" t="s">
        <v>572</v>
      </c>
      <c r="E6" s="79" t="s">
        <v>489</v>
      </c>
      <c r="F6" s="74">
        <f t="shared" si="0"/>
        <v>3880</v>
      </c>
      <c r="G6" s="74">
        <f t="shared" si="1"/>
        <v>1880</v>
      </c>
      <c r="H6" s="6" t="s">
        <v>141</v>
      </c>
      <c r="I6" s="6" t="s">
        <v>166</v>
      </c>
    </row>
    <row r="7" spans="1:9" ht="15.75" x14ac:dyDescent="0.25">
      <c r="A7" s="5">
        <v>44912</v>
      </c>
      <c r="B7" t="s">
        <v>739</v>
      </c>
      <c r="C7" s="73">
        <v>1.62</v>
      </c>
      <c r="D7" s="73" t="s">
        <v>572</v>
      </c>
      <c r="E7" s="79" t="s">
        <v>488</v>
      </c>
      <c r="F7" s="74">
        <f t="shared" si="0"/>
        <v>3240</v>
      </c>
      <c r="G7" s="74">
        <f t="shared" si="1"/>
        <v>1240</v>
      </c>
      <c r="H7" s="6" t="s">
        <v>156</v>
      </c>
      <c r="I7" s="6" t="s">
        <v>35</v>
      </c>
    </row>
    <row r="8" spans="1:9" ht="15.75" x14ac:dyDescent="0.25">
      <c r="A8" s="5">
        <v>44912</v>
      </c>
      <c r="B8" t="s">
        <v>741</v>
      </c>
      <c r="C8" s="73">
        <v>1.82</v>
      </c>
      <c r="D8" s="73" t="s">
        <v>572</v>
      </c>
      <c r="E8" s="79" t="s">
        <v>489</v>
      </c>
      <c r="F8" s="74">
        <f t="shared" si="0"/>
        <v>3640</v>
      </c>
      <c r="G8" s="74">
        <f t="shared" si="1"/>
        <v>1640</v>
      </c>
      <c r="H8" s="6" t="s">
        <v>158</v>
      </c>
      <c r="I8" s="6" t="s">
        <v>35</v>
      </c>
    </row>
    <row r="9" spans="1:9" ht="15.75" x14ac:dyDescent="0.25">
      <c r="A9" s="5">
        <v>44912</v>
      </c>
      <c r="B9" s="10" t="s">
        <v>743</v>
      </c>
      <c r="C9" s="73">
        <v>1.82</v>
      </c>
      <c r="D9" s="73" t="s">
        <v>572</v>
      </c>
      <c r="E9" s="76" t="s">
        <v>489</v>
      </c>
      <c r="F9" s="74">
        <v>0</v>
      </c>
      <c r="G9" s="74">
        <v>0</v>
      </c>
      <c r="H9" s="6" t="s">
        <v>146</v>
      </c>
      <c r="I9" s="6" t="s">
        <v>97</v>
      </c>
    </row>
    <row r="10" spans="1:9" ht="15.75" x14ac:dyDescent="0.25">
      <c r="A10" s="5">
        <v>44921</v>
      </c>
      <c r="B10" t="s">
        <v>749</v>
      </c>
      <c r="C10" s="73">
        <v>1.86</v>
      </c>
      <c r="D10" s="73" t="s">
        <v>572</v>
      </c>
      <c r="E10" s="76" t="s">
        <v>489</v>
      </c>
      <c r="F10" s="74">
        <v>0</v>
      </c>
      <c r="G10" s="74">
        <v>0</v>
      </c>
      <c r="H10" s="6" t="s">
        <v>147</v>
      </c>
      <c r="I10" s="6" t="s">
        <v>97</v>
      </c>
    </row>
    <row r="11" spans="1:9" ht="15.75" x14ac:dyDescent="0.25">
      <c r="A11" s="5">
        <v>44921</v>
      </c>
      <c r="B11" t="s">
        <v>752</v>
      </c>
      <c r="C11" s="73">
        <v>1.83</v>
      </c>
      <c r="D11" s="73" t="s">
        <v>572</v>
      </c>
      <c r="E11" s="79" t="s">
        <v>489</v>
      </c>
      <c r="F11" s="74">
        <f t="shared" si="0"/>
        <v>3660</v>
      </c>
      <c r="G11" s="74">
        <f t="shared" si="1"/>
        <v>1660</v>
      </c>
      <c r="H11" s="6" t="s">
        <v>143</v>
      </c>
      <c r="I11" s="6" t="s">
        <v>166</v>
      </c>
    </row>
    <row r="12" spans="1:9" ht="15.75" x14ac:dyDescent="0.25">
      <c r="A12" s="5">
        <v>44921</v>
      </c>
      <c r="B12" t="s">
        <v>753</v>
      </c>
      <c r="C12" s="73">
        <v>1.88</v>
      </c>
      <c r="D12" s="73" t="s">
        <v>572</v>
      </c>
      <c r="E12" s="79" t="s">
        <v>489</v>
      </c>
      <c r="F12" s="74">
        <f t="shared" si="0"/>
        <v>3760</v>
      </c>
      <c r="G12" s="74">
        <f t="shared" si="1"/>
        <v>1760</v>
      </c>
      <c r="H12" s="6" t="s">
        <v>140</v>
      </c>
      <c r="I12" s="6" t="s">
        <v>166</v>
      </c>
    </row>
    <row r="13" spans="1:9" ht="15.75" x14ac:dyDescent="0.25">
      <c r="A13" s="5">
        <v>44921</v>
      </c>
      <c r="B13" t="s">
        <v>754</v>
      </c>
      <c r="C13" s="73">
        <v>1.65</v>
      </c>
      <c r="D13" s="73" t="s">
        <v>572</v>
      </c>
      <c r="E13" s="79" t="s">
        <v>488</v>
      </c>
      <c r="F13" s="74">
        <f t="shared" si="0"/>
        <v>3300</v>
      </c>
      <c r="G13" s="74">
        <f t="shared" si="1"/>
        <v>1300</v>
      </c>
      <c r="H13" s="6" t="s">
        <v>146</v>
      </c>
      <c r="I13" s="6" t="s">
        <v>35</v>
      </c>
    </row>
    <row r="14" spans="1:9" ht="15.75" x14ac:dyDescent="0.25">
      <c r="A14" s="5">
        <v>44924</v>
      </c>
      <c r="B14" t="s">
        <v>756</v>
      </c>
      <c r="C14" s="73">
        <v>1.7</v>
      </c>
      <c r="D14" s="73" t="s">
        <v>572</v>
      </c>
      <c r="E14" s="76" t="s">
        <v>489</v>
      </c>
      <c r="F14" s="74">
        <v>0</v>
      </c>
      <c r="G14" s="74">
        <f t="shared" si="1"/>
        <v>-2000</v>
      </c>
      <c r="H14" s="6" t="s">
        <v>764</v>
      </c>
      <c r="I14" s="6" t="s">
        <v>35</v>
      </c>
    </row>
    <row r="15" spans="1:9" ht="15.75" x14ac:dyDescent="0.25">
      <c r="A15" s="5">
        <v>44924</v>
      </c>
      <c r="B15" t="s">
        <v>757</v>
      </c>
      <c r="C15" s="73">
        <v>1.86</v>
      </c>
      <c r="D15" s="73" t="s">
        <v>572</v>
      </c>
      <c r="E15" s="76" t="s">
        <v>489</v>
      </c>
      <c r="F15" s="74">
        <v>0</v>
      </c>
      <c r="G15" s="74">
        <v>0</v>
      </c>
      <c r="H15" s="6" t="s">
        <v>156</v>
      </c>
      <c r="I15" s="6" t="s">
        <v>97</v>
      </c>
    </row>
    <row r="16" spans="1:9" ht="15.75" x14ac:dyDescent="0.25">
      <c r="A16" s="5">
        <v>44924</v>
      </c>
      <c r="B16" t="s">
        <v>758</v>
      </c>
      <c r="C16" s="73">
        <v>1.72</v>
      </c>
      <c r="D16" s="73" t="s">
        <v>572</v>
      </c>
      <c r="E16" s="76" t="s">
        <v>489</v>
      </c>
      <c r="F16" s="74">
        <v>0</v>
      </c>
      <c r="G16" s="74">
        <f t="shared" si="1"/>
        <v>-2000</v>
      </c>
      <c r="H16" s="6" t="s">
        <v>155</v>
      </c>
      <c r="I16" s="6" t="s">
        <v>35</v>
      </c>
    </row>
    <row r="17" spans="1:9" ht="15.75" x14ac:dyDescent="0.25">
      <c r="A17" s="5">
        <v>44924</v>
      </c>
      <c r="B17" t="s">
        <v>759</v>
      </c>
      <c r="C17" s="73">
        <v>1.73</v>
      </c>
      <c r="D17" s="73" t="s">
        <v>572</v>
      </c>
      <c r="E17" s="79" t="s">
        <v>489</v>
      </c>
      <c r="F17" s="74">
        <f t="shared" si="0"/>
        <v>3460</v>
      </c>
      <c r="G17" s="74">
        <f t="shared" si="1"/>
        <v>1460</v>
      </c>
      <c r="H17" s="6" t="s">
        <v>152</v>
      </c>
      <c r="I17" s="6" t="s">
        <v>35</v>
      </c>
    </row>
    <row r="18" spans="1:9" ht="15.75" x14ac:dyDescent="0.25">
      <c r="A18" s="5">
        <v>44925</v>
      </c>
      <c r="B18" t="s">
        <v>761</v>
      </c>
      <c r="C18" s="73">
        <v>1.64</v>
      </c>
      <c r="D18" s="73" t="s">
        <v>572</v>
      </c>
      <c r="E18" s="79" t="s">
        <v>489</v>
      </c>
      <c r="F18" s="74">
        <f t="shared" si="0"/>
        <v>3280</v>
      </c>
      <c r="G18" s="74">
        <f t="shared" si="1"/>
        <v>1280</v>
      </c>
      <c r="H18" s="6" t="s">
        <v>149</v>
      </c>
      <c r="I18" s="6" t="s">
        <v>35</v>
      </c>
    </row>
    <row r="19" spans="1:9" ht="15.75" x14ac:dyDescent="0.25">
      <c r="A19" s="5"/>
      <c r="B19" s="6"/>
      <c r="C19" s="83"/>
      <c r="D19" s="83"/>
      <c r="E19" s="83"/>
      <c r="F19" s="84"/>
      <c r="G19" s="84"/>
      <c r="H19" s="6"/>
      <c r="I19" s="6"/>
    </row>
    <row r="20" spans="1:9" x14ac:dyDescent="0.25">
      <c r="A20" s="5"/>
      <c r="B20" s="6"/>
      <c r="D20" s="6"/>
      <c r="E20" s="71"/>
      <c r="F20" s="20"/>
      <c r="G20" s="20"/>
      <c r="H20" s="20"/>
      <c r="I20" s="6"/>
    </row>
    <row r="21" spans="1:9" ht="15.75" x14ac:dyDescent="0.25">
      <c r="A21" s="6"/>
      <c r="B21" s="6" t="s">
        <v>167</v>
      </c>
      <c r="C21" s="34"/>
      <c r="D21" s="15">
        <f>COUNT(C2:C18)</f>
        <v>17</v>
      </c>
      <c r="E21" s="52"/>
      <c r="F21" s="35"/>
      <c r="G21" s="12"/>
      <c r="H21" s="12"/>
      <c r="I21" s="6"/>
    </row>
    <row r="22" spans="1:9" x14ac:dyDescent="0.25">
      <c r="A22" s="6"/>
      <c r="B22" s="6" t="s">
        <v>168</v>
      </c>
      <c r="C22" s="6"/>
      <c r="D22" s="16">
        <f>COUNTIF(G2:G18,"&lt;0")</f>
        <v>4</v>
      </c>
      <c r="E22" s="53"/>
      <c r="F22" s="37"/>
      <c r="G22" s="38"/>
      <c r="H22" s="38"/>
      <c r="I22" s="6"/>
    </row>
    <row r="23" spans="1:9" x14ac:dyDescent="0.25">
      <c r="A23" s="6"/>
      <c r="B23" s="6" t="s">
        <v>169</v>
      </c>
      <c r="C23" s="6"/>
      <c r="D23" s="17">
        <f>D21-D22</f>
        <v>13</v>
      </c>
      <c r="E23" s="53"/>
      <c r="F23" s="37"/>
      <c r="G23" s="38"/>
      <c r="H23" s="38"/>
      <c r="I23" s="6"/>
    </row>
    <row r="24" spans="1:9" x14ac:dyDescent="0.25">
      <c r="A24" s="6"/>
      <c r="B24" s="6" t="s">
        <v>170</v>
      </c>
      <c r="C24" s="6"/>
      <c r="D24" s="6">
        <f>D23/D21*100</f>
        <v>76.470588235294116</v>
      </c>
      <c r="E24" s="53"/>
      <c r="F24" s="37"/>
      <c r="G24" s="38"/>
      <c r="H24" s="38"/>
      <c r="I24" s="6"/>
    </row>
    <row r="25" spans="1:9" x14ac:dyDescent="0.25">
      <c r="A25" s="6"/>
      <c r="B25" s="6" t="s">
        <v>171</v>
      </c>
      <c r="C25" s="6"/>
      <c r="D25" s="6">
        <f>1/D26*100</f>
        <v>56.29139072847682</v>
      </c>
      <c r="E25" s="53"/>
      <c r="F25" s="37"/>
      <c r="G25" s="38"/>
      <c r="H25" s="38"/>
      <c r="I25" s="6"/>
    </row>
    <row r="26" spans="1:9" x14ac:dyDescent="0.25">
      <c r="A26" s="6"/>
      <c r="B26" s="6" t="s">
        <v>172</v>
      </c>
      <c r="C26" s="6"/>
      <c r="D26" s="6">
        <f>SUM(C2:C18)/D21</f>
        <v>1.776470588235294</v>
      </c>
      <c r="E26" s="53"/>
      <c r="F26" s="37"/>
      <c r="G26" s="38"/>
      <c r="H26" s="38"/>
      <c r="I26" s="6"/>
    </row>
    <row r="27" spans="1:9" x14ac:dyDescent="0.25">
      <c r="A27" s="6"/>
      <c r="B27" s="6" t="s">
        <v>173</v>
      </c>
      <c r="C27" s="6"/>
      <c r="D27" s="17">
        <f>D24-D25</f>
        <v>20.179197506817296</v>
      </c>
      <c r="E27" s="53"/>
      <c r="F27" s="37"/>
      <c r="G27" s="38"/>
      <c r="H27" s="38"/>
      <c r="I27" s="6"/>
    </row>
    <row r="28" spans="1:9" x14ac:dyDescent="0.25">
      <c r="A28" s="6"/>
      <c r="B28" s="6" t="s">
        <v>174</v>
      </c>
      <c r="C28" s="6"/>
      <c r="D28" s="17">
        <f>D27/1</f>
        <v>20.179197506817296</v>
      </c>
      <c r="E28" s="53"/>
      <c r="F28" s="37"/>
      <c r="G28" s="38"/>
      <c r="H28" s="38"/>
      <c r="I28" s="6"/>
    </row>
    <row r="29" spans="1:9" ht="18.75" x14ac:dyDescent="0.3">
      <c r="A29" s="6"/>
      <c r="B29" s="39" t="s">
        <v>486</v>
      </c>
      <c r="C29" s="6"/>
      <c r="D29" s="40">
        <v>100000</v>
      </c>
      <c r="E29" s="53"/>
      <c r="F29" s="37"/>
      <c r="G29" s="38"/>
      <c r="H29" s="38"/>
      <c r="I29" s="6"/>
    </row>
    <row r="30" spans="1:9" ht="18.75" x14ac:dyDescent="0.3">
      <c r="A30" s="6"/>
      <c r="B30" s="6" t="s">
        <v>487</v>
      </c>
      <c r="C30" s="6"/>
      <c r="D30" s="19">
        <v>100000</v>
      </c>
      <c r="E30" s="53"/>
      <c r="F30" s="37"/>
      <c r="G30" s="38"/>
      <c r="H30" s="38"/>
      <c r="I30" s="6"/>
    </row>
    <row r="31" spans="1:9" x14ac:dyDescent="0.25">
      <c r="A31" s="6"/>
      <c r="B31" s="6" t="s">
        <v>176</v>
      </c>
      <c r="C31" s="6"/>
      <c r="D31" s="20">
        <f>D30/100</f>
        <v>1000</v>
      </c>
      <c r="E31" s="53"/>
      <c r="F31" s="37"/>
      <c r="G31" s="38"/>
      <c r="H31" s="38"/>
      <c r="I31" s="6"/>
    </row>
    <row r="32" spans="1:9" x14ac:dyDescent="0.25">
      <c r="A32" s="6"/>
      <c r="B32" s="41" t="s">
        <v>490</v>
      </c>
      <c r="C32" s="6"/>
      <c r="D32" s="42">
        <f>D31*2</f>
        <v>2000</v>
      </c>
      <c r="E32" s="53"/>
      <c r="F32" s="37"/>
      <c r="G32" s="38"/>
      <c r="H32" s="38"/>
      <c r="I32" s="6"/>
    </row>
    <row r="33" spans="1:9" x14ac:dyDescent="0.25">
      <c r="A33" s="6"/>
      <c r="B33" s="6" t="s">
        <v>177</v>
      </c>
      <c r="C33" s="6"/>
      <c r="D33" s="13">
        <f>SUM(G2:G18)</f>
        <v>7320</v>
      </c>
      <c r="E33" s="53"/>
      <c r="F33" s="37"/>
      <c r="G33" s="38"/>
      <c r="H33" s="38"/>
      <c r="I33" s="6"/>
    </row>
    <row r="34" spans="1:9" x14ac:dyDescent="0.25">
      <c r="A34" s="6"/>
      <c r="B34" s="43" t="s">
        <v>178</v>
      </c>
      <c r="C34" s="6"/>
      <c r="D34" s="12">
        <f>D33/D29*100</f>
        <v>7.32</v>
      </c>
      <c r="E34" s="53"/>
      <c r="F34" s="37"/>
      <c r="G34" s="38"/>
      <c r="H34" s="38"/>
      <c r="I34" s="6"/>
    </row>
    <row r="35" spans="1:9" x14ac:dyDescent="0.25">
      <c r="I35" s="6"/>
    </row>
  </sheetData>
  <conditionalFormatting sqref="E22:E34">
    <cfRule type="cellIs" dxfId="4" priority="1" operator="greaterThan">
      <formula>0</formula>
    </cfRule>
    <cfRule type="cellIs" dxfId="3" priority="2" operator="lessThan">
      <formula>-240.63</formula>
    </cfRule>
    <cfRule type="cellIs" dxfId="2" priority="3" operator="greaterThan">
      <formula>0</formula>
    </cfRule>
  </conditionalFormatting>
  <conditionalFormatting sqref="G20:H20 G2:G19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zoomScaleNormal="100" workbookViewId="0">
      <selection activeCell="G1" sqref="G1"/>
    </sheetView>
  </sheetViews>
  <sheetFormatPr defaultRowHeight="15" x14ac:dyDescent="0.25"/>
  <cols>
    <col min="1" max="1" width="11.5703125" bestFit="1" customWidth="1"/>
    <col min="2" max="2" width="34.5703125" bestFit="1" customWidth="1"/>
    <col min="3" max="3" width="7" bestFit="1" customWidth="1"/>
    <col min="4" max="4" width="20.28515625" customWidth="1"/>
    <col min="5" max="5" width="9.140625" style="45"/>
    <col min="6" max="7" width="11" bestFit="1" customWidth="1"/>
    <col min="9" max="9" width="27.28515625" bestFit="1" customWidth="1"/>
  </cols>
  <sheetData>
    <row r="1" spans="1:9" ht="72" x14ac:dyDescent="0.25">
      <c r="A1" s="32" t="s">
        <v>0</v>
      </c>
      <c r="B1" s="32" t="s">
        <v>1</v>
      </c>
      <c r="C1" s="32" t="s">
        <v>161</v>
      </c>
      <c r="D1" s="32" t="s">
        <v>569</v>
      </c>
      <c r="E1" s="44" t="s">
        <v>570</v>
      </c>
      <c r="F1" s="32" t="s">
        <v>162</v>
      </c>
      <c r="G1" s="32" t="s">
        <v>163</v>
      </c>
      <c r="H1" s="32" t="s">
        <v>9</v>
      </c>
      <c r="I1" s="32" t="s">
        <v>10</v>
      </c>
    </row>
    <row r="2" spans="1:9" x14ac:dyDescent="0.25">
      <c r="A2" s="48">
        <v>44600</v>
      </c>
      <c r="B2" s="49" t="s">
        <v>228</v>
      </c>
      <c r="C2" s="49">
        <v>2.04</v>
      </c>
      <c r="D2" s="49" t="s">
        <v>11</v>
      </c>
      <c r="E2" s="49" t="s">
        <v>489</v>
      </c>
      <c r="F2" s="51">
        <v>0</v>
      </c>
      <c r="G2" s="51">
        <v>0</v>
      </c>
      <c r="H2" s="51" t="s">
        <v>146</v>
      </c>
      <c r="I2" s="49" t="s">
        <v>97</v>
      </c>
    </row>
    <row r="3" spans="1:9" x14ac:dyDescent="0.25">
      <c r="A3" s="48">
        <v>44601</v>
      </c>
      <c r="B3" s="49" t="s">
        <v>230</v>
      </c>
      <c r="C3" s="49">
        <v>1.89</v>
      </c>
      <c r="D3" s="49" t="s">
        <v>11</v>
      </c>
      <c r="E3" s="49" t="s">
        <v>489</v>
      </c>
      <c r="F3" s="51">
        <v>0</v>
      </c>
      <c r="G3" s="51">
        <v>0</v>
      </c>
      <c r="H3" s="49" t="s">
        <v>151</v>
      </c>
      <c r="I3" s="49" t="s">
        <v>47</v>
      </c>
    </row>
    <row r="4" spans="1:9" x14ac:dyDescent="0.25">
      <c r="A4" s="48">
        <v>44601</v>
      </c>
      <c r="B4" s="49" t="s">
        <v>231</v>
      </c>
      <c r="C4" s="49">
        <v>1.86</v>
      </c>
      <c r="D4" s="49" t="s">
        <v>11</v>
      </c>
      <c r="E4" s="46" t="s">
        <v>489</v>
      </c>
      <c r="F4" s="51">
        <f>C4*D$52</f>
        <v>3720</v>
      </c>
      <c r="G4" s="51">
        <v>0</v>
      </c>
      <c r="H4" s="49" t="s">
        <v>141</v>
      </c>
      <c r="I4" s="49" t="s">
        <v>47</v>
      </c>
    </row>
    <row r="5" spans="1:9" x14ac:dyDescent="0.25">
      <c r="A5" s="48">
        <v>44602</v>
      </c>
      <c r="B5" s="49" t="s">
        <v>234</v>
      </c>
      <c r="C5" s="49">
        <v>1.65</v>
      </c>
      <c r="D5" s="49" t="s">
        <v>11</v>
      </c>
      <c r="E5" s="46" t="s">
        <v>488</v>
      </c>
      <c r="F5" s="51">
        <f>C5*D$52</f>
        <v>3300</v>
      </c>
      <c r="G5" s="51">
        <v>0</v>
      </c>
      <c r="H5" s="51" t="s">
        <v>151</v>
      </c>
      <c r="I5" s="49" t="s">
        <v>165</v>
      </c>
    </row>
    <row r="6" spans="1:9" x14ac:dyDescent="0.25">
      <c r="A6" s="48">
        <v>44604</v>
      </c>
      <c r="B6" s="49" t="s">
        <v>235</v>
      </c>
      <c r="C6" s="49">
        <v>2</v>
      </c>
      <c r="D6" s="49" t="s">
        <v>11</v>
      </c>
      <c r="E6" s="47" t="s">
        <v>489</v>
      </c>
      <c r="F6" s="51">
        <v>0</v>
      </c>
      <c r="G6" s="51">
        <f t="shared" ref="G2:G31" si="0">F6-D$52</f>
        <v>-2000</v>
      </c>
      <c r="H6" s="49" t="s">
        <v>147</v>
      </c>
      <c r="I6" s="49" t="s">
        <v>35</v>
      </c>
    </row>
    <row r="7" spans="1:9" x14ac:dyDescent="0.25">
      <c r="A7" s="48">
        <v>44604</v>
      </c>
      <c r="B7" s="49" t="s">
        <v>238</v>
      </c>
      <c r="C7" s="49">
        <v>1.98</v>
      </c>
      <c r="D7" s="49" t="s">
        <v>11</v>
      </c>
      <c r="E7" s="47" t="s">
        <v>489</v>
      </c>
      <c r="F7" s="51">
        <v>0</v>
      </c>
      <c r="G7" s="51">
        <f t="shared" si="0"/>
        <v>-2000</v>
      </c>
      <c r="H7" s="49" t="s">
        <v>155</v>
      </c>
      <c r="I7" s="49" t="s">
        <v>35</v>
      </c>
    </row>
    <row r="8" spans="1:9" x14ac:dyDescent="0.25">
      <c r="A8" s="48">
        <v>44604</v>
      </c>
      <c r="B8" s="49" t="s">
        <v>239</v>
      </c>
      <c r="C8" s="49">
        <v>2</v>
      </c>
      <c r="D8" s="49" t="s">
        <v>11</v>
      </c>
      <c r="E8" s="46" t="s">
        <v>489</v>
      </c>
      <c r="F8" s="51">
        <f>C8*D$52</f>
        <v>4000</v>
      </c>
      <c r="G8" s="51">
        <f t="shared" si="0"/>
        <v>2000</v>
      </c>
      <c r="H8" s="49" t="s">
        <v>152</v>
      </c>
      <c r="I8" s="49" t="s">
        <v>35</v>
      </c>
    </row>
    <row r="9" spans="1:9" x14ac:dyDescent="0.25">
      <c r="A9" s="48">
        <v>44604</v>
      </c>
      <c r="B9" s="49" t="s">
        <v>242</v>
      </c>
      <c r="C9" s="49">
        <v>1.85</v>
      </c>
      <c r="D9" s="49" t="s">
        <v>11</v>
      </c>
      <c r="E9" s="49" t="s">
        <v>489</v>
      </c>
      <c r="F9" s="51">
        <f>C9*D$52</f>
        <v>3700</v>
      </c>
      <c r="G9" s="51">
        <v>0</v>
      </c>
      <c r="H9" s="49" t="s">
        <v>141</v>
      </c>
      <c r="I9" s="49" t="s">
        <v>47</v>
      </c>
    </row>
    <row r="10" spans="1:9" x14ac:dyDescent="0.25">
      <c r="A10" s="48">
        <v>44604</v>
      </c>
      <c r="B10" s="49" t="s">
        <v>243</v>
      </c>
      <c r="C10" s="49">
        <v>1.98</v>
      </c>
      <c r="D10" s="49" t="s">
        <v>11</v>
      </c>
      <c r="E10" s="49" t="s">
        <v>489</v>
      </c>
      <c r="F10" s="51">
        <f>C10*D$52</f>
        <v>3960</v>
      </c>
      <c r="G10" s="51">
        <v>0</v>
      </c>
      <c r="H10" s="49" t="s">
        <v>143</v>
      </c>
      <c r="I10" s="49" t="s">
        <v>47</v>
      </c>
    </row>
    <row r="11" spans="1:9" x14ac:dyDescent="0.25">
      <c r="A11" s="48">
        <v>44604</v>
      </c>
      <c r="B11" s="49" t="s">
        <v>244</v>
      </c>
      <c r="C11" s="49">
        <v>1.72</v>
      </c>
      <c r="D11" s="49" t="s">
        <v>11</v>
      </c>
      <c r="E11" s="46" t="s">
        <v>488</v>
      </c>
      <c r="F11" s="51">
        <f>C11*D$52</f>
        <v>3440</v>
      </c>
      <c r="G11" s="51">
        <f t="shared" si="0"/>
        <v>1440</v>
      </c>
      <c r="H11" s="49" t="s">
        <v>147</v>
      </c>
      <c r="I11" s="49" t="s">
        <v>35</v>
      </c>
    </row>
    <row r="12" spans="1:9" x14ac:dyDescent="0.25">
      <c r="A12" s="48">
        <v>44604</v>
      </c>
      <c r="B12" s="49" t="s">
        <v>247</v>
      </c>
      <c r="C12" s="49">
        <v>1.86</v>
      </c>
      <c r="D12" s="49" t="s">
        <v>11</v>
      </c>
      <c r="E12" s="46" t="s">
        <v>489</v>
      </c>
      <c r="F12" s="51">
        <f>C12*D$52</f>
        <v>3720</v>
      </c>
      <c r="G12" s="51">
        <f t="shared" si="0"/>
        <v>1720</v>
      </c>
      <c r="H12" s="49" t="s">
        <v>143</v>
      </c>
      <c r="I12" s="49" t="s">
        <v>95</v>
      </c>
    </row>
    <row r="13" spans="1:9" x14ac:dyDescent="0.25">
      <c r="A13" s="48">
        <v>44605</v>
      </c>
      <c r="B13" s="49" t="s">
        <v>248</v>
      </c>
      <c r="C13" s="49">
        <v>2.08</v>
      </c>
      <c r="D13" s="49" t="s">
        <v>11</v>
      </c>
      <c r="E13" s="49" t="s">
        <v>489</v>
      </c>
      <c r="F13" s="51">
        <v>0</v>
      </c>
      <c r="G13" s="51">
        <v>0</v>
      </c>
      <c r="H13" s="49" t="s">
        <v>147</v>
      </c>
      <c r="I13" s="49" t="s">
        <v>81</v>
      </c>
    </row>
    <row r="14" spans="1:9" x14ac:dyDescent="0.25">
      <c r="A14" s="48">
        <v>44611</v>
      </c>
      <c r="B14" s="49" t="s">
        <v>252</v>
      </c>
      <c r="C14" s="49">
        <v>1.93</v>
      </c>
      <c r="D14" s="49" t="s">
        <v>11</v>
      </c>
      <c r="E14" s="49" t="s">
        <v>489</v>
      </c>
      <c r="F14" s="51">
        <f>C14*D$52</f>
        <v>3860</v>
      </c>
      <c r="G14" s="51">
        <v>0</v>
      </c>
      <c r="H14" s="51" t="s">
        <v>149</v>
      </c>
      <c r="I14" s="49" t="s">
        <v>165</v>
      </c>
    </row>
    <row r="15" spans="1:9" x14ac:dyDescent="0.25">
      <c r="A15" s="48">
        <v>44611</v>
      </c>
      <c r="B15" s="49" t="s">
        <v>255</v>
      </c>
      <c r="C15" s="49">
        <v>1.89</v>
      </c>
      <c r="D15" s="49" t="s">
        <v>11</v>
      </c>
      <c r="E15" s="49" t="s">
        <v>489</v>
      </c>
      <c r="F15" s="51">
        <v>0</v>
      </c>
      <c r="G15" s="51">
        <v>0</v>
      </c>
      <c r="H15" s="49" t="s">
        <v>155</v>
      </c>
      <c r="I15" s="49" t="s">
        <v>47</v>
      </c>
    </row>
    <row r="16" spans="1:9" x14ac:dyDescent="0.25">
      <c r="A16" s="48">
        <v>44611</v>
      </c>
      <c r="B16" s="49" t="s">
        <v>256</v>
      </c>
      <c r="C16" s="49">
        <v>1.65</v>
      </c>
      <c r="D16" s="49" t="s">
        <v>11</v>
      </c>
      <c r="E16" s="49" t="s">
        <v>488</v>
      </c>
      <c r="F16" s="51">
        <f>C16*D$52</f>
        <v>3300</v>
      </c>
      <c r="G16" s="51">
        <v>0</v>
      </c>
      <c r="H16" s="49" t="s">
        <v>156</v>
      </c>
      <c r="I16" s="49" t="s">
        <v>165</v>
      </c>
    </row>
    <row r="17" spans="1:9" x14ac:dyDescent="0.25">
      <c r="A17" s="48">
        <v>44612</v>
      </c>
      <c r="B17" s="49" t="s">
        <v>258</v>
      </c>
      <c r="C17" s="49">
        <v>1.82</v>
      </c>
      <c r="D17" s="49" t="s">
        <v>11</v>
      </c>
      <c r="E17" s="46" t="s">
        <v>489</v>
      </c>
      <c r="F17" s="51">
        <f>C17*D$52</f>
        <v>3640</v>
      </c>
      <c r="G17" s="51">
        <f t="shared" si="0"/>
        <v>1640</v>
      </c>
      <c r="H17" s="49" t="s">
        <v>158</v>
      </c>
      <c r="I17" s="49" t="s">
        <v>73</v>
      </c>
    </row>
    <row r="18" spans="1:9" x14ac:dyDescent="0.25">
      <c r="A18" s="48">
        <v>44612</v>
      </c>
      <c r="B18" s="49" t="s">
        <v>260</v>
      </c>
      <c r="C18" s="49">
        <v>1.88</v>
      </c>
      <c r="D18" s="49" t="s">
        <v>11</v>
      </c>
      <c r="E18" s="49" t="s">
        <v>489</v>
      </c>
      <c r="F18" s="51">
        <f>C18*D$52</f>
        <v>3760</v>
      </c>
      <c r="G18" s="51">
        <v>0</v>
      </c>
      <c r="H18" s="49" t="s">
        <v>141</v>
      </c>
      <c r="I18" s="49" t="s">
        <v>261</v>
      </c>
    </row>
    <row r="19" spans="1:9" x14ac:dyDescent="0.25">
      <c r="A19" s="48">
        <v>44612</v>
      </c>
      <c r="B19" s="49" t="s">
        <v>262</v>
      </c>
      <c r="C19" s="49">
        <v>2</v>
      </c>
      <c r="D19" s="49" t="s">
        <v>11</v>
      </c>
      <c r="E19" s="49" t="s">
        <v>489</v>
      </c>
      <c r="F19" s="51">
        <f>C19*D$52</f>
        <v>4000</v>
      </c>
      <c r="G19" s="51">
        <v>0</v>
      </c>
      <c r="H19" s="51" t="s">
        <v>149</v>
      </c>
      <c r="I19" s="49" t="s">
        <v>84</v>
      </c>
    </row>
    <row r="20" spans="1:9" x14ac:dyDescent="0.25">
      <c r="A20" s="48">
        <v>44612</v>
      </c>
      <c r="B20" s="49" t="s">
        <v>263</v>
      </c>
      <c r="C20" s="49">
        <v>1.98</v>
      </c>
      <c r="D20" s="49" t="s">
        <v>11</v>
      </c>
      <c r="E20" s="49" t="s">
        <v>489</v>
      </c>
      <c r="F20" s="51">
        <v>0</v>
      </c>
      <c r="G20" s="51">
        <v>0</v>
      </c>
      <c r="H20" s="49" t="s">
        <v>155</v>
      </c>
      <c r="I20" s="49" t="s">
        <v>84</v>
      </c>
    </row>
    <row r="21" spans="1:9" x14ac:dyDescent="0.25">
      <c r="A21" s="48">
        <v>44612</v>
      </c>
      <c r="B21" s="49" t="s">
        <v>265</v>
      </c>
      <c r="C21" s="49">
        <v>1.96</v>
      </c>
      <c r="D21" s="49" t="s">
        <v>11</v>
      </c>
      <c r="E21" s="49" t="s">
        <v>489</v>
      </c>
      <c r="F21" s="51">
        <v>0</v>
      </c>
      <c r="G21" s="51">
        <v>0</v>
      </c>
      <c r="H21" s="49" t="s">
        <v>482</v>
      </c>
      <c r="I21" s="49" t="s">
        <v>261</v>
      </c>
    </row>
    <row r="22" spans="1:9" x14ac:dyDescent="0.25">
      <c r="A22" s="48">
        <v>44614</v>
      </c>
      <c r="B22" s="49" t="s">
        <v>268</v>
      </c>
      <c r="C22" s="49">
        <v>1.91</v>
      </c>
      <c r="D22" s="49" t="s">
        <v>11</v>
      </c>
      <c r="E22" s="46" t="s">
        <v>489</v>
      </c>
      <c r="F22" s="51">
        <f>C22*D$52</f>
        <v>3820</v>
      </c>
      <c r="G22" s="51">
        <f t="shared" si="0"/>
        <v>1820</v>
      </c>
      <c r="H22" s="49" t="s">
        <v>140</v>
      </c>
      <c r="I22" s="49" t="s">
        <v>35</v>
      </c>
    </row>
    <row r="23" spans="1:9" x14ac:dyDescent="0.25">
      <c r="A23" s="48">
        <v>44614</v>
      </c>
      <c r="B23" s="49" t="s">
        <v>269</v>
      </c>
      <c r="C23" s="49">
        <v>1.98</v>
      </c>
      <c r="D23" s="49" t="s">
        <v>11</v>
      </c>
      <c r="E23" s="46" t="s">
        <v>489</v>
      </c>
      <c r="F23" s="51">
        <f>C23*D$52</f>
        <v>3960</v>
      </c>
      <c r="G23" s="51">
        <f t="shared" si="0"/>
        <v>1960</v>
      </c>
      <c r="H23" s="49" t="s">
        <v>141</v>
      </c>
      <c r="I23" s="49" t="s">
        <v>166</v>
      </c>
    </row>
    <row r="24" spans="1:9" x14ac:dyDescent="0.25">
      <c r="A24" s="48">
        <v>44614</v>
      </c>
      <c r="B24" s="49" t="s">
        <v>270</v>
      </c>
      <c r="C24" s="49">
        <v>1.7</v>
      </c>
      <c r="D24" s="49" t="s">
        <v>11</v>
      </c>
      <c r="E24" s="46" t="s">
        <v>489</v>
      </c>
      <c r="F24" s="51">
        <f>C24*D$52</f>
        <v>3400</v>
      </c>
      <c r="G24" s="51">
        <f t="shared" si="0"/>
        <v>1400</v>
      </c>
      <c r="H24" s="49" t="s">
        <v>141</v>
      </c>
      <c r="I24" s="49" t="s">
        <v>35</v>
      </c>
    </row>
    <row r="25" spans="1:9" x14ac:dyDescent="0.25">
      <c r="A25" s="48">
        <v>44615</v>
      </c>
      <c r="B25" s="49" t="s">
        <v>273</v>
      </c>
      <c r="C25" s="49">
        <v>2.04</v>
      </c>
      <c r="D25" s="49" t="s">
        <v>11</v>
      </c>
      <c r="E25" s="46" t="s">
        <v>489</v>
      </c>
      <c r="F25" s="51">
        <f>C25*D$52</f>
        <v>4080</v>
      </c>
      <c r="G25" s="51">
        <f t="shared" si="0"/>
        <v>2080</v>
      </c>
      <c r="H25" s="49" t="s">
        <v>160</v>
      </c>
      <c r="I25" s="49" t="s">
        <v>166</v>
      </c>
    </row>
    <row r="26" spans="1:9" x14ac:dyDescent="0.25">
      <c r="A26" s="48">
        <v>44615</v>
      </c>
      <c r="B26" s="49" t="s">
        <v>274</v>
      </c>
      <c r="C26" s="49">
        <v>1.91</v>
      </c>
      <c r="D26" s="49" t="s">
        <v>11</v>
      </c>
      <c r="E26" s="46" t="s">
        <v>489</v>
      </c>
      <c r="F26" s="51">
        <f>C26*D$52</f>
        <v>3820</v>
      </c>
      <c r="G26" s="51">
        <f t="shared" si="0"/>
        <v>1820</v>
      </c>
      <c r="H26" s="49" t="s">
        <v>152</v>
      </c>
      <c r="I26" s="49" t="s">
        <v>166</v>
      </c>
    </row>
    <row r="27" spans="1:9" x14ac:dyDescent="0.25">
      <c r="A27" s="48">
        <v>44615</v>
      </c>
      <c r="B27" s="49" t="s">
        <v>275</v>
      </c>
      <c r="C27" s="49">
        <v>1.78</v>
      </c>
      <c r="D27" s="49" t="s">
        <v>11</v>
      </c>
      <c r="E27" s="49" t="s">
        <v>489</v>
      </c>
      <c r="F27" s="51">
        <v>0</v>
      </c>
      <c r="G27" s="51">
        <v>0</v>
      </c>
      <c r="H27" s="49" t="s">
        <v>146</v>
      </c>
      <c r="I27" s="49" t="s">
        <v>47</v>
      </c>
    </row>
    <row r="28" spans="1:9" x14ac:dyDescent="0.25">
      <c r="A28" s="48">
        <v>44618</v>
      </c>
      <c r="B28" s="49" t="s">
        <v>277</v>
      </c>
      <c r="C28" s="49">
        <v>1.79</v>
      </c>
      <c r="D28" s="49" t="s">
        <v>11</v>
      </c>
      <c r="E28" s="49" t="s">
        <v>489</v>
      </c>
      <c r="F28" s="51">
        <f>C28*D$52</f>
        <v>3580</v>
      </c>
      <c r="G28" s="51">
        <v>0</v>
      </c>
      <c r="H28" s="49" t="s">
        <v>149</v>
      </c>
      <c r="I28" s="49" t="s">
        <v>47</v>
      </c>
    </row>
    <row r="29" spans="1:9" x14ac:dyDescent="0.25">
      <c r="A29" s="48">
        <v>44618</v>
      </c>
      <c r="B29" s="49" t="s">
        <v>279</v>
      </c>
      <c r="C29" s="49">
        <v>1.7</v>
      </c>
      <c r="D29" s="49" t="s">
        <v>11</v>
      </c>
      <c r="E29" s="46" t="s">
        <v>488</v>
      </c>
      <c r="F29" s="51">
        <f>C29*D$52</f>
        <v>3400</v>
      </c>
      <c r="G29" s="51">
        <v>0</v>
      </c>
      <c r="H29" s="49" t="s">
        <v>154</v>
      </c>
      <c r="I29" s="49" t="s">
        <v>81</v>
      </c>
    </row>
    <row r="30" spans="1:9" x14ac:dyDescent="0.25">
      <c r="A30" s="48">
        <v>44618</v>
      </c>
      <c r="B30" s="49" t="s">
        <v>283</v>
      </c>
      <c r="C30" s="49">
        <v>1.83</v>
      </c>
      <c r="D30" s="49" t="s">
        <v>11</v>
      </c>
      <c r="E30" s="47" t="s">
        <v>489</v>
      </c>
      <c r="F30" s="51">
        <v>0</v>
      </c>
      <c r="G30" s="51">
        <f t="shared" si="0"/>
        <v>-2000</v>
      </c>
      <c r="H30" s="49" t="s">
        <v>157</v>
      </c>
      <c r="I30" s="49" t="s">
        <v>35</v>
      </c>
    </row>
    <row r="31" spans="1:9" x14ac:dyDescent="0.25">
      <c r="A31" s="48">
        <v>44619</v>
      </c>
      <c r="B31" s="49" t="s">
        <v>285</v>
      </c>
      <c r="C31" s="49">
        <v>1.91</v>
      </c>
      <c r="D31" s="49" t="s">
        <v>11</v>
      </c>
      <c r="E31" s="46" t="s">
        <v>489</v>
      </c>
      <c r="F31" s="51">
        <f>C31*D$52</f>
        <v>3820</v>
      </c>
      <c r="G31" s="51">
        <f t="shared" si="0"/>
        <v>1820</v>
      </c>
      <c r="H31" s="49" t="s">
        <v>150</v>
      </c>
      <c r="I31" s="49" t="s">
        <v>166</v>
      </c>
    </row>
    <row r="32" spans="1:9" x14ac:dyDescent="0.25">
      <c r="A32" s="48">
        <v>44619</v>
      </c>
      <c r="B32" s="49" t="s">
        <v>286</v>
      </c>
      <c r="C32" s="49">
        <v>1.93</v>
      </c>
      <c r="D32" s="49" t="s">
        <v>11</v>
      </c>
      <c r="E32" s="46" t="s">
        <v>489</v>
      </c>
      <c r="F32" s="51">
        <f>C32*D$52</f>
        <v>3860</v>
      </c>
      <c r="G32" s="51">
        <v>0</v>
      </c>
      <c r="H32" s="49" t="s">
        <v>150</v>
      </c>
      <c r="I32" s="49" t="s">
        <v>261</v>
      </c>
    </row>
    <row r="33" spans="1:9" x14ac:dyDescent="0.25">
      <c r="A33" s="48">
        <v>44619</v>
      </c>
      <c r="B33" s="49" t="s">
        <v>287</v>
      </c>
      <c r="C33" s="49">
        <v>1.91</v>
      </c>
      <c r="D33" s="49" t="s">
        <v>11</v>
      </c>
      <c r="E33" s="46" t="s">
        <v>489</v>
      </c>
      <c r="F33" s="51">
        <f>C33*D$52</f>
        <v>3820</v>
      </c>
      <c r="G33" s="51">
        <v>0</v>
      </c>
      <c r="H33" s="49" t="s">
        <v>149</v>
      </c>
      <c r="I33" s="49" t="s">
        <v>261</v>
      </c>
    </row>
    <row r="34" spans="1:9" x14ac:dyDescent="0.25">
      <c r="A34" s="5"/>
      <c r="C34" s="12"/>
      <c r="D34" s="12"/>
      <c r="E34" s="33"/>
      <c r="F34" s="13"/>
      <c r="G34" s="13"/>
      <c r="H34" s="13"/>
      <c r="I34" s="6"/>
    </row>
    <row r="35" spans="1:9" x14ac:dyDescent="0.25">
      <c r="A35" s="14"/>
      <c r="B35" s="10"/>
      <c r="C35" s="12"/>
      <c r="D35" s="12"/>
      <c r="E35" s="33"/>
      <c r="F35" s="13"/>
      <c r="G35" s="13"/>
      <c r="H35" s="13"/>
      <c r="I35" s="12"/>
    </row>
    <row r="36" spans="1:9" x14ac:dyDescent="0.25">
      <c r="A36" s="5"/>
      <c r="B36" s="6"/>
      <c r="C36" s="12"/>
      <c r="D36" s="12"/>
      <c r="E36" s="33"/>
      <c r="F36" s="13"/>
      <c r="G36" s="13"/>
      <c r="H36" s="13"/>
      <c r="I36" s="6"/>
    </row>
    <row r="37" spans="1:9" x14ac:dyDescent="0.25">
      <c r="A37" s="5"/>
      <c r="B37" s="6"/>
      <c r="C37" s="12"/>
      <c r="D37" s="12"/>
      <c r="E37" s="33"/>
      <c r="F37" s="13"/>
      <c r="G37" s="13"/>
      <c r="H37" s="13"/>
      <c r="I37" s="6"/>
    </row>
    <row r="38" spans="1:9" x14ac:dyDescent="0.25">
      <c r="A38" s="5"/>
      <c r="B38" s="6"/>
      <c r="C38" s="12"/>
      <c r="D38" s="12"/>
      <c r="E38" s="33"/>
      <c r="F38" s="13"/>
      <c r="G38" s="13"/>
      <c r="H38" s="13"/>
      <c r="I38" s="6"/>
    </row>
    <row r="39" spans="1:9" x14ac:dyDescent="0.25">
      <c r="A39" s="5"/>
      <c r="B39" s="6"/>
      <c r="C39" s="34"/>
      <c r="D39" s="12"/>
      <c r="E39" s="33"/>
      <c r="F39" s="20"/>
      <c r="G39" s="20"/>
      <c r="H39" s="20"/>
      <c r="I39" s="6"/>
    </row>
    <row r="40" spans="1:9" x14ac:dyDescent="0.25">
      <c r="A40" s="5"/>
      <c r="B40" s="6"/>
      <c r="C40" s="34"/>
      <c r="D40" s="6"/>
      <c r="E40" s="33"/>
      <c r="F40" s="20"/>
      <c r="G40" s="20"/>
      <c r="H40" s="20"/>
      <c r="I40" s="6"/>
    </row>
    <row r="41" spans="1:9" ht="15.75" x14ac:dyDescent="0.25">
      <c r="A41" s="6"/>
      <c r="B41" s="6" t="s">
        <v>167</v>
      </c>
      <c r="C41" s="6"/>
      <c r="D41" s="15">
        <f>COUNT(C2:C35)</f>
        <v>32</v>
      </c>
      <c r="E41" s="11"/>
      <c r="F41" s="35"/>
      <c r="G41" s="12"/>
      <c r="H41" s="12"/>
    </row>
    <row r="42" spans="1:9" x14ac:dyDescent="0.25">
      <c r="A42" s="6"/>
      <c r="B42" s="6" t="s">
        <v>168</v>
      </c>
      <c r="C42" s="6"/>
      <c r="D42" s="16">
        <v>3</v>
      </c>
      <c r="E42" s="36"/>
      <c r="F42" s="37"/>
      <c r="G42" s="38"/>
      <c r="H42" s="38"/>
    </row>
    <row r="43" spans="1:9" x14ac:dyDescent="0.25">
      <c r="A43" s="6"/>
      <c r="B43" s="6" t="s">
        <v>169</v>
      </c>
      <c r="C43" s="6"/>
      <c r="D43" s="17">
        <f>D41-D42</f>
        <v>29</v>
      </c>
      <c r="E43" s="36"/>
      <c r="F43" s="37"/>
      <c r="G43" s="38"/>
      <c r="H43" s="38"/>
    </row>
    <row r="44" spans="1:9" x14ac:dyDescent="0.25">
      <c r="A44" s="6"/>
      <c r="B44" s="6" t="s">
        <v>170</v>
      </c>
      <c r="C44" s="6"/>
      <c r="D44" s="6">
        <f>D43/D41*100</f>
        <v>90.625</v>
      </c>
      <c r="E44" s="36"/>
      <c r="F44" s="37"/>
      <c r="G44" s="38"/>
      <c r="H44" s="38"/>
    </row>
    <row r="45" spans="1:9" x14ac:dyDescent="0.25">
      <c r="A45" s="6"/>
      <c r="B45" s="6" t="s">
        <v>171</v>
      </c>
      <c r="C45" s="6"/>
      <c r="D45" s="6">
        <f>1/D46*100</f>
        <v>52.971362357225637</v>
      </c>
      <c r="E45" s="36"/>
      <c r="F45" s="37"/>
      <c r="G45" s="38"/>
      <c r="H45" s="38"/>
    </row>
    <row r="46" spans="1:9" x14ac:dyDescent="0.25">
      <c r="A46" s="6"/>
      <c r="B46" s="6" t="s">
        <v>172</v>
      </c>
      <c r="C46" s="6"/>
      <c r="D46" s="6">
        <f>SUM(C2:C35)/D41</f>
        <v>1.8878124999999994</v>
      </c>
      <c r="E46" s="36"/>
      <c r="F46" s="37"/>
      <c r="G46" s="38"/>
      <c r="H46" s="38"/>
    </row>
    <row r="47" spans="1:9" x14ac:dyDescent="0.25">
      <c r="A47" s="6"/>
      <c r="B47" s="6" t="s">
        <v>173</v>
      </c>
      <c r="C47" s="6"/>
      <c r="D47" s="17">
        <f>D44-D45</f>
        <v>37.653637642774363</v>
      </c>
      <c r="E47" s="36"/>
      <c r="F47" s="37"/>
      <c r="G47" s="38"/>
      <c r="H47" s="38"/>
    </row>
    <row r="48" spans="1:9" x14ac:dyDescent="0.25">
      <c r="A48" s="6"/>
      <c r="B48" s="6" t="s">
        <v>174</v>
      </c>
      <c r="C48" s="6"/>
      <c r="D48" s="17">
        <f>D47/1</f>
        <v>37.653637642774363</v>
      </c>
      <c r="E48" s="36"/>
      <c r="F48" s="37"/>
      <c r="G48" s="38"/>
      <c r="H48" s="38"/>
    </row>
    <row r="49" spans="1:8" ht="18.75" x14ac:dyDescent="0.3">
      <c r="A49" s="6"/>
      <c r="B49" s="39" t="s">
        <v>486</v>
      </c>
      <c r="C49" s="6"/>
      <c r="D49" s="40">
        <v>100000</v>
      </c>
      <c r="E49" s="36"/>
      <c r="F49" s="37"/>
      <c r="G49" s="38"/>
      <c r="H49" s="38"/>
    </row>
    <row r="50" spans="1:8" ht="18.75" x14ac:dyDescent="0.3">
      <c r="A50" s="6"/>
      <c r="B50" s="6" t="s">
        <v>487</v>
      </c>
      <c r="C50" s="6"/>
      <c r="D50" s="19">
        <v>100000</v>
      </c>
      <c r="E50" s="36"/>
      <c r="F50" s="37"/>
      <c r="G50" s="38"/>
      <c r="H50" s="38"/>
    </row>
    <row r="51" spans="1:8" x14ac:dyDescent="0.25">
      <c r="A51" s="6"/>
      <c r="B51" s="6" t="s">
        <v>176</v>
      </c>
      <c r="C51" s="6"/>
      <c r="D51" s="20">
        <f>D50/100</f>
        <v>1000</v>
      </c>
      <c r="E51" s="36"/>
      <c r="F51" s="37"/>
      <c r="G51" s="38"/>
      <c r="H51" s="38"/>
    </row>
    <row r="52" spans="1:8" x14ac:dyDescent="0.25">
      <c r="A52" s="6"/>
      <c r="B52" s="41" t="s">
        <v>490</v>
      </c>
      <c r="C52" s="6"/>
      <c r="D52" s="42">
        <f>D51*2</f>
        <v>2000</v>
      </c>
      <c r="E52" s="36"/>
      <c r="F52" s="37"/>
      <c r="G52" s="38"/>
      <c r="H52" s="38"/>
    </row>
    <row r="53" spans="1:8" x14ac:dyDescent="0.25">
      <c r="A53" s="6"/>
      <c r="B53" s="6" t="s">
        <v>177</v>
      </c>
      <c r="C53" s="6"/>
      <c r="D53" s="13">
        <f>SUM(G2:G35)</f>
        <v>11700</v>
      </c>
      <c r="E53" s="36"/>
      <c r="F53" s="37"/>
      <c r="G53" s="38"/>
      <c r="H53" s="38"/>
    </row>
    <row r="54" spans="1:8" x14ac:dyDescent="0.25">
      <c r="A54" s="6"/>
      <c r="B54" s="43" t="s">
        <v>178</v>
      </c>
      <c r="C54" s="6"/>
      <c r="D54" s="12">
        <f>D53/D49*100</f>
        <v>11.700000000000001</v>
      </c>
      <c r="E54" s="36"/>
      <c r="F54" s="37"/>
      <c r="G54" s="38"/>
      <c r="H54" s="38"/>
    </row>
  </sheetData>
  <conditionalFormatting sqref="E42:E54">
    <cfRule type="cellIs" dxfId="60" priority="5" operator="greaterThan">
      <formula>0</formula>
    </cfRule>
    <cfRule type="cellIs" dxfId="59" priority="6" operator="lessThan">
      <formula>-240.63</formula>
    </cfRule>
    <cfRule type="cellIs" dxfId="58" priority="7" operator="greaterThan">
      <formula>0</formula>
    </cfRule>
  </conditionalFormatting>
  <conditionalFormatting sqref="G35:H40 H34 G2:G33">
    <cfRule type="cellIs" dxfId="57" priority="8" operator="lessThan">
      <formula>0</formula>
    </cfRule>
    <cfRule type="cellIs" dxfId="56" priority="9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opLeftCell="A60" zoomScale="80" zoomScaleNormal="80" workbookViewId="0">
      <selection activeCell="J72" sqref="J72"/>
    </sheetView>
  </sheetViews>
  <sheetFormatPr defaultRowHeight="15" x14ac:dyDescent="0.25"/>
  <cols>
    <col min="1" max="1" width="11.5703125" bestFit="1" customWidth="1"/>
    <col min="2" max="2" width="39.42578125" style="6" bestFit="1" customWidth="1"/>
    <col min="10" max="12" width="9.140625" style="6"/>
    <col min="13" max="13" width="30.57031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3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44621</v>
      </c>
      <c r="B2" s="6" t="s">
        <v>289</v>
      </c>
      <c r="C2">
        <v>2.67</v>
      </c>
      <c r="D2">
        <v>3.23</v>
      </c>
      <c r="E2">
        <v>2.86</v>
      </c>
      <c r="F2">
        <v>3.63</v>
      </c>
      <c r="G2">
        <v>2.04</v>
      </c>
      <c r="H2">
        <v>1.84</v>
      </c>
      <c r="I2" t="s">
        <v>11</v>
      </c>
      <c r="J2" s="6">
        <v>1.76</v>
      </c>
      <c r="K2" s="6">
        <v>2.08</v>
      </c>
      <c r="L2" s="6" t="s">
        <v>147</v>
      </c>
      <c r="M2" s="6" t="s">
        <v>97</v>
      </c>
    </row>
    <row r="3" spans="1:13" x14ac:dyDescent="0.25">
      <c r="A3" s="5">
        <v>44621</v>
      </c>
      <c r="B3" s="6" t="s">
        <v>290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11</v>
      </c>
      <c r="J3" s="6">
        <v>0</v>
      </c>
      <c r="K3" s="6">
        <v>0</v>
      </c>
      <c r="L3" s="6">
        <v>0</v>
      </c>
      <c r="M3" s="6" t="s">
        <v>291</v>
      </c>
    </row>
    <row r="4" spans="1:13" x14ac:dyDescent="0.25">
      <c r="A4" s="5">
        <v>44621</v>
      </c>
      <c r="B4" s="6" t="s">
        <v>292</v>
      </c>
      <c r="C4">
        <v>1.57</v>
      </c>
      <c r="D4">
        <v>3.9</v>
      </c>
      <c r="E4">
        <v>6.92</v>
      </c>
      <c r="F4">
        <v>3.31</v>
      </c>
      <c r="G4">
        <v>2.12</v>
      </c>
      <c r="H4">
        <v>1.76</v>
      </c>
      <c r="I4" t="s">
        <v>11</v>
      </c>
      <c r="J4" s="6">
        <v>2.1</v>
      </c>
      <c r="K4" s="6">
        <v>1.75</v>
      </c>
      <c r="L4" s="6" t="s">
        <v>152</v>
      </c>
      <c r="M4" s="6" t="s">
        <v>35</v>
      </c>
    </row>
    <row r="5" spans="1:13" x14ac:dyDescent="0.25">
      <c r="A5" s="5">
        <v>44621</v>
      </c>
      <c r="B5" s="6" t="s">
        <v>293</v>
      </c>
      <c r="C5">
        <v>1.73</v>
      </c>
      <c r="D5">
        <v>3.83</v>
      </c>
      <c r="E5">
        <v>5.0599999999999996</v>
      </c>
      <c r="F5">
        <v>3.9</v>
      </c>
      <c r="G5">
        <v>1.84</v>
      </c>
      <c r="H5">
        <v>2.04</v>
      </c>
      <c r="I5" t="s">
        <v>11</v>
      </c>
      <c r="J5" s="6">
        <v>1.78</v>
      </c>
      <c r="K5" s="6">
        <v>2.06</v>
      </c>
      <c r="L5" s="6" t="s">
        <v>150</v>
      </c>
      <c r="M5" s="6" t="s">
        <v>35</v>
      </c>
    </row>
    <row r="6" spans="1:13" x14ac:dyDescent="0.25">
      <c r="A6" s="5">
        <v>44622</v>
      </c>
      <c r="B6" s="6" t="s">
        <v>294</v>
      </c>
      <c r="C6">
        <v>3.02</v>
      </c>
      <c r="D6">
        <v>3.02</v>
      </c>
      <c r="E6">
        <v>2.73</v>
      </c>
      <c r="F6">
        <v>3.05</v>
      </c>
      <c r="G6">
        <v>2.29</v>
      </c>
      <c r="H6">
        <v>1.68</v>
      </c>
      <c r="I6" t="s">
        <v>11</v>
      </c>
      <c r="J6" s="6">
        <v>1.93</v>
      </c>
      <c r="K6" s="6">
        <v>1.91</v>
      </c>
      <c r="L6" s="6" t="s">
        <v>141</v>
      </c>
      <c r="M6" s="6" t="s">
        <v>166</v>
      </c>
    </row>
    <row r="7" spans="1:13" x14ac:dyDescent="0.25">
      <c r="A7" s="5">
        <v>44624</v>
      </c>
      <c r="B7" s="6" t="s">
        <v>295</v>
      </c>
      <c r="C7">
        <v>2.2400000000000002</v>
      </c>
      <c r="D7">
        <v>3.4</v>
      </c>
      <c r="E7">
        <v>3.4</v>
      </c>
      <c r="F7">
        <v>3.3</v>
      </c>
      <c r="G7">
        <v>2.0699999999999998</v>
      </c>
      <c r="H7">
        <v>1.8</v>
      </c>
      <c r="I7" t="s">
        <v>11</v>
      </c>
      <c r="J7" s="6">
        <v>1.83</v>
      </c>
      <c r="K7" s="6">
        <v>1.98</v>
      </c>
      <c r="L7" s="6" t="s">
        <v>146</v>
      </c>
      <c r="M7" s="6" t="s">
        <v>97</v>
      </c>
    </row>
    <row r="8" spans="1:13" x14ac:dyDescent="0.25">
      <c r="A8" s="5">
        <v>44625</v>
      </c>
      <c r="B8" s="6" t="s">
        <v>296</v>
      </c>
      <c r="C8">
        <v>2.27</v>
      </c>
      <c r="D8">
        <v>3.62</v>
      </c>
      <c r="E8">
        <v>3.32</v>
      </c>
      <c r="F8">
        <v>3.99</v>
      </c>
      <c r="G8">
        <v>1.75</v>
      </c>
      <c r="H8">
        <v>2.2200000000000002</v>
      </c>
      <c r="I8" t="s">
        <v>11</v>
      </c>
      <c r="J8" s="8">
        <v>1.63</v>
      </c>
      <c r="K8" s="6">
        <v>2.38</v>
      </c>
      <c r="L8" s="6" t="s">
        <v>158</v>
      </c>
      <c r="M8" s="6" t="s">
        <v>95</v>
      </c>
    </row>
    <row r="9" spans="1:13" x14ac:dyDescent="0.25">
      <c r="A9" s="5">
        <v>44625</v>
      </c>
      <c r="B9" s="6" t="s">
        <v>297</v>
      </c>
      <c r="C9">
        <v>2.7</v>
      </c>
      <c r="D9">
        <v>3.18</v>
      </c>
      <c r="E9">
        <v>2.88</v>
      </c>
      <c r="F9">
        <v>3.33</v>
      </c>
      <c r="G9">
        <v>2.0699999999999998</v>
      </c>
      <c r="H9">
        <v>1.8</v>
      </c>
      <c r="I9" t="s">
        <v>11</v>
      </c>
      <c r="J9" s="6">
        <v>1.81</v>
      </c>
      <c r="K9" s="6">
        <v>2.04</v>
      </c>
      <c r="L9" s="6" t="s">
        <v>156</v>
      </c>
      <c r="M9" s="6" t="s">
        <v>97</v>
      </c>
    </row>
    <row r="10" spans="1:13" x14ac:dyDescent="0.25">
      <c r="A10" s="5">
        <v>44625</v>
      </c>
      <c r="B10" s="6" t="s">
        <v>298</v>
      </c>
      <c r="C10">
        <v>3.38</v>
      </c>
      <c r="D10">
        <v>3.42</v>
      </c>
      <c r="E10">
        <v>2.09</v>
      </c>
      <c r="F10">
        <v>3.74</v>
      </c>
      <c r="G10">
        <v>2.0299999999999998</v>
      </c>
      <c r="H10">
        <v>1.88</v>
      </c>
      <c r="I10" t="s">
        <v>11</v>
      </c>
      <c r="J10" s="6">
        <v>1.79</v>
      </c>
      <c r="K10" s="6">
        <v>2.0699999999999998</v>
      </c>
      <c r="L10" s="6" t="s">
        <v>145</v>
      </c>
      <c r="M10" s="6" t="s">
        <v>81</v>
      </c>
    </row>
    <row r="11" spans="1:13" x14ac:dyDescent="0.25">
      <c r="A11" s="5">
        <v>44625</v>
      </c>
      <c r="B11" s="6" t="s">
        <v>299</v>
      </c>
      <c r="C11">
        <v>3.13</v>
      </c>
      <c r="D11">
        <v>3.26</v>
      </c>
      <c r="E11">
        <v>2.46</v>
      </c>
      <c r="F11">
        <v>3.45</v>
      </c>
      <c r="G11">
        <v>2.02</v>
      </c>
      <c r="H11">
        <v>1.85</v>
      </c>
      <c r="I11" t="s">
        <v>11</v>
      </c>
      <c r="J11" s="6">
        <v>1.75</v>
      </c>
      <c r="K11" s="6">
        <v>2.12</v>
      </c>
      <c r="L11" s="6" t="s">
        <v>141</v>
      </c>
      <c r="M11" s="6" t="s">
        <v>35</v>
      </c>
    </row>
    <row r="12" spans="1:13" x14ac:dyDescent="0.25">
      <c r="A12" s="5">
        <v>44625</v>
      </c>
      <c r="B12" s="6" t="s">
        <v>300</v>
      </c>
      <c r="C12">
        <v>3.23</v>
      </c>
      <c r="D12">
        <v>3.12</v>
      </c>
      <c r="E12">
        <v>2.48</v>
      </c>
      <c r="F12">
        <v>2.75</v>
      </c>
      <c r="G12">
        <v>2.39</v>
      </c>
      <c r="H12">
        <v>1.61</v>
      </c>
      <c r="I12" t="s">
        <v>11</v>
      </c>
      <c r="J12" s="6">
        <v>2.02</v>
      </c>
      <c r="K12" s="6">
        <v>1.81</v>
      </c>
      <c r="L12" s="6" t="s">
        <v>149</v>
      </c>
      <c r="M12" s="7" t="s">
        <v>97</v>
      </c>
    </row>
    <row r="13" spans="1:13" x14ac:dyDescent="0.25">
      <c r="A13" s="5">
        <v>44625</v>
      </c>
      <c r="B13" s="6" t="s">
        <v>301</v>
      </c>
      <c r="C13">
        <v>2.8</v>
      </c>
      <c r="D13">
        <v>3.17</v>
      </c>
      <c r="E13">
        <v>2.86</v>
      </c>
      <c r="F13">
        <v>2.93</v>
      </c>
      <c r="G13">
        <v>2.34</v>
      </c>
      <c r="H13">
        <v>1.66</v>
      </c>
      <c r="I13" t="s">
        <v>11</v>
      </c>
      <c r="J13" s="6">
        <v>1.98</v>
      </c>
      <c r="K13" s="6">
        <v>1.86</v>
      </c>
      <c r="L13" s="6" t="s">
        <v>146</v>
      </c>
      <c r="M13" s="6" t="s">
        <v>95</v>
      </c>
    </row>
    <row r="14" spans="1:13" x14ac:dyDescent="0.25">
      <c r="A14" s="5">
        <v>44625</v>
      </c>
      <c r="B14" s="6" t="s">
        <v>302</v>
      </c>
      <c r="C14">
        <v>2.2000000000000002</v>
      </c>
      <c r="D14">
        <v>3.43</v>
      </c>
      <c r="E14">
        <v>3.47</v>
      </c>
      <c r="F14">
        <v>4.03</v>
      </c>
      <c r="G14">
        <v>1.85</v>
      </c>
      <c r="H14">
        <v>2.0299999999999998</v>
      </c>
      <c r="I14" t="s">
        <v>11</v>
      </c>
      <c r="J14" s="6">
        <v>1.63</v>
      </c>
      <c r="K14" s="6">
        <v>2.2999999999999998</v>
      </c>
      <c r="L14" s="6" t="s">
        <v>149</v>
      </c>
      <c r="M14" s="6" t="s">
        <v>97</v>
      </c>
    </row>
    <row r="15" spans="1:13" x14ac:dyDescent="0.25">
      <c r="A15" s="5">
        <v>44625</v>
      </c>
      <c r="B15" s="6" t="s">
        <v>303</v>
      </c>
      <c r="C15">
        <v>4.97</v>
      </c>
      <c r="D15">
        <v>4.09</v>
      </c>
      <c r="E15">
        <v>1.73</v>
      </c>
      <c r="F15">
        <v>404</v>
      </c>
      <c r="G15">
        <v>1.72</v>
      </c>
      <c r="H15">
        <v>2.2200000000000002</v>
      </c>
      <c r="I15" t="s">
        <v>11</v>
      </c>
      <c r="J15" s="8">
        <v>1.74</v>
      </c>
      <c r="K15" s="6">
        <v>2.16</v>
      </c>
      <c r="L15" s="6" t="s">
        <v>149</v>
      </c>
      <c r="M15" s="6" t="s">
        <v>84</v>
      </c>
    </row>
    <row r="16" spans="1:13" x14ac:dyDescent="0.25">
      <c r="A16" s="5">
        <v>44625</v>
      </c>
      <c r="B16" s="6" t="s">
        <v>304</v>
      </c>
      <c r="C16">
        <v>2.86</v>
      </c>
      <c r="D16">
        <v>3.2</v>
      </c>
      <c r="E16">
        <v>2.69</v>
      </c>
      <c r="F16">
        <v>2.83</v>
      </c>
      <c r="G16">
        <v>2.12</v>
      </c>
      <c r="H16">
        <v>1.77</v>
      </c>
      <c r="I16" t="s">
        <v>11</v>
      </c>
      <c r="J16" s="6">
        <v>1.83</v>
      </c>
      <c r="K16" s="6">
        <v>1.98</v>
      </c>
      <c r="L16" s="6" t="s">
        <v>147</v>
      </c>
      <c r="M16" s="6" t="s">
        <v>32</v>
      </c>
    </row>
    <row r="17" spans="1:13" x14ac:dyDescent="0.25">
      <c r="A17" s="5">
        <v>44625</v>
      </c>
      <c r="B17" s="6" t="s">
        <v>305</v>
      </c>
      <c r="C17">
        <v>2</v>
      </c>
      <c r="D17">
        <v>3.33</v>
      </c>
      <c r="E17">
        <v>4.38</v>
      </c>
      <c r="F17">
        <v>3.17</v>
      </c>
      <c r="G17">
        <v>2.19</v>
      </c>
      <c r="H17">
        <v>1.73</v>
      </c>
      <c r="I17" t="s">
        <v>11</v>
      </c>
      <c r="J17" s="6">
        <v>1.94</v>
      </c>
      <c r="K17" s="6">
        <v>1.89</v>
      </c>
      <c r="L17" s="6" t="s">
        <v>143</v>
      </c>
      <c r="M17" s="6" t="s">
        <v>306</v>
      </c>
    </row>
    <row r="18" spans="1:13" x14ac:dyDescent="0.25">
      <c r="A18" s="5">
        <v>44625</v>
      </c>
      <c r="B18" s="6" t="s">
        <v>307</v>
      </c>
      <c r="C18">
        <v>1.58</v>
      </c>
      <c r="D18">
        <v>3.83</v>
      </c>
      <c r="E18">
        <v>7.01</v>
      </c>
      <c r="F18">
        <v>3.08</v>
      </c>
      <c r="G18">
        <v>2.23</v>
      </c>
      <c r="H18">
        <v>1.69</v>
      </c>
      <c r="I18" t="s">
        <v>11</v>
      </c>
      <c r="J18" s="6">
        <v>2.2599999999999998</v>
      </c>
      <c r="K18" s="6">
        <v>1.65</v>
      </c>
      <c r="L18" s="6" t="s">
        <v>149</v>
      </c>
      <c r="M18" s="6" t="s">
        <v>35</v>
      </c>
    </row>
    <row r="19" spans="1:13" x14ac:dyDescent="0.25">
      <c r="A19" s="5">
        <v>44626</v>
      </c>
      <c r="B19" s="25" t="s">
        <v>308</v>
      </c>
      <c r="C19">
        <v>1.66</v>
      </c>
      <c r="D19">
        <v>3.74</v>
      </c>
      <c r="E19">
        <v>6.48</v>
      </c>
      <c r="F19">
        <v>3.21</v>
      </c>
      <c r="G19">
        <v>2.21</v>
      </c>
      <c r="H19">
        <v>1.74</v>
      </c>
      <c r="I19" t="s">
        <v>11</v>
      </c>
      <c r="J19" s="6">
        <v>2.08</v>
      </c>
      <c r="K19" s="6">
        <v>1.78</v>
      </c>
      <c r="L19" s="6" t="s">
        <v>158</v>
      </c>
      <c r="M19" s="6" t="s">
        <v>84</v>
      </c>
    </row>
    <row r="20" spans="1:13" x14ac:dyDescent="0.25">
      <c r="A20" s="5">
        <v>44626</v>
      </c>
      <c r="B20" s="6" t="s">
        <v>309</v>
      </c>
      <c r="C20">
        <v>2.04</v>
      </c>
      <c r="D20">
        <v>3.29</v>
      </c>
      <c r="E20">
        <v>4.3899999999999997</v>
      </c>
      <c r="F20">
        <v>3.28</v>
      </c>
      <c r="G20">
        <v>2.16</v>
      </c>
      <c r="H20">
        <v>1.77</v>
      </c>
      <c r="I20" t="s">
        <v>11</v>
      </c>
      <c r="J20" s="6">
        <v>1.91</v>
      </c>
      <c r="K20" s="6">
        <v>1.94</v>
      </c>
      <c r="L20" s="6" t="s">
        <v>152</v>
      </c>
      <c r="M20" s="6" t="s">
        <v>84</v>
      </c>
    </row>
    <row r="21" spans="1:13" x14ac:dyDescent="0.25">
      <c r="A21" s="5">
        <v>44626</v>
      </c>
      <c r="B21" s="6" t="s">
        <v>310</v>
      </c>
      <c r="C21">
        <v>3.68</v>
      </c>
      <c r="D21">
        <v>3.28</v>
      </c>
      <c r="E21">
        <v>2.2400000000000002</v>
      </c>
      <c r="F21">
        <v>3.2</v>
      </c>
      <c r="G21">
        <v>2.2400000000000002</v>
      </c>
      <c r="H21">
        <v>1.7</v>
      </c>
      <c r="I21" t="s">
        <v>11</v>
      </c>
      <c r="J21" s="6">
        <v>1.93</v>
      </c>
      <c r="K21" s="6">
        <v>1.93</v>
      </c>
      <c r="L21" s="6" t="s">
        <v>482</v>
      </c>
      <c r="M21" s="6" t="s">
        <v>73</v>
      </c>
    </row>
    <row r="22" spans="1:13" x14ac:dyDescent="0.25">
      <c r="A22" s="5">
        <v>44626</v>
      </c>
      <c r="B22" s="6" t="s">
        <v>311</v>
      </c>
      <c r="C22">
        <v>2.2599999999999998</v>
      </c>
      <c r="D22">
        <v>3.36</v>
      </c>
      <c r="E22">
        <v>3.47</v>
      </c>
      <c r="F22">
        <v>3.37</v>
      </c>
      <c r="G22">
        <v>2.0699999999999998</v>
      </c>
      <c r="H22">
        <v>1.81</v>
      </c>
      <c r="I22" t="s">
        <v>11</v>
      </c>
      <c r="J22" s="6">
        <v>1.81</v>
      </c>
      <c r="K22" s="6">
        <v>2.04</v>
      </c>
      <c r="L22" s="6" t="s">
        <v>151</v>
      </c>
      <c r="M22" s="6" t="s">
        <v>237</v>
      </c>
    </row>
    <row r="23" spans="1:13" x14ac:dyDescent="0.25">
      <c r="A23" s="5">
        <v>44626</v>
      </c>
      <c r="B23" s="6" t="s">
        <v>312</v>
      </c>
      <c r="C23">
        <v>3.55</v>
      </c>
      <c r="D23">
        <v>3.93</v>
      </c>
      <c r="E23">
        <v>2.06</v>
      </c>
      <c r="F23">
        <v>3.94</v>
      </c>
      <c r="G23">
        <v>1.55</v>
      </c>
      <c r="H23">
        <v>2.6</v>
      </c>
      <c r="I23" t="s">
        <v>11</v>
      </c>
      <c r="J23" s="8">
        <v>1.51</v>
      </c>
      <c r="K23" s="6">
        <v>2.65</v>
      </c>
      <c r="L23" s="6" t="s">
        <v>144</v>
      </c>
      <c r="M23" s="6" t="s">
        <v>81</v>
      </c>
    </row>
    <row r="24" spans="1:13" x14ac:dyDescent="0.25">
      <c r="A24" s="5">
        <v>44628</v>
      </c>
      <c r="B24" s="6" t="s">
        <v>313</v>
      </c>
      <c r="C24">
        <v>2.82</v>
      </c>
      <c r="D24">
        <v>3.47</v>
      </c>
      <c r="E24">
        <v>2.57</v>
      </c>
      <c r="F24">
        <v>3.42</v>
      </c>
      <c r="G24">
        <v>2</v>
      </c>
      <c r="H24">
        <v>1.86</v>
      </c>
      <c r="I24" t="s">
        <v>11</v>
      </c>
      <c r="J24" s="6">
        <v>1.78</v>
      </c>
      <c r="K24" s="6">
        <v>2.06</v>
      </c>
      <c r="L24" s="6" t="s">
        <v>156</v>
      </c>
      <c r="M24" s="6" t="s">
        <v>97</v>
      </c>
    </row>
    <row r="25" spans="1:13" x14ac:dyDescent="0.25">
      <c r="A25" s="5">
        <v>44628</v>
      </c>
      <c r="B25" s="6" t="s">
        <v>314</v>
      </c>
      <c r="C25">
        <v>1.61</v>
      </c>
      <c r="D25">
        <v>3.91</v>
      </c>
      <c r="E25">
        <v>6.17</v>
      </c>
      <c r="F25">
        <v>3.54</v>
      </c>
      <c r="G25">
        <v>2.04</v>
      </c>
      <c r="H25">
        <v>1.84</v>
      </c>
      <c r="I25" t="s">
        <v>11</v>
      </c>
      <c r="J25" s="6">
        <v>1.98</v>
      </c>
      <c r="K25" s="6">
        <v>1.85</v>
      </c>
      <c r="L25" s="6" t="s">
        <v>152</v>
      </c>
      <c r="M25" s="6" t="s">
        <v>35</v>
      </c>
    </row>
    <row r="26" spans="1:13" x14ac:dyDescent="0.25">
      <c r="A26" s="5">
        <v>44631</v>
      </c>
      <c r="B26" s="6" t="s">
        <v>315</v>
      </c>
      <c r="C26">
        <v>1.29</v>
      </c>
      <c r="D26">
        <v>6.14</v>
      </c>
      <c r="E26">
        <v>10.9</v>
      </c>
      <c r="F26">
        <v>5.93</v>
      </c>
      <c r="G26">
        <v>1.44</v>
      </c>
      <c r="H26">
        <v>2.92</v>
      </c>
      <c r="I26" t="s">
        <v>11</v>
      </c>
      <c r="J26" s="6">
        <v>1.77</v>
      </c>
      <c r="K26" s="6">
        <v>2.08</v>
      </c>
      <c r="L26" s="6" t="s">
        <v>147</v>
      </c>
      <c r="M26" s="6" t="s">
        <v>237</v>
      </c>
    </row>
    <row r="27" spans="1:13" x14ac:dyDescent="0.25">
      <c r="A27" s="5">
        <v>44632</v>
      </c>
      <c r="B27" s="6" t="s">
        <v>316</v>
      </c>
      <c r="C27">
        <v>2.25</v>
      </c>
      <c r="D27">
        <v>3.24</v>
      </c>
      <c r="E27">
        <v>3.58</v>
      </c>
      <c r="F27">
        <v>3.1</v>
      </c>
      <c r="G27">
        <v>2.2200000000000002</v>
      </c>
      <c r="H27">
        <v>1.7</v>
      </c>
      <c r="I27" t="s">
        <v>11</v>
      </c>
      <c r="J27" s="6">
        <v>1.91</v>
      </c>
      <c r="K27" s="6">
        <v>1.91</v>
      </c>
      <c r="L27" s="6" t="s">
        <v>142</v>
      </c>
      <c r="M27" s="6" t="s">
        <v>32</v>
      </c>
    </row>
    <row r="28" spans="1:13" x14ac:dyDescent="0.25">
      <c r="A28" s="5">
        <v>44632</v>
      </c>
      <c r="B28" s="6" t="s">
        <v>317</v>
      </c>
      <c r="C28">
        <v>2.29</v>
      </c>
      <c r="D28">
        <v>3.43</v>
      </c>
      <c r="E28">
        <v>3.34</v>
      </c>
      <c r="F28">
        <v>3.36</v>
      </c>
      <c r="G28">
        <v>2.08</v>
      </c>
      <c r="H28">
        <v>1.81</v>
      </c>
      <c r="I28" t="s">
        <v>11</v>
      </c>
      <c r="J28" s="6">
        <v>1.83</v>
      </c>
      <c r="K28" s="6">
        <v>2.02</v>
      </c>
      <c r="L28" s="6" t="s">
        <v>149</v>
      </c>
      <c r="M28" s="6" t="s">
        <v>47</v>
      </c>
    </row>
    <row r="29" spans="1:13" x14ac:dyDescent="0.25">
      <c r="A29" s="5">
        <v>44632</v>
      </c>
      <c r="B29" s="6" t="s">
        <v>318</v>
      </c>
      <c r="C29">
        <v>1.87</v>
      </c>
      <c r="D29">
        <v>3.6</v>
      </c>
      <c r="E29">
        <v>4.49</v>
      </c>
      <c r="F29">
        <v>3.68</v>
      </c>
      <c r="G29">
        <v>1.93</v>
      </c>
      <c r="H29">
        <v>1.93</v>
      </c>
      <c r="I29" t="s">
        <v>11</v>
      </c>
      <c r="J29" s="6">
        <v>1.78</v>
      </c>
      <c r="K29" s="6">
        <v>2.06</v>
      </c>
      <c r="L29" s="6" t="s">
        <v>150</v>
      </c>
      <c r="M29" s="6" t="s">
        <v>97</v>
      </c>
    </row>
    <row r="30" spans="1:13" x14ac:dyDescent="0.25">
      <c r="A30" s="5">
        <v>44632</v>
      </c>
      <c r="B30" s="6" t="s">
        <v>319</v>
      </c>
      <c r="C30">
        <v>3.57</v>
      </c>
      <c r="D30">
        <v>3.16</v>
      </c>
      <c r="E30">
        <v>2.23</v>
      </c>
      <c r="F30">
        <v>2.69</v>
      </c>
      <c r="G30">
        <v>2.44</v>
      </c>
      <c r="H30">
        <v>1.56</v>
      </c>
      <c r="I30" t="s">
        <v>11</v>
      </c>
      <c r="J30" s="6">
        <v>2.08</v>
      </c>
      <c r="K30" s="6">
        <v>1.74</v>
      </c>
      <c r="L30" s="6" t="s">
        <v>146</v>
      </c>
      <c r="M30" s="8" t="s">
        <v>125</v>
      </c>
    </row>
    <row r="31" spans="1:13" x14ac:dyDescent="0.25">
      <c r="A31" s="5">
        <v>44632</v>
      </c>
      <c r="B31" s="6" t="s">
        <v>320</v>
      </c>
      <c r="C31">
        <v>5.33</v>
      </c>
      <c r="D31">
        <v>3.73</v>
      </c>
      <c r="E31">
        <v>1.76</v>
      </c>
      <c r="F31">
        <v>3.65</v>
      </c>
      <c r="G31">
        <v>2.0299999999999998</v>
      </c>
      <c r="H31">
        <v>1.88</v>
      </c>
      <c r="I31" t="s">
        <v>11</v>
      </c>
      <c r="J31" s="6">
        <v>1.91</v>
      </c>
      <c r="K31" s="6">
        <v>1.94</v>
      </c>
      <c r="L31" s="6" t="s">
        <v>482</v>
      </c>
      <c r="M31" s="6" t="s">
        <v>81</v>
      </c>
    </row>
    <row r="32" spans="1:13" x14ac:dyDescent="0.25">
      <c r="A32" s="5">
        <v>44632</v>
      </c>
      <c r="B32" s="6" t="s">
        <v>321</v>
      </c>
      <c r="C32">
        <v>2.12</v>
      </c>
      <c r="D32">
        <v>3.38</v>
      </c>
      <c r="E32">
        <v>3.82</v>
      </c>
      <c r="F32">
        <v>3.3</v>
      </c>
      <c r="G32">
        <v>2.15</v>
      </c>
      <c r="H32">
        <v>1.76</v>
      </c>
      <c r="I32" t="s">
        <v>11</v>
      </c>
      <c r="J32" s="6">
        <v>1.91</v>
      </c>
      <c r="K32" s="6">
        <v>1.93</v>
      </c>
      <c r="L32" s="6" t="s">
        <v>156</v>
      </c>
      <c r="M32" s="6" t="s">
        <v>166</v>
      </c>
    </row>
    <row r="33" spans="1:13" x14ac:dyDescent="0.25">
      <c r="A33" s="5">
        <v>44632</v>
      </c>
      <c r="B33" s="6" t="s">
        <v>322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11</v>
      </c>
      <c r="J33" s="6">
        <v>0</v>
      </c>
      <c r="K33" s="6">
        <v>0</v>
      </c>
      <c r="L33" s="6">
        <v>0</v>
      </c>
      <c r="M33" s="6" t="s">
        <v>267</v>
      </c>
    </row>
    <row r="34" spans="1:13" x14ac:dyDescent="0.25">
      <c r="A34" s="5">
        <v>44632</v>
      </c>
      <c r="B34" s="6" t="s">
        <v>323</v>
      </c>
      <c r="C34">
        <v>2.64</v>
      </c>
      <c r="D34">
        <v>3.06</v>
      </c>
      <c r="E34">
        <v>3.06</v>
      </c>
      <c r="F34">
        <v>2.88</v>
      </c>
      <c r="G34">
        <v>2.36</v>
      </c>
      <c r="H34">
        <v>1.63</v>
      </c>
      <c r="I34" t="s">
        <v>11</v>
      </c>
      <c r="J34" s="6">
        <v>1.94</v>
      </c>
      <c r="K34" s="6">
        <v>1.88</v>
      </c>
      <c r="L34" s="6" t="s">
        <v>141</v>
      </c>
      <c r="M34" s="6" t="s">
        <v>32</v>
      </c>
    </row>
    <row r="35" spans="1:13" x14ac:dyDescent="0.25">
      <c r="A35" s="5">
        <v>44632</v>
      </c>
      <c r="B35" s="6" t="s">
        <v>324</v>
      </c>
      <c r="C35">
        <v>2.41</v>
      </c>
      <c r="D35">
        <v>3.12</v>
      </c>
      <c r="E35">
        <v>3.35</v>
      </c>
      <c r="F35">
        <v>2.71</v>
      </c>
      <c r="G35">
        <v>2.46</v>
      </c>
      <c r="H35">
        <v>1.58</v>
      </c>
      <c r="I35" t="s">
        <v>11</v>
      </c>
      <c r="J35" s="6">
        <v>2.06</v>
      </c>
      <c r="K35" s="6">
        <v>1.78</v>
      </c>
      <c r="L35" s="6" t="s">
        <v>149</v>
      </c>
      <c r="M35" s="6" t="s">
        <v>97</v>
      </c>
    </row>
    <row r="36" spans="1:13" x14ac:dyDescent="0.25">
      <c r="A36" s="5">
        <v>44633</v>
      </c>
      <c r="B36" s="6" t="s">
        <v>325</v>
      </c>
      <c r="C36">
        <v>5.22</v>
      </c>
      <c r="D36">
        <v>3.8</v>
      </c>
      <c r="E36">
        <v>1.78</v>
      </c>
      <c r="F36">
        <v>3.54</v>
      </c>
      <c r="G36">
        <v>2.0299999999999998</v>
      </c>
      <c r="H36">
        <v>1.88</v>
      </c>
      <c r="I36" t="s">
        <v>11</v>
      </c>
      <c r="J36" s="6">
        <v>1.95</v>
      </c>
      <c r="K36" s="6">
        <v>1.9</v>
      </c>
      <c r="L36" s="6" t="s">
        <v>141</v>
      </c>
      <c r="M36" s="6" t="s">
        <v>84</v>
      </c>
    </row>
    <row r="37" spans="1:13" x14ac:dyDescent="0.25">
      <c r="A37" s="5">
        <v>44633</v>
      </c>
      <c r="B37" s="6" t="s">
        <v>326</v>
      </c>
      <c r="C37">
        <v>3.31</v>
      </c>
      <c r="D37">
        <v>3.39</v>
      </c>
      <c r="E37">
        <v>2.4</v>
      </c>
      <c r="F37">
        <v>3.74</v>
      </c>
      <c r="G37">
        <v>1.97</v>
      </c>
      <c r="H37">
        <v>1.93</v>
      </c>
      <c r="I37" t="s">
        <v>11</v>
      </c>
      <c r="J37" s="6">
        <v>1.75</v>
      </c>
      <c r="K37" s="6">
        <v>2.14</v>
      </c>
      <c r="L37" s="6" t="s">
        <v>147</v>
      </c>
      <c r="M37" s="6" t="s">
        <v>81</v>
      </c>
    </row>
    <row r="38" spans="1:13" x14ac:dyDescent="0.25">
      <c r="A38" s="5">
        <v>44635</v>
      </c>
      <c r="B38" s="6" t="s">
        <v>327</v>
      </c>
      <c r="C38">
        <v>2.31</v>
      </c>
      <c r="D38">
        <v>2.95</v>
      </c>
      <c r="E38">
        <v>3.84</v>
      </c>
      <c r="F38">
        <v>2.48</v>
      </c>
      <c r="G38">
        <v>2.81</v>
      </c>
      <c r="H38">
        <v>1.49</v>
      </c>
      <c r="I38" t="s">
        <v>11</v>
      </c>
      <c r="J38" s="6">
        <v>2.34</v>
      </c>
      <c r="K38" s="6">
        <v>1.61</v>
      </c>
      <c r="L38" s="6" t="s">
        <v>152</v>
      </c>
      <c r="M38" s="6" t="s">
        <v>32</v>
      </c>
    </row>
    <row r="39" spans="1:13" x14ac:dyDescent="0.25">
      <c r="A39" s="5">
        <v>44635</v>
      </c>
      <c r="B39" s="6" t="s">
        <v>328</v>
      </c>
      <c r="C39">
        <v>2.94</v>
      </c>
      <c r="D39">
        <v>3.25</v>
      </c>
      <c r="E39">
        <v>2.6</v>
      </c>
      <c r="F39">
        <v>3.39</v>
      </c>
      <c r="G39">
        <v>2</v>
      </c>
      <c r="H39">
        <v>1.83</v>
      </c>
      <c r="I39" t="s">
        <v>11</v>
      </c>
      <c r="J39" s="6">
        <v>1.79</v>
      </c>
      <c r="K39" s="6">
        <v>2.04</v>
      </c>
      <c r="L39" s="6" t="s">
        <v>156</v>
      </c>
      <c r="M39" s="6" t="s">
        <v>32</v>
      </c>
    </row>
    <row r="40" spans="1:13" x14ac:dyDescent="0.25">
      <c r="A40" s="5">
        <v>44635</v>
      </c>
      <c r="B40" s="6" t="s">
        <v>329</v>
      </c>
      <c r="C40">
        <v>1.78</v>
      </c>
      <c r="D40">
        <v>3.56</v>
      </c>
      <c r="E40">
        <v>5.23</v>
      </c>
      <c r="F40">
        <v>2.77</v>
      </c>
      <c r="G40">
        <v>2.4900000000000002</v>
      </c>
      <c r="H40">
        <v>1.57</v>
      </c>
      <c r="I40" t="s">
        <v>11</v>
      </c>
      <c r="J40" s="6">
        <v>2.2599999999999998</v>
      </c>
      <c r="K40" s="6">
        <v>1.65</v>
      </c>
      <c r="L40" s="6" t="s">
        <v>160</v>
      </c>
      <c r="M40" s="6" t="s">
        <v>35</v>
      </c>
    </row>
    <row r="41" spans="1:13" x14ac:dyDescent="0.25">
      <c r="A41" s="5">
        <v>44635</v>
      </c>
      <c r="B41" s="6" t="s">
        <v>330</v>
      </c>
      <c r="C41">
        <v>1.66</v>
      </c>
      <c r="D41">
        <v>4.29</v>
      </c>
      <c r="E41">
        <v>7.27</v>
      </c>
      <c r="F41">
        <v>4.07</v>
      </c>
      <c r="G41">
        <v>1.8</v>
      </c>
      <c r="H41">
        <v>2.0699999999999998</v>
      </c>
      <c r="I41" t="s">
        <v>11</v>
      </c>
      <c r="J41" s="6">
        <v>1.91</v>
      </c>
      <c r="K41" s="6">
        <v>1.91</v>
      </c>
      <c r="L41" s="6" t="s">
        <v>149</v>
      </c>
      <c r="M41" s="6" t="s">
        <v>35</v>
      </c>
    </row>
    <row r="42" spans="1:13" x14ac:dyDescent="0.25">
      <c r="A42" s="5">
        <v>44636</v>
      </c>
      <c r="B42" s="6" t="s">
        <v>331</v>
      </c>
      <c r="C42">
        <v>3.25</v>
      </c>
      <c r="D42">
        <v>3.31</v>
      </c>
      <c r="E42">
        <v>2.39</v>
      </c>
      <c r="F42">
        <v>3.27</v>
      </c>
      <c r="G42">
        <v>2.0699999999999998</v>
      </c>
      <c r="H42">
        <v>1.81</v>
      </c>
      <c r="I42" t="s">
        <v>11</v>
      </c>
      <c r="J42" s="6">
        <v>1.85</v>
      </c>
      <c r="K42" s="6">
        <v>2</v>
      </c>
      <c r="L42" s="6" t="s">
        <v>141</v>
      </c>
      <c r="M42" s="6" t="s">
        <v>47</v>
      </c>
    </row>
    <row r="43" spans="1:13" x14ac:dyDescent="0.25">
      <c r="A43" s="5">
        <v>44636</v>
      </c>
      <c r="B43" s="6" t="s">
        <v>332</v>
      </c>
      <c r="C43">
        <v>1.84</v>
      </c>
      <c r="D43">
        <v>3.67</v>
      </c>
      <c r="E43">
        <v>4.6900000000000004</v>
      </c>
      <c r="F43">
        <v>3.49</v>
      </c>
      <c r="G43">
        <v>1.98</v>
      </c>
      <c r="H43">
        <v>1.91</v>
      </c>
      <c r="I43" t="s">
        <v>11</v>
      </c>
      <c r="J43" s="6">
        <v>1.86</v>
      </c>
      <c r="K43" s="6">
        <v>1.98</v>
      </c>
      <c r="L43" s="6" t="s">
        <v>151</v>
      </c>
      <c r="M43" s="6" t="s">
        <v>47</v>
      </c>
    </row>
    <row r="44" spans="1:13" x14ac:dyDescent="0.25">
      <c r="A44" s="5">
        <v>44639</v>
      </c>
      <c r="B44" s="6" t="s">
        <v>333</v>
      </c>
      <c r="C44">
        <v>2.96</v>
      </c>
      <c r="D44">
        <v>3.42</v>
      </c>
      <c r="E44">
        <v>2.5499999999999998</v>
      </c>
      <c r="F44">
        <v>3.75</v>
      </c>
      <c r="G44">
        <v>1.96</v>
      </c>
      <c r="H44">
        <v>1.92</v>
      </c>
      <c r="I44" s="26" t="s">
        <v>194</v>
      </c>
      <c r="J44" s="6">
        <v>1.75</v>
      </c>
      <c r="K44" s="6">
        <v>2.14</v>
      </c>
      <c r="L44" s="6" t="s">
        <v>143</v>
      </c>
      <c r="M44" s="6" t="s">
        <v>95</v>
      </c>
    </row>
    <row r="45" spans="1:13" x14ac:dyDescent="0.25">
      <c r="A45" s="5">
        <v>44639</v>
      </c>
      <c r="B45" s="6" t="s">
        <v>334</v>
      </c>
      <c r="C45">
        <v>2.89</v>
      </c>
      <c r="D45">
        <v>3.3</v>
      </c>
      <c r="E45">
        <v>2.5299999999999998</v>
      </c>
      <c r="F45">
        <v>3.27</v>
      </c>
      <c r="G45">
        <v>2.0499999999999998</v>
      </c>
      <c r="H45">
        <v>1.79</v>
      </c>
      <c r="I45" t="s">
        <v>11</v>
      </c>
      <c r="J45" s="6">
        <v>1.81</v>
      </c>
      <c r="K45" s="6">
        <v>1.98</v>
      </c>
      <c r="L45" s="6" t="s">
        <v>140</v>
      </c>
      <c r="M45" s="6" t="s">
        <v>50</v>
      </c>
    </row>
    <row r="46" spans="1:13" x14ac:dyDescent="0.25">
      <c r="A46" s="5">
        <v>44639</v>
      </c>
      <c r="B46" s="6" t="s">
        <v>335</v>
      </c>
      <c r="C46">
        <v>2.91</v>
      </c>
      <c r="D46">
        <v>3.03</v>
      </c>
      <c r="E46">
        <v>2.78</v>
      </c>
      <c r="F46">
        <v>2.64</v>
      </c>
      <c r="G46">
        <v>2.58</v>
      </c>
      <c r="H46">
        <v>1.54</v>
      </c>
      <c r="I46" t="s">
        <v>11</v>
      </c>
      <c r="J46" s="6">
        <v>2.1</v>
      </c>
      <c r="K46" s="6">
        <v>1.76</v>
      </c>
      <c r="L46" s="6" t="s">
        <v>156</v>
      </c>
      <c r="M46" s="6" t="s">
        <v>97</v>
      </c>
    </row>
    <row r="47" spans="1:13" x14ac:dyDescent="0.25">
      <c r="A47" s="5">
        <v>44639</v>
      </c>
      <c r="B47" s="6" t="s">
        <v>336</v>
      </c>
      <c r="C47">
        <v>5.69</v>
      </c>
      <c r="D47">
        <v>3.95</v>
      </c>
      <c r="E47">
        <v>1.68</v>
      </c>
      <c r="F47">
        <v>3.84</v>
      </c>
      <c r="G47">
        <v>1.94</v>
      </c>
      <c r="H47">
        <v>1.96</v>
      </c>
      <c r="I47" t="s">
        <v>11</v>
      </c>
      <c r="J47" s="6">
        <v>1.88</v>
      </c>
      <c r="K47" s="6">
        <v>1.98</v>
      </c>
      <c r="L47" s="6" t="s">
        <v>143</v>
      </c>
      <c r="M47" s="6" t="s">
        <v>81</v>
      </c>
    </row>
    <row r="48" spans="1:13" x14ac:dyDescent="0.25">
      <c r="A48" s="5">
        <v>44639</v>
      </c>
      <c r="B48" s="6" t="s">
        <v>337</v>
      </c>
      <c r="C48">
        <v>3.21</v>
      </c>
      <c r="D48">
        <v>3.76</v>
      </c>
      <c r="E48">
        <v>2.19</v>
      </c>
      <c r="F48">
        <v>3.84</v>
      </c>
      <c r="G48">
        <v>1.85</v>
      </c>
      <c r="H48">
        <v>2.02</v>
      </c>
      <c r="I48" t="s">
        <v>11</v>
      </c>
      <c r="J48" s="8">
        <v>1.7</v>
      </c>
      <c r="K48" s="6">
        <v>2.16</v>
      </c>
      <c r="L48" s="6" t="s">
        <v>151</v>
      </c>
      <c r="M48" s="6" t="s">
        <v>97</v>
      </c>
    </row>
    <row r="49" spans="1:13" x14ac:dyDescent="0.25">
      <c r="A49" s="5">
        <v>44639</v>
      </c>
      <c r="B49" s="6" t="s">
        <v>338</v>
      </c>
      <c r="C49">
        <v>3.62</v>
      </c>
      <c r="D49">
        <v>3.49</v>
      </c>
      <c r="E49">
        <v>2.12</v>
      </c>
      <c r="F49">
        <v>3.39</v>
      </c>
      <c r="G49">
        <v>2.0699999999999998</v>
      </c>
      <c r="H49">
        <v>1.81</v>
      </c>
      <c r="I49" t="s">
        <v>11</v>
      </c>
      <c r="J49" s="6">
        <v>1.85</v>
      </c>
      <c r="K49" s="6">
        <v>1.98</v>
      </c>
      <c r="L49" s="6" t="s">
        <v>141</v>
      </c>
      <c r="M49" s="6" t="s">
        <v>35</v>
      </c>
    </row>
    <row r="50" spans="1:13" x14ac:dyDescent="0.25">
      <c r="A50" s="5">
        <v>44639</v>
      </c>
      <c r="B50" s="6" t="s">
        <v>339</v>
      </c>
      <c r="C50">
        <v>5.07</v>
      </c>
      <c r="D50">
        <v>3.99</v>
      </c>
      <c r="E50">
        <v>1.7</v>
      </c>
      <c r="F50">
        <v>3.72</v>
      </c>
      <c r="G50">
        <v>1.93</v>
      </c>
      <c r="H50">
        <v>1.93</v>
      </c>
      <c r="I50" t="s">
        <v>11</v>
      </c>
      <c r="J50" s="6">
        <v>1.85</v>
      </c>
      <c r="K50" s="6">
        <v>1.98</v>
      </c>
      <c r="L50" s="6" t="s">
        <v>140</v>
      </c>
      <c r="M50" s="6" t="s">
        <v>97</v>
      </c>
    </row>
    <row r="51" spans="1:13" x14ac:dyDescent="0.25">
      <c r="A51" s="5">
        <v>44639</v>
      </c>
      <c r="B51" s="6" t="s">
        <v>340</v>
      </c>
      <c r="C51">
        <v>2.88</v>
      </c>
      <c r="D51">
        <v>3.27</v>
      </c>
      <c r="E51">
        <v>2.64</v>
      </c>
      <c r="F51">
        <v>3.16</v>
      </c>
      <c r="G51">
        <v>2.1</v>
      </c>
      <c r="H51">
        <v>1.78</v>
      </c>
      <c r="I51" t="s">
        <v>11</v>
      </c>
      <c r="J51" s="6">
        <v>1.88</v>
      </c>
      <c r="K51" s="6">
        <v>1.94</v>
      </c>
      <c r="L51" s="6" t="s">
        <v>147</v>
      </c>
      <c r="M51" s="6" t="s">
        <v>35</v>
      </c>
    </row>
    <row r="52" spans="1:13" x14ac:dyDescent="0.25">
      <c r="A52" s="5">
        <v>44639</v>
      </c>
      <c r="B52" s="6" t="s">
        <v>341</v>
      </c>
      <c r="C52">
        <v>2.41</v>
      </c>
      <c r="D52">
        <v>3.26</v>
      </c>
      <c r="E52">
        <v>3.21</v>
      </c>
      <c r="F52">
        <v>3.25</v>
      </c>
      <c r="G52">
        <v>2.08</v>
      </c>
      <c r="H52">
        <v>1.8</v>
      </c>
      <c r="I52" t="s">
        <v>11</v>
      </c>
      <c r="J52" s="6">
        <v>1.83</v>
      </c>
      <c r="K52" s="6">
        <v>2</v>
      </c>
      <c r="L52" s="6" t="s">
        <v>141</v>
      </c>
      <c r="M52" s="6" t="s">
        <v>35</v>
      </c>
    </row>
    <row r="53" spans="1:13" x14ac:dyDescent="0.25">
      <c r="A53" s="5">
        <v>44640</v>
      </c>
      <c r="B53" s="6" t="s">
        <v>342</v>
      </c>
      <c r="C53">
        <v>2.13</v>
      </c>
      <c r="D53">
        <v>3.45</v>
      </c>
      <c r="E53">
        <v>3.78</v>
      </c>
      <c r="F53">
        <v>3.41</v>
      </c>
      <c r="G53">
        <v>2.08</v>
      </c>
      <c r="H53">
        <v>1.84</v>
      </c>
      <c r="I53" t="s">
        <v>11</v>
      </c>
      <c r="J53" s="6">
        <v>1.85</v>
      </c>
      <c r="K53" s="6">
        <v>2.02</v>
      </c>
      <c r="L53" s="6" t="s">
        <v>141</v>
      </c>
      <c r="M53" s="6" t="s">
        <v>73</v>
      </c>
    </row>
    <row r="54" spans="1:13" x14ac:dyDescent="0.25">
      <c r="A54" s="5">
        <v>44640</v>
      </c>
      <c r="B54" s="6" t="s">
        <v>343</v>
      </c>
      <c r="C54">
        <v>2.7</v>
      </c>
      <c r="D54">
        <v>3.51</v>
      </c>
      <c r="E54">
        <v>2.73</v>
      </c>
      <c r="F54">
        <v>3.81</v>
      </c>
      <c r="G54">
        <v>1.7</v>
      </c>
      <c r="H54">
        <v>2.2599999999999998</v>
      </c>
      <c r="I54" t="s">
        <v>11</v>
      </c>
      <c r="J54" s="8">
        <v>1.56</v>
      </c>
      <c r="K54" s="6">
        <v>2.5</v>
      </c>
      <c r="L54" s="6" t="s">
        <v>147</v>
      </c>
      <c r="M54" s="6" t="s">
        <v>81</v>
      </c>
    </row>
    <row r="55" spans="1:13" x14ac:dyDescent="0.25">
      <c r="A55" s="5">
        <v>44640</v>
      </c>
      <c r="B55" s="6" t="s">
        <v>344</v>
      </c>
      <c r="C55">
        <v>1.68</v>
      </c>
      <c r="D55">
        <v>3.91</v>
      </c>
      <c r="E55">
        <v>5.5</v>
      </c>
      <c r="F55">
        <v>3.43</v>
      </c>
      <c r="G55">
        <v>2.0499999999999998</v>
      </c>
      <c r="H55">
        <v>1.85</v>
      </c>
      <c r="I55" t="s">
        <v>11</v>
      </c>
      <c r="J55" s="6">
        <v>1.96</v>
      </c>
      <c r="K55" s="6">
        <v>1.88</v>
      </c>
      <c r="L55" s="6" t="s">
        <v>147</v>
      </c>
      <c r="M55" s="6" t="s">
        <v>237</v>
      </c>
    </row>
    <row r="56" spans="1:13" x14ac:dyDescent="0.25">
      <c r="A56" s="5">
        <v>44640</v>
      </c>
      <c r="B56" s="6" t="s">
        <v>345</v>
      </c>
      <c r="C56">
        <v>3.67</v>
      </c>
      <c r="D56">
        <v>3.16</v>
      </c>
      <c r="E56">
        <v>2.2799999999999998</v>
      </c>
      <c r="F56">
        <v>3.15</v>
      </c>
      <c r="G56">
        <v>2.19</v>
      </c>
      <c r="H56">
        <v>1.74</v>
      </c>
      <c r="I56" t="s">
        <v>11</v>
      </c>
      <c r="J56" s="6">
        <v>1.88</v>
      </c>
      <c r="K56" s="6">
        <v>1.96</v>
      </c>
      <c r="L56" s="6" t="s">
        <v>140</v>
      </c>
      <c r="M56" s="6" t="s">
        <v>166</v>
      </c>
    </row>
    <row r="57" spans="1:13" x14ac:dyDescent="0.25">
      <c r="A57" s="5">
        <v>44640</v>
      </c>
      <c r="B57" s="6" t="s">
        <v>346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t="s">
        <v>11</v>
      </c>
      <c r="J57" s="6">
        <v>0</v>
      </c>
      <c r="K57" s="6">
        <v>0</v>
      </c>
      <c r="L57" s="6">
        <v>0</v>
      </c>
      <c r="M57" s="6" t="s">
        <v>217</v>
      </c>
    </row>
    <row r="58" spans="1:13" x14ac:dyDescent="0.25">
      <c r="A58" s="5">
        <v>44641</v>
      </c>
      <c r="B58" s="6" t="s">
        <v>347</v>
      </c>
      <c r="C58">
        <v>4.1900000000000004</v>
      </c>
      <c r="D58">
        <v>3.52</v>
      </c>
      <c r="E58">
        <v>1.95</v>
      </c>
      <c r="F58">
        <v>3.39</v>
      </c>
      <c r="G58">
        <v>2.11</v>
      </c>
      <c r="H58">
        <v>1.78</v>
      </c>
      <c r="I58" t="s">
        <v>11</v>
      </c>
      <c r="J58" s="6">
        <v>1.89</v>
      </c>
      <c r="K58" s="6">
        <v>1.93</v>
      </c>
      <c r="L58" s="6" t="s">
        <v>143</v>
      </c>
      <c r="M58" s="6" t="s">
        <v>97</v>
      </c>
    </row>
    <row r="59" spans="1:13" x14ac:dyDescent="0.25">
      <c r="A59" s="5">
        <v>44642</v>
      </c>
      <c r="B59" s="6" t="s">
        <v>348</v>
      </c>
      <c r="C59">
        <v>3.67</v>
      </c>
      <c r="D59">
        <v>3.6</v>
      </c>
      <c r="E59">
        <v>2.0699999999999998</v>
      </c>
      <c r="F59">
        <v>3.74</v>
      </c>
      <c r="G59">
        <v>1.94</v>
      </c>
      <c r="H59">
        <v>1.93</v>
      </c>
      <c r="I59" t="s">
        <v>11</v>
      </c>
      <c r="J59" s="6">
        <v>1.76</v>
      </c>
      <c r="K59" s="6">
        <v>2.1</v>
      </c>
      <c r="L59" s="6" t="s">
        <v>482</v>
      </c>
      <c r="M59" s="6" t="s">
        <v>97</v>
      </c>
    </row>
    <row r="60" spans="1:13" x14ac:dyDescent="0.25">
      <c r="A60" s="5">
        <v>44646</v>
      </c>
      <c r="B60" s="6" t="s">
        <v>349</v>
      </c>
      <c r="C60">
        <v>2.6</v>
      </c>
      <c r="D60">
        <v>3.4</v>
      </c>
      <c r="E60">
        <v>2.82</v>
      </c>
      <c r="F60">
        <v>3.45</v>
      </c>
      <c r="G60">
        <v>2.02</v>
      </c>
      <c r="H60">
        <v>1.85</v>
      </c>
      <c r="I60" t="s">
        <v>11</v>
      </c>
      <c r="J60" s="6">
        <v>1.77</v>
      </c>
      <c r="K60" s="6">
        <v>2.04</v>
      </c>
      <c r="L60" s="6" t="s">
        <v>149</v>
      </c>
      <c r="M60" s="6" t="s">
        <v>97</v>
      </c>
    </row>
    <row r="61" spans="1:13" x14ac:dyDescent="0.25">
      <c r="A61" s="5">
        <v>44646</v>
      </c>
      <c r="B61" s="6" t="s">
        <v>350</v>
      </c>
      <c r="C61">
        <v>2.8</v>
      </c>
      <c r="D61">
        <v>2.93</v>
      </c>
      <c r="E61">
        <v>2.9</v>
      </c>
      <c r="F61">
        <v>2.69</v>
      </c>
      <c r="G61">
        <v>2.42</v>
      </c>
      <c r="H61">
        <v>1.57</v>
      </c>
      <c r="I61" t="s">
        <v>11</v>
      </c>
      <c r="J61" s="6">
        <v>2</v>
      </c>
      <c r="K61" s="6">
        <v>1.81</v>
      </c>
      <c r="L61" s="6" t="s">
        <v>147</v>
      </c>
      <c r="M61" s="8" t="s">
        <v>125</v>
      </c>
    </row>
    <row r="62" spans="1:13" x14ac:dyDescent="0.25">
      <c r="A62" s="5">
        <v>44646</v>
      </c>
      <c r="B62" s="6" t="s">
        <v>351</v>
      </c>
      <c r="C62">
        <v>1.85</v>
      </c>
      <c r="D62">
        <v>3.48</v>
      </c>
      <c r="E62">
        <v>4.5199999999999996</v>
      </c>
      <c r="F62">
        <v>3.22</v>
      </c>
      <c r="G62">
        <v>2.06</v>
      </c>
      <c r="H62">
        <v>1.78</v>
      </c>
      <c r="I62" t="s">
        <v>11</v>
      </c>
      <c r="J62" s="6">
        <v>1.98</v>
      </c>
      <c r="K62" s="6">
        <v>1.82</v>
      </c>
      <c r="L62" s="6" t="s">
        <v>149</v>
      </c>
      <c r="M62" s="8" t="s">
        <v>125</v>
      </c>
    </row>
    <row r="63" spans="1:13" x14ac:dyDescent="0.25">
      <c r="A63" s="5">
        <v>44646</v>
      </c>
      <c r="B63" s="6" t="s">
        <v>352</v>
      </c>
      <c r="C63">
        <v>1.7</v>
      </c>
      <c r="D63">
        <v>3.91</v>
      </c>
      <c r="E63">
        <v>5.18</v>
      </c>
      <c r="F63">
        <v>3.4</v>
      </c>
      <c r="G63">
        <v>2.06</v>
      </c>
      <c r="H63">
        <v>1.83</v>
      </c>
      <c r="I63" t="s">
        <v>11</v>
      </c>
      <c r="J63" s="6">
        <v>1.98</v>
      </c>
      <c r="K63" s="6">
        <v>1.83</v>
      </c>
      <c r="L63" s="6" t="s">
        <v>149</v>
      </c>
      <c r="M63" s="6" t="s">
        <v>35</v>
      </c>
    </row>
    <row r="64" spans="1:13" x14ac:dyDescent="0.25">
      <c r="A64" s="5">
        <v>44646</v>
      </c>
      <c r="B64" s="6" t="s">
        <v>353</v>
      </c>
      <c r="D64">
        <v>2.66</v>
      </c>
      <c r="E64">
        <v>3.27</v>
      </c>
      <c r="F64">
        <v>2.77</v>
      </c>
      <c r="G64">
        <v>2.96</v>
      </c>
      <c r="H64">
        <v>2.27</v>
      </c>
      <c r="I64" t="s">
        <v>11</v>
      </c>
      <c r="J64" s="6">
        <v>1.94</v>
      </c>
      <c r="K64" s="6">
        <v>1.85</v>
      </c>
      <c r="L64" s="6" t="s">
        <v>156</v>
      </c>
      <c r="M64" s="6" t="s">
        <v>50</v>
      </c>
    </row>
    <row r="65" spans="1:13" x14ac:dyDescent="0.25">
      <c r="A65" s="5">
        <v>44646</v>
      </c>
      <c r="B65" s="6" t="s">
        <v>354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t="s">
        <v>11</v>
      </c>
      <c r="J65" s="6">
        <v>0</v>
      </c>
      <c r="K65" s="6">
        <v>0</v>
      </c>
      <c r="L65" s="6">
        <v>0</v>
      </c>
      <c r="M65" s="6" t="s">
        <v>213</v>
      </c>
    </row>
    <row r="66" spans="1:13" x14ac:dyDescent="0.25">
      <c r="A66" s="5">
        <v>44646</v>
      </c>
      <c r="B66" s="6" t="s">
        <v>355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t="s">
        <v>11</v>
      </c>
      <c r="J66" s="6">
        <v>0</v>
      </c>
      <c r="K66" s="6">
        <v>0</v>
      </c>
      <c r="L66" s="6">
        <v>0</v>
      </c>
      <c r="M66" s="6" t="s">
        <v>267</v>
      </c>
    </row>
    <row r="67" spans="1:13" x14ac:dyDescent="0.25">
      <c r="A67" s="5">
        <v>44648</v>
      </c>
      <c r="B67" s="6" t="s">
        <v>356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t="s">
        <v>11</v>
      </c>
      <c r="J67" s="6">
        <v>0</v>
      </c>
      <c r="K67" s="6">
        <v>0</v>
      </c>
      <c r="L67" s="6">
        <v>0</v>
      </c>
      <c r="M67" s="6" t="s">
        <v>267</v>
      </c>
    </row>
    <row r="68" spans="1:13" x14ac:dyDescent="0.25">
      <c r="A68" s="5">
        <v>44650</v>
      </c>
      <c r="B68" s="6" t="s">
        <v>357</v>
      </c>
      <c r="C68">
        <v>4.1900000000000004</v>
      </c>
      <c r="D68">
        <v>2.95</v>
      </c>
      <c r="E68">
        <v>2.19</v>
      </c>
      <c r="F68">
        <v>2.16</v>
      </c>
      <c r="G68">
        <v>3.1</v>
      </c>
      <c r="H68">
        <v>1.39</v>
      </c>
      <c r="I68" t="s">
        <v>11</v>
      </c>
      <c r="J68" s="6">
        <v>2.48</v>
      </c>
      <c r="K68" s="6">
        <v>1.56</v>
      </c>
      <c r="L68" s="6" t="s">
        <v>141</v>
      </c>
      <c r="M68" s="6" t="s">
        <v>14</v>
      </c>
    </row>
    <row r="69" spans="1:13" x14ac:dyDescent="0.25">
      <c r="A69" s="5">
        <v>44650</v>
      </c>
      <c r="B69" s="6" t="s">
        <v>358</v>
      </c>
      <c r="C69">
        <v>3.11</v>
      </c>
      <c r="D69">
        <v>3.37</v>
      </c>
      <c r="E69">
        <v>2.41</v>
      </c>
      <c r="F69">
        <v>3.49</v>
      </c>
      <c r="G69">
        <v>1.93</v>
      </c>
      <c r="H69">
        <v>1.93</v>
      </c>
      <c r="I69" t="s">
        <v>11</v>
      </c>
      <c r="J69" s="6">
        <v>1.76</v>
      </c>
      <c r="K69" s="6">
        <v>2.1</v>
      </c>
      <c r="L69" s="6" t="s">
        <v>571</v>
      </c>
      <c r="M69" s="6" t="s">
        <v>14</v>
      </c>
    </row>
  </sheetData>
  <conditionalFormatting sqref="J1">
    <cfRule type="cellIs" dxfId="55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13" workbookViewId="0">
      <selection activeCell="D13" sqref="D13"/>
    </sheetView>
  </sheetViews>
  <sheetFormatPr defaultRowHeight="15" x14ac:dyDescent="0.25"/>
  <cols>
    <col min="1" max="1" width="11.85546875" bestFit="1" customWidth="1"/>
    <col min="2" max="2" width="35" bestFit="1" customWidth="1"/>
    <col min="3" max="3" width="9.28515625" bestFit="1" customWidth="1"/>
    <col min="4" max="4" width="18" bestFit="1" customWidth="1"/>
    <col min="5" max="5" width="9.140625" style="54"/>
    <col min="6" max="6" width="10.42578125" bestFit="1" customWidth="1"/>
    <col min="7" max="7" width="11" bestFit="1" customWidth="1"/>
    <col min="9" max="9" width="28.140625" bestFit="1" customWidth="1"/>
  </cols>
  <sheetData>
    <row r="1" spans="1:9" ht="72" x14ac:dyDescent="0.25">
      <c r="A1" s="32" t="s">
        <v>0</v>
      </c>
      <c r="B1" s="32" t="s">
        <v>1</v>
      </c>
      <c r="C1" s="32" t="s">
        <v>161</v>
      </c>
      <c r="D1" s="32" t="s">
        <v>569</v>
      </c>
      <c r="E1" s="44" t="s">
        <v>570</v>
      </c>
      <c r="F1" s="32" t="s">
        <v>162</v>
      </c>
      <c r="G1" s="32" t="s">
        <v>163</v>
      </c>
      <c r="H1" s="32" t="s">
        <v>9</v>
      </c>
      <c r="I1" s="32" t="s">
        <v>10</v>
      </c>
    </row>
    <row r="2" spans="1:9" x14ac:dyDescent="0.25">
      <c r="A2" s="48">
        <v>44621</v>
      </c>
      <c r="B2" s="49" t="s">
        <v>292</v>
      </c>
      <c r="C2" s="50">
        <v>2.06</v>
      </c>
      <c r="D2" s="49" t="s">
        <v>572</v>
      </c>
      <c r="E2" s="46" t="s">
        <v>489</v>
      </c>
      <c r="F2" s="51">
        <f>C2*D$54</f>
        <v>4120</v>
      </c>
      <c r="G2" s="51">
        <f t="shared" ref="G2:G39" si="0">F2-D$54</f>
        <v>2120</v>
      </c>
      <c r="H2" s="49" t="s">
        <v>152</v>
      </c>
      <c r="I2" s="49" t="s">
        <v>35</v>
      </c>
    </row>
    <row r="3" spans="1:9" x14ac:dyDescent="0.25">
      <c r="A3" s="48">
        <v>44622</v>
      </c>
      <c r="B3" s="49" t="s">
        <v>294</v>
      </c>
      <c r="C3" s="49">
        <v>1.91</v>
      </c>
      <c r="D3" s="49" t="s">
        <v>572</v>
      </c>
      <c r="E3" s="46" t="s">
        <v>489</v>
      </c>
      <c r="F3" s="51">
        <f>C3*D$54</f>
        <v>3820</v>
      </c>
      <c r="G3" s="51">
        <f t="shared" si="0"/>
        <v>1820</v>
      </c>
      <c r="H3" s="49" t="s">
        <v>141</v>
      </c>
      <c r="I3" s="49" t="s">
        <v>166</v>
      </c>
    </row>
    <row r="4" spans="1:9" x14ac:dyDescent="0.25">
      <c r="A4" s="48">
        <v>44624</v>
      </c>
      <c r="B4" s="49" t="s">
        <v>295</v>
      </c>
      <c r="C4" s="49">
        <v>1.98</v>
      </c>
      <c r="D4" s="49" t="s">
        <v>572</v>
      </c>
      <c r="E4" s="49" t="s">
        <v>489</v>
      </c>
      <c r="F4" s="51">
        <v>0</v>
      </c>
      <c r="G4" s="51">
        <v>0</v>
      </c>
      <c r="H4" s="49" t="s">
        <v>146</v>
      </c>
      <c r="I4" s="49" t="s">
        <v>97</v>
      </c>
    </row>
    <row r="5" spans="1:9" x14ac:dyDescent="0.25">
      <c r="A5" s="48">
        <v>44625</v>
      </c>
      <c r="B5" s="49" t="s">
        <v>297</v>
      </c>
      <c r="C5" s="49">
        <v>2.04</v>
      </c>
      <c r="D5" s="49" t="s">
        <v>572</v>
      </c>
      <c r="E5" s="49" t="s">
        <v>489</v>
      </c>
      <c r="F5" s="51">
        <v>0</v>
      </c>
      <c r="G5" s="51">
        <v>0</v>
      </c>
      <c r="H5" s="49" t="s">
        <v>156</v>
      </c>
      <c r="I5" s="49" t="s">
        <v>97</v>
      </c>
    </row>
    <row r="6" spans="1:9" x14ac:dyDescent="0.25">
      <c r="A6" s="48">
        <v>44625</v>
      </c>
      <c r="B6" s="49" t="s">
        <v>298</v>
      </c>
      <c r="C6" s="49">
        <v>2.0699999999999998</v>
      </c>
      <c r="D6" s="49" t="s">
        <v>572</v>
      </c>
      <c r="E6" s="49" t="s">
        <v>489</v>
      </c>
      <c r="F6" s="51">
        <f>C6*D$54</f>
        <v>4140</v>
      </c>
      <c r="G6" s="51">
        <v>0</v>
      </c>
      <c r="H6" s="49" t="s">
        <v>145</v>
      </c>
      <c r="I6" s="49" t="s">
        <v>81</v>
      </c>
    </row>
    <row r="7" spans="1:9" x14ac:dyDescent="0.25">
      <c r="A7" s="48">
        <v>44625</v>
      </c>
      <c r="B7" s="49" t="s">
        <v>300</v>
      </c>
      <c r="C7" s="49">
        <v>1.81</v>
      </c>
      <c r="D7" s="49" t="s">
        <v>572</v>
      </c>
      <c r="E7" s="46" t="s">
        <v>489</v>
      </c>
      <c r="F7" s="51">
        <f>C7*D$54</f>
        <v>3620</v>
      </c>
      <c r="G7" s="51">
        <f t="shared" si="0"/>
        <v>1620</v>
      </c>
      <c r="H7" s="49" t="s">
        <v>149</v>
      </c>
      <c r="I7" s="55" t="s">
        <v>97</v>
      </c>
    </row>
    <row r="8" spans="1:9" x14ac:dyDescent="0.25">
      <c r="A8" s="48">
        <v>44625</v>
      </c>
      <c r="B8" s="49" t="s">
        <v>301</v>
      </c>
      <c r="C8" s="49">
        <v>1.86</v>
      </c>
      <c r="D8" s="49" t="s">
        <v>572</v>
      </c>
      <c r="E8" s="47" t="s">
        <v>489</v>
      </c>
      <c r="F8" s="51">
        <v>0</v>
      </c>
      <c r="G8" s="51">
        <f t="shared" si="0"/>
        <v>-2000</v>
      </c>
      <c r="H8" s="49" t="s">
        <v>146</v>
      </c>
      <c r="I8" s="49" t="s">
        <v>95</v>
      </c>
    </row>
    <row r="9" spans="1:9" x14ac:dyDescent="0.25">
      <c r="A9" s="48">
        <v>44625</v>
      </c>
      <c r="B9" s="49" t="s">
        <v>302</v>
      </c>
      <c r="C9" s="49">
        <v>1.63</v>
      </c>
      <c r="D9" s="49" t="s">
        <v>572</v>
      </c>
      <c r="E9" s="49" t="s">
        <v>488</v>
      </c>
      <c r="F9" s="51">
        <v>0</v>
      </c>
      <c r="G9" s="51">
        <v>0</v>
      </c>
      <c r="H9" s="49" t="s">
        <v>149</v>
      </c>
      <c r="I9" s="49" t="s">
        <v>97</v>
      </c>
    </row>
    <row r="10" spans="1:9" x14ac:dyDescent="0.25">
      <c r="A10" s="48">
        <v>44625</v>
      </c>
      <c r="B10" s="49" t="s">
        <v>305</v>
      </c>
      <c r="C10" s="49">
        <v>1.89</v>
      </c>
      <c r="D10" s="49" t="s">
        <v>572</v>
      </c>
      <c r="E10" s="46" t="s">
        <v>489</v>
      </c>
      <c r="F10" s="51">
        <f>C10*D$54</f>
        <v>3780</v>
      </c>
      <c r="G10" s="51">
        <v>0</v>
      </c>
      <c r="H10" s="49" t="s">
        <v>143</v>
      </c>
      <c r="I10" s="49" t="s">
        <v>47</v>
      </c>
    </row>
    <row r="11" spans="1:9" x14ac:dyDescent="0.25">
      <c r="A11" s="48">
        <v>44625</v>
      </c>
      <c r="B11" s="49" t="s">
        <v>307</v>
      </c>
      <c r="C11" s="49">
        <v>1.65</v>
      </c>
      <c r="D11" s="49" t="s">
        <v>572</v>
      </c>
      <c r="E11" s="46" t="s">
        <v>489</v>
      </c>
      <c r="F11" s="51">
        <f>C11*D$54</f>
        <v>3300</v>
      </c>
      <c r="G11" s="51">
        <f t="shared" si="0"/>
        <v>1300</v>
      </c>
      <c r="H11" s="49" t="s">
        <v>149</v>
      </c>
      <c r="I11" s="49" t="s">
        <v>35</v>
      </c>
    </row>
    <row r="12" spans="1:9" x14ac:dyDescent="0.25">
      <c r="A12" s="48">
        <v>44626</v>
      </c>
      <c r="B12" s="55" t="s">
        <v>308</v>
      </c>
      <c r="C12" s="49">
        <v>1.78</v>
      </c>
      <c r="D12" s="49" t="s">
        <v>572</v>
      </c>
      <c r="E12" s="46" t="s">
        <v>489</v>
      </c>
      <c r="F12" s="51">
        <f>C12*D$54</f>
        <v>3560</v>
      </c>
      <c r="G12" s="51">
        <v>0</v>
      </c>
      <c r="H12" s="49" t="s">
        <v>158</v>
      </c>
      <c r="I12" s="49" t="s">
        <v>84</v>
      </c>
    </row>
    <row r="13" spans="1:9" x14ac:dyDescent="0.25">
      <c r="A13" s="48">
        <v>44626</v>
      </c>
      <c r="B13" s="49" t="s">
        <v>309</v>
      </c>
      <c r="C13" s="49">
        <v>1.94</v>
      </c>
      <c r="D13" s="49" t="s">
        <v>572</v>
      </c>
      <c r="E13" s="46" t="s">
        <v>489</v>
      </c>
      <c r="F13" s="51">
        <f>C13*D$54</f>
        <v>3880</v>
      </c>
      <c r="G13" s="51">
        <v>0</v>
      </c>
      <c r="H13" s="49" t="s">
        <v>152</v>
      </c>
      <c r="I13" s="49" t="s">
        <v>84</v>
      </c>
    </row>
    <row r="14" spans="1:9" x14ac:dyDescent="0.25">
      <c r="A14" s="48">
        <v>44626</v>
      </c>
      <c r="B14" s="49" t="s">
        <v>310</v>
      </c>
      <c r="C14" s="49">
        <v>1.93</v>
      </c>
      <c r="D14" s="49" t="s">
        <v>572</v>
      </c>
      <c r="E14" s="47" t="s">
        <v>489</v>
      </c>
      <c r="F14" s="51">
        <v>0</v>
      </c>
      <c r="G14" s="51">
        <f t="shared" si="0"/>
        <v>-2000</v>
      </c>
      <c r="H14" s="49" t="s">
        <v>482</v>
      </c>
      <c r="I14" s="49" t="s">
        <v>73</v>
      </c>
    </row>
    <row r="15" spans="1:9" x14ac:dyDescent="0.25">
      <c r="A15" s="48">
        <v>44626</v>
      </c>
      <c r="B15" s="49" t="s">
        <v>312</v>
      </c>
      <c r="C15" s="49">
        <v>1.51</v>
      </c>
      <c r="D15" s="49" t="s">
        <v>572</v>
      </c>
      <c r="E15" s="46" t="s">
        <v>488</v>
      </c>
      <c r="F15" s="51">
        <f>C15*D$54</f>
        <v>3020</v>
      </c>
      <c r="G15" s="51">
        <v>0</v>
      </c>
      <c r="H15" s="49" t="s">
        <v>144</v>
      </c>
      <c r="I15" s="49" t="s">
        <v>81</v>
      </c>
    </row>
    <row r="16" spans="1:9" x14ac:dyDescent="0.25">
      <c r="A16" s="48">
        <v>44628</v>
      </c>
      <c r="B16" s="49" t="s">
        <v>314</v>
      </c>
      <c r="C16" s="49">
        <v>1.85</v>
      </c>
      <c r="D16" s="49" t="s">
        <v>572</v>
      </c>
      <c r="E16" s="46" t="s">
        <v>489</v>
      </c>
      <c r="F16" s="51">
        <f>C16*D$54</f>
        <v>3700</v>
      </c>
      <c r="G16" s="51">
        <f t="shared" si="0"/>
        <v>1700</v>
      </c>
      <c r="H16" s="49" t="s">
        <v>152</v>
      </c>
      <c r="I16" s="49" t="s">
        <v>35</v>
      </c>
    </row>
    <row r="17" spans="1:9" x14ac:dyDescent="0.25">
      <c r="A17" s="48">
        <v>44632</v>
      </c>
      <c r="B17" s="49" t="s">
        <v>316</v>
      </c>
      <c r="C17" s="49">
        <v>2.02</v>
      </c>
      <c r="D17" s="49" t="s">
        <v>572</v>
      </c>
      <c r="E17" s="49" t="s">
        <v>489</v>
      </c>
      <c r="F17" s="51">
        <f>C17*D$54</f>
        <v>4040</v>
      </c>
      <c r="G17" s="51">
        <v>0</v>
      </c>
      <c r="H17" s="49" t="s">
        <v>149</v>
      </c>
      <c r="I17" s="49" t="s">
        <v>47</v>
      </c>
    </row>
    <row r="18" spans="1:9" x14ac:dyDescent="0.25">
      <c r="A18" s="48">
        <v>44632</v>
      </c>
      <c r="B18" s="49" t="s">
        <v>317</v>
      </c>
      <c r="C18" s="49">
        <v>2.06</v>
      </c>
      <c r="D18" s="49" t="s">
        <v>572</v>
      </c>
      <c r="E18" s="49" t="s">
        <v>489</v>
      </c>
      <c r="F18" s="51">
        <f>C18*D$54</f>
        <v>4120</v>
      </c>
      <c r="G18" s="51">
        <v>0</v>
      </c>
      <c r="H18" s="49" t="s">
        <v>150</v>
      </c>
      <c r="I18" s="49" t="s">
        <v>97</v>
      </c>
    </row>
    <row r="19" spans="1:9" x14ac:dyDescent="0.25">
      <c r="A19" s="48">
        <v>44632</v>
      </c>
      <c r="B19" s="49" t="s">
        <v>320</v>
      </c>
      <c r="C19" s="49">
        <v>1.94</v>
      </c>
      <c r="D19" s="49" t="s">
        <v>572</v>
      </c>
      <c r="E19" s="49" t="s">
        <v>489</v>
      </c>
      <c r="F19" s="51">
        <v>0</v>
      </c>
      <c r="G19" s="51">
        <v>0</v>
      </c>
      <c r="H19" s="49" t="s">
        <v>482</v>
      </c>
      <c r="I19" s="49" t="s">
        <v>81</v>
      </c>
    </row>
    <row r="20" spans="1:9" x14ac:dyDescent="0.25">
      <c r="A20" s="48">
        <v>44632</v>
      </c>
      <c r="B20" s="49" t="s">
        <v>321</v>
      </c>
      <c r="C20" s="49">
        <v>1.93</v>
      </c>
      <c r="D20" s="49" t="s">
        <v>572</v>
      </c>
      <c r="E20" s="47" t="s">
        <v>489</v>
      </c>
      <c r="F20" s="51">
        <v>0</v>
      </c>
      <c r="G20" s="51">
        <f t="shared" si="0"/>
        <v>-2000</v>
      </c>
      <c r="H20" s="49" t="s">
        <v>156</v>
      </c>
      <c r="I20" s="49" t="s">
        <v>166</v>
      </c>
    </row>
    <row r="21" spans="1:9" x14ac:dyDescent="0.25">
      <c r="A21" s="48">
        <v>44632</v>
      </c>
      <c r="B21" s="49" t="s">
        <v>324</v>
      </c>
      <c r="C21" s="49">
        <v>1.78</v>
      </c>
      <c r="D21" s="49" t="s">
        <v>572</v>
      </c>
      <c r="E21" s="49" t="s">
        <v>489</v>
      </c>
      <c r="F21" s="51">
        <f>C21*D$54</f>
        <v>3560</v>
      </c>
      <c r="G21" s="51">
        <f t="shared" si="0"/>
        <v>1560</v>
      </c>
      <c r="H21" s="49" t="s">
        <v>149</v>
      </c>
      <c r="I21" s="49" t="s">
        <v>97</v>
      </c>
    </row>
    <row r="22" spans="1:9" x14ac:dyDescent="0.25">
      <c r="A22" s="48">
        <v>44633</v>
      </c>
      <c r="B22" s="49" t="s">
        <v>325</v>
      </c>
      <c r="C22" s="49">
        <v>1.9</v>
      </c>
      <c r="D22" s="49" t="s">
        <v>572</v>
      </c>
      <c r="E22" s="46" t="s">
        <v>489</v>
      </c>
      <c r="F22" s="51">
        <f>C22*D$54</f>
        <v>3800</v>
      </c>
      <c r="G22" s="51">
        <v>0</v>
      </c>
      <c r="H22" s="49" t="s">
        <v>141</v>
      </c>
      <c r="I22" s="49" t="s">
        <v>84</v>
      </c>
    </row>
    <row r="23" spans="1:9" x14ac:dyDescent="0.25">
      <c r="A23" s="48">
        <v>44635</v>
      </c>
      <c r="B23" s="49" t="s">
        <v>330</v>
      </c>
      <c r="C23" s="49">
        <v>1.91</v>
      </c>
      <c r="D23" s="49" t="s">
        <v>572</v>
      </c>
      <c r="E23" s="46" t="s">
        <v>489</v>
      </c>
      <c r="F23" s="51">
        <f>C23*D$54</f>
        <v>3820</v>
      </c>
      <c r="G23" s="51">
        <f t="shared" si="0"/>
        <v>1820</v>
      </c>
      <c r="H23" s="49" t="s">
        <v>149</v>
      </c>
      <c r="I23" s="49" t="s">
        <v>35</v>
      </c>
    </row>
    <row r="24" spans="1:9" x14ac:dyDescent="0.25">
      <c r="A24" s="48">
        <v>44635</v>
      </c>
      <c r="B24" s="49" t="s">
        <v>329</v>
      </c>
      <c r="C24" s="49">
        <v>1.65</v>
      </c>
      <c r="D24" s="49" t="s">
        <v>572</v>
      </c>
      <c r="E24" s="46" t="s">
        <v>489</v>
      </c>
      <c r="F24" s="51">
        <f>C24*D$54</f>
        <v>3300</v>
      </c>
      <c r="G24" s="51">
        <f t="shared" si="0"/>
        <v>1300</v>
      </c>
      <c r="H24" s="49" t="s">
        <v>160</v>
      </c>
      <c r="I24" s="49" t="s">
        <v>35</v>
      </c>
    </row>
    <row r="25" spans="1:9" x14ac:dyDescent="0.25">
      <c r="A25" s="48">
        <v>44636</v>
      </c>
      <c r="B25" s="49" t="s">
        <v>331</v>
      </c>
      <c r="C25" s="49">
        <v>2</v>
      </c>
      <c r="D25" s="49" t="s">
        <v>572</v>
      </c>
      <c r="E25" s="49" t="s">
        <v>489</v>
      </c>
      <c r="F25" s="51">
        <f>C25*D$54</f>
        <v>4000</v>
      </c>
      <c r="G25" s="51">
        <v>0</v>
      </c>
      <c r="H25" s="49" t="s">
        <v>141</v>
      </c>
      <c r="I25" s="49" t="s">
        <v>47</v>
      </c>
    </row>
    <row r="26" spans="1:9" x14ac:dyDescent="0.25">
      <c r="A26" s="48">
        <v>44636</v>
      </c>
      <c r="B26" s="49" t="s">
        <v>332</v>
      </c>
      <c r="C26" s="49">
        <v>1.98</v>
      </c>
      <c r="D26" s="49" t="s">
        <v>572</v>
      </c>
      <c r="E26" s="49" t="s">
        <v>489</v>
      </c>
      <c r="F26" s="51">
        <v>0</v>
      </c>
      <c r="G26" s="51">
        <v>0</v>
      </c>
      <c r="H26" s="49" t="s">
        <v>151</v>
      </c>
      <c r="I26" s="49" t="s">
        <v>47</v>
      </c>
    </row>
    <row r="27" spans="1:9" x14ac:dyDescent="0.25">
      <c r="A27" s="48">
        <v>44639</v>
      </c>
      <c r="B27" s="49" t="s">
        <v>335</v>
      </c>
      <c r="C27" s="49">
        <v>1.76</v>
      </c>
      <c r="D27" s="49" t="s">
        <v>572</v>
      </c>
      <c r="E27" s="49" t="s">
        <v>489</v>
      </c>
      <c r="F27" s="51">
        <v>0</v>
      </c>
      <c r="G27" s="51">
        <v>0</v>
      </c>
      <c r="H27" s="49" t="s">
        <v>156</v>
      </c>
      <c r="I27" s="49" t="s">
        <v>97</v>
      </c>
    </row>
    <row r="28" spans="1:9" x14ac:dyDescent="0.25">
      <c r="A28" s="48">
        <v>44639</v>
      </c>
      <c r="B28" s="49" t="s">
        <v>336</v>
      </c>
      <c r="C28" s="49">
        <v>1.98</v>
      </c>
      <c r="D28" s="49" t="s">
        <v>572</v>
      </c>
      <c r="E28" s="49" t="s">
        <v>489</v>
      </c>
      <c r="F28" s="51">
        <f>C28*D$54</f>
        <v>3960</v>
      </c>
      <c r="G28" s="51">
        <v>0</v>
      </c>
      <c r="H28" s="49" t="s">
        <v>143</v>
      </c>
      <c r="I28" s="49" t="s">
        <v>81</v>
      </c>
    </row>
    <row r="29" spans="1:9" x14ac:dyDescent="0.25">
      <c r="A29" s="48">
        <v>44639</v>
      </c>
      <c r="B29" s="49" t="s">
        <v>337</v>
      </c>
      <c r="C29" s="49">
        <v>1.7</v>
      </c>
      <c r="D29" s="49" t="s">
        <v>572</v>
      </c>
      <c r="E29" s="49" t="s">
        <v>488</v>
      </c>
      <c r="F29" s="51">
        <f>C29*D$54</f>
        <v>3400</v>
      </c>
      <c r="G29" s="51">
        <v>0</v>
      </c>
      <c r="H29" s="49" t="s">
        <v>151</v>
      </c>
      <c r="I29" s="49" t="s">
        <v>97</v>
      </c>
    </row>
    <row r="30" spans="1:9" x14ac:dyDescent="0.25">
      <c r="A30" s="48">
        <v>44639</v>
      </c>
      <c r="B30" s="49" t="s">
        <v>338</v>
      </c>
      <c r="C30" s="49">
        <v>1.98</v>
      </c>
      <c r="D30" s="49" t="s">
        <v>572</v>
      </c>
      <c r="E30" s="46" t="s">
        <v>489</v>
      </c>
      <c r="F30" s="51">
        <f>C30*D$54</f>
        <v>3960</v>
      </c>
      <c r="G30" s="51">
        <f t="shared" si="0"/>
        <v>1960</v>
      </c>
      <c r="H30" s="49" t="s">
        <v>141</v>
      </c>
      <c r="I30" s="49" t="s">
        <v>35</v>
      </c>
    </row>
    <row r="31" spans="1:9" x14ac:dyDescent="0.25">
      <c r="A31" s="48">
        <v>44639</v>
      </c>
      <c r="B31" s="49" t="s">
        <v>339</v>
      </c>
      <c r="C31" s="49">
        <v>1.98</v>
      </c>
      <c r="D31" s="49" t="s">
        <v>572</v>
      </c>
      <c r="E31" s="49" t="s">
        <v>489</v>
      </c>
      <c r="F31" s="51">
        <f>C31*D$54</f>
        <v>3960</v>
      </c>
      <c r="G31" s="51">
        <v>0</v>
      </c>
      <c r="H31" s="49" t="s">
        <v>140</v>
      </c>
      <c r="I31" s="49" t="s">
        <v>97</v>
      </c>
    </row>
    <row r="32" spans="1:9" x14ac:dyDescent="0.25">
      <c r="A32" s="48">
        <v>44639</v>
      </c>
      <c r="B32" s="49" t="s">
        <v>340</v>
      </c>
      <c r="C32" s="49">
        <v>1.94</v>
      </c>
      <c r="D32" s="49" t="s">
        <v>572</v>
      </c>
      <c r="E32" s="47" t="s">
        <v>489</v>
      </c>
      <c r="F32" s="51">
        <v>0</v>
      </c>
      <c r="G32" s="51">
        <f t="shared" si="0"/>
        <v>-2000</v>
      </c>
      <c r="H32" s="49" t="s">
        <v>147</v>
      </c>
      <c r="I32" s="49" t="s">
        <v>35</v>
      </c>
    </row>
    <row r="33" spans="1:9" x14ac:dyDescent="0.25">
      <c r="A33" s="48">
        <v>44639</v>
      </c>
      <c r="B33" s="49" t="s">
        <v>341</v>
      </c>
      <c r="C33" s="49">
        <v>2</v>
      </c>
      <c r="D33" s="49" t="s">
        <v>572</v>
      </c>
      <c r="E33" s="46" t="s">
        <v>489</v>
      </c>
      <c r="F33" s="51">
        <f t="shared" ref="F33:F39" si="1">C33*D$54</f>
        <v>4000</v>
      </c>
      <c r="G33" s="51">
        <f t="shared" si="0"/>
        <v>2000</v>
      </c>
      <c r="H33" s="49" t="s">
        <v>141</v>
      </c>
      <c r="I33" s="49" t="s">
        <v>35</v>
      </c>
    </row>
    <row r="34" spans="1:9" x14ac:dyDescent="0.25">
      <c r="A34" s="48">
        <v>44640</v>
      </c>
      <c r="B34" s="49" t="s">
        <v>342</v>
      </c>
      <c r="C34" s="49">
        <v>2.02</v>
      </c>
      <c r="D34" s="49" t="s">
        <v>572</v>
      </c>
      <c r="E34" s="46" t="s">
        <v>489</v>
      </c>
      <c r="F34" s="51">
        <f t="shared" si="1"/>
        <v>4040</v>
      </c>
      <c r="G34" s="51">
        <f t="shared" si="0"/>
        <v>2040</v>
      </c>
      <c r="H34" s="49" t="s">
        <v>141</v>
      </c>
      <c r="I34" s="49" t="s">
        <v>73</v>
      </c>
    </row>
    <row r="35" spans="1:9" x14ac:dyDescent="0.25">
      <c r="A35" s="48">
        <v>44640</v>
      </c>
      <c r="B35" s="49" t="s">
        <v>343</v>
      </c>
      <c r="C35" s="49">
        <v>1.56</v>
      </c>
      <c r="D35" s="49" t="s">
        <v>572</v>
      </c>
      <c r="E35" s="49" t="s">
        <v>488</v>
      </c>
      <c r="F35" s="51">
        <f t="shared" si="1"/>
        <v>3120</v>
      </c>
      <c r="G35" s="51">
        <v>0</v>
      </c>
      <c r="H35" s="49" t="s">
        <v>147</v>
      </c>
      <c r="I35" s="49" t="s">
        <v>81</v>
      </c>
    </row>
    <row r="36" spans="1:9" x14ac:dyDescent="0.25">
      <c r="A36" s="48">
        <v>44640</v>
      </c>
      <c r="B36" s="49" t="s">
        <v>345</v>
      </c>
      <c r="C36" s="49">
        <v>1.96</v>
      </c>
      <c r="D36" s="49" t="s">
        <v>572</v>
      </c>
      <c r="E36" s="46" t="s">
        <v>489</v>
      </c>
      <c r="F36" s="51">
        <f t="shared" si="1"/>
        <v>3920</v>
      </c>
      <c r="G36" s="51">
        <f t="shared" si="0"/>
        <v>1920</v>
      </c>
      <c r="H36" s="49" t="s">
        <v>140</v>
      </c>
      <c r="I36" s="49" t="s">
        <v>166</v>
      </c>
    </row>
    <row r="37" spans="1:9" x14ac:dyDescent="0.25">
      <c r="A37" s="48">
        <v>44641</v>
      </c>
      <c r="B37" s="49" t="s">
        <v>347</v>
      </c>
      <c r="C37" s="49">
        <v>1.93</v>
      </c>
      <c r="D37" s="49" t="s">
        <v>572</v>
      </c>
      <c r="E37" s="49" t="s">
        <v>489</v>
      </c>
      <c r="F37" s="51">
        <f t="shared" si="1"/>
        <v>3860</v>
      </c>
      <c r="G37" s="51">
        <v>0</v>
      </c>
      <c r="H37" s="49" t="s">
        <v>143</v>
      </c>
      <c r="I37" s="49" t="s">
        <v>97</v>
      </c>
    </row>
    <row r="38" spans="1:9" x14ac:dyDescent="0.25">
      <c r="A38" s="48">
        <v>44646</v>
      </c>
      <c r="B38" s="49" t="s">
        <v>352</v>
      </c>
      <c r="C38" s="49">
        <v>1.83</v>
      </c>
      <c r="D38" s="49" t="s">
        <v>572</v>
      </c>
      <c r="E38" s="56" t="s">
        <v>489</v>
      </c>
      <c r="F38" s="51">
        <f t="shared" si="1"/>
        <v>3660</v>
      </c>
      <c r="G38" s="51">
        <f t="shared" si="0"/>
        <v>1660</v>
      </c>
      <c r="H38" s="49" t="s">
        <v>149</v>
      </c>
      <c r="I38" s="49" t="s">
        <v>35</v>
      </c>
    </row>
    <row r="39" spans="1:9" x14ac:dyDescent="0.25">
      <c r="A39" s="48">
        <v>44650</v>
      </c>
      <c r="B39" s="49" t="s">
        <v>357</v>
      </c>
      <c r="C39" s="49">
        <v>1.56</v>
      </c>
      <c r="D39" s="49" t="s">
        <v>572</v>
      </c>
      <c r="E39" s="56" t="s">
        <v>489</v>
      </c>
      <c r="F39" s="51">
        <f t="shared" si="1"/>
        <v>3120</v>
      </c>
      <c r="G39" s="13">
        <f t="shared" si="0"/>
        <v>1120</v>
      </c>
      <c r="H39" s="49" t="s">
        <v>141</v>
      </c>
      <c r="I39" s="49" t="s">
        <v>14</v>
      </c>
    </row>
    <row r="40" spans="1:9" x14ac:dyDescent="0.25">
      <c r="A40" s="5"/>
      <c r="B40" s="6"/>
      <c r="D40" s="12"/>
      <c r="E40" s="33"/>
      <c r="F40" s="13"/>
      <c r="G40" s="13"/>
      <c r="H40" s="13"/>
      <c r="I40" s="6"/>
    </row>
    <row r="41" spans="1:9" x14ac:dyDescent="0.25">
      <c r="A41" s="5"/>
      <c r="B41" s="6"/>
      <c r="D41" s="12"/>
      <c r="E41" s="33"/>
      <c r="F41" s="13"/>
      <c r="G41" s="13"/>
      <c r="H41" s="13"/>
      <c r="I41" s="6"/>
    </row>
    <row r="42" spans="1:9" x14ac:dyDescent="0.25">
      <c r="A42" s="5"/>
      <c r="B42" s="6"/>
      <c r="D42" s="6"/>
      <c r="E42" s="33"/>
      <c r="F42" s="20"/>
      <c r="G42" s="20"/>
      <c r="H42" s="20"/>
      <c r="I42" s="6"/>
    </row>
    <row r="43" spans="1:9" ht="15.75" x14ac:dyDescent="0.25">
      <c r="A43" s="6"/>
      <c r="B43" s="6" t="s">
        <v>167</v>
      </c>
      <c r="C43" s="34"/>
      <c r="D43" s="15">
        <f>COUNT(C2:C39)</f>
        <v>38</v>
      </c>
      <c r="E43" s="52"/>
      <c r="F43" s="35"/>
      <c r="G43" s="12"/>
      <c r="H43" s="12"/>
    </row>
    <row r="44" spans="1:9" x14ac:dyDescent="0.25">
      <c r="A44" s="6"/>
      <c r="B44" s="6" t="s">
        <v>168</v>
      </c>
      <c r="C44" s="6"/>
      <c r="D44" s="16">
        <f>COUNTIF(G2:G39,"&lt;0")</f>
        <v>4</v>
      </c>
      <c r="E44" s="53"/>
      <c r="F44" s="37"/>
      <c r="G44" s="38"/>
      <c r="H44" s="38"/>
    </row>
    <row r="45" spans="1:9" x14ac:dyDescent="0.25">
      <c r="A45" s="6"/>
      <c r="B45" s="6" t="s">
        <v>169</v>
      </c>
      <c r="C45" s="6"/>
      <c r="D45" s="17">
        <f>D43-D44</f>
        <v>34</v>
      </c>
      <c r="E45" s="53"/>
      <c r="F45" s="37"/>
      <c r="G45" s="38"/>
      <c r="H45" s="38"/>
    </row>
    <row r="46" spans="1:9" x14ac:dyDescent="0.25">
      <c r="A46" s="6"/>
      <c r="B46" s="6" t="s">
        <v>170</v>
      </c>
      <c r="C46" s="6"/>
      <c r="D46" s="6">
        <f>D45/D43*100</f>
        <v>89.473684210526315</v>
      </c>
      <c r="E46" s="53"/>
      <c r="F46" s="37"/>
      <c r="G46" s="38"/>
      <c r="H46" s="38"/>
    </row>
    <row r="47" spans="1:9" x14ac:dyDescent="0.25">
      <c r="A47" s="6"/>
      <c r="B47" s="6" t="s">
        <v>171</v>
      </c>
      <c r="C47" s="6"/>
      <c r="D47" s="6">
        <f>1/D48*100</f>
        <v>53.310886644219991</v>
      </c>
      <c r="E47" s="53"/>
      <c r="F47" s="37"/>
      <c r="G47" s="38"/>
      <c r="H47" s="38"/>
    </row>
    <row r="48" spans="1:9" x14ac:dyDescent="0.25">
      <c r="A48" s="6"/>
      <c r="B48" s="6" t="s">
        <v>172</v>
      </c>
      <c r="C48" s="6"/>
      <c r="D48" s="6">
        <f>SUM(C2:C39)/D43</f>
        <v>1.8757894736842102</v>
      </c>
      <c r="E48" s="53"/>
      <c r="F48" s="37"/>
      <c r="G48" s="38"/>
      <c r="H48" s="38"/>
    </row>
    <row r="49" spans="1:8" x14ac:dyDescent="0.25">
      <c r="A49" s="6"/>
      <c r="B49" s="6" t="s">
        <v>173</v>
      </c>
      <c r="C49" s="6"/>
      <c r="D49" s="17">
        <f>D46-D47</f>
        <v>36.162797566306324</v>
      </c>
      <c r="E49" s="53"/>
      <c r="F49" s="37"/>
      <c r="G49" s="38"/>
      <c r="H49" s="38"/>
    </row>
    <row r="50" spans="1:8" x14ac:dyDescent="0.25">
      <c r="A50" s="6"/>
      <c r="B50" s="6" t="s">
        <v>174</v>
      </c>
      <c r="C50" s="6"/>
      <c r="D50" s="17">
        <f>D49/1</f>
        <v>36.162797566306324</v>
      </c>
      <c r="E50" s="53"/>
      <c r="F50" s="37"/>
      <c r="G50" s="38"/>
      <c r="H50" s="38"/>
    </row>
    <row r="51" spans="1:8" ht="18.75" x14ac:dyDescent="0.3">
      <c r="A51" s="6"/>
      <c r="B51" s="39" t="s">
        <v>486</v>
      </c>
      <c r="C51" s="6"/>
      <c r="D51" s="40">
        <v>100000</v>
      </c>
      <c r="E51" s="53"/>
      <c r="F51" s="37"/>
      <c r="G51" s="38"/>
      <c r="H51" s="38"/>
    </row>
    <row r="52" spans="1:8" ht="18.75" x14ac:dyDescent="0.3">
      <c r="A52" s="6"/>
      <c r="B52" s="6" t="s">
        <v>487</v>
      </c>
      <c r="C52" s="6"/>
      <c r="D52" s="19">
        <v>100000</v>
      </c>
      <c r="E52" s="53"/>
      <c r="F52" s="37"/>
      <c r="G52" s="38"/>
      <c r="H52" s="38"/>
    </row>
    <row r="53" spans="1:8" x14ac:dyDescent="0.25">
      <c r="A53" s="6"/>
      <c r="B53" s="6" t="s">
        <v>176</v>
      </c>
      <c r="C53" s="6"/>
      <c r="D53" s="20">
        <f>D52/100</f>
        <v>1000</v>
      </c>
      <c r="E53" s="53"/>
      <c r="F53" s="37"/>
      <c r="G53" s="38"/>
      <c r="H53" s="38"/>
    </row>
    <row r="54" spans="1:8" x14ac:dyDescent="0.25">
      <c r="A54" s="6"/>
      <c r="B54" s="41" t="s">
        <v>490</v>
      </c>
      <c r="C54" s="6"/>
      <c r="D54" s="42">
        <f>D53*2</f>
        <v>2000</v>
      </c>
      <c r="E54" s="53"/>
      <c r="F54" s="37"/>
      <c r="G54" s="38"/>
      <c r="H54" s="38"/>
    </row>
    <row r="55" spans="1:8" x14ac:dyDescent="0.25">
      <c r="A55" s="6"/>
      <c r="B55" s="6" t="s">
        <v>177</v>
      </c>
      <c r="C55" s="6"/>
      <c r="D55" s="13">
        <f>SUM(G2:G39)</f>
        <v>15940</v>
      </c>
      <c r="E55" s="53"/>
      <c r="F55" s="37"/>
      <c r="G55" s="38"/>
      <c r="H55" s="38"/>
    </row>
    <row r="56" spans="1:8" x14ac:dyDescent="0.25">
      <c r="A56" s="6"/>
      <c r="B56" s="43" t="s">
        <v>178</v>
      </c>
      <c r="C56" s="6"/>
      <c r="D56" s="12">
        <f>D55/D51*100</f>
        <v>15.939999999999998</v>
      </c>
      <c r="E56" s="53"/>
      <c r="F56" s="37"/>
      <c r="G56" s="38"/>
      <c r="H56" s="38"/>
    </row>
  </sheetData>
  <conditionalFormatting sqref="E44:E56">
    <cfRule type="cellIs" dxfId="54" priority="3" operator="greaterThan">
      <formula>0</formula>
    </cfRule>
    <cfRule type="cellIs" dxfId="53" priority="4" operator="lessThan">
      <formula>-240.63</formula>
    </cfRule>
    <cfRule type="cellIs" dxfId="52" priority="5" operator="greaterThan">
      <formula>0</formula>
    </cfRule>
  </conditionalFormatting>
  <conditionalFormatting sqref="G40:H42 G2:G39">
    <cfRule type="cellIs" dxfId="51" priority="6" operator="lessThan">
      <formula>0</formula>
    </cfRule>
    <cfRule type="cellIs" dxfId="50" priority="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opLeftCell="A87" zoomScale="80" zoomScaleNormal="80" workbookViewId="0">
      <selection activeCell="J121" sqref="J121"/>
    </sheetView>
  </sheetViews>
  <sheetFormatPr defaultRowHeight="15" x14ac:dyDescent="0.25"/>
  <cols>
    <col min="1" max="1" width="11.5703125" bestFit="1" customWidth="1"/>
    <col min="2" max="2" width="35.85546875" style="6" bestFit="1" customWidth="1"/>
    <col min="10" max="12" width="9.140625" style="6"/>
    <col min="13" max="13" width="33.1406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3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44653</v>
      </c>
      <c r="B2" s="6" t="s">
        <v>359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11</v>
      </c>
      <c r="J2" s="6">
        <v>0</v>
      </c>
      <c r="K2" s="6">
        <v>0</v>
      </c>
      <c r="L2" s="6">
        <v>0</v>
      </c>
      <c r="M2" s="6" t="s">
        <v>267</v>
      </c>
    </row>
    <row r="3" spans="1:13" x14ac:dyDescent="0.25">
      <c r="A3" s="5">
        <v>44653</v>
      </c>
      <c r="B3" s="6" t="s">
        <v>360</v>
      </c>
      <c r="C3">
        <v>1.43</v>
      </c>
      <c r="D3">
        <v>4.82</v>
      </c>
      <c r="E3">
        <v>7.99</v>
      </c>
      <c r="F3">
        <v>4.54</v>
      </c>
      <c r="G3">
        <v>1.66</v>
      </c>
      <c r="H3">
        <v>2.31</v>
      </c>
      <c r="I3" t="s">
        <v>11</v>
      </c>
      <c r="J3" s="6">
        <v>1.91</v>
      </c>
      <c r="K3" s="6">
        <v>1.93</v>
      </c>
      <c r="L3" s="6" t="s">
        <v>142</v>
      </c>
      <c r="M3" s="6" t="s">
        <v>47</v>
      </c>
    </row>
    <row r="4" spans="1:13" x14ac:dyDescent="0.25">
      <c r="A4" s="5">
        <v>44653</v>
      </c>
      <c r="B4" s="6" t="s">
        <v>361</v>
      </c>
      <c r="C4">
        <v>2.13</v>
      </c>
      <c r="D4">
        <v>3.43</v>
      </c>
      <c r="E4">
        <v>3.65</v>
      </c>
      <c r="F4">
        <v>3.36</v>
      </c>
      <c r="G4">
        <v>2.09</v>
      </c>
      <c r="H4">
        <v>1.79</v>
      </c>
      <c r="I4" t="s">
        <v>11</v>
      </c>
      <c r="J4" s="6">
        <v>1.85</v>
      </c>
      <c r="K4" s="6">
        <v>1.98</v>
      </c>
      <c r="L4" s="6" t="s">
        <v>156</v>
      </c>
      <c r="M4" s="6" t="s">
        <v>35</v>
      </c>
    </row>
    <row r="5" spans="1:13" x14ac:dyDescent="0.25">
      <c r="A5" s="5">
        <v>44653</v>
      </c>
      <c r="B5" s="6" t="s">
        <v>362</v>
      </c>
      <c r="C5">
        <v>2.19</v>
      </c>
      <c r="D5">
        <v>3.48</v>
      </c>
      <c r="E5">
        <v>3.52</v>
      </c>
      <c r="F5">
        <v>3.47</v>
      </c>
      <c r="G5">
        <v>2.0099999999999998</v>
      </c>
      <c r="H5">
        <v>1.88</v>
      </c>
      <c r="I5" t="s">
        <v>11</v>
      </c>
      <c r="J5" s="6">
        <v>1.78</v>
      </c>
      <c r="K5" s="6">
        <v>2.08</v>
      </c>
      <c r="L5" s="6" t="s">
        <v>156</v>
      </c>
      <c r="M5" s="6" t="s">
        <v>237</v>
      </c>
    </row>
    <row r="6" spans="1:13" x14ac:dyDescent="0.25">
      <c r="A6" s="5">
        <v>44653</v>
      </c>
      <c r="B6" s="6" t="s">
        <v>363</v>
      </c>
      <c r="C6">
        <v>1.48</v>
      </c>
      <c r="D6">
        <v>4.54</v>
      </c>
      <c r="E6">
        <v>7.85</v>
      </c>
      <c r="F6">
        <v>4.0599999999999996</v>
      </c>
      <c r="G6">
        <v>1.78</v>
      </c>
      <c r="H6">
        <v>2.14</v>
      </c>
      <c r="I6" t="s">
        <v>11</v>
      </c>
      <c r="J6" s="6">
        <v>1.96</v>
      </c>
      <c r="K6" s="6">
        <v>1.89</v>
      </c>
      <c r="L6" s="6" t="s">
        <v>141</v>
      </c>
      <c r="M6" s="6" t="s">
        <v>84</v>
      </c>
    </row>
    <row r="7" spans="1:13" x14ac:dyDescent="0.25">
      <c r="A7" s="5">
        <v>44653</v>
      </c>
      <c r="B7" s="6" t="s">
        <v>364</v>
      </c>
      <c r="C7">
        <v>1.56</v>
      </c>
      <c r="D7">
        <v>4.76</v>
      </c>
      <c r="E7">
        <v>5.69</v>
      </c>
      <c r="F7">
        <v>404</v>
      </c>
      <c r="G7">
        <v>1.63</v>
      </c>
      <c r="H7">
        <v>2.42</v>
      </c>
      <c r="I7" t="s">
        <v>11</v>
      </c>
      <c r="J7" s="6">
        <v>1.71</v>
      </c>
      <c r="K7" s="6">
        <v>2.2000000000000002</v>
      </c>
      <c r="L7" s="6" t="s">
        <v>147</v>
      </c>
      <c r="M7" s="6" t="s">
        <v>95</v>
      </c>
    </row>
    <row r="8" spans="1:13" x14ac:dyDescent="0.25">
      <c r="A8" s="5">
        <v>44653</v>
      </c>
      <c r="B8" s="6" t="s">
        <v>365</v>
      </c>
      <c r="C8">
        <v>2.68</v>
      </c>
      <c r="D8">
        <v>3.14</v>
      </c>
      <c r="E8">
        <v>2.94</v>
      </c>
      <c r="F8">
        <v>3.14</v>
      </c>
      <c r="G8">
        <v>2.21</v>
      </c>
      <c r="H8">
        <v>1.7</v>
      </c>
      <c r="I8" t="s">
        <v>11</v>
      </c>
      <c r="J8" s="6">
        <v>1.85</v>
      </c>
      <c r="K8" s="6">
        <v>1.96</v>
      </c>
      <c r="L8" s="6" t="s">
        <v>143</v>
      </c>
      <c r="M8" s="6" t="s">
        <v>97</v>
      </c>
    </row>
    <row r="9" spans="1:13" x14ac:dyDescent="0.25">
      <c r="A9" s="5">
        <v>44653</v>
      </c>
      <c r="B9" s="6" t="s">
        <v>366</v>
      </c>
      <c r="C9">
        <v>3.16</v>
      </c>
      <c r="D9">
        <v>3.09</v>
      </c>
      <c r="E9">
        <v>2.62</v>
      </c>
      <c r="F9">
        <v>2.75</v>
      </c>
      <c r="G9">
        <v>2.65</v>
      </c>
      <c r="H9">
        <v>1.59</v>
      </c>
      <c r="I9" t="s">
        <v>11</v>
      </c>
      <c r="J9" s="6">
        <v>2.06</v>
      </c>
      <c r="K9" s="6">
        <v>1.81</v>
      </c>
      <c r="L9" s="6" t="s">
        <v>146</v>
      </c>
      <c r="M9" s="6" t="s">
        <v>95</v>
      </c>
    </row>
    <row r="10" spans="1:13" x14ac:dyDescent="0.25">
      <c r="A10" s="5">
        <v>44654</v>
      </c>
      <c r="B10" s="6" t="s">
        <v>367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11</v>
      </c>
      <c r="J10" s="6">
        <v>0</v>
      </c>
      <c r="K10" s="6">
        <v>0</v>
      </c>
      <c r="L10" s="6">
        <v>0</v>
      </c>
      <c r="M10" s="6" t="s">
        <v>179</v>
      </c>
    </row>
    <row r="11" spans="1:13" x14ac:dyDescent="0.25">
      <c r="A11" s="5">
        <v>44654</v>
      </c>
      <c r="B11" s="6" t="s">
        <v>368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11</v>
      </c>
      <c r="J11" s="6">
        <v>0</v>
      </c>
      <c r="K11" s="6">
        <v>0</v>
      </c>
      <c r="L11" s="6">
        <v>0</v>
      </c>
      <c r="M11" s="6" t="s">
        <v>179</v>
      </c>
    </row>
    <row r="12" spans="1:13" x14ac:dyDescent="0.25">
      <c r="A12" s="5">
        <v>44654</v>
      </c>
      <c r="B12" s="6" t="s">
        <v>369</v>
      </c>
      <c r="C12">
        <v>1.39</v>
      </c>
      <c r="D12">
        <v>5.14</v>
      </c>
      <c r="E12">
        <v>9.07</v>
      </c>
      <c r="F12">
        <v>404</v>
      </c>
      <c r="G12">
        <v>1.64</v>
      </c>
      <c r="H12">
        <v>2.39</v>
      </c>
      <c r="I12" t="s">
        <v>11</v>
      </c>
      <c r="J12" s="6">
        <v>1.93</v>
      </c>
      <c r="K12" s="6">
        <v>1.93</v>
      </c>
      <c r="L12" s="6" t="s">
        <v>142</v>
      </c>
      <c r="M12" s="6" t="s">
        <v>84</v>
      </c>
    </row>
    <row r="13" spans="1:13" x14ac:dyDescent="0.25">
      <c r="A13" s="5">
        <v>44654</v>
      </c>
      <c r="B13" s="6" t="s">
        <v>370</v>
      </c>
      <c r="C13">
        <v>2.0499999999999998</v>
      </c>
      <c r="D13">
        <v>3.63</v>
      </c>
      <c r="E13">
        <v>3.86</v>
      </c>
      <c r="F13">
        <v>3.86</v>
      </c>
      <c r="G13">
        <v>1.91</v>
      </c>
      <c r="H13">
        <v>2</v>
      </c>
      <c r="I13" t="s">
        <v>11</v>
      </c>
      <c r="J13" s="6">
        <v>1.71</v>
      </c>
      <c r="K13" s="6">
        <v>2.2000000000000002</v>
      </c>
      <c r="L13" s="6" t="s">
        <v>156</v>
      </c>
      <c r="M13" s="6" t="s">
        <v>84</v>
      </c>
    </row>
    <row r="14" spans="1:13" x14ac:dyDescent="0.25">
      <c r="A14" s="5">
        <v>44654</v>
      </c>
      <c r="B14" s="6" t="s">
        <v>371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11</v>
      </c>
      <c r="J14" s="6">
        <v>0</v>
      </c>
      <c r="K14" s="6">
        <v>0</v>
      </c>
      <c r="L14" s="6">
        <v>0</v>
      </c>
      <c r="M14" s="6" t="s">
        <v>205</v>
      </c>
    </row>
    <row r="15" spans="1:13" x14ac:dyDescent="0.25">
      <c r="A15" s="5">
        <v>44654</v>
      </c>
      <c r="B15" s="6" t="s">
        <v>372</v>
      </c>
      <c r="C15">
        <v>2.44</v>
      </c>
      <c r="D15">
        <v>3.24</v>
      </c>
      <c r="E15">
        <v>3.19</v>
      </c>
      <c r="F15">
        <v>3.01</v>
      </c>
      <c r="G15">
        <v>2.31</v>
      </c>
      <c r="H15">
        <v>1.65</v>
      </c>
      <c r="I15" t="s">
        <v>11</v>
      </c>
      <c r="J15" s="6">
        <v>1.94</v>
      </c>
      <c r="K15" s="6">
        <v>1.88</v>
      </c>
      <c r="L15" s="6" t="s">
        <v>149</v>
      </c>
      <c r="M15" s="6" t="s">
        <v>14</v>
      </c>
    </row>
    <row r="16" spans="1:13" x14ac:dyDescent="0.25">
      <c r="A16" s="5">
        <v>44654</v>
      </c>
      <c r="B16" s="6" t="s">
        <v>373</v>
      </c>
      <c r="C16">
        <v>4.95</v>
      </c>
      <c r="D16">
        <v>3.82</v>
      </c>
      <c r="E16">
        <v>1.79</v>
      </c>
      <c r="F16">
        <v>3.92</v>
      </c>
      <c r="G16">
        <v>1.87</v>
      </c>
      <c r="H16">
        <v>2.04</v>
      </c>
      <c r="I16" t="s">
        <v>11</v>
      </c>
      <c r="J16" s="6">
        <v>1.79</v>
      </c>
      <c r="K16" s="6">
        <v>2.09</v>
      </c>
      <c r="L16" s="6" t="s">
        <v>143</v>
      </c>
      <c r="M16" s="6" t="s">
        <v>81</v>
      </c>
    </row>
    <row r="17" spans="1:13" x14ac:dyDescent="0.25">
      <c r="A17" s="5">
        <v>44655</v>
      </c>
      <c r="B17" s="6" t="s">
        <v>374</v>
      </c>
      <c r="C17">
        <v>4.1500000000000004</v>
      </c>
      <c r="D17">
        <v>3.35</v>
      </c>
      <c r="E17">
        <v>2.0699999999999998</v>
      </c>
      <c r="F17">
        <v>3.28</v>
      </c>
      <c r="G17">
        <v>2.21</v>
      </c>
      <c r="H17">
        <v>1.74</v>
      </c>
      <c r="I17" t="s">
        <v>11</v>
      </c>
      <c r="J17" s="6">
        <v>1.94</v>
      </c>
      <c r="K17" s="6">
        <v>1.91</v>
      </c>
      <c r="L17" s="6" t="s">
        <v>150</v>
      </c>
      <c r="M17" s="6" t="s">
        <v>95</v>
      </c>
    </row>
    <row r="18" spans="1:13" x14ac:dyDescent="0.25">
      <c r="A18" s="5">
        <v>44656</v>
      </c>
      <c r="B18" s="6" t="s">
        <v>375</v>
      </c>
      <c r="C18">
        <v>2.16</v>
      </c>
      <c r="D18">
        <v>3.28</v>
      </c>
      <c r="E18">
        <v>3.85</v>
      </c>
      <c r="F18">
        <v>2.79</v>
      </c>
      <c r="G18">
        <v>2.4</v>
      </c>
      <c r="H18">
        <v>1.62</v>
      </c>
      <c r="I18" t="s">
        <v>11</v>
      </c>
      <c r="J18" s="6">
        <v>2.0699999999999998</v>
      </c>
      <c r="K18" s="6">
        <v>1.8</v>
      </c>
      <c r="L18" s="6" t="s">
        <v>149</v>
      </c>
      <c r="M18" s="6" t="s">
        <v>47</v>
      </c>
    </row>
    <row r="19" spans="1:13" x14ac:dyDescent="0.25">
      <c r="A19" s="5">
        <v>44656</v>
      </c>
      <c r="B19" s="6" t="s">
        <v>376</v>
      </c>
      <c r="C19">
        <v>2.79</v>
      </c>
      <c r="D19">
        <v>3.15</v>
      </c>
      <c r="E19">
        <v>2.85</v>
      </c>
      <c r="F19">
        <v>2.81</v>
      </c>
      <c r="G19">
        <v>2.4500000000000002</v>
      </c>
      <c r="H19">
        <v>1.6</v>
      </c>
      <c r="I19" t="s">
        <v>11</v>
      </c>
      <c r="J19" s="6">
        <v>2.0299999999999998</v>
      </c>
      <c r="K19" s="6">
        <v>1.83</v>
      </c>
      <c r="L19" s="6" t="s">
        <v>146</v>
      </c>
      <c r="M19" s="8" t="s">
        <v>47</v>
      </c>
    </row>
    <row r="20" spans="1:13" x14ac:dyDescent="0.25">
      <c r="A20" s="5">
        <v>44656</v>
      </c>
      <c r="B20" s="6" t="s">
        <v>377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t="s">
        <v>11</v>
      </c>
      <c r="J20" s="6">
        <v>0</v>
      </c>
      <c r="K20" s="6">
        <v>0</v>
      </c>
      <c r="L20" s="6">
        <v>0</v>
      </c>
      <c r="M20" s="6" t="s">
        <v>15</v>
      </c>
    </row>
    <row r="21" spans="1:13" x14ac:dyDescent="0.25">
      <c r="A21" s="5">
        <v>44660</v>
      </c>
      <c r="B21" s="6" t="s">
        <v>378</v>
      </c>
      <c r="C21">
        <v>1.74</v>
      </c>
      <c r="D21">
        <v>3.81</v>
      </c>
      <c r="E21">
        <v>5.21</v>
      </c>
      <c r="F21">
        <v>3.49</v>
      </c>
      <c r="G21">
        <v>2.0499999999999998</v>
      </c>
      <c r="H21">
        <v>1.85</v>
      </c>
      <c r="I21" t="s">
        <v>11</v>
      </c>
      <c r="J21" s="6">
        <v>1.93</v>
      </c>
      <c r="K21" s="6">
        <v>1.93</v>
      </c>
      <c r="L21" s="6" t="s">
        <v>147</v>
      </c>
      <c r="M21" s="8" t="s">
        <v>47</v>
      </c>
    </row>
    <row r="22" spans="1:13" x14ac:dyDescent="0.25">
      <c r="A22" s="5">
        <v>44660</v>
      </c>
      <c r="B22" s="6" t="s">
        <v>379</v>
      </c>
      <c r="C22">
        <v>1.91</v>
      </c>
      <c r="D22">
        <v>3.61</v>
      </c>
      <c r="E22">
        <v>4.5</v>
      </c>
      <c r="F22">
        <v>3.96</v>
      </c>
      <c r="G22">
        <v>1.87</v>
      </c>
      <c r="H22">
        <v>2.04</v>
      </c>
      <c r="I22" t="s">
        <v>11</v>
      </c>
      <c r="J22" s="6">
        <v>1.73</v>
      </c>
      <c r="K22" s="6">
        <v>2.19</v>
      </c>
      <c r="L22" s="6" t="s">
        <v>141</v>
      </c>
      <c r="M22" s="6" t="s">
        <v>81</v>
      </c>
    </row>
    <row r="23" spans="1:13" x14ac:dyDescent="0.25">
      <c r="A23" s="5">
        <v>44660</v>
      </c>
      <c r="B23" s="6" t="s">
        <v>380</v>
      </c>
      <c r="C23">
        <v>4.28</v>
      </c>
      <c r="D23">
        <v>3.14</v>
      </c>
      <c r="E23">
        <v>2.0699999999999998</v>
      </c>
      <c r="F23">
        <v>2.62</v>
      </c>
      <c r="G23">
        <v>2.56</v>
      </c>
      <c r="H23">
        <v>1.54</v>
      </c>
      <c r="I23" t="s">
        <v>11</v>
      </c>
      <c r="J23" s="6">
        <v>2.2400000000000002</v>
      </c>
      <c r="K23" s="6">
        <v>1.68</v>
      </c>
      <c r="L23" s="6" t="s">
        <v>140</v>
      </c>
      <c r="M23" s="6" t="s">
        <v>32</v>
      </c>
    </row>
    <row r="24" spans="1:13" x14ac:dyDescent="0.25">
      <c r="A24" s="5">
        <v>44660</v>
      </c>
      <c r="B24" s="6" t="s">
        <v>381</v>
      </c>
      <c r="C24">
        <v>1.64</v>
      </c>
      <c r="D24">
        <v>3.93</v>
      </c>
      <c r="E24">
        <v>6.02</v>
      </c>
      <c r="F24">
        <v>3.72</v>
      </c>
      <c r="G24">
        <v>1.94</v>
      </c>
      <c r="H24">
        <v>1.94</v>
      </c>
      <c r="I24" t="s">
        <v>11</v>
      </c>
      <c r="J24" s="6">
        <v>1.96</v>
      </c>
      <c r="K24" s="6">
        <v>1.89</v>
      </c>
      <c r="L24" s="6" t="s">
        <v>152</v>
      </c>
      <c r="M24" s="6" t="s">
        <v>47</v>
      </c>
    </row>
    <row r="25" spans="1:13" x14ac:dyDescent="0.25">
      <c r="A25" s="5">
        <v>44660</v>
      </c>
      <c r="B25" s="6" t="s">
        <v>382</v>
      </c>
      <c r="C25">
        <v>2.9</v>
      </c>
      <c r="D25">
        <v>3.02</v>
      </c>
      <c r="E25">
        <v>2.85</v>
      </c>
      <c r="F25">
        <v>2.82</v>
      </c>
      <c r="G25">
        <v>2.48</v>
      </c>
      <c r="H25">
        <v>1.59</v>
      </c>
      <c r="I25" t="s">
        <v>11</v>
      </c>
      <c r="J25" s="6">
        <v>2.0099999999999998</v>
      </c>
      <c r="K25" s="6">
        <v>1.85</v>
      </c>
      <c r="L25" s="6" t="s">
        <v>152</v>
      </c>
      <c r="M25" s="6" t="s">
        <v>237</v>
      </c>
    </row>
    <row r="26" spans="1:13" x14ac:dyDescent="0.25">
      <c r="A26" s="5">
        <v>44660</v>
      </c>
      <c r="B26" s="6" t="s">
        <v>383</v>
      </c>
      <c r="C26">
        <v>2.0299999999999998</v>
      </c>
      <c r="D26">
        <v>3.45</v>
      </c>
      <c r="E26">
        <v>4.05</v>
      </c>
      <c r="F26">
        <v>3.06</v>
      </c>
      <c r="G26">
        <v>2.21</v>
      </c>
      <c r="H26">
        <v>1.72</v>
      </c>
      <c r="I26" t="s">
        <v>11</v>
      </c>
      <c r="J26" s="6">
        <v>1.96</v>
      </c>
      <c r="K26" s="6">
        <v>1.89</v>
      </c>
      <c r="L26" s="6" t="s">
        <v>146</v>
      </c>
      <c r="M26" s="8" t="s">
        <v>47</v>
      </c>
    </row>
    <row r="27" spans="1:13" x14ac:dyDescent="0.25">
      <c r="A27" s="5">
        <v>44660</v>
      </c>
      <c r="B27" s="6" t="s">
        <v>384</v>
      </c>
      <c r="C27">
        <v>2.19</v>
      </c>
      <c r="D27">
        <v>3.47</v>
      </c>
      <c r="E27">
        <v>3.54</v>
      </c>
      <c r="F27">
        <v>3.22</v>
      </c>
      <c r="G27">
        <v>2.14</v>
      </c>
      <c r="H27">
        <v>1.77</v>
      </c>
      <c r="I27" t="s">
        <v>11</v>
      </c>
      <c r="J27" s="6">
        <v>1.86</v>
      </c>
      <c r="K27" s="6">
        <v>2</v>
      </c>
      <c r="L27" s="6" t="s">
        <v>156</v>
      </c>
      <c r="M27" s="8" t="s">
        <v>47</v>
      </c>
    </row>
    <row r="28" spans="1:13" x14ac:dyDescent="0.25">
      <c r="A28" s="5">
        <v>44660</v>
      </c>
      <c r="B28" s="6" t="s">
        <v>385</v>
      </c>
      <c r="C28">
        <v>1.52</v>
      </c>
      <c r="D28">
        <v>4.3600000000000003</v>
      </c>
      <c r="E28">
        <v>6.72</v>
      </c>
      <c r="F28">
        <v>3.85</v>
      </c>
      <c r="G28">
        <v>1.85</v>
      </c>
      <c r="H28">
        <v>2.02</v>
      </c>
      <c r="I28" t="s">
        <v>11</v>
      </c>
      <c r="J28" s="6">
        <v>1.94</v>
      </c>
      <c r="K28" s="6">
        <v>1.89</v>
      </c>
      <c r="L28" s="6" t="s">
        <v>143</v>
      </c>
      <c r="M28" s="6" t="s">
        <v>35</v>
      </c>
    </row>
    <row r="29" spans="1:13" x14ac:dyDescent="0.25">
      <c r="A29" s="5">
        <v>44660</v>
      </c>
      <c r="B29" s="6" t="s">
        <v>386</v>
      </c>
      <c r="C29">
        <v>2.65</v>
      </c>
      <c r="D29">
        <v>2.9</v>
      </c>
      <c r="E29">
        <v>3.22</v>
      </c>
      <c r="F29">
        <v>2.4700000000000002</v>
      </c>
      <c r="G29">
        <v>2.81</v>
      </c>
      <c r="H29">
        <v>1.47</v>
      </c>
      <c r="I29" t="s">
        <v>11</v>
      </c>
      <c r="J29" s="6">
        <v>2.2400000000000002</v>
      </c>
      <c r="K29" s="6">
        <v>1.68</v>
      </c>
      <c r="L29" s="6" t="s">
        <v>149</v>
      </c>
      <c r="M29" s="6" t="s">
        <v>14</v>
      </c>
    </row>
    <row r="30" spans="1:13" x14ac:dyDescent="0.25">
      <c r="A30" s="5">
        <v>44660</v>
      </c>
      <c r="B30" s="6" t="s">
        <v>387</v>
      </c>
      <c r="C30">
        <v>2.91</v>
      </c>
      <c r="D30">
        <v>3.45</v>
      </c>
      <c r="E30">
        <v>2.57</v>
      </c>
      <c r="F30">
        <v>3.88</v>
      </c>
      <c r="G30">
        <v>1.88</v>
      </c>
      <c r="H30">
        <v>2.02</v>
      </c>
      <c r="I30" t="s">
        <v>11</v>
      </c>
      <c r="J30" s="6">
        <v>1.71</v>
      </c>
      <c r="K30" s="6">
        <v>2.23</v>
      </c>
      <c r="L30" s="6" t="s">
        <v>145</v>
      </c>
      <c r="M30" s="6" t="s">
        <v>95</v>
      </c>
    </row>
    <row r="31" spans="1:13" x14ac:dyDescent="0.25">
      <c r="A31" s="5">
        <v>44661</v>
      </c>
      <c r="B31" s="6" t="s">
        <v>388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t="s">
        <v>11</v>
      </c>
      <c r="J31" s="6">
        <v>0</v>
      </c>
      <c r="K31" s="6">
        <v>0</v>
      </c>
      <c r="L31" s="6">
        <v>0</v>
      </c>
      <c r="M31" s="6" t="s">
        <v>213</v>
      </c>
    </row>
    <row r="32" spans="1:13" x14ac:dyDescent="0.25">
      <c r="A32" s="5">
        <v>44661</v>
      </c>
      <c r="B32" s="6" t="s">
        <v>389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t="s">
        <v>11</v>
      </c>
      <c r="J32" s="6">
        <v>0</v>
      </c>
      <c r="K32" s="6">
        <v>0</v>
      </c>
      <c r="L32" s="6">
        <v>0</v>
      </c>
      <c r="M32" s="6" t="s">
        <v>15</v>
      </c>
    </row>
    <row r="33" spans="1:13" x14ac:dyDescent="0.25">
      <c r="A33" s="5">
        <v>44661</v>
      </c>
      <c r="B33" s="6" t="s">
        <v>390</v>
      </c>
      <c r="C33">
        <v>1.48</v>
      </c>
      <c r="D33">
        <v>4.79</v>
      </c>
      <c r="E33">
        <v>7.11</v>
      </c>
      <c r="F33">
        <v>404</v>
      </c>
      <c r="G33">
        <v>1.62</v>
      </c>
      <c r="H33">
        <v>2.4300000000000002</v>
      </c>
      <c r="I33" t="s">
        <v>11</v>
      </c>
      <c r="J33" s="6">
        <v>1.81</v>
      </c>
      <c r="K33" s="6">
        <v>2.08</v>
      </c>
      <c r="L33" s="6" t="s">
        <v>152</v>
      </c>
      <c r="M33" s="6" t="s">
        <v>84</v>
      </c>
    </row>
    <row r="34" spans="1:13" x14ac:dyDescent="0.25">
      <c r="A34" s="5">
        <v>44661</v>
      </c>
      <c r="B34" s="6" t="s">
        <v>391</v>
      </c>
      <c r="C34">
        <v>5.0199999999999996</v>
      </c>
      <c r="D34">
        <v>3.74</v>
      </c>
      <c r="E34">
        <v>1.79</v>
      </c>
      <c r="F34">
        <v>3.67</v>
      </c>
      <c r="G34">
        <v>1.97</v>
      </c>
      <c r="H34">
        <v>1.93</v>
      </c>
      <c r="I34" t="s">
        <v>11</v>
      </c>
      <c r="J34" s="6">
        <v>1.86</v>
      </c>
      <c r="K34" s="6">
        <v>2.02</v>
      </c>
      <c r="L34" s="6" t="s">
        <v>141</v>
      </c>
      <c r="M34" s="6" t="s">
        <v>81</v>
      </c>
    </row>
    <row r="35" spans="1:13" x14ac:dyDescent="0.25">
      <c r="A35" s="5">
        <v>44661</v>
      </c>
      <c r="B35" s="6" t="s">
        <v>392</v>
      </c>
      <c r="C35">
        <v>3.27</v>
      </c>
      <c r="D35">
        <v>2.78</v>
      </c>
      <c r="E35">
        <v>2.64</v>
      </c>
      <c r="F35">
        <v>2.65</v>
      </c>
      <c r="G35">
        <v>2.46</v>
      </c>
      <c r="H35">
        <v>1.56</v>
      </c>
      <c r="I35" t="s">
        <v>11</v>
      </c>
      <c r="J35" s="6">
        <v>2.0099999999999998</v>
      </c>
      <c r="K35" s="6">
        <v>1.8</v>
      </c>
      <c r="L35" s="6" t="s">
        <v>141</v>
      </c>
      <c r="M35" s="6" t="s">
        <v>36</v>
      </c>
    </row>
    <row r="36" spans="1:13" x14ac:dyDescent="0.25">
      <c r="A36" s="5">
        <v>44661</v>
      </c>
      <c r="B36" s="6" t="s">
        <v>393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t="s">
        <v>11</v>
      </c>
      <c r="J36" s="6">
        <v>0</v>
      </c>
      <c r="K36" s="6">
        <v>0</v>
      </c>
      <c r="L36" s="6">
        <v>0</v>
      </c>
      <c r="M36" s="6" t="s">
        <v>267</v>
      </c>
    </row>
    <row r="37" spans="1:13" x14ac:dyDescent="0.25">
      <c r="A37" s="5">
        <v>44661</v>
      </c>
      <c r="B37" s="6" t="s">
        <v>394</v>
      </c>
      <c r="C37">
        <v>3.89</v>
      </c>
      <c r="D37">
        <v>3.44</v>
      </c>
      <c r="E37">
        <v>2.11</v>
      </c>
      <c r="F37">
        <v>3.52</v>
      </c>
      <c r="G37">
        <v>2.02</v>
      </c>
      <c r="H37">
        <v>1.88</v>
      </c>
      <c r="I37" t="s">
        <v>11</v>
      </c>
      <c r="J37" s="6">
        <v>1.83</v>
      </c>
      <c r="K37" s="6">
        <v>2.0499999999999998</v>
      </c>
      <c r="L37" s="6" t="s">
        <v>156</v>
      </c>
      <c r="M37" s="6" t="s">
        <v>81</v>
      </c>
    </row>
    <row r="38" spans="1:13" x14ac:dyDescent="0.25">
      <c r="A38" s="5">
        <v>44662</v>
      </c>
      <c r="B38" s="6" t="s">
        <v>395</v>
      </c>
      <c r="C38">
        <v>1.83</v>
      </c>
      <c r="D38">
        <v>3.74</v>
      </c>
      <c r="E38">
        <v>4.58</v>
      </c>
      <c r="F38">
        <v>3.73</v>
      </c>
      <c r="G38">
        <v>1.93</v>
      </c>
      <c r="H38">
        <v>1.95</v>
      </c>
      <c r="I38" t="s">
        <v>11</v>
      </c>
      <c r="J38" s="6">
        <v>1.9</v>
      </c>
      <c r="K38" s="6">
        <v>1.94</v>
      </c>
      <c r="L38" s="6" t="s">
        <v>149</v>
      </c>
      <c r="M38" s="6" t="s">
        <v>166</v>
      </c>
    </row>
    <row r="39" spans="1:13" x14ac:dyDescent="0.25">
      <c r="A39" s="5">
        <v>44662</v>
      </c>
      <c r="B39" s="6" t="s">
        <v>396</v>
      </c>
      <c r="C39">
        <v>2.48</v>
      </c>
      <c r="D39">
        <v>3.15</v>
      </c>
      <c r="E39">
        <v>3.25</v>
      </c>
      <c r="F39">
        <v>2.93</v>
      </c>
      <c r="G39">
        <v>2.31</v>
      </c>
      <c r="H39">
        <v>1.66</v>
      </c>
      <c r="I39" t="s">
        <v>11</v>
      </c>
      <c r="J39" s="6">
        <v>1.93</v>
      </c>
      <c r="K39" s="6">
        <v>1.93</v>
      </c>
      <c r="L39" s="6" t="s">
        <v>152</v>
      </c>
      <c r="M39" s="6" t="s">
        <v>47</v>
      </c>
    </row>
    <row r="40" spans="1:13" x14ac:dyDescent="0.25">
      <c r="A40" s="5">
        <v>44665</v>
      </c>
      <c r="B40" s="6" t="s">
        <v>397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t="s">
        <v>11</v>
      </c>
      <c r="J40" s="6">
        <v>0</v>
      </c>
      <c r="K40" s="6">
        <v>0</v>
      </c>
      <c r="L40" s="6">
        <v>0</v>
      </c>
      <c r="M40" s="6" t="s">
        <v>205</v>
      </c>
    </row>
    <row r="41" spans="1:13" x14ac:dyDescent="0.25">
      <c r="A41" s="5">
        <v>44666</v>
      </c>
      <c r="B41" s="6" t="s">
        <v>398</v>
      </c>
      <c r="C41">
        <v>1.93</v>
      </c>
      <c r="D41">
        <v>3.5670000000000002</v>
      </c>
      <c r="E41">
        <v>4.33</v>
      </c>
      <c r="F41">
        <v>3.32</v>
      </c>
      <c r="G41">
        <v>2.12</v>
      </c>
      <c r="H41">
        <v>1.78</v>
      </c>
      <c r="I41" t="s">
        <v>11</v>
      </c>
      <c r="J41" s="6">
        <v>1.88</v>
      </c>
      <c r="K41" s="6">
        <v>1.87</v>
      </c>
      <c r="L41" s="6" t="s">
        <v>141</v>
      </c>
      <c r="M41" s="6" t="s">
        <v>47</v>
      </c>
    </row>
    <row r="42" spans="1:13" x14ac:dyDescent="0.25">
      <c r="A42" s="5">
        <v>44666</v>
      </c>
      <c r="B42" s="6" t="s">
        <v>399</v>
      </c>
      <c r="C42">
        <v>3.99</v>
      </c>
      <c r="D42">
        <v>3.48</v>
      </c>
      <c r="E42">
        <v>1.97</v>
      </c>
      <c r="F42">
        <v>2.84</v>
      </c>
      <c r="G42">
        <v>2.29</v>
      </c>
      <c r="H42">
        <v>1.64</v>
      </c>
      <c r="I42" t="s">
        <v>11</v>
      </c>
      <c r="J42" s="6">
        <v>1.95</v>
      </c>
      <c r="K42" s="6">
        <v>1.78</v>
      </c>
      <c r="L42" s="6" t="s">
        <v>146</v>
      </c>
      <c r="M42" s="8" t="s">
        <v>400</v>
      </c>
    </row>
    <row r="43" spans="1:13" x14ac:dyDescent="0.25">
      <c r="A43" s="5">
        <v>44666</v>
      </c>
      <c r="B43" s="6" t="s">
        <v>210</v>
      </c>
      <c r="C43">
        <v>1.43</v>
      </c>
      <c r="D43">
        <v>4.66</v>
      </c>
      <c r="E43">
        <v>7.3</v>
      </c>
      <c r="F43">
        <v>4.04</v>
      </c>
      <c r="G43">
        <v>1.79</v>
      </c>
      <c r="H43">
        <v>2.0499999999999998</v>
      </c>
      <c r="I43" t="s">
        <v>11</v>
      </c>
      <c r="J43" s="6">
        <v>1.93</v>
      </c>
      <c r="K43" s="6">
        <v>1.8</v>
      </c>
      <c r="L43" s="6" t="s">
        <v>685</v>
      </c>
      <c r="M43" s="8" t="s">
        <v>50</v>
      </c>
    </row>
    <row r="44" spans="1:13" x14ac:dyDescent="0.25">
      <c r="A44" s="5">
        <v>44666</v>
      </c>
      <c r="B44" s="6" t="s">
        <v>401</v>
      </c>
      <c r="C44">
        <v>3.35</v>
      </c>
      <c r="D44">
        <v>3.81</v>
      </c>
      <c r="E44">
        <v>2.11</v>
      </c>
      <c r="F44">
        <v>4.3600000000000003</v>
      </c>
      <c r="G44">
        <v>1.71</v>
      </c>
      <c r="H44">
        <v>2.2000000000000002</v>
      </c>
      <c r="I44" t="s">
        <v>11</v>
      </c>
      <c r="J44" s="6">
        <v>1.61</v>
      </c>
      <c r="K44" s="6">
        <v>2.2400000000000002</v>
      </c>
      <c r="L44" s="6" t="s">
        <v>144</v>
      </c>
      <c r="M44" s="6" t="s">
        <v>97</v>
      </c>
    </row>
    <row r="45" spans="1:13" x14ac:dyDescent="0.25">
      <c r="A45" s="5">
        <v>44666</v>
      </c>
      <c r="B45" s="6" t="s">
        <v>402</v>
      </c>
      <c r="C45">
        <v>1.88</v>
      </c>
      <c r="D45">
        <v>3.54</v>
      </c>
      <c r="E45">
        <v>4.6100000000000003</v>
      </c>
      <c r="F45">
        <v>3.24</v>
      </c>
      <c r="G45">
        <v>2.1800000000000002</v>
      </c>
      <c r="H45">
        <v>1.74</v>
      </c>
      <c r="I45" t="s">
        <v>11</v>
      </c>
      <c r="J45" s="6">
        <v>1.91</v>
      </c>
      <c r="K45" s="6">
        <v>1.84</v>
      </c>
      <c r="L45" s="6" t="s">
        <v>155</v>
      </c>
      <c r="M45" s="8" t="s">
        <v>47</v>
      </c>
    </row>
    <row r="46" spans="1:13" x14ac:dyDescent="0.25">
      <c r="A46" s="5">
        <v>44666</v>
      </c>
      <c r="B46" s="6" t="s">
        <v>403</v>
      </c>
      <c r="C46">
        <v>1.72</v>
      </c>
      <c r="D46">
        <v>4.01</v>
      </c>
      <c r="E46">
        <v>4.88</v>
      </c>
      <c r="F46">
        <v>4.49</v>
      </c>
      <c r="G46">
        <v>1.72</v>
      </c>
      <c r="H46">
        <v>2.1800000000000002</v>
      </c>
      <c r="I46" t="s">
        <v>11</v>
      </c>
      <c r="J46" s="6">
        <v>1.69</v>
      </c>
      <c r="K46" s="6">
        <v>2.09</v>
      </c>
      <c r="L46" s="6" t="s">
        <v>156</v>
      </c>
      <c r="M46" s="6" t="s">
        <v>97</v>
      </c>
    </row>
    <row r="47" spans="1:13" x14ac:dyDescent="0.25">
      <c r="A47" s="5">
        <v>44666</v>
      </c>
      <c r="B47" s="6" t="s">
        <v>404</v>
      </c>
      <c r="C47">
        <v>1.65</v>
      </c>
      <c r="D47">
        <v>4.0199999999999996</v>
      </c>
      <c r="E47">
        <v>5.52</v>
      </c>
      <c r="F47">
        <v>3.57</v>
      </c>
      <c r="G47">
        <v>2</v>
      </c>
      <c r="H47">
        <v>1.87</v>
      </c>
      <c r="I47" t="s">
        <v>11</v>
      </c>
      <c r="J47" s="6">
        <v>1.9</v>
      </c>
      <c r="K47" s="6">
        <v>1.84</v>
      </c>
      <c r="L47" s="6" t="s">
        <v>142</v>
      </c>
      <c r="M47" s="6" t="s">
        <v>35</v>
      </c>
    </row>
    <row r="48" spans="1:13" x14ac:dyDescent="0.25">
      <c r="A48" s="5">
        <v>44666</v>
      </c>
      <c r="B48" s="6" t="s">
        <v>405</v>
      </c>
      <c r="C48">
        <v>2.4300000000000002</v>
      </c>
      <c r="D48">
        <v>3.03</v>
      </c>
      <c r="E48">
        <v>3.43</v>
      </c>
      <c r="F48">
        <v>2.69</v>
      </c>
      <c r="G48">
        <v>2.5</v>
      </c>
      <c r="H48">
        <v>1.63</v>
      </c>
      <c r="I48" t="s">
        <v>11</v>
      </c>
      <c r="J48" s="6">
        <v>1.94</v>
      </c>
      <c r="K48" s="6">
        <v>1.8</v>
      </c>
      <c r="L48" s="6" t="s">
        <v>149</v>
      </c>
      <c r="M48" s="6" t="s">
        <v>97</v>
      </c>
    </row>
    <row r="49" spans="1:13" x14ac:dyDescent="0.25">
      <c r="A49" s="5">
        <v>44666</v>
      </c>
      <c r="B49" s="6" t="s">
        <v>406</v>
      </c>
      <c r="C49">
        <v>1.83</v>
      </c>
      <c r="D49">
        <v>3.7</v>
      </c>
      <c r="E49">
        <v>4.7</v>
      </c>
      <c r="F49">
        <v>3.71</v>
      </c>
      <c r="G49">
        <v>1.94</v>
      </c>
      <c r="H49">
        <v>1.94</v>
      </c>
      <c r="I49" t="s">
        <v>11</v>
      </c>
      <c r="J49" s="6">
        <v>1.79</v>
      </c>
      <c r="K49" s="6">
        <v>1.96</v>
      </c>
      <c r="L49" s="6" t="s">
        <v>143</v>
      </c>
      <c r="M49" s="6" t="s">
        <v>47</v>
      </c>
    </row>
    <row r="50" spans="1:13" x14ac:dyDescent="0.25">
      <c r="A50" s="5">
        <v>44666</v>
      </c>
      <c r="B50" s="6" t="s">
        <v>407</v>
      </c>
      <c r="C50">
        <v>1.79</v>
      </c>
      <c r="D50">
        <v>3.59</v>
      </c>
      <c r="E50">
        <v>4.7699999999999996</v>
      </c>
      <c r="F50">
        <v>3.51</v>
      </c>
      <c r="G50">
        <v>1.88</v>
      </c>
      <c r="H50">
        <v>1.94</v>
      </c>
      <c r="I50" t="s">
        <v>11</v>
      </c>
      <c r="J50" s="6">
        <v>1.78</v>
      </c>
      <c r="K50" s="6">
        <v>1.96</v>
      </c>
      <c r="L50" s="6" t="s">
        <v>149</v>
      </c>
      <c r="M50" s="6" t="s">
        <v>400</v>
      </c>
    </row>
    <row r="51" spans="1:13" x14ac:dyDescent="0.25">
      <c r="A51" s="5">
        <v>44666</v>
      </c>
      <c r="B51" s="6" t="s">
        <v>408</v>
      </c>
      <c r="C51">
        <v>2.15</v>
      </c>
      <c r="D51">
        <v>3.15</v>
      </c>
      <c r="E51">
        <v>3.98</v>
      </c>
      <c r="F51">
        <v>2.84</v>
      </c>
      <c r="G51">
        <v>2.34</v>
      </c>
      <c r="H51">
        <v>1.63</v>
      </c>
      <c r="I51" t="s">
        <v>11</v>
      </c>
      <c r="J51" s="6">
        <v>2</v>
      </c>
      <c r="K51" s="6">
        <v>1.76</v>
      </c>
      <c r="L51" s="6" t="s">
        <v>149</v>
      </c>
      <c r="M51" s="6" t="s">
        <v>97</v>
      </c>
    </row>
    <row r="52" spans="1:13" x14ac:dyDescent="0.25">
      <c r="A52" s="5">
        <v>44666</v>
      </c>
      <c r="B52" s="6" t="s">
        <v>409</v>
      </c>
      <c r="C52">
        <v>1.96</v>
      </c>
      <c r="D52">
        <v>3.77</v>
      </c>
      <c r="E52">
        <v>3.85</v>
      </c>
      <c r="F52">
        <v>3.98</v>
      </c>
      <c r="G52">
        <v>1.86</v>
      </c>
      <c r="H52">
        <v>2.0099999999999998</v>
      </c>
      <c r="I52" t="s">
        <v>11</v>
      </c>
      <c r="J52" s="6">
        <v>1.71</v>
      </c>
      <c r="K52" s="6">
        <v>2.06</v>
      </c>
      <c r="L52" s="6" t="s">
        <v>152</v>
      </c>
      <c r="M52" s="6" t="s">
        <v>35</v>
      </c>
    </row>
    <row r="53" spans="1:13" x14ac:dyDescent="0.25">
      <c r="A53" s="5">
        <v>44667</v>
      </c>
      <c r="B53" s="6" t="s">
        <v>410</v>
      </c>
      <c r="C53">
        <v>2.63</v>
      </c>
      <c r="D53">
        <v>3.6</v>
      </c>
      <c r="E53">
        <v>2.75</v>
      </c>
      <c r="F53">
        <v>404</v>
      </c>
      <c r="G53">
        <v>1.62</v>
      </c>
      <c r="H53">
        <v>2.4300000000000002</v>
      </c>
      <c r="I53" t="s">
        <v>11</v>
      </c>
      <c r="J53" s="6">
        <v>1.47</v>
      </c>
      <c r="K53" s="6">
        <v>2.59</v>
      </c>
      <c r="L53" s="6" t="s">
        <v>149</v>
      </c>
      <c r="M53" s="6" t="s">
        <v>81</v>
      </c>
    </row>
    <row r="54" spans="1:13" x14ac:dyDescent="0.25">
      <c r="A54" s="5">
        <v>44667</v>
      </c>
      <c r="B54" s="6" t="s">
        <v>411</v>
      </c>
      <c r="C54">
        <v>1.58</v>
      </c>
      <c r="D54">
        <v>4.55</v>
      </c>
      <c r="E54">
        <v>5.78</v>
      </c>
      <c r="F54">
        <v>404</v>
      </c>
      <c r="G54">
        <v>1.51</v>
      </c>
      <c r="H54">
        <v>2.68</v>
      </c>
      <c r="I54" s="26" t="s">
        <v>194</v>
      </c>
      <c r="J54" s="6">
        <v>1.54</v>
      </c>
      <c r="K54" s="6">
        <v>2.36</v>
      </c>
      <c r="L54" s="6" t="s">
        <v>686</v>
      </c>
      <c r="M54" s="6" t="s">
        <v>165</v>
      </c>
    </row>
    <row r="55" spans="1:13" x14ac:dyDescent="0.25">
      <c r="A55" s="5">
        <v>44667</v>
      </c>
      <c r="B55" s="6" t="s">
        <v>412</v>
      </c>
      <c r="C55">
        <v>3.22</v>
      </c>
      <c r="D55">
        <v>2.72</v>
      </c>
      <c r="E55">
        <v>2.74</v>
      </c>
      <c r="F55">
        <v>2.76</v>
      </c>
      <c r="G55">
        <v>2.4300000000000002</v>
      </c>
      <c r="H55">
        <v>1.57</v>
      </c>
      <c r="I55" t="s">
        <v>11</v>
      </c>
      <c r="J55" s="6">
        <v>1.94</v>
      </c>
      <c r="K55" s="6">
        <v>1.8</v>
      </c>
      <c r="L55" s="6" t="s">
        <v>143</v>
      </c>
      <c r="M55" s="6" t="s">
        <v>125</v>
      </c>
    </row>
    <row r="56" spans="1:13" x14ac:dyDescent="0.25">
      <c r="A56" s="5">
        <v>44667</v>
      </c>
      <c r="B56" s="6" t="s">
        <v>413</v>
      </c>
      <c r="C56">
        <v>4.0199999999999996</v>
      </c>
      <c r="D56">
        <v>3.36</v>
      </c>
      <c r="E56">
        <v>2.0499999999999998</v>
      </c>
      <c r="F56">
        <v>3.25</v>
      </c>
      <c r="G56">
        <v>2.13</v>
      </c>
      <c r="H56">
        <v>1.76</v>
      </c>
      <c r="I56" t="s">
        <v>11</v>
      </c>
      <c r="J56" s="6">
        <v>1.85</v>
      </c>
      <c r="K56" s="6">
        <v>1.87</v>
      </c>
      <c r="L56" s="6" t="s">
        <v>482</v>
      </c>
      <c r="M56" s="8" t="s">
        <v>32</v>
      </c>
    </row>
    <row r="57" spans="1:13" x14ac:dyDescent="0.25">
      <c r="A57" s="5">
        <v>44667</v>
      </c>
      <c r="B57" s="6" t="s">
        <v>414</v>
      </c>
      <c r="C57">
        <v>2.21</v>
      </c>
      <c r="D57">
        <v>3.24</v>
      </c>
      <c r="E57">
        <v>3.6</v>
      </c>
      <c r="F57">
        <v>2.77</v>
      </c>
      <c r="G57">
        <v>2.46</v>
      </c>
      <c r="H57">
        <v>1.58</v>
      </c>
      <c r="I57" t="s">
        <v>11</v>
      </c>
      <c r="J57" s="6">
        <v>2.0299999999999998</v>
      </c>
      <c r="K57" s="6">
        <v>1.73</v>
      </c>
      <c r="L57" s="6" t="s">
        <v>149</v>
      </c>
      <c r="M57" s="6" t="s">
        <v>35</v>
      </c>
    </row>
    <row r="58" spans="1:13" x14ac:dyDescent="0.25">
      <c r="A58" s="5">
        <v>44667</v>
      </c>
      <c r="B58" s="6" t="s">
        <v>415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t="s">
        <v>11</v>
      </c>
      <c r="J58" s="6">
        <v>1.76</v>
      </c>
      <c r="K58" s="6">
        <v>2.0099999999999998</v>
      </c>
      <c r="L58" s="6" t="s">
        <v>146</v>
      </c>
      <c r="M58" s="6" t="s">
        <v>84</v>
      </c>
    </row>
    <row r="59" spans="1:13" x14ac:dyDescent="0.25">
      <c r="A59" s="5">
        <v>44667</v>
      </c>
      <c r="B59" s="6" t="s">
        <v>416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t="s">
        <v>11</v>
      </c>
      <c r="J59" s="6">
        <v>1.84</v>
      </c>
      <c r="K59" s="6">
        <v>1.94</v>
      </c>
      <c r="L59" s="6" t="s">
        <v>143</v>
      </c>
      <c r="M59" s="6" t="s">
        <v>95</v>
      </c>
    </row>
    <row r="60" spans="1:13" x14ac:dyDescent="0.25">
      <c r="A60" s="5">
        <v>44667</v>
      </c>
      <c r="B60" s="6" t="s">
        <v>417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t="s">
        <v>11</v>
      </c>
      <c r="J60" s="6">
        <v>2.0099999999999998</v>
      </c>
      <c r="K60" s="6">
        <v>1.74</v>
      </c>
      <c r="L60" s="6" t="s">
        <v>143</v>
      </c>
      <c r="M60" s="8" t="s">
        <v>32</v>
      </c>
    </row>
    <row r="61" spans="1:13" x14ac:dyDescent="0.25">
      <c r="A61" s="5">
        <v>44668</v>
      </c>
      <c r="B61" s="6" t="s">
        <v>418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t="s">
        <v>11</v>
      </c>
      <c r="J61" s="6">
        <v>1.7</v>
      </c>
      <c r="K61" s="6">
        <v>2.09</v>
      </c>
      <c r="L61" s="6" t="s">
        <v>141</v>
      </c>
      <c r="M61" s="6" t="s">
        <v>419</v>
      </c>
    </row>
    <row r="62" spans="1:13" x14ac:dyDescent="0.25">
      <c r="A62" s="5">
        <v>44668</v>
      </c>
      <c r="B62" s="6" t="s">
        <v>420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t="s">
        <v>11</v>
      </c>
      <c r="J62" s="6">
        <v>1.64</v>
      </c>
      <c r="K62" s="6">
        <v>2.2400000000000002</v>
      </c>
      <c r="L62" s="6" t="s">
        <v>143</v>
      </c>
      <c r="M62" s="6" t="s">
        <v>165</v>
      </c>
    </row>
    <row r="63" spans="1:13" x14ac:dyDescent="0.25">
      <c r="A63" s="5">
        <v>44668</v>
      </c>
      <c r="B63" s="6" t="s">
        <v>421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t="s">
        <v>11</v>
      </c>
      <c r="J63" s="6">
        <v>1.69</v>
      </c>
      <c r="K63" s="6">
        <v>2.11</v>
      </c>
      <c r="L63" s="6" t="s">
        <v>686</v>
      </c>
      <c r="M63" s="6" t="s">
        <v>84</v>
      </c>
    </row>
    <row r="64" spans="1:13" x14ac:dyDescent="0.25">
      <c r="A64" s="5">
        <v>44668</v>
      </c>
      <c r="B64" s="6" t="s">
        <v>422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t="s">
        <v>11</v>
      </c>
      <c r="J64" s="6">
        <v>1.7</v>
      </c>
      <c r="K64" s="6">
        <v>2.13</v>
      </c>
      <c r="L64" s="6" t="s">
        <v>146</v>
      </c>
      <c r="M64" s="6" t="s">
        <v>95</v>
      </c>
    </row>
    <row r="65" spans="1:13" x14ac:dyDescent="0.25">
      <c r="A65" s="5">
        <v>44668</v>
      </c>
      <c r="B65" s="6" t="s">
        <v>423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t="s">
        <v>11</v>
      </c>
      <c r="J65" s="6">
        <v>1.92</v>
      </c>
      <c r="K65" s="6">
        <v>1.81</v>
      </c>
      <c r="L65" s="6" t="s">
        <v>146</v>
      </c>
      <c r="M65" s="6" t="s">
        <v>261</v>
      </c>
    </row>
    <row r="66" spans="1:13" x14ac:dyDescent="0.25">
      <c r="A66" s="5">
        <v>44668</v>
      </c>
      <c r="B66" s="6" t="s">
        <v>424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t="s">
        <v>11</v>
      </c>
      <c r="J66" s="6">
        <v>1.73</v>
      </c>
      <c r="K66" s="6">
        <v>2.0099999999999998</v>
      </c>
      <c r="L66" s="6" t="s">
        <v>146</v>
      </c>
      <c r="M66" s="6" t="s">
        <v>14</v>
      </c>
    </row>
    <row r="67" spans="1:13" x14ac:dyDescent="0.25">
      <c r="A67" s="5">
        <v>44669</v>
      </c>
      <c r="B67" s="6" t="s">
        <v>425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t="s">
        <v>11</v>
      </c>
      <c r="J67" s="6">
        <v>1.68</v>
      </c>
      <c r="K67" s="6">
        <v>2.2999999999999998</v>
      </c>
      <c r="L67" s="6" t="s">
        <v>156</v>
      </c>
      <c r="M67" s="6" t="s">
        <v>81</v>
      </c>
    </row>
    <row r="68" spans="1:13" x14ac:dyDescent="0.25">
      <c r="A68" s="5">
        <v>44669</v>
      </c>
      <c r="B68" s="6" t="s">
        <v>426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t="s">
        <v>11</v>
      </c>
      <c r="J68" s="6">
        <v>1.91</v>
      </c>
      <c r="K68" s="6">
        <v>1.84</v>
      </c>
      <c r="L68" s="6" t="s">
        <v>143</v>
      </c>
      <c r="M68" s="6" t="s">
        <v>47</v>
      </c>
    </row>
    <row r="69" spans="1:13" x14ac:dyDescent="0.25">
      <c r="A69" s="5">
        <v>44669</v>
      </c>
      <c r="B69" s="6" t="s">
        <v>427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t="s">
        <v>11</v>
      </c>
      <c r="J69" s="6">
        <v>1.76</v>
      </c>
      <c r="K69" s="6">
        <v>2</v>
      </c>
      <c r="L69" s="6" t="s">
        <v>686</v>
      </c>
      <c r="M69" s="6" t="s">
        <v>47</v>
      </c>
    </row>
    <row r="70" spans="1:13" x14ac:dyDescent="0.25">
      <c r="A70" s="5">
        <v>44669</v>
      </c>
      <c r="B70" s="6" t="s">
        <v>428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t="s">
        <v>11</v>
      </c>
      <c r="J70" s="6">
        <v>1.8</v>
      </c>
      <c r="K70" s="6">
        <v>1.96</v>
      </c>
      <c r="L70" s="6" t="s">
        <v>141</v>
      </c>
      <c r="M70" s="6" t="s">
        <v>237</v>
      </c>
    </row>
    <row r="71" spans="1:13" x14ac:dyDescent="0.25">
      <c r="A71" s="5">
        <v>44669</v>
      </c>
      <c r="B71" s="6" t="s">
        <v>429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t="s">
        <v>11</v>
      </c>
      <c r="J71" s="6">
        <v>1.86</v>
      </c>
      <c r="K71" s="6">
        <v>1.89</v>
      </c>
      <c r="L71" s="6" t="s">
        <v>143</v>
      </c>
      <c r="M71" s="6" t="s">
        <v>166</v>
      </c>
    </row>
    <row r="72" spans="1:13" x14ac:dyDescent="0.25">
      <c r="A72" s="5">
        <v>44669</v>
      </c>
      <c r="B72" s="6" t="s">
        <v>430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t="s">
        <v>11</v>
      </c>
      <c r="J72" s="6">
        <v>1.77</v>
      </c>
      <c r="K72" s="6">
        <v>1.99</v>
      </c>
      <c r="L72" s="6" t="s">
        <v>687</v>
      </c>
      <c r="M72" s="6" t="s">
        <v>47</v>
      </c>
    </row>
    <row r="73" spans="1:13" x14ac:dyDescent="0.25">
      <c r="A73" s="5">
        <v>44670</v>
      </c>
      <c r="B73" s="6" t="s">
        <v>431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t="s">
        <v>11</v>
      </c>
      <c r="J73" s="6">
        <v>1.93</v>
      </c>
      <c r="K73" s="6">
        <v>1.81</v>
      </c>
      <c r="L73" s="6" t="s">
        <v>146</v>
      </c>
      <c r="M73" s="8" t="s">
        <v>32</v>
      </c>
    </row>
    <row r="74" spans="1:13" x14ac:dyDescent="0.25">
      <c r="A74" s="5">
        <v>44670</v>
      </c>
      <c r="B74" s="6" t="s">
        <v>192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t="s">
        <v>11</v>
      </c>
      <c r="J74" s="6">
        <v>1.72</v>
      </c>
      <c r="K74" s="6">
        <v>2.04</v>
      </c>
      <c r="L74" s="6" t="s">
        <v>149</v>
      </c>
      <c r="M74" s="6" t="s">
        <v>35</v>
      </c>
    </row>
    <row r="75" spans="1:13" x14ac:dyDescent="0.25">
      <c r="A75" s="5">
        <v>44671</v>
      </c>
      <c r="B75" s="6" t="s">
        <v>432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t="s">
        <v>11</v>
      </c>
      <c r="J75" s="6">
        <v>1.93</v>
      </c>
      <c r="K75" s="6">
        <v>1.84</v>
      </c>
      <c r="L75" s="6" t="s">
        <v>153</v>
      </c>
      <c r="M75" s="6" t="s">
        <v>95</v>
      </c>
    </row>
    <row r="76" spans="1:13" x14ac:dyDescent="0.25">
      <c r="A76" s="5">
        <v>44671</v>
      </c>
      <c r="B76" s="6" t="s">
        <v>94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t="s">
        <v>11</v>
      </c>
      <c r="J76" s="6">
        <v>1.96</v>
      </c>
      <c r="K76" s="6">
        <v>1.82</v>
      </c>
      <c r="L76" s="6" t="s">
        <v>149</v>
      </c>
      <c r="M76" s="6" t="s">
        <v>95</v>
      </c>
    </row>
    <row r="77" spans="1:13" x14ac:dyDescent="0.25">
      <c r="A77" s="5">
        <v>44671</v>
      </c>
      <c r="B77" s="6" t="s">
        <v>433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t="s">
        <v>11</v>
      </c>
      <c r="J77" s="6">
        <v>2</v>
      </c>
      <c r="K77" s="6">
        <v>1.76</v>
      </c>
      <c r="L77" s="6" t="s">
        <v>146</v>
      </c>
      <c r="M77" s="6" t="s">
        <v>84</v>
      </c>
    </row>
    <row r="78" spans="1:13" x14ac:dyDescent="0.25">
      <c r="A78" s="5">
        <v>44673</v>
      </c>
      <c r="B78" s="6" t="s">
        <v>434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t="s">
        <v>11</v>
      </c>
      <c r="J78" s="6">
        <v>0</v>
      </c>
      <c r="K78" s="6">
        <v>0</v>
      </c>
      <c r="L78" s="6">
        <v>0</v>
      </c>
      <c r="M78" s="6" t="s">
        <v>233</v>
      </c>
    </row>
    <row r="79" spans="1:13" x14ac:dyDescent="0.25">
      <c r="A79" s="5">
        <v>44674</v>
      </c>
      <c r="B79" s="6" t="s">
        <v>435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t="s">
        <v>11</v>
      </c>
      <c r="J79" s="6">
        <v>1.96</v>
      </c>
      <c r="K79" s="6">
        <v>1.78</v>
      </c>
      <c r="L79" s="6" t="s">
        <v>149</v>
      </c>
      <c r="M79" s="6" t="s">
        <v>97</v>
      </c>
    </row>
    <row r="80" spans="1:13" x14ac:dyDescent="0.25">
      <c r="A80" s="5">
        <v>44674</v>
      </c>
      <c r="B80" s="6" t="s">
        <v>436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t="s">
        <v>11</v>
      </c>
      <c r="J80" s="6">
        <v>1.83</v>
      </c>
      <c r="K80" s="6">
        <v>1.93</v>
      </c>
      <c r="L80" s="6" t="s">
        <v>141</v>
      </c>
      <c r="M80" s="6" t="s">
        <v>237</v>
      </c>
    </row>
    <row r="81" spans="1:13" x14ac:dyDescent="0.25">
      <c r="A81" s="5">
        <v>44674</v>
      </c>
      <c r="B81" s="6" t="s">
        <v>437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t="s">
        <v>11</v>
      </c>
      <c r="J81" s="6">
        <v>1.79</v>
      </c>
      <c r="K81" s="6">
        <v>1.94</v>
      </c>
      <c r="L81" s="6" t="s">
        <v>147</v>
      </c>
      <c r="M81" s="30" t="s">
        <v>32</v>
      </c>
    </row>
    <row r="82" spans="1:13" x14ac:dyDescent="0.25">
      <c r="A82" s="5">
        <v>44674</v>
      </c>
      <c r="B82" s="6" t="s">
        <v>438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t="s">
        <v>11</v>
      </c>
      <c r="J82" s="6">
        <v>2.59</v>
      </c>
      <c r="K82" s="6">
        <v>1.45</v>
      </c>
      <c r="L82" s="6" t="s">
        <v>142</v>
      </c>
      <c r="M82" s="30" t="s">
        <v>50</v>
      </c>
    </row>
    <row r="83" spans="1:13" x14ac:dyDescent="0.25">
      <c r="A83" s="5">
        <v>44674</v>
      </c>
      <c r="B83" s="6" t="s">
        <v>439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t="s">
        <v>11</v>
      </c>
      <c r="J83" s="6">
        <v>1.84</v>
      </c>
      <c r="K83" s="6">
        <v>1.88</v>
      </c>
      <c r="L83" s="6" t="s">
        <v>147</v>
      </c>
      <c r="M83" s="30" t="s">
        <v>50</v>
      </c>
    </row>
    <row r="84" spans="1:13" x14ac:dyDescent="0.25">
      <c r="A84" s="5">
        <v>44674</v>
      </c>
      <c r="B84" s="6" t="s">
        <v>440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t="s">
        <v>11</v>
      </c>
      <c r="J84" s="6">
        <v>1.45</v>
      </c>
      <c r="K84" s="6">
        <v>2.68</v>
      </c>
      <c r="L84" s="6" t="s">
        <v>155</v>
      </c>
      <c r="M84" s="6" t="s">
        <v>165</v>
      </c>
    </row>
    <row r="85" spans="1:13" x14ac:dyDescent="0.25">
      <c r="A85" s="5">
        <v>44674</v>
      </c>
      <c r="B85" s="6" t="s">
        <v>441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t="s">
        <v>11</v>
      </c>
      <c r="J85" s="6">
        <v>1.92</v>
      </c>
      <c r="K85" s="6">
        <v>1.82</v>
      </c>
      <c r="L85" s="6" t="s">
        <v>143</v>
      </c>
      <c r="M85" s="6" t="s">
        <v>125</v>
      </c>
    </row>
    <row r="86" spans="1:13" x14ac:dyDescent="0.25">
      <c r="A86" s="5">
        <v>44674</v>
      </c>
      <c r="B86" s="6" t="s">
        <v>442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t="s">
        <v>11</v>
      </c>
      <c r="J86" s="6">
        <v>0</v>
      </c>
      <c r="K86" s="6">
        <v>0</v>
      </c>
      <c r="L86" s="6">
        <v>0</v>
      </c>
      <c r="M86" s="6" t="s">
        <v>57</v>
      </c>
    </row>
    <row r="87" spans="1:13" x14ac:dyDescent="0.25">
      <c r="A87" s="5">
        <v>44674</v>
      </c>
      <c r="B87" s="6" t="s">
        <v>443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t="s">
        <v>11</v>
      </c>
      <c r="J87" s="6">
        <v>1.79</v>
      </c>
      <c r="K87" s="6">
        <v>1.97</v>
      </c>
      <c r="L87" s="6" t="s">
        <v>147</v>
      </c>
      <c r="M87" s="6" t="s">
        <v>47</v>
      </c>
    </row>
    <row r="88" spans="1:13" x14ac:dyDescent="0.25">
      <c r="A88" s="5">
        <v>44674</v>
      </c>
      <c r="B88" s="6" t="s">
        <v>444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t="s">
        <v>11</v>
      </c>
      <c r="J88" s="6">
        <v>1.59</v>
      </c>
      <c r="K88" s="6">
        <v>2.2999999999999998</v>
      </c>
      <c r="L88" s="6" t="s">
        <v>159</v>
      </c>
      <c r="M88" s="6" t="s">
        <v>84</v>
      </c>
    </row>
    <row r="89" spans="1:13" x14ac:dyDescent="0.25">
      <c r="A89" s="5">
        <v>44674</v>
      </c>
      <c r="B89" s="6" t="s">
        <v>445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t="s">
        <v>11</v>
      </c>
      <c r="J89" s="6">
        <v>1.76</v>
      </c>
      <c r="K89" s="6">
        <v>1.98</v>
      </c>
      <c r="L89" s="6" t="s">
        <v>152</v>
      </c>
      <c r="M89" s="6" t="s">
        <v>97</v>
      </c>
    </row>
    <row r="90" spans="1:13" x14ac:dyDescent="0.25">
      <c r="A90" s="5">
        <v>44674</v>
      </c>
      <c r="B90" s="6" t="s">
        <v>446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t="s">
        <v>11</v>
      </c>
      <c r="J90" s="6">
        <v>0</v>
      </c>
      <c r="K90" s="6">
        <v>0</v>
      </c>
      <c r="L90" s="6">
        <v>0</v>
      </c>
      <c r="M90" s="6" t="s">
        <v>205</v>
      </c>
    </row>
    <row r="91" spans="1:13" x14ac:dyDescent="0.25">
      <c r="A91" s="5">
        <v>44674</v>
      </c>
      <c r="B91" s="6" t="s">
        <v>447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t="s">
        <v>11</v>
      </c>
      <c r="J91" s="6">
        <v>2.0099999999999998</v>
      </c>
      <c r="K91" s="6">
        <v>1.82</v>
      </c>
      <c r="L91" s="6" t="s">
        <v>156</v>
      </c>
      <c r="M91" s="6" t="s">
        <v>165</v>
      </c>
    </row>
    <row r="92" spans="1:13" x14ac:dyDescent="0.25">
      <c r="A92" s="5">
        <v>44674</v>
      </c>
      <c r="B92" s="6" t="s">
        <v>448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t="s">
        <v>11</v>
      </c>
      <c r="J92" s="6">
        <v>2.08</v>
      </c>
      <c r="K92" s="6">
        <v>1.71</v>
      </c>
      <c r="L92" s="6" t="s">
        <v>155</v>
      </c>
      <c r="M92" s="8" t="s">
        <v>237</v>
      </c>
    </row>
    <row r="93" spans="1:13" x14ac:dyDescent="0.25">
      <c r="A93" s="5">
        <v>44674</v>
      </c>
      <c r="B93" s="6" t="s">
        <v>449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t="s">
        <v>11</v>
      </c>
      <c r="J93" s="6">
        <v>1.41</v>
      </c>
      <c r="K93" s="6">
        <v>2.77</v>
      </c>
      <c r="L93" s="6" t="s">
        <v>144</v>
      </c>
      <c r="M93" s="6" t="s">
        <v>450</v>
      </c>
    </row>
    <row r="94" spans="1:13" x14ac:dyDescent="0.25">
      <c r="A94" s="5">
        <v>44674</v>
      </c>
      <c r="B94" s="6" t="s">
        <v>451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t="s">
        <v>11</v>
      </c>
      <c r="J94" s="6">
        <v>1.77</v>
      </c>
      <c r="K94" s="6">
        <v>2</v>
      </c>
      <c r="L94" s="6" t="s">
        <v>149</v>
      </c>
      <c r="M94" s="6" t="s">
        <v>47</v>
      </c>
    </row>
    <row r="95" spans="1:13" x14ac:dyDescent="0.25">
      <c r="A95" s="5">
        <v>44674</v>
      </c>
      <c r="B95" s="6" t="s">
        <v>452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t="s">
        <v>11</v>
      </c>
      <c r="J95" s="6">
        <v>2.2400000000000002</v>
      </c>
      <c r="K95" s="6">
        <v>1.6</v>
      </c>
      <c r="L95" s="6" t="s">
        <v>152</v>
      </c>
      <c r="M95" s="6" t="s">
        <v>97</v>
      </c>
    </row>
    <row r="96" spans="1:13" x14ac:dyDescent="0.25">
      <c r="A96" s="5">
        <v>44674</v>
      </c>
      <c r="B96" s="6" t="s">
        <v>453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t="s">
        <v>11</v>
      </c>
      <c r="J96" s="6">
        <v>1.84</v>
      </c>
      <c r="K96" s="6">
        <v>1.88</v>
      </c>
      <c r="L96" s="6" t="s">
        <v>146</v>
      </c>
      <c r="M96" s="30" t="s">
        <v>50</v>
      </c>
    </row>
    <row r="97" spans="1:13" x14ac:dyDescent="0.25">
      <c r="A97" s="5">
        <v>44675</v>
      </c>
      <c r="B97" s="6" t="s">
        <v>454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t="s">
        <v>11</v>
      </c>
      <c r="J97" s="6">
        <v>1.89</v>
      </c>
      <c r="K97" s="6">
        <v>1.92</v>
      </c>
      <c r="L97" s="6" t="s">
        <v>149</v>
      </c>
      <c r="M97" s="6" t="s">
        <v>95</v>
      </c>
    </row>
    <row r="98" spans="1:13" x14ac:dyDescent="0.25">
      <c r="A98" s="5">
        <v>44675</v>
      </c>
      <c r="B98" s="6" t="s">
        <v>455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t="s">
        <v>11</v>
      </c>
      <c r="J98" s="6">
        <v>1.91</v>
      </c>
      <c r="K98" s="6">
        <v>1.85</v>
      </c>
      <c r="L98" s="6" t="s">
        <v>155</v>
      </c>
      <c r="M98" s="6" t="s">
        <v>84</v>
      </c>
    </row>
    <row r="99" spans="1:13" x14ac:dyDescent="0.25">
      <c r="A99" s="5">
        <v>44675</v>
      </c>
      <c r="B99" s="6" t="s">
        <v>456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t="s">
        <v>11</v>
      </c>
      <c r="J99" s="6">
        <v>1.88</v>
      </c>
      <c r="K99" s="6">
        <v>1.87</v>
      </c>
      <c r="L99" s="6" t="s">
        <v>149</v>
      </c>
      <c r="M99" s="6" t="s">
        <v>84</v>
      </c>
    </row>
    <row r="100" spans="1:13" x14ac:dyDescent="0.25">
      <c r="A100" s="5">
        <v>44675</v>
      </c>
      <c r="B100" s="6" t="s">
        <v>457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t="s">
        <v>11</v>
      </c>
      <c r="J100" s="6">
        <v>1.74</v>
      </c>
      <c r="K100" s="6">
        <v>2.04</v>
      </c>
      <c r="L100" s="6" t="s">
        <v>143</v>
      </c>
      <c r="M100" s="6" t="s">
        <v>84</v>
      </c>
    </row>
    <row r="101" spans="1:13" x14ac:dyDescent="0.25">
      <c r="A101" s="5">
        <v>44675</v>
      </c>
      <c r="B101" s="6" t="s">
        <v>458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t="s">
        <v>11</v>
      </c>
      <c r="J101" s="6">
        <v>0</v>
      </c>
      <c r="K101" s="6">
        <v>0</v>
      </c>
      <c r="L101" s="6">
        <v>0</v>
      </c>
      <c r="M101" s="6" t="s">
        <v>267</v>
      </c>
    </row>
    <row r="102" spans="1:13" x14ac:dyDescent="0.25">
      <c r="A102" s="5">
        <v>44675</v>
      </c>
      <c r="B102" s="6" t="s">
        <v>459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t="s">
        <v>11</v>
      </c>
      <c r="J102" s="6">
        <v>1.5</v>
      </c>
      <c r="K102" s="6">
        <v>2.4900000000000002</v>
      </c>
      <c r="L102" s="6" t="s">
        <v>150</v>
      </c>
      <c r="M102" s="30" t="s">
        <v>450</v>
      </c>
    </row>
    <row r="103" spans="1:13" x14ac:dyDescent="0.25">
      <c r="A103" s="5">
        <v>44675</v>
      </c>
      <c r="B103" s="6" t="s">
        <v>460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t="s">
        <v>11</v>
      </c>
      <c r="J103" s="6">
        <v>0</v>
      </c>
      <c r="K103" s="6">
        <v>0</v>
      </c>
      <c r="L103" s="6">
        <v>0</v>
      </c>
      <c r="M103" s="6" t="s">
        <v>213</v>
      </c>
    </row>
    <row r="104" spans="1:13" x14ac:dyDescent="0.25">
      <c r="A104" s="5">
        <v>44676</v>
      </c>
      <c r="B104" s="6" t="s">
        <v>461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t="s">
        <v>11</v>
      </c>
      <c r="J104" s="6">
        <v>1.52</v>
      </c>
      <c r="K104" s="6">
        <v>2.66</v>
      </c>
      <c r="L104" s="6" t="s">
        <v>156</v>
      </c>
      <c r="M104" s="6" t="s">
        <v>81</v>
      </c>
    </row>
    <row r="105" spans="1:13" x14ac:dyDescent="0.25">
      <c r="A105" s="5">
        <v>44680</v>
      </c>
      <c r="B105" s="6" t="s">
        <v>462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t="s">
        <v>11</v>
      </c>
      <c r="J105" s="6">
        <v>1.84</v>
      </c>
      <c r="K105" s="6">
        <v>1.9</v>
      </c>
      <c r="L105" s="6" t="s">
        <v>151</v>
      </c>
      <c r="M105" s="30" t="s">
        <v>125</v>
      </c>
    </row>
    <row r="106" spans="1:13" x14ac:dyDescent="0.25">
      <c r="A106" s="5">
        <v>44680</v>
      </c>
      <c r="B106" s="6" t="s">
        <v>463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t="s">
        <v>11</v>
      </c>
      <c r="J106" s="6">
        <v>0</v>
      </c>
      <c r="K106" s="6">
        <v>0</v>
      </c>
      <c r="L106" s="6">
        <v>0</v>
      </c>
      <c r="M106" s="6" t="s">
        <v>233</v>
      </c>
    </row>
    <row r="107" spans="1:13" x14ac:dyDescent="0.25">
      <c r="A107" s="5">
        <v>44680</v>
      </c>
      <c r="B107" s="6" t="s">
        <v>464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t="s">
        <v>11</v>
      </c>
      <c r="J107" s="6">
        <v>0</v>
      </c>
      <c r="K107" s="6">
        <v>0</v>
      </c>
      <c r="L107" s="6">
        <v>0</v>
      </c>
      <c r="M107" s="6" t="s">
        <v>233</v>
      </c>
    </row>
    <row r="108" spans="1:13" x14ac:dyDescent="0.25">
      <c r="A108" s="5">
        <v>44680</v>
      </c>
      <c r="B108" s="6" t="s">
        <v>465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t="s">
        <v>11</v>
      </c>
      <c r="J108" s="6">
        <v>0</v>
      </c>
      <c r="K108" s="6">
        <v>0</v>
      </c>
      <c r="L108" s="6">
        <v>0</v>
      </c>
      <c r="M108" s="6" t="s">
        <v>400</v>
      </c>
    </row>
    <row r="109" spans="1:13" x14ac:dyDescent="0.25">
      <c r="A109" s="5">
        <v>44680</v>
      </c>
      <c r="B109" s="6" t="s">
        <v>466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t="s">
        <v>11</v>
      </c>
      <c r="J109" s="6">
        <v>0</v>
      </c>
      <c r="K109" s="6">
        <v>0</v>
      </c>
      <c r="L109" s="6">
        <v>0</v>
      </c>
      <c r="M109" s="6" t="s">
        <v>233</v>
      </c>
    </row>
    <row r="110" spans="1:13" x14ac:dyDescent="0.25">
      <c r="A110" s="5">
        <v>44680</v>
      </c>
      <c r="B110" s="6" t="s">
        <v>467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t="s">
        <v>11</v>
      </c>
      <c r="J110" s="6">
        <v>0</v>
      </c>
      <c r="K110" s="6">
        <v>0</v>
      </c>
      <c r="L110" s="6">
        <v>0</v>
      </c>
      <c r="M110" s="6" t="s">
        <v>233</v>
      </c>
    </row>
    <row r="111" spans="1:13" x14ac:dyDescent="0.25">
      <c r="A111" s="5">
        <v>44681</v>
      </c>
      <c r="B111" s="6" t="s">
        <v>468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t="s">
        <v>11</v>
      </c>
      <c r="J111" s="6">
        <v>2.04</v>
      </c>
      <c r="K111" s="6">
        <v>1.75</v>
      </c>
      <c r="L111" s="6" t="s">
        <v>152</v>
      </c>
      <c r="M111" s="6" t="s">
        <v>73</v>
      </c>
    </row>
    <row r="112" spans="1:13" x14ac:dyDescent="0.25">
      <c r="A112" s="5">
        <v>44681</v>
      </c>
      <c r="B112" s="6" t="s">
        <v>469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t="s">
        <v>11</v>
      </c>
      <c r="J112" s="6">
        <v>1.78</v>
      </c>
      <c r="K112" s="6">
        <v>1.99</v>
      </c>
      <c r="L112" s="6" t="s">
        <v>156</v>
      </c>
      <c r="M112" s="6" t="s">
        <v>81</v>
      </c>
    </row>
    <row r="113" spans="1:13" x14ac:dyDescent="0.25">
      <c r="A113" s="5">
        <v>44681</v>
      </c>
      <c r="B113" s="6" t="s">
        <v>470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t="s">
        <v>11</v>
      </c>
      <c r="J113" s="6">
        <v>1.58</v>
      </c>
      <c r="K113" s="6">
        <v>2.29</v>
      </c>
      <c r="L113" s="6" t="s">
        <v>688</v>
      </c>
      <c r="M113" s="30" t="s">
        <v>450</v>
      </c>
    </row>
    <row r="114" spans="1:13" x14ac:dyDescent="0.25">
      <c r="A114" s="5">
        <v>44681</v>
      </c>
      <c r="B114" s="6" t="s">
        <v>471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t="s">
        <v>11</v>
      </c>
      <c r="J114" s="6">
        <v>1.56</v>
      </c>
      <c r="K114" s="6">
        <v>2.37</v>
      </c>
      <c r="L114" s="6" t="s">
        <v>144</v>
      </c>
      <c r="M114" s="6" t="s">
        <v>165</v>
      </c>
    </row>
    <row r="115" spans="1:13" x14ac:dyDescent="0.25">
      <c r="A115" s="5">
        <v>44681</v>
      </c>
      <c r="B115" s="6" t="s">
        <v>472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t="s">
        <v>11</v>
      </c>
      <c r="J115" s="6">
        <v>1.74</v>
      </c>
      <c r="K115" s="6">
        <v>2.02</v>
      </c>
      <c r="L115" s="6" t="s">
        <v>146</v>
      </c>
      <c r="M115" s="6" t="s">
        <v>32</v>
      </c>
    </row>
    <row r="116" spans="1:13" x14ac:dyDescent="0.25">
      <c r="A116" s="5">
        <v>44681</v>
      </c>
      <c r="B116" s="6" t="s">
        <v>473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t="s">
        <v>11</v>
      </c>
      <c r="J116" s="6">
        <v>1.75</v>
      </c>
      <c r="K116" s="6">
        <v>2.0099999999999998</v>
      </c>
      <c r="L116" s="6" t="s">
        <v>158</v>
      </c>
      <c r="M116" s="6" t="s">
        <v>35</v>
      </c>
    </row>
    <row r="117" spans="1:13" x14ac:dyDescent="0.25">
      <c r="A117" s="5">
        <v>44681</v>
      </c>
      <c r="B117" s="6" t="s">
        <v>474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t="s">
        <v>11</v>
      </c>
      <c r="J117" s="6">
        <v>1.91</v>
      </c>
      <c r="K117" s="6">
        <v>1.82</v>
      </c>
      <c r="L117" s="6" t="s">
        <v>146</v>
      </c>
      <c r="M117" s="6" t="s">
        <v>14</v>
      </c>
    </row>
    <row r="118" spans="1:13" x14ac:dyDescent="0.25">
      <c r="A118" s="5">
        <v>44681</v>
      </c>
      <c r="B118" s="6" t="s">
        <v>475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t="s">
        <v>11</v>
      </c>
      <c r="J118" s="6">
        <v>1.72</v>
      </c>
      <c r="K118" s="6">
        <v>2.0499999999999998</v>
      </c>
      <c r="L118" s="6" t="s">
        <v>144</v>
      </c>
      <c r="M118" s="6" t="s">
        <v>166</v>
      </c>
    </row>
    <row r="119" spans="1:13" x14ac:dyDescent="0.25">
      <c r="A119" s="5">
        <v>44681</v>
      </c>
      <c r="B119" s="6" t="s">
        <v>476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t="s">
        <v>11</v>
      </c>
      <c r="J119" s="6">
        <v>1.89</v>
      </c>
      <c r="K119" s="6">
        <v>1.86</v>
      </c>
      <c r="L119" s="6" t="s">
        <v>145</v>
      </c>
      <c r="M119" s="6" t="s">
        <v>35</v>
      </c>
    </row>
    <row r="120" spans="1:13" x14ac:dyDescent="0.25">
      <c r="A120" s="5">
        <v>44681</v>
      </c>
      <c r="B120" s="6" t="s">
        <v>477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t="s">
        <v>11</v>
      </c>
      <c r="J120" s="6">
        <v>1.69</v>
      </c>
      <c r="K120" s="6">
        <v>2.08</v>
      </c>
      <c r="L120" s="6" t="s">
        <v>150</v>
      </c>
      <c r="M120" s="6" t="s">
        <v>166</v>
      </c>
    </row>
    <row r="121" spans="1:13" x14ac:dyDescent="0.25">
      <c r="A121" s="5">
        <v>44681</v>
      </c>
      <c r="B121" s="6" t="s">
        <v>478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t="s">
        <v>11</v>
      </c>
      <c r="J121" s="6">
        <v>1.69</v>
      </c>
      <c r="K121" s="6">
        <v>2.13</v>
      </c>
      <c r="L121" s="6" t="s">
        <v>147</v>
      </c>
      <c r="M121" s="6" t="s">
        <v>165</v>
      </c>
    </row>
    <row r="122" spans="1:13" x14ac:dyDescent="0.25">
      <c r="A122" s="5">
        <v>44681</v>
      </c>
      <c r="B122" s="6" t="s">
        <v>479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t="s">
        <v>11</v>
      </c>
      <c r="J122" s="6">
        <v>2.11</v>
      </c>
      <c r="K122" s="6">
        <v>1.7</v>
      </c>
      <c r="L122" s="6" t="s">
        <v>145</v>
      </c>
      <c r="M122" s="6" t="s">
        <v>95</v>
      </c>
    </row>
  </sheetData>
  <conditionalFormatting sqref="J1">
    <cfRule type="cellIs" dxfId="49" priority="2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zoomScale="80" zoomScaleNormal="80" workbookViewId="0">
      <selection activeCell="I6" sqref="I6"/>
    </sheetView>
  </sheetViews>
  <sheetFormatPr defaultRowHeight="15" x14ac:dyDescent="0.25"/>
  <cols>
    <col min="1" max="1" width="13.42578125" bestFit="1" customWidth="1"/>
    <col min="2" max="2" width="40.140625" bestFit="1" customWidth="1"/>
    <col min="3" max="3" width="9.28515625" bestFit="1" customWidth="1"/>
    <col min="4" max="4" width="19.42578125" bestFit="1" customWidth="1"/>
    <col min="5" max="5" width="9.140625" style="54"/>
    <col min="6" max="6" width="12.28515625" bestFit="1" customWidth="1"/>
    <col min="7" max="7" width="13" bestFit="1" customWidth="1"/>
    <col min="9" max="9" width="35.140625" bestFit="1" customWidth="1"/>
  </cols>
  <sheetData>
    <row r="1" spans="1:9" ht="72" x14ac:dyDescent="0.25">
      <c r="A1" s="32" t="s">
        <v>0</v>
      </c>
      <c r="B1" s="32" t="s">
        <v>1</v>
      </c>
      <c r="C1" s="32" t="s">
        <v>161</v>
      </c>
      <c r="D1" s="32" t="s">
        <v>569</v>
      </c>
      <c r="E1" s="44" t="s">
        <v>570</v>
      </c>
      <c r="F1" s="32" t="s">
        <v>162</v>
      </c>
      <c r="G1" s="32" t="s">
        <v>163</v>
      </c>
      <c r="H1" s="32" t="s">
        <v>9</v>
      </c>
      <c r="I1" s="32" t="s">
        <v>10</v>
      </c>
    </row>
    <row r="2" spans="1:9" ht="15.75" x14ac:dyDescent="0.25">
      <c r="A2" s="72">
        <v>44653</v>
      </c>
      <c r="B2" s="73" t="s">
        <v>360</v>
      </c>
      <c r="C2" s="73">
        <v>1.93</v>
      </c>
      <c r="D2" s="73" t="s">
        <v>572</v>
      </c>
      <c r="E2" s="76" t="s">
        <v>489</v>
      </c>
      <c r="F2" s="74">
        <v>0</v>
      </c>
      <c r="G2" s="74">
        <v>0</v>
      </c>
      <c r="H2" s="73" t="s">
        <v>142</v>
      </c>
      <c r="I2" s="75" t="s">
        <v>47</v>
      </c>
    </row>
    <row r="3" spans="1:9" ht="15.75" x14ac:dyDescent="0.25">
      <c r="A3" s="72">
        <v>44653</v>
      </c>
      <c r="B3" s="73" t="s">
        <v>361</v>
      </c>
      <c r="C3" s="73">
        <v>1.98</v>
      </c>
      <c r="D3" s="73" t="s">
        <v>572</v>
      </c>
      <c r="E3" s="76" t="s">
        <v>489</v>
      </c>
      <c r="F3" s="74">
        <v>0</v>
      </c>
      <c r="G3" s="74">
        <f t="shared" ref="G3:G61" si="0">F3-D$76</f>
        <v>-2000</v>
      </c>
      <c r="H3" s="73" t="s">
        <v>156</v>
      </c>
      <c r="I3" s="73" t="s">
        <v>35</v>
      </c>
    </row>
    <row r="4" spans="1:9" ht="15.75" x14ac:dyDescent="0.25">
      <c r="A4" s="72">
        <v>44653</v>
      </c>
      <c r="B4" s="73" t="s">
        <v>363</v>
      </c>
      <c r="C4" s="73">
        <v>1.89</v>
      </c>
      <c r="D4" s="73" t="s">
        <v>572</v>
      </c>
      <c r="E4" s="79" t="s">
        <v>489</v>
      </c>
      <c r="F4" s="74">
        <f t="shared" ref="F4:F61" si="1">C4*D$76</f>
        <v>3780</v>
      </c>
      <c r="G4" s="74">
        <v>0</v>
      </c>
      <c r="H4" s="73" t="s">
        <v>141</v>
      </c>
      <c r="I4" s="73" t="s">
        <v>84</v>
      </c>
    </row>
    <row r="5" spans="1:9" ht="15.75" x14ac:dyDescent="0.25">
      <c r="A5" s="72">
        <v>44653</v>
      </c>
      <c r="B5" s="73" t="s">
        <v>365</v>
      </c>
      <c r="C5" s="73">
        <v>1.96</v>
      </c>
      <c r="D5" s="73" t="s">
        <v>572</v>
      </c>
      <c r="E5" s="79" t="s">
        <v>489</v>
      </c>
      <c r="F5" s="74">
        <f t="shared" si="1"/>
        <v>3920</v>
      </c>
      <c r="G5" s="74">
        <f t="shared" si="0"/>
        <v>1920</v>
      </c>
      <c r="H5" s="73" t="s">
        <v>143</v>
      </c>
      <c r="I5" s="73" t="s">
        <v>97</v>
      </c>
    </row>
    <row r="6" spans="1:9" ht="15.75" x14ac:dyDescent="0.25">
      <c r="A6" s="72">
        <v>44653</v>
      </c>
      <c r="B6" s="73" t="s">
        <v>366</v>
      </c>
      <c r="C6" s="73">
        <v>1.81</v>
      </c>
      <c r="D6" s="73" t="s">
        <v>572</v>
      </c>
      <c r="E6" s="76" t="s">
        <v>489</v>
      </c>
      <c r="F6" s="74">
        <v>0</v>
      </c>
      <c r="G6" s="74">
        <f t="shared" si="0"/>
        <v>-2000</v>
      </c>
      <c r="H6" s="73" t="s">
        <v>146</v>
      </c>
      <c r="I6" s="73" t="s">
        <v>95</v>
      </c>
    </row>
    <row r="7" spans="1:9" ht="15.75" x14ac:dyDescent="0.25">
      <c r="A7" s="72">
        <v>44654</v>
      </c>
      <c r="B7" s="73" t="s">
        <v>369</v>
      </c>
      <c r="C7" s="73">
        <v>1.93</v>
      </c>
      <c r="D7" s="73" t="s">
        <v>572</v>
      </c>
      <c r="E7" s="76" t="s">
        <v>489</v>
      </c>
      <c r="F7" s="74">
        <v>0</v>
      </c>
      <c r="G7" s="74">
        <v>0</v>
      </c>
      <c r="H7" s="73" t="s">
        <v>142</v>
      </c>
      <c r="I7" s="73" t="s">
        <v>84</v>
      </c>
    </row>
    <row r="8" spans="1:9" ht="15.75" x14ac:dyDescent="0.25">
      <c r="A8" s="72">
        <v>44654</v>
      </c>
      <c r="B8" s="73" t="s">
        <v>372</v>
      </c>
      <c r="C8" s="73">
        <v>1.88</v>
      </c>
      <c r="D8" s="73" t="s">
        <v>572</v>
      </c>
      <c r="E8" s="79" t="s">
        <v>489</v>
      </c>
      <c r="F8" s="74">
        <f t="shared" si="1"/>
        <v>3760</v>
      </c>
      <c r="G8" s="74">
        <f t="shared" si="0"/>
        <v>1760</v>
      </c>
      <c r="H8" s="73" t="s">
        <v>149</v>
      </c>
      <c r="I8" s="73" t="s">
        <v>14</v>
      </c>
    </row>
    <row r="9" spans="1:9" ht="15.75" x14ac:dyDescent="0.25">
      <c r="A9" s="72">
        <v>44654</v>
      </c>
      <c r="B9" s="73" t="s">
        <v>373</v>
      </c>
      <c r="C9" s="73">
        <v>2.09</v>
      </c>
      <c r="D9" s="73" t="s">
        <v>572</v>
      </c>
      <c r="E9" s="79" t="s">
        <v>489</v>
      </c>
      <c r="F9" s="74">
        <f t="shared" si="1"/>
        <v>4180</v>
      </c>
      <c r="G9" s="74">
        <v>0</v>
      </c>
      <c r="H9" s="73" t="s">
        <v>143</v>
      </c>
      <c r="I9" s="73" t="s">
        <v>81</v>
      </c>
    </row>
    <row r="10" spans="1:9" ht="15.75" x14ac:dyDescent="0.25">
      <c r="A10" s="72">
        <v>44655</v>
      </c>
      <c r="B10" s="73" t="s">
        <v>374</v>
      </c>
      <c r="C10" s="73">
        <v>1.91</v>
      </c>
      <c r="D10" s="73" t="s">
        <v>572</v>
      </c>
      <c r="E10" s="79" t="s">
        <v>489</v>
      </c>
      <c r="F10" s="74">
        <f t="shared" si="1"/>
        <v>3820</v>
      </c>
      <c r="G10" s="74">
        <f t="shared" si="0"/>
        <v>1820</v>
      </c>
      <c r="H10" s="73" t="s">
        <v>150</v>
      </c>
      <c r="I10" s="73" t="s">
        <v>95</v>
      </c>
    </row>
    <row r="11" spans="1:9" ht="15.75" x14ac:dyDescent="0.25">
      <c r="A11" s="72">
        <v>44656</v>
      </c>
      <c r="B11" s="73" t="s">
        <v>375</v>
      </c>
      <c r="C11" s="73">
        <v>1.8</v>
      </c>
      <c r="D11" s="73" t="s">
        <v>572</v>
      </c>
      <c r="E11" s="79" t="s">
        <v>489</v>
      </c>
      <c r="F11" s="74">
        <f t="shared" si="1"/>
        <v>3600</v>
      </c>
      <c r="G11" s="74">
        <v>0</v>
      </c>
      <c r="H11" s="73" t="s">
        <v>149</v>
      </c>
      <c r="I11" s="75" t="s">
        <v>47</v>
      </c>
    </row>
    <row r="12" spans="1:9" ht="15.75" x14ac:dyDescent="0.25">
      <c r="A12" s="72">
        <v>44656</v>
      </c>
      <c r="B12" s="73" t="s">
        <v>376</v>
      </c>
      <c r="C12" s="73">
        <v>1.83</v>
      </c>
      <c r="D12" s="73" t="s">
        <v>572</v>
      </c>
      <c r="E12" s="76" t="s">
        <v>489</v>
      </c>
      <c r="F12" s="74">
        <v>0</v>
      </c>
      <c r="G12" s="74">
        <v>0</v>
      </c>
      <c r="H12" s="73" t="s">
        <v>146</v>
      </c>
      <c r="I12" s="75" t="s">
        <v>47</v>
      </c>
    </row>
    <row r="13" spans="1:9" ht="15.75" x14ac:dyDescent="0.25">
      <c r="A13" s="72">
        <v>44660</v>
      </c>
      <c r="B13" s="73" t="s">
        <v>378</v>
      </c>
      <c r="C13" s="73">
        <v>1.93</v>
      </c>
      <c r="D13" s="73" t="s">
        <v>572</v>
      </c>
      <c r="E13" s="76" t="s">
        <v>489</v>
      </c>
      <c r="F13" s="74">
        <v>0</v>
      </c>
      <c r="G13" s="74">
        <v>0</v>
      </c>
      <c r="H13" s="73" t="s">
        <v>147</v>
      </c>
      <c r="I13" s="75" t="s">
        <v>47</v>
      </c>
    </row>
    <row r="14" spans="1:9" ht="15.75" x14ac:dyDescent="0.25">
      <c r="A14" s="72">
        <v>44660</v>
      </c>
      <c r="B14" s="73" t="s">
        <v>381</v>
      </c>
      <c r="C14" s="73">
        <v>1.89</v>
      </c>
      <c r="D14" s="73" t="s">
        <v>572</v>
      </c>
      <c r="E14" s="79" t="s">
        <v>489</v>
      </c>
      <c r="F14" s="74">
        <f t="shared" si="1"/>
        <v>3780</v>
      </c>
      <c r="G14" s="74">
        <v>0</v>
      </c>
      <c r="H14" s="73" t="s">
        <v>152</v>
      </c>
      <c r="I14" s="75" t="s">
        <v>47</v>
      </c>
    </row>
    <row r="15" spans="1:9" ht="15.75" x14ac:dyDescent="0.25">
      <c r="A15" s="72">
        <v>44660</v>
      </c>
      <c r="B15" s="73" t="s">
        <v>383</v>
      </c>
      <c r="C15" s="73">
        <v>1.89</v>
      </c>
      <c r="D15" s="73" t="s">
        <v>572</v>
      </c>
      <c r="E15" s="76" t="s">
        <v>489</v>
      </c>
      <c r="F15" s="74">
        <v>0</v>
      </c>
      <c r="G15" s="74">
        <v>0</v>
      </c>
      <c r="H15" s="73" t="s">
        <v>146</v>
      </c>
      <c r="I15" s="75" t="s">
        <v>47</v>
      </c>
    </row>
    <row r="16" spans="1:9" ht="15.75" x14ac:dyDescent="0.25">
      <c r="A16" s="72">
        <v>44660</v>
      </c>
      <c r="B16" s="73" t="s">
        <v>384</v>
      </c>
      <c r="C16" s="73">
        <v>2</v>
      </c>
      <c r="D16" s="73" t="s">
        <v>572</v>
      </c>
      <c r="E16" s="76" t="s">
        <v>489</v>
      </c>
      <c r="F16" s="74">
        <v>0</v>
      </c>
      <c r="G16" s="74">
        <v>0</v>
      </c>
      <c r="H16" s="73" t="s">
        <v>156</v>
      </c>
      <c r="I16" s="75" t="s">
        <v>47</v>
      </c>
    </row>
    <row r="17" spans="1:9" ht="15.75" x14ac:dyDescent="0.25">
      <c r="A17" s="72">
        <v>44660</v>
      </c>
      <c r="B17" s="73" t="s">
        <v>385</v>
      </c>
      <c r="C17" s="73">
        <v>1.89</v>
      </c>
      <c r="D17" s="73" t="s">
        <v>572</v>
      </c>
      <c r="E17" s="79" t="s">
        <v>489</v>
      </c>
      <c r="F17" s="74">
        <f t="shared" si="1"/>
        <v>3780</v>
      </c>
      <c r="G17" s="74">
        <f t="shared" si="0"/>
        <v>1780</v>
      </c>
      <c r="H17" s="73" t="s">
        <v>143</v>
      </c>
      <c r="I17" s="73" t="s">
        <v>35</v>
      </c>
    </row>
    <row r="18" spans="1:9" ht="15.75" x14ac:dyDescent="0.25">
      <c r="A18" s="72">
        <v>44660</v>
      </c>
      <c r="B18" s="73" t="s">
        <v>386</v>
      </c>
      <c r="C18" s="73">
        <v>1.68</v>
      </c>
      <c r="D18" s="73" t="s">
        <v>572</v>
      </c>
      <c r="E18" s="79" t="s">
        <v>489</v>
      </c>
      <c r="F18" s="74">
        <f t="shared" si="1"/>
        <v>3360</v>
      </c>
      <c r="G18" s="74">
        <f t="shared" si="0"/>
        <v>1360</v>
      </c>
      <c r="H18" s="73" t="s">
        <v>149</v>
      </c>
      <c r="I18" s="73" t="s">
        <v>14</v>
      </c>
    </row>
    <row r="19" spans="1:9" ht="15.75" x14ac:dyDescent="0.25">
      <c r="A19" s="72">
        <v>44661</v>
      </c>
      <c r="B19" s="73" t="s">
        <v>390</v>
      </c>
      <c r="C19" s="73">
        <v>2.08</v>
      </c>
      <c r="D19" s="73" t="s">
        <v>572</v>
      </c>
      <c r="E19" s="79" t="s">
        <v>489</v>
      </c>
      <c r="F19" s="74">
        <f t="shared" si="1"/>
        <v>4160</v>
      </c>
      <c r="G19" s="74">
        <v>0</v>
      </c>
      <c r="H19" s="73" t="s">
        <v>152</v>
      </c>
      <c r="I19" s="73" t="s">
        <v>84</v>
      </c>
    </row>
    <row r="20" spans="1:9" ht="15.75" x14ac:dyDescent="0.25">
      <c r="A20" s="72">
        <v>44661</v>
      </c>
      <c r="B20" s="73" t="s">
        <v>391</v>
      </c>
      <c r="C20" s="73">
        <v>2.02</v>
      </c>
      <c r="D20" s="73" t="s">
        <v>572</v>
      </c>
      <c r="E20" s="79" t="s">
        <v>489</v>
      </c>
      <c r="F20" s="74">
        <f t="shared" si="1"/>
        <v>4040</v>
      </c>
      <c r="G20" s="74">
        <v>0</v>
      </c>
      <c r="H20" s="73" t="s">
        <v>141</v>
      </c>
      <c r="I20" s="73" t="s">
        <v>81</v>
      </c>
    </row>
    <row r="21" spans="1:9" ht="15.75" x14ac:dyDescent="0.25">
      <c r="A21" s="72">
        <v>44661</v>
      </c>
      <c r="B21" s="73" t="s">
        <v>392</v>
      </c>
      <c r="C21" s="73">
        <v>1.8</v>
      </c>
      <c r="D21" s="73" t="s">
        <v>572</v>
      </c>
      <c r="E21" s="79" t="s">
        <v>489</v>
      </c>
      <c r="F21" s="74">
        <f t="shared" si="1"/>
        <v>3600</v>
      </c>
      <c r="G21" s="74">
        <f t="shared" si="0"/>
        <v>1600</v>
      </c>
      <c r="H21" s="73" t="s">
        <v>141</v>
      </c>
      <c r="I21" s="73" t="s">
        <v>36</v>
      </c>
    </row>
    <row r="22" spans="1:9" ht="15.75" x14ac:dyDescent="0.25">
      <c r="A22" s="72">
        <v>44661</v>
      </c>
      <c r="B22" s="73" t="s">
        <v>394</v>
      </c>
      <c r="C22" s="73">
        <v>2.0499999999999998</v>
      </c>
      <c r="D22" s="73" t="s">
        <v>572</v>
      </c>
      <c r="E22" s="76" t="s">
        <v>489</v>
      </c>
      <c r="F22" s="74">
        <v>0</v>
      </c>
      <c r="G22" s="74">
        <v>0</v>
      </c>
      <c r="H22" s="73" t="s">
        <v>156</v>
      </c>
      <c r="I22" s="73" t="s">
        <v>81</v>
      </c>
    </row>
    <row r="23" spans="1:9" ht="15.75" x14ac:dyDescent="0.25">
      <c r="A23" s="72">
        <v>44662</v>
      </c>
      <c r="B23" s="73" t="s">
        <v>395</v>
      </c>
      <c r="C23" s="73">
        <v>1.94</v>
      </c>
      <c r="D23" s="73" t="s">
        <v>572</v>
      </c>
      <c r="E23" s="79" t="s">
        <v>489</v>
      </c>
      <c r="F23" s="74">
        <f t="shared" si="1"/>
        <v>3880</v>
      </c>
      <c r="G23" s="74">
        <f t="shared" si="0"/>
        <v>1880</v>
      </c>
      <c r="H23" s="73" t="s">
        <v>149</v>
      </c>
      <c r="I23" s="73" t="s">
        <v>166</v>
      </c>
    </row>
    <row r="24" spans="1:9" ht="15.75" x14ac:dyDescent="0.25">
      <c r="A24" s="72">
        <v>44662</v>
      </c>
      <c r="B24" s="73" t="s">
        <v>396</v>
      </c>
      <c r="C24" s="73">
        <v>1.93</v>
      </c>
      <c r="D24" s="73" t="s">
        <v>572</v>
      </c>
      <c r="E24" s="79" t="s">
        <v>489</v>
      </c>
      <c r="F24" s="74">
        <f t="shared" si="1"/>
        <v>3860</v>
      </c>
      <c r="G24" s="74">
        <v>0</v>
      </c>
      <c r="H24" s="73" t="s">
        <v>152</v>
      </c>
      <c r="I24" s="75" t="s">
        <v>47</v>
      </c>
    </row>
    <row r="25" spans="1:9" ht="15.75" x14ac:dyDescent="0.25">
      <c r="A25" s="72">
        <v>44666</v>
      </c>
      <c r="B25" s="73" t="s">
        <v>398</v>
      </c>
      <c r="C25" s="73">
        <v>1.87</v>
      </c>
      <c r="D25" s="73" t="s">
        <v>572</v>
      </c>
      <c r="E25" s="79" t="s">
        <v>489</v>
      </c>
      <c r="F25" s="74">
        <f t="shared" si="1"/>
        <v>3740</v>
      </c>
      <c r="G25" s="74">
        <v>0</v>
      </c>
      <c r="H25" s="73" t="s">
        <v>141</v>
      </c>
      <c r="I25" s="75" t="s">
        <v>47</v>
      </c>
    </row>
    <row r="26" spans="1:9" ht="15.75" x14ac:dyDescent="0.25">
      <c r="A26" s="72">
        <v>44666</v>
      </c>
      <c r="B26" s="73" t="s">
        <v>401</v>
      </c>
      <c r="C26" s="73">
        <v>1.61</v>
      </c>
      <c r="D26" s="73" t="s">
        <v>572</v>
      </c>
      <c r="E26" s="79" t="s">
        <v>488</v>
      </c>
      <c r="F26" s="74">
        <f t="shared" si="1"/>
        <v>3220</v>
      </c>
      <c r="G26" s="74">
        <f t="shared" si="0"/>
        <v>1220</v>
      </c>
      <c r="H26" s="73" t="s">
        <v>144</v>
      </c>
      <c r="I26" s="73" t="s">
        <v>97</v>
      </c>
    </row>
    <row r="27" spans="1:9" ht="15.75" x14ac:dyDescent="0.25">
      <c r="A27" s="72">
        <v>44666</v>
      </c>
      <c r="B27" s="73" t="s">
        <v>402</v>
      </c>
      <c r="C27" s="73">
        <v>1.84</v>
      </c>
      <c r="D27" s="73" t="s">
        <v>572</v>
      </c>
      <c r="E27" s="76" t="s">
        <v>489</v>
      </c>
      <c r="F27" s="74">
        <v>0</v>
      </c>
      <c r="G27" s="74">
        <v>0</v>
      </c>
      <c r="H27" s="73" t="s">
        <v>155</v>
      </c>
      <c r="I27" s="75" t="s">
        <v>47</v>
      </c>
    </row>
    <row r="28" spans="1:9" ht="15.75" x14ac:dyDescent="0.25">
      <c r="A28" s="72">
        <v>44666</v>
      </c>
      <c r="B28" s="73" t="s">
        <v>403</v>
      </c>
      <c r="C28" s="73">
        <v>1.69</v>
      </c>
      <c r="D28" s="73" t="s">
        <v>572</v>
      </c>
      <c r="E28" s="79" t="s">
        <v>488</v>
      </c>
      <c r="F28" s="74">
        <f t="shared" si="1"/>
        <v>3380</v>
      </c>
      <c r="G28" s="74">
        <f t="shared" si="0"/>
        <v>1380</v>
      </c>
      <c r="H28" s="73" t="s">
        <v>156</v>
      </c>
      <c r="I28" s="73" t="s">
        <v>97</v>
      </c>
    </row>
    <row r="29" spans="1:9" ht="15.75" x14ac:dyDescent="0.25">
      <c r="A29" s="72">
        <v>44666</v>
      </c>
      <c r="B29" s="73" t="s">
        <v>404</v>
      </c>
      <c r="C29" s="73">
        <v>1.84</v>
      </c>
      <c r="D29" s="73" t="s">
        <v>572</v>
      </c>
      <c r="E29" s="76" t="s">
        <v>489</v>
      </c>
      <c r="F29" s="74">
        <v>0</v>
      </c>
      <c r="G29" s="74">
        <f t="shared" si="0"/>
        <v>-2000</v>
      </c>
      <c r="H29" s="73" t="s">
        <v>142</v>
      </c>
      <c r="I29" s="73" t="s">
        <v>35</v>
      </c>
    </row>
    <row r="30" spans="1:9" ht="15.75" x14ac:dyDescent="0.25">
      <c r="A30" s="72">
        <v>44666</v>
      </c>
      <c r="B30" s="73" t="s">
        <v>405</v>
      </c>
      <c r="C30" s="73">
        <v>1.8</v>
      </c>
      <c r="D30" s="73" t="s">
        <v>572</v>
      </c>
      <c r="E30" s="79" t="s">
        <v>489</v>
      </c>
      <c r="F30" s="74">
        <f t="shared" si="1"/>
        <v>3600</v>
      </c>
      <c r="G30" s="74">
        <f t="shared" si="0"/>
        <v>1600</v>
      </c>
      <c r="H30" s="73" t="s">
        <v>149</v>
      </c>
      <c r="I30" s="73" t="s">
        <v>97</v>
      </c>
    </row>
    <row r="31" spans="1:9" ht="15.75" x14ac:dyDescent="0.25">
      <c r="A31" s="72">
        <v>44666</v>
      </c>
      <c r="B31" s="73" t="s">
        <v>406</v>
      </c>
      <c r="C31" s="73">
        <v>1.96</v>
      </c>
      <c r="D31" s="73" t="s">
        <v>572</v>
      </c>
      <c r="E31" s="79" t="s">
        <v>489</v>
      </c>
      <c r="F31" s="74">
        <f t="shared" si="1"/>
        <v>3920</v>
      </c>
      <c r="G31" s="74">
        <v>0</v>
      </c>
      <c r="H31" s="73" t="s">
        <v>143</v>
      </c>
      <c r="I31" s="75" t="s">
        <v>47</v>
      </c>
    </row>
    <row r="32" spans="1:9" ht="15.75" x14ac:dyDescent="0.25">
      <c r="A32" s="72">
        <v>44666</v>
      </c>
      <c r="B32" s="73" t="s">
        <v>408</v>
      </c>
      <c r="C32" s="73">
        <v>1.76</v>
      </c>
      <c r="D32" s="73" t="s">
        <v>572</v>
      </c>
      <c r="E32" s="79" t="s">
        <v>489</v>
      </c>
      <c r="F32" s="74">
        <f t="shared" si="1"/>
        <v>3520</v>
      </c>
      <c r="G32" s="74">
        <f t="shared" si="0"/>
        <v>1520</v>
      </c>
      <c r="H32" s="73" t="s">
        <v>149</v>
      </c>
      <c r="I32" s="73" t="s">
        <v>97</v>
      </c>
    </row>
    <row r="33" spans="1:9" ht="15.75" x14ac:dyDescent="0.25">
      <c r="A33" s="72">
        <v>44667</v>
      </c>
      <c r="B33" s="73" t="s">
        <v>410</v>
      </c>
      <c r="C33" s="73">
        <v>1.47</v>
      </c>
      <c r="D33" s="73" t="s">
        <v>572</v>
      </c>
      <c r="E33" s="76" t="s">
        <v>488</v>
      </c>
      <c r="F33" s="74">
        <v>0</v>
      </c>
      <c r="G33" s="74">
        <v>0</v>
      </c>
      <c r="H33" s="73" t="s">
        <v>149</v>
      </c>
      <c r="I33" s="73" t="s">
        <v>81</v>
      </c>
    </row>
    <row r="34" spans="1:9" ht="15.75" x14ac:dyDescent="0.25">
      <c r="A34" s="72">
        <v>44667</v>
      </c>
      <c r="B34" s="73" t="s">
        <v>414</v>
      </c>
      <c r="C34" s="73">
        <v>1.73</v>
      </c>
      <c r="D34" s="73" t="s">
        <v>572</v>
      </c>
      <c r="E34" s="79" t="s">
        <v>489</v>
      </c>
      <c r="F34" s="74">
        <f t="shared" si="1"/>
        <v>3460</v>
      </c>
      <c r="G34" s="74">
        <f t="shared" si="0"/>
        <v>1460</v>
      </c>
      <c r="H34" s="73" t="s">
        <v>149</v>
      </c>
      <c r="I34" s="73" t="s">
        <v>35</v>
      </c>
    </row>
    <row r="35" spans="1:9" ht="15.75" x14ac:dyDescent="0.25">
      <c r="A35" s="72">
        <v>44667</v>
      </c>
      <c r="B35" s="73" t="s">
        <v>416</v>
      </c>
      <c r="C35" s="73">
        <v>1.94</v>
      </c>
      <c r="D35" s="73" t="s">
        <v>572</v>
      </c>
      <c r="E35" s="79" t="s">
        <v>489</v>
      </c>
      <c r="F35" s="74">
        <f t="shared" si="1"/>
        <v>3880</v>
      </c>
      <c r="G35" s="74">
        <f t="shared" si="0"/>
        <v>1880</v>
      </c>
      <c r="H35" s="73" t="s">
        <v>143</v>
      </c>
      <c r="I35" s="73" t="s">
        <v>95</v>
      </c>
    </row>
    <row r="36" spans="1:9" ht="15.75" x14ac:dyDescent="0.25">
      <c r="A36" s="72">
        <v>44668</v>
      </c>
      <c r="B36" s="73" t="s">
        <v>420</v>
      </c>
      <c r="C36" s="73">
        <v>1.64</v>
      </c>
      <c r="D36" s="73" t="s">
        <v>572</v>
      </c>
      <c r="E36" s="76" t="s">
        <v>488</v>
      </c>
      <c r="F36" s="74">
        <v>0</v>
      </c>
      <c r="G36" s="74">
        <v>0</v>
      </c>
      <c r="H36" s="73" t="s">
        <v>143</v>
      </c>
      <c r="I36" s="73" t="s">
        <v>165</v>
      </c>
    </row>
    <row r="37" spans="1:9" ht="15.75" x14ac:dyDescent="0.25">
      <c r="A37" s="72">
        <v>44668</v>
      </c>
      <c r="B37" s="73" t="s">
        <v>421</v>
      </c>
      <c r="C37" s="73">
        <v>1.69</v>
      </c>
      <c r="D37" s="73" t="s">
        <v>572</v>
      </c>
      <c r="E37" s="79" t="s">
        <v>488</v>
      </c>
      <c r="F37" s="74">
        <f t="shared" si="1"/>
        <v>3380</v>
      </c>
      <c r="G37" s="74">
        <v>0</v>
      </c>
      <c r="H37" s="73" t="s">
        <v>686</v>
      </c>
      <c r="I37" s="73" t="s">
        <v>84</v>
      </c>
    </row>
    <row r="38" spans="1:9" ht="15.75" x14ac:dyDescent="0.25">
      <c r="A38" s="72">
        <v>44668</v>
      </c>
      <c r="B38" s="73" t="s">
        <v>423</v>
      </c>
      <c r="C38" s="73">
        <v>1.81</v>
      </c>
      <c r="D38" s="73" t="s">
        <v>572</v>
      </c>
      <c r="E38" s="77" t="s">
        <v>489</v>
      </c>
      <c r="F38" s="74">
        <v>0</v>
      </c>
      <c r="G38" s="74">
        <v>0</v>
      </c>
      <c r="H38" s="73" t="s">
        <v>146</v>
      </c>
      <c r="I38" s="73" t="s">
        <v>261</v>
      </c>
    </row>
    <row r="39" spans="1:9" ht="15.75" x14ac:dyDescent="0.25">
      <c r="A39" s="72">
        <v>44669</v>
      </c>
      <c r="B39" s="73" t="s">
        <v>425</v>
      </c>
      <c r="C39" s="73">
        <v>1.64</v>
      </c>
      <c r="D39" s="73" t="s">
        <v>572</v>
      </c>
      <c r="E39" s="78" t="s">
        <v>488</v>
      </c>
      <c r="F39" s="74">
        <f t="shared" si="1"/>
        <v>3280</v>
      </c>
      <c r="G39" s="74">
        <f t="shared" si="0"/>
        <v>1280</v>
      </c>
      <c r="H39" s="73" t="s">
        <v>156</v>
      </c>
      <c r="I39" s="73" t="s">
        <v>81</v>
      </c>
    </row>
    <row r="40" spans="1:9" ht="15.75" x14ac:dyDescent="0.25">
      <c r="A40" s="72">
        <v>44669</v>
      </c>
      <c r="B40" s="73" t="s">
        <v>426</v>
      </c>
      <c r="C40" s="73">
        <v>1.84</v>
      </c>
      <c r="D40" s="73" t="s">
        <v>572</v>
      </c>
      <c r="E40" s="78" t="s">
        <v>489</v>
      </c>
      <c r="F40" s="74">
        <f t="shared" si="1"/>
        <v>3680</v>
      </c>
      <c r="G40" s="74">
        <v>0</v>
      </c>
      <c r="H40" s="73" t="s">
        <v>143</v>
      </c>
      <c r="I40" s="75" t="s">
        <v>47</v>
      </c>
    </row>
    <row r="41" spans="1:9" ht="15.75" x14ac:dyDescent="0.25">
      <c r="A41" s="72">
        <v>44669</v>
      </c>
      <c r="B41" s="73" t="s">
        <v>429</v>
      </c>
      <c r="C41" s="73">
        <v>1.89</v>
      </c>
      <c r="D41" s="73" t="s">
        <v>572</v>
      </c>
      <c r="E41" s="78" t="s">
        <v>489</v>
      </c>
      <c r="F41" s="74">
        <f t="shared" si="1"/>
        <v>3780</v>
      </c>
      <c r="G41" s="74">
        <f t="shared" si="0"/>
        <v>1780</v>
      </c>
      <c r="H41" s="73" t="s">
        <v>143</v>
      </c>
      <c r="I41" s="73" t="s">
        <v>166</v>
      </c>
    </row>
    <row r="42" spans="1:9" ht="15.75" x14ac:dyDescent="0.25">
      <c r="A42" s="72">
        <v>44671</v>
      </c>
      <c r="B42" s="73" t="s">
        <v>432</v>
      </c>
      <c r="C42" s="73">
        <v>1.84</v>
      </c>
      <c r="D42" s="73" t="s">
        <v>572</v>
      </c>
      <c r="E42" s="77" t="s">
        <v>489</v>
      </c>
      <c r="F42" s="74">
        <v>0</v>
      </c>
      <c r="G42" s="74">
        <f t="shared" si="0"/>
        <v>-2000</v>
      </c>
      <c r="H42" s="73" t="s">
        <v>153</v>
      </c>
      <c r="I42" s="73" t="s">
        <v>95</v>
      </c>
    </row>
    <row r="43" spans="1:9" ht="15.75" x14ac:dyDescent="0.25">
      <c r="A43" s="72">
        <v>44671</v>
      </c>
      <c r="B43" s="73" t="s">
        <v>94</v>
      </c>
      <c r="C43" s="73">
        <v>1.82</v>
      </c>
      <c r="D43" s="73" t="s">
        <v>572</v>
      </c>
      <c r="E43" s="78" t="s">
        <v>489</v>
      </c>
      <c r="F43" s="74">
        <f t="shared" si="1"/>
        <v>3640</v>
      </c>
      <c r="G43" s="74">
        <f t="shared" si="0"/>
        <v>1640</v>
      </c>
      <c r="H43" s="73" t="s">
        <v>149</v>
      </c>
      <c r="I43" s="73" t="s">
        <v>95</v>
      </c>
    </row>
    <row r="44" spans="1:9" ht="15.75" x14ac:dyDescent="0.25">
      <c r="A44" s="72">
        <v>44671</v>
      </c>
      <c r="B44" s="73" t="s">
        <v>433</v>
      </c>
      <c r="C44" s="73">
        <v>1.76</v>
      </c>
      <c r="D44" s="73" t="s">
        <v>572</v>
      </c>
      <c r="E44" s="77" t="s">
        <v>489</v>
      </c>
      <c r="F44" s="74">
        <v>0</v>
      </c>
      <c r="G44" s="74">
        <v>0</v>
      </c>
      <c r="H44" s="73" t="s">
        <v>146</v>
      </c>
      <c r="I44" s="73" t="s">
        <v>84</v>
      </c>
    </row>
    <row r="45" spans="1:9" ht="15.75" x14ac:dyDescent="0.25">
      <c r="A45" s="72">
        <v>44674</v>
      </c>
      <c r="B45" s="73" t="s">
        <v>435</v>
      </c>
      <c r="C45" s="73">
        <v>1.78</v>
      </c>
      <c r="D45" s="73" t="s">
        <v>572</v>
      </c>
      <c r="E45" s="78" t="s">
        <v>489</v>
      </c>
      <c r="F45" s="74">
        <f t="shared" si="1"/>
        <v>3560</v>
      </c>
      <c r="G45" s="74">
        <f t="shared" si="0"/>
        <v>1560</v>
      </c>
      <c r="H45" s="73" t="s">
        <v>149</v>
      </c>
      <c r="I45" s="73" t="s">
        <v>97</v>
      </c>
    </row>
    <row r="46" spans="1:9" ht="15.75" x14ac:dyDescent="0.25">
      <c r="A46" s="72">
        <v>44674</v>
      </c>
      <c r="B46" s="73" t="s">
        <v>440</v>
      </c>
      <c r="C46" s="73">
        <v>1.45</v>
      </c>
      <c r="D46" s="73" t="s">
        <v>572</v>
      </c>
      <c r="E46" s="78" t="s">
        <v>488</v>
      </c>
      <c r="F46" s="74">
        <f t="shared" si="1"/>
        <v>2900</v>
      </c>
      <c r="G46" s="74">
        <f t="shared" si="0"/>
        <v>900</v>
      </c>
      <c r="H46" s="73" t="s">
        <v>155</v>
      </c>
      <c r="I46" s="73" t="s">
        <v>165</v>
      </c>
    </row>
    <row r="47" spans="1:9" ht="15.75" x14ac:dyDescent="0.25">
      <c r="A47" s="72">
        <v>44674</v>
      </c>
      <c r="B47" s="73" t="s">
        <v>443</v>
      </c>
      <c r="C47" s="73">
        <v>1.97</v>
      </c>
      <c r="D47" s="73" t="s">
        <v>572</v>
      </c>
      <c r="E47" s="77" t="s">
        <v>489</v>
      </c>
      <c r="F47" s="74">
        <v>0</v>
      </c>
      <c r="G47" s="74">
        <v>0</v>
      </c>
      <c r="H47" s="73" t="s">
        <v>147</v>
      </c>
      <c r="I47" s="75" t="s">
        <v>47</v>
      </c>
    </row>
    <row r="48" spans="1:9" ht="15.75" x14ac:dyDescent="0.25">
      <c r="A48" s="72">
        <v>44674</v>
      </c>
      <c r="B48" s="73" t="s">
        <v>444</v>
      </c>
      <c r="C48" s="73">
        <v>1.59</v>
      </c>
      <c r="D48" s="73" t="s">
        <v>572</v>
      </c>
      <c r="E48" s="78" t="s">
        <v>488</v>
      </c>
      <c r="F48" s="74">
        <f t="shared" si="1"/>
        <v>3180</v>
      </c>
      <c r="G48" s="74">
        <v>0</v>
      </c>
      <c r="H48" s="73" t="s">
        <v>159</v>
      </c>
      <c r="I48" s="73" t="s">
        <v>84</v>
      </c>
    </row>
    <row r="49" spans="1:9" ht="15.75" x14ac:dyDescent="0.25">
      <c r="A49" s="72">
        <v>44674</v>
      </c>
      <c r="B49" s="73" t="s">
        <v>447</v>
      </c>
      <c r="C49" s="73">
        <v>1.82</v>
      </c>
      <c r="D49" s="73" t="s">
        <v>572</v>
      </c>
      <c r="E49" s="77" t="s">
        <v>489</v>
      </c>
      <c r="F49" s="74">
        <v>0</v>
      </c>
      <c r="G49" s="74">
        <f t="shared" si="0"/>
        <v>-2000</v>
      </c>
      <c r="H49" s="73" t="s">
        <v>156</v>
      </c>
      <c r="I49" s="73" t="s">
        <v>165</v>
      </c>
    </row>
    <row r="50" spans="1:9" ht="15.75" x14ac:dyDescent="0.25">
      <c r="A50" s="72">
        <v>44674</v>
      </c>
      <c r="B50" s="73" t="s">
        <v>452</v>
      </c>
      <c r="C50" s="73">
        <v>1.6</v>
      </c>
      <c r="D50" s="73" t="s">
        <v>572</v>
      </c>
      <c r="E50" s="78" t="s">
        <v>489</v>
      </c>
      <c r="F50" s="74">
        <f t="shared" si="1"/>
        <v>3200</v>
      </c>
      <c r="G50" s="74">
        <f t="shared" si="0"/>
        <v>1200</v>
      </c>
      <c r="H50" s="73" t="s">
        <v>152</v>
      </c>
      <c r="I50" s="73" t="s">
        <v>97</v>
      </c>
    </row>
    <row r="51" spans="1:9" ht="15.75" x14ac:dyDescent="0.25">
      <c r="A51" s="72">
        <v>44675</v>
      </c>
      <c r="B51" s="73" t="s">
        <v>454</v>
      </c>
      <c r="C51" s="73">
        <v>1.92</v>
      </c>
      <c r="D51" s="73" t="s">
        <v>572</v>
      </c>
      <c r="E51" s="78" t="s">
        <v>489</v>
      </c>
      <c r="F51" s="74">
        <f t="shared" si="1"/>
        <v>3840</v>
      </c>
      <c r="G51" s="74">
        <f t="shared" si="0"/>
        <v>1840</v>
      </c>
      <c r="H51" s="73" t="s">
        <v>149</v>
      </c>
      <c r="I51" s="73" t="s">
        <v>95</v>
      </c>
    </row>
    <row r="52" spans="1:9" ht="15.75" x14ac:dyDescent="0.25">
      <c r="A52" s="72">
        <v>44675</v>
      </c>
      <c r="B52" s="73" t="s">
        <v>455</v>
      </c>
      <c r="C52" s="73">
        <v>1.85</v>
      </c>
      <c r="D52" s="73" t="s">
        <v>572</v>
      </c>
      <c r="E52" s="77" t="s">
        <v>489</v>
      </c>
      <c r="F52" s="74">
        <v>0</v>
      </c>
      <c r="G52" s="74">
        <v>0</v>
      </c>
      <c r="H52" s="73" t="s">
        <v>155</v>
      </c>
      <c r="I52" s="73" t="s">
        <v>84</v>
      </c>
    </row>
    <row r="53" spans="1:9" ht="15.75" x14ac:dyDescent="0.25">
      <c r="A53" s="72">
        <v>44675</v>
      </c>
      <c r="B53" s="73" t="s">
        <v>456</v>
      </c>
      <c r="C53" s="73">
        <v>1.87</v>
      </c>
      <c r="D53" s="73" t="s">
        <v>572</v>
      </c>
      <c r="E53" s="78" t="s">
        <v>489</v>
      </c>
      <c r="F53" s="74">
        <f t="shared" si="1"/>
        <v>3740</v>
      </c>
      <c r="G53" s="74">
        <v>0</v>
      </c>
      <c r="H53" s="73" t="s">
        <v>149</v>
      </c>
      <c r="I53" s="73" t="s">
        <v>84</v>
      </c>
    </row>
    <row r="54" spans="1:9" ht="15.75" x14ac:dyDescent="0.25">
      <c r="A54" s="72">
        <v>44676</v>
      </c>
      <c r="B54" s="73" t="s">
        <v>461</v>
      </c>
      <c r="C54" s="73">
        <v>1.52</v>
      </c>
      <c r="D54" s="73" t="s">
        <v>572</v>
      </c>
      <c r="E54" s="78" t="s">
        <v>488</v>
      </c>
      <c r="F54" s="74">
        <f t="shared" si="1"/>
        <v>3040</v>
      </c>
      <c r="G54" s="74">
        <v>0</v>
      </c>
      <c r="H54" s="73" t="s">
        <v>156</v>
      </c>
      <c r="I54" s="73" t="s">
        <v>81</v>
      </c>
    </row>
    <row r="55" spans="1:9" ht="15.75" x14ac:dyDescent="0.25">
      <c r="A55" s="72">
        <v>44681</v>
      </c>
      <c r="B55" s="73" t="s">
        <v>468</v>
      </c>
      <c r="C55" s="73">
        <v>1.75</v>
      </c>
      <c r="D55" s="73" t="s">
        <v>572</v>
      </c>
      <c r="E55" s="78" t="s">
        <v>489</v>
      </c>
      <c r="F55" s="74">
        <f t="shared" si="1"/>
        <v>3500</v>
      </c>
      <c r="G55" s="74">
        <f t="shared" si="0"/>
        <v>1500</v>
      </c>
      <c r="H55" s="73" t="s">
        <v>152</v>
      </c>
      <c r="I55" s="73" t="s">
        <v>73</v>
      </c>
    </row>
    <row r="56" spans="1:9" ht="15.75" x14ac:dyDescent="0.25">
      <c r="A56" s="72">
        <v>44681</v>
      </c>
      <c r="B56" s="73" t="s">
        <v>471</v>
      </c>
      <c r="C56" s="73">
        <v>1.56</v>
      </c>
      <c r="D56" s="73" t="s">
        <v>572</v>
      </c>
      <c r="E56" s="78" t="s">
        <v>488</v>
      </c>
      <c r="F56" s="74">
        <f t="shared" si="1"/>
        <v>3120</v>
      </c>
      <c r="G56" s="74">
        <v>0</v>
      </c>
      <c r="H56" s="73" t="s">
        <v>144</v>
      </c>
      <c r="I56" s="73" t="s">
        <v>165</v>
      </c>
    </row>
    <row r="57" spans="1:9" ht="15.75" x14ac:dyDescent="0.25">
      <c r="A57" s="72">
        <v>44681</v>
      </c>
      <c r="B57" s="73" t="s">
        <v>474</v>
      </c>
      <c r="C57" s="73">
        <v>1.82</v>
      </c>
      <c r="D57" s="73" t="s">
        <v>572</v>
      </c>
      <c r="E57" s="77" t="s">
        <v>489</v>
      </c>
      <c r="F57" s="74">
        <v>0</v>
      </c>
      <c r="G57" s="74">
        <f t="shared" si="0"/>
        <v>-2000</v>
      </c>
      <c r="H57" s="73" t="s">
        <v>146</v>
      </c>
      <c r="I57" s="73" t="s">
        <v>14</v>
      </c>
    </row>
    <row r="58" spans="1:9" ht="15.75" x14ac:dyDescent="0.25">
      <c r="A58" s="72">
        <v>44681</v>
      </c>
      <c r="B58" s="73" t="s">
        <v>476</v>
      </c>
      <c r="C58" s="73">
        <v>1.86</v>
      </c>
      <c r="D58" s="73" t="s">
        <v>572</v>
      </c>
      <c r="E58" s="78" t="s">
        <v>489</v>
      </c>
      <c r="F58" s="74">
        <f t="shared" si="1"/>
        <v>3720</v>
      </c>
      <c r="G58" s="74">
        <f t="shared" si="0"/>
        <v>1720</v>
      </c>
      <c r="H58" s="73" t="s">
        <v>145</v>
      </c>
      <c r="I58" s="73" t="s">
        <v>35</v>
      </c>
    </row>
    <row r="59" spans="1:9" ht="15.75" x14ac:dyDescent="0.25">
      <c r="A59" s="72">
        <v>44681</v>
      </c>
      <c r="B59" s="73" t="s">
        <v>477</v>
      </c>
      <c r="C59" s="73">
        <v>1.69</v>
      </c>
      <c r="D59" s="73" t="s">
        <v>572</v>
      </c>
      <c r="E59" s="77" t="s">
        <v>488</v>
      </c>
      <c r="F59" s="74">
        <v>0</v>
      </c>
      <c r="G59" s="74">
        <f t="shared" si="0"/>
        <v>-2000</v>
      </c>
      <c r="H59" s="73" t="s">
        <v>150</v>
      </c>
      <c r="I59" s="73" t="s">
        <v>166</v>
      </c>
    </row>
    <row r="60" spans="1:9" ht="15.75" x14ac:dyDescent="0.25">
      <c r="A60" s="72">
        <v>44681</v>
      </c>
      <c r="B60" s="73" t="s">
        <v>478</v>
      </c>
      <c r="C60" s="73">
        <v>1.69</v>
      </c>
      <c r="D60" s="73" t="s">
        <v>572</v>
      </c>
      <c r="E60" s="78" t="s">
        <v>488</v>
      </c>
      <c r="F60" s="74">
        <f t="shared" si="1"/>
        <v>3380</v>
      </c>
      <c r="G60" s="74">
        <f t="shared" si="0"/>
        <v>1380</v>
      </c>
      <c r="H60" s="73" t="s">
        <v>147</v>
      </c>
      <c r="I60" s="73" t="s">
        <v>165</v>
      </c>
    </row>
    <row r="61" spans="1:9" ht="15.75" x14ac:dyDescent="0.25">
      <c r="A61" s="72">
        <v>44681</v>
      </c>
      <c r="B61" s="73" t="s">
        <v>479</v>
      </c>
      <c r="C61" s="73">
        <v>1.7</v>
      </c>
      <c r="D61" s="73" t="s">
        <v>572</v>
      </c>
      <c r="E61" s="78" t="s">
        <v>489</v>
      </c>
      <c r="F61" s="74">
        <f t="shared" si="1"/>
        <v>3400</v>
      </c>
      <c r="G61" s="74">
        <f t="shared" si="0"/>
        <v>1400</v>
      </c>
      <c r="H61" s="73" t="s">
        <v>145</v>
      </c>
      <c r="I61" s="73" t="s">
        <v>95</v>
      </c>
    </row>
    <row r="62" spans="1:9" x14ac:dyDescent="0.25">
      <c r="A62" s="5"/>
      <c r="B62" s="6"/>
      <c r="D62" s="12"/>
      <c r="E62" s="71"/>
      <c r="F62" s="13"/>
      <c r="G62" s="13"/>
      <c r="H62" s="13"/>
      <c r="I62" s="6"/>
    </row>
    <row r="63" spans="1:9" x14ac:dyDescent="0.25">
      <c r="A63" s="5"/>
      <c r="B63" s="6"/>
      <c r="D63" s="12"/>
      <c r="E63" s="71"/>
      <c r="F63" s="13"/>
      <c r="G63" s="13"/>
      <c r="H63" s="13"/>
      <c r="I63" s="6"/>
    </row>
    <row r="64" spans="1:9" x14ac:dyDescent="0.25">
      <c r="A64" s="5"/>
      <c r="B64" s="6"/>
      <c r="D64" s="6"/>
      <c r="E64" s="71"/>
      <c r="F64" s="20"/>
      <c r="G64" s="20"/>
      <c r="H64" s="20"/>
      <c r="I64" s="6"/>
    </row>
    <row r="65" spans="1:8" ht="15.75" x14ac:dyDescent="0.25">
      <c r="A65" s="6"/>
      <c r="B65" s="6" t="s">
        <v>167</v>
      </c>
      <c r="C65" s="34"/>
      <c r="D65" s="15">
        <f>COUNT(C2:C62)</f>
        <v>60</v>
      </c>
      <c r="E65" s="52"/>
      <c r="F65" s="35"/>
      <c r="G65" s="12"/>
      <c r="H65" s="12"/>
    </row>
    <row r="66" spans="1:8" x14ac:dyDescent="0.25">
      <c r="A66" s="6"/>
      <c r="B66" s="6" t="s">
        <v>168</v>
      </c>
      <c r="C66" s="6"/>
      <c r="D66" s="16">
        <f>COUNTIF(G2:G62,"&lt;0")</f>
        <v>7</v>
      </c>
      <c r="E66" s="53"/>
      <c r="F66" s="37"/>
      <c r="G66" s="38"/>
      <c r="H66" s="38"/>
    </row>
    <row r="67" spans="1:8" x14ac:dyDescent="0.25">
      <c r="A67" s="6"/>
      <c r="B67" s="6" t="s">
        <v>169</v>
      </c>
      <c r="C67" s="6"/>
      <c r="D67" s="17">
        <f>D65-D66</f>
        <v>53</v>
      </c>
      <c r="E67" s="53"/>
      <c r="F67" s="37"/>
      <c r="G67" s="38"/>
      <c r="H67" s="38"/>
    </row>
    <row r="68" spans="1:8" x14ac:dyDescent="0.25">
      <c r="A68" s="6"/>
      <c r="B68" s="6" t="s">
        <v>170</v>
      </c>
      <c r="C68" s="6"/>
      <c r="D68" s="6">
        <f>D67/D65*100</f>
        <v>88.333333333333329</v>
      </c>
      <c r="E68" s="53"/>
      <c r="F68" s="37"/>
      <c r="G68" s="38"/>
      <c r="H68" s="38"/>
    </row>
    <row r="69" spans="1:8" x14ac:dyDescent="0.25">
      <c r="A69" s="6"/>
      <c r="B69" s="6" t="s">
        <v>171</v>
      </c>
      <c r="C69" s="6"/>
      <c r="D69" s="6">
        <f>1/D70*100</f>
        <v>55.050922102945243</v>
      </c>
      <c r="E69" s="53"/>
      <c r="F69" s="37"/>
      <c r="G69" s="38"/>
      <c r="H69" s="38"/>
    </row>
    <row r="70" spans="1:8" x14ac:dyDescent="0.25">
      <c r="A70" s="6"/>
      <c r="B70" s="6" t="s">
        <v>172</v>
      </c>
      <c r="C70" s="6"/>
      <c r="D70" s="6">
        <f>SUM(C2:C62)/D65</f>
        <v>1.8164999999999993</v>
      </c>
      <c r="E70" s="53"/>
      <c r="F70" s="37"/>
      <c r="G70" s="38"/>
      <c r="H70" s="38"/>
    </row>
    <row r="71" spans="1:8" x14ac:dyDescent="0.25">
      <c r="A71" s="6"/>
      <c r="B71" s="6" t="s">
        <v>173</v>
      </c>
      <c r="C71" s="6"/>
      <c r="D71" s="17">
        <f>D68-D69</f>
        <v>33.282411230388085</v>
      </c>
      <c r="E71" s="53"/>
      <c r="F71" s="37"/>
      <c r="G71" s="38"/>
      <c r="H71" s="38"/>
    </row>
    <row r="72" spans="1:8" x14ac:dyDescent="0.25">
      <c r="A72" s="6"/>
      <c r="B72" s="6" t="s">
        <v>174</v>
      </c>
      <c r="C72" s="6"/>
      <c r="D72" s="17">
        <f>D71/1</f>
        <v>33.282411230388085</v>
      </c>
      <c r="E72" s="53"/>
      <c r="F72" s="37"/>
      <c r="G72" s="38"/>
      <c r="H72" s="38"/>
    </row>
    <row r="73" spans="1:8" ht="18.75" x14ac:dyDescent="0.3">
      <c r="A73" s="6"/>
      <c r="B73" s="39" t="s">
        <v>486</v>
      </c>
      <c r="C73" s="6"/>
      <c r="D73" s="40">
        <v>100000</v>
      </c>
      <c r="E73" s="53"/>
      <c r="F73" s="37"/>
      <c r="G73" s="38"/>
      <c r="H73" s="38"/>
    </row>
    <row r="74" spans="1:8" ht="18.75" x14ac:dyDescent="0.3">
      <c r="A74" s="6"/>
      <c r="B74" s="6" t="s">
        <v>487</v>
      </c>
      <c r="C74" s="6"/>
      <c r="D74" s="19">
        <v>100000</v>
      </c>
      <c r="E74" s="53"/>
      <c r="F74" s="37"/>
      <c r="G74" s="38"/>
      <c r="H74" s="38"/>
    </row>
    <row r="75" spans="1:8" x14ac:dyDescent="0.25">
      <c r="A75" s="6"/>
      <c r="B75" s="6" t="s">
        <v>176</v>
      </c>
      <c r="C75" s="6"/>
      <c r="D75" s="20">
        <f>D74/100</f>
        <v>1000</v>
      </c>
      <c r="E75" s="53"/>
      <c r="F75" s="37"/>
      <c r="G75" s="38"/>
      <c r="H75" s="38"/>
    </row>
    <row r="76" spans="1:8" x14ac:dyDescent="0.25">
      <c r="A76" s="6"/>
      <c r="B76" s="41" t="s">
        <v>490</v>
      </c>
      <c r="C76" s="6"/>
      <c r="D76" s="42">
        <f>D75*2</f>
        <v>2000</v>
      </c>
      <c r="E76" s="53"/>
      <c r="F76" s="37"/>
      <c r="G76" s="38"/>
      <c r="H76" s="38"/>
    </row>
    <row r="77" spans="1:8" x14ac:dyDescent="0.25">
      <c r="A77" s="6"/>
      <c r="B77" s="6" t="s">
        <v>177</v>
      </c>
      <c r="C77" s="6"/>
      <c r="D77" s="13">
        <f>SUM(G2:G62)</f>
        <v>23380</v>
      </c>
      <c r="E77" s="53"/>
      <c r="F77" s="37"/>
      <c r="G77" s="38"/>
      <c r="H77" s="38"/>
    </row>
    <row r="78" spans="1:8" x14ac:dyDescent="0.25">
      <c r="A78" s="6"/>
      <c r="B78" s="43" t="s">
        <v>178</v>
      </c>
      <c r="C78" s="6"/>
      <c r="D78" s="12">
        <f>D77/D73*100</f>
        <v>23.380000000000003</v>
      </c>
      <c r="E78" s="53"/>
      <c r="F78" s="37"/>
      <c r="G78" s="38"/>
      <c r="H78" s="38"/>
    </row>
  </sheetData>
  <conditionalFormatting sqref="E66:E78">
    <cfRule type="cellIs" dxfId="48" priority="1" operator="greaterThan">
      <formula>0</formula>
    </cfRule>
    <cfRule type="cellIs" dxfId="47" priority="2" operator="lessThan">
      <formula>-240.63</formula>
    </cfRule>
    <cfRule type="cellIs" dxfId="46" priority="3" operator="greaterThan">
      <formula>0</formula>
    </cfRule>
  </conditionalFormatting>
  <conditionalFormatting sqref="G62:H64 G2:G61">
    <cfRule type="cellIs" dxfId="45" priority="4" operator="lessThan">
      <formula>0</formula>
    </cfRule>
    <cfRule type="cellIs" dxfId="44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4" zoomScale="80" zoomScaleNormal="80" workbookViewId="0">
      <selection activeCell="L51" sqref="L51:M51"/>
    </sheetView>
  </sheetViews>
  <sheetFormatPr defaultRowHeight="15" x14ac:dyDescent="0.25"/>
  <cols>
    <col min="1" max="1" width="11.5703125" bestFit="1" customWidth="1"/>
    <col min="2" max="2" width="41.5703125" style="6" bestFit="1" customWidth="1"/>
    <col min="10" max="12" width="9.140625" style="6"/>
    <col min="13" max="13" width="33.140625" style="6" bestFit="1" customWidth="1"/>
  </cols>
  <sheetData>
    <row r="1" spans="1:13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3" t="s">
        <v>12</v>
      </c>
      <c r="K1" s="4" t="s">
        <v>11</v>
      </c>
      <c r="L1" s="2" t="s">
        <v>9</v>
      </c>
      <c r="M1" s="2" t="s">
        <v>10</v>
      </c>
    </row>
    <row r="2" spans="1:13" x14ac:dyDescent="0.25">
      <c r="A2" s="5">
        <v>44682</v>
      </c>
      <c r="B2" s="6" t="s">
        <v>491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  <c r="J2" s="6">
        <v>1.84</v>
      </c>
      <c r="K2" s="6">
        <v>1.93</v>
      </c>
      <c r="L2" s="6" t="s">
        <v>151</v>
      </c>
      <c r="M2" s="6" t="s">
        <v>95</v>
      </c>
    </row>
    <row r="3" spans="1:13" x14ac:dyDescent="0.25">
      <c r="A3" s="5">
        <v>44682</v>
      </c>
      <c r="B3" s="6" t="s">
        <v>492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t="s">
        <v>11</v>
      </c>
      <c r="J3" s="6">
        <v>1.68</v>
      </c>
      <c r="K3" s="6">
        <v>2.1</v>
      </c>
      <c r="L3" s="6" t="s">
        <v>156</v>
      </c>
      <c r="M3" s="6" t="s">
        <v>261</v>
      </c>
    </row>
    <row r="4" spans="1:13" x14ac:dyDescent="0.25">
      <c r="A4" s="5">
        <v>44682</v>
      </c>
      <c r="B4" s="6" t="s">
        <v>493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t="s">
        <v>11</v>
      </c>
      <c r="J4" s="6">
        <v>1.7</v>
      </c>
      <c r="K4" s="6">
        <v>2.12</v>
      </c>
      <c r="L4" s="6" t="s">
        <v>156</v>
      </c>
      <c r="M4" s="6" t="s">
        <v>95</v>
      </c>
    </row>
    <row r="5" spans="1:13" x14ac:dyDescent="0.25">
      <c r="A5" s="5">
        <v>44683</v>
      </c>
      <c r="B5" s="6" t="s">
        <v>494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t="s">
        <v>11</v>
      </c>
      <c r="J5" s="6">
        <v>2.1</v>
      </c>
      <c r="K5" s="6">
        <v>1.67</v>
      </c>
      <c r="L5" s="6" t="s">
        <v>141</v>
      </c>
      <c r="M5" s="6" t="s">
        <v>36</v>
      </c>
    </row>
    <row r="6" spans="1:13" x14ac:dyDescent="0.25">
      <c r="A6" s="5">
        <v>44683</v>
      </c>
      <c r="B6" s="6" t="s">
        <v>495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t="s">
        <v>11</v>
      </c>
      <c r="J6" s="6">
        <v>0</v>
      </c>
      <c r="K6" s="6">
        <v>0</v>
      </c>
      <c r="L6" s="6">
        <v>0</v>
      </c>
      <c r="M6" s="30" t="s">
        <v>50</v>
      </c>
    </row>
    <row r="7" spans="1:13" x14ac:dyDescent="0.25">
      <c r="A7" s="5">
        <v>44683</v>
      </c>
      <c r="B7" s="6" t="s">
        <v>496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t="s">
        <v>11</v>
      </c>
      <c r="J7" s="6">
        <v>1.59</v>
      </c>
      <c r="K7" s="6">
        <v>2.3199999999999998</v>
      </c>
      <c r="L7" s="6" t="s">
        <v>152</v>
      </c>
      <c r="M7" s="6" t="s">
        <v>165</v>
      </c>
    </row>
    <row r="8" spans="1:13" x14ac:dyDescent="0.25">
      <c r="A8" s="5">
        <v>44683</v>
      </c>
      <c r="B8" s="6" t="s">
        <v>497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t="s">
        <v>11</v>
      </c>
      <c r="J8" s="6">
        <v>0</v>
      </c>
      <c r="K8" s="6">
        <v>0</v>
      </c>
      <c r="L8" s="6">
        <v>0</v>
      </c>
      <c r="M8" s="30" t="s">
        <v>50</v>
      </c>
    </row>
    <row r="9" spans="1:13" x14ac:dyDescent="0.25">
      <c r="A9" s="5">
        <v>44683</v>
      </c>
      <c r="B9" s="6" t="s">
        <v>498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t="s">
        <v>11</v>
      </c>
      <c r="J9" s="6">
        <v>2.2400000000000002</v>
      </c>
      <c r="K9" s="6">
        <v>1.59</v>
      </c>
      <c r="L9" s="6" t="s">
        <v>149</v>
      </c>
      <c r="M9" s="6" t="s">
        <v>36</v>
      </c>
    </row>
    <row r="10" spans="1:13" x14ac:dyDescent="0.25">
      <c r="A10" s="5">
        <v>44683</v>
      </c>
      <c r="B10" s="6" t="s">
        <v>499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11</v>
      </c>
      <c r="J10" s="6">
        <v>0</v>
      </c>
      <c r="K10" s="6">
        <v>0</v>
      </c>
      <c r="L10" s="6">
        <v>0</v>
      </c>
      <c r="M10" s="30" t="s">
        <v>50</v>
      </c>
    </row>
    <row r="11" spans="1:13" x14ac:dyDescent="0.25">
      <c r="A11" s="5">
        <v>44685</v>
      </c>
      <c r="B11" s="6" t="s">
        <v>500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t="s">
        <v>11</v>
      </c>
      <c r="J11" s="6">
        <v>1.84</v>
      </c>
      <c r="K11" s="6">
        <v>1.88</v>
      </c>
      <c r="L11" s="6" t="s">
        <v>143</v>
      </c>
      <c r="M11" s="6" t="s">
        <v>14</v>
      </c>
    </row>
    <row r="12" spans="1:13" x14ac:dyDescent="0.25">
      <c r="A12" s="5">
        <v>44688</v>
      </c>
      <c r="B12" s="6" t="s">
        <v>501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t="s">
        <v>11</v>
      </c>
      <c r="J12" s="6">
        <v>2.13</v>
      </c>
      <c r="K12" s="6">
        <v>1.68</v>
      </c>
      <c r="L12" s="6" t="s">
        <v>141</v>
      </c>
      <c r="M12" s="6" t="s">
        <v>73</v>
      </c>
    </row>
    <row r="13" spans="1:13" x14ac:dyDescent="0.25">
      <c r="A13" s="5">
        <v>44688</v>
      </c>
      <c r="B13" s="6" t="s">
        <v>502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t="s">
        <v>11</v>
      </c>
      <c r="J13" s="6">
        <v>1.89</v>
      </c>
      <c r="K13" s="6">
        <v>1.86</v>
      </c>
      <c r="L13" s="6" t="s">
        <v>482</v>
      </c>
      <c r="M13" s="6" t="s">
        <v>97</v>
      </c>
    </row>
    <row r="14" spans="1:13" x14ac:dyDescent="0.25">
      <c r="A14" s="5">
        <v>44688</v>
      </c>
      <c r="B14" s="6" t="s">
        <v>503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t="s">
        <v>11</v>
      </c>
      <c r="J14" s="6">
        <v>1.8</v>
      </c>
      <c r="K14" s="6">
        <v>1.97</v>
      </c>
      <c r="L14" s="6" t="s">
        <v>144</v>
      </c>
      <c r="M14" s="6" t="s">
        <v>165</v>
      </c>
    </row>
    <row r="15" spans="1:13" x14ac:dyDescent="0.25">
      <c r="A15" s="5">
        <v>44688</v>
      </c>
      <c r="B15" s="6" t="s">
        <v>504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t="s">
        <v>11</v>
      </c>
      <c r="J15" s="6">
        <v>1.56</v>
      </c>
      <c r="K15" s="6">
        <v>2.3199999999999998</v>
      </c>
      <c r="L15" s="6" t="s">
        <v>140</v>
      </c>
      <c r="M15" s="6" t="s">
        <v>97</v>
      </c>
    </row>
    <row r="16" spans="1:13" x14ac:dyDescent="0.25">
      <c r="A16" s="5">
        <v>44688</v>
      </c>
      <c r="B16" s="6" t="s">
        <v>505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t="s">
        <v>11</v>
      </c>
      <c r="J16" s="6">
        <v>1.48</v>
      </c>
      <c r="K16" s="6">
        <v>2.56</v>
      </c>
      <c r="L16" s="6" t="s">
        <v>152</v>
      </c>
      <c r="M16" s="6" t="s">
        <v>47</v>
      </c>
    </row>
    <row r="17" spans="1:13" x14ac:dyDescent="0.25">
      <c r="A17" s="5">
        <v>44688</v>
      </c>
      <c r="B17" s="6" t="s">
        <v>506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t="s">
        <v>11</v>
      </c>
      <c r="J17" s="6">
        <v>1.66</v>
      </c>
      <c r="K17" s="6">
        <v>2.12</v>
      </c>
      <c r="L17" s="6" t="s">
        <v>140</v>
      </c>
      <c r="M17" s="6" t="s">
        <v>261</v>
      </c>
    </row>
    <row r="18" spans="1:13" x14ac:dyDescent="0.25">
      <c r="A18" s="5">
        <v>44688</v>
      </c>
      <c r="B18" s="6" t="s">
        <v>507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t="s">
        <v>11</v>
      </c>
      <c r="J18" s="6">
        <v>1.5</v>
      </c>
      <c r="K18" s="6">
        <v>2.48</v>
      </c>
      <c r="L18" s="6" t="s">
        <v>157</v>
      </c>
      <c r="M18" s="6" t="s">
        <v>97</v>
      </c>
    </row>
    <row r="19" spans="1:13" x14ac:dyDescent="0.25">
      <c r="A19" s="5">
        <v>44688</v>
      </c>
      <c r="B19" s="6" t="s">
        <v>508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t="s">
        <v>11</v>
      </c>
      <c r="J19" s="6">
        <v>1.67</v>
      </c>
      <c r="K19" s="6">
        <v>2.14</v>
      </c>
      <c r="L19" s="6" t="s">
        <v>148</v>
      </c>
      <c r="M19" s="6" t="s">
        <v>47</v>
      </c>
    </row>
    <row r="20" spans="1:13" x14ac:dyDescent="0.25">
      <c r="A20" s="5">
        <v>44688</v>
      </c>
      <c r="B20" s="6" t="s">
        <v>509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t="s">
        <v>11</v>
      </c>
      <c r="J20" s="6">
        <v>1.5</v>
      </c>
      <c r="K20" s="6">
        <v>2.52</v>
      </c>
      <c r="L20" s="6" t="s">
        <v>156</v>
      </c>
      <c r="M20" s="6" t="s">
        <v>73</v>
      </c>
    </row>
    <row r="21" spans="1:13" x14ac:dyDescent="0.25">
      <c r="A21" s="5">
        <v>44688</v>
      </c>
      <c r="B21" s="6" t="s">
        <v>510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t="s">
        <v>11</v>
      </c>
      <c r="J21" s="6">
        <v>2.02</v>
      </c>
      <c r="K21" s="6">
        <v>1.74</v>
      </c>
      <c r="L21" s="6" t="s">
        <v>149</v>
      </c>
      <c r="M21" s="6" t="s">
        <v>32</v>
      </c>
    </row>
    <row r="22" spans="1:13" x14ac:dyDescent="0.25">
      <c r="A22" s="5">
        <v>44688</v>
      </c>
      <c r="B22" s="6" t="s">
        <v>511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t="s">
        <v>11</v>
      </c>
      <c r="J22" s="6">
        <v>1.71</v>
      </c>
      <c r="K22" s="6">
        <v>2.06</v>
      </c>
      <c r="L22" s="6" t="s">
        <v>145</v>
      </c>
      <c r="M22" s="6" t="s">
        <v>97</v>
      </c>
    </row>
    <row r="23" spans="1:13" x14ac:dyDescent="0.25">
      <c r="A23" s="5">
        <v>44689</v>
      </c>
      <c r="B23" s="6" t="s">
        <v>512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t="s">
        <v>11</v>
      </c>
      <c r="J23" s="6">
        <v>1.67</v>
      </c>
      <c r="K23" s="6">
        <v>2.06</v>
      </c>
      <c r="L23" s="6" t="s">
        <v>146</v>
      </c>
      <c r="M23" s="6" t="s">
        <v>513</v>
      </c>
    </row>
    <row r="24" spans="1:13" x14ac:dyDescent="0.25">
      <c r="A24" s="5">
        <v>44689</v>
      </c>
      <c r="B24" s="6" t="s">
        <v>514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t="s">
        <v>11</v>
      </c>
      <c r="J24" s="6">
        <v>1.7</v>
      </c>
      <c r="K24" s="6">
        <v>2.1</v>
      </c>
      <c r="L24" s="6" t="s">
        <v>146</v>
      </c>
      <c r="M24" s="6" t="s">
        <v>84</v>
      </c>
    </row>
    <row r="25" spans="1:13" x14ac:dyDescent="0.25">
      <c r="A25" s="5">
        <v>44689</v>
      </c>
      <c r="B25" s="6" t="s">
        <v>515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t="s">
        <v>11</v>
      </c>
      <c r="J25" s="6">
        <v>1.42</v>
      </c>
      <c r="K25" s="6">
        <v>2.77</v>
      </c>
      <c r="L25" s="6" t="s">
        <v>147</v>
      </c>
      <c r="M25" s="6" t="s">
        <v>165</v>
      </c>
    </row>
    <row r="26" spans="1:13" x14ac:dyDescent="0.25">
      <c r="A26" s="5">
        <v>44689</v>
      </c>
      <c r="B26" s="6" t="s">
        <v>516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t="s">
        <v>11</v>
      </c>
      <c r="J26" s="6">
        <v>0</v>
      </c>
      <c r="K26" s="6">
        <v>0</v>
      </c>
      <c r="L26" s="6">
        <v>0</v>
      </c>
      <c r="M26" s="6" t="s">
        <v>87</v>
      </c>
    </row>
    <row r="27" spans="1:13" x14ac:dyDescent="0.25">
      <c r="A27" s="5">
        <v>44689</v>
      </c>
      <c r="B27" s="6" t="s">
        <v>517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t="s">
        <v>11</v>
      </c>
      <c r="J27" s="6">
        <v>1.92</v>
      </c>
      <c r="K27" s="6">
        <v>1.8</v>
      </c>
      <c r="L27" s="6" t="s">
        <v>147</v>
      </c>
      <c r="M27" s="6" t="s">
        <v>14</v>
      </c>
    </row>
    <row r="28" spans="1:13" x14ac:dyDescent="0.25">
      <c r="A28" s="5">
        <v>44689</v>
      </c>
      <c r="B28" s="6" t="s">
        <v>518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t="s">
        <v>11</v>
      </c>
      <c r="J28" s="6">
        <v>1.96</v>
      </c>
      <c r="K28" s="6">
        <v>1.78</v>
      </c>
      <c r="L28" s="6" t="s">
        <v>141</v>
      </c>
      <c r="M28" s="6" t="s">
        <v>14</v>
      </c>
    </row>
    <row r="29" spans="1:13" x14ac:dyDescent="0.25">
      <c r="A29" s="5">
        <v>44689</v>
      </c>
      <c r="B29" s="6" t="s">
        <v>519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t="s">
        <v>11</v>
      </c>
      <c r="J29" s="6">
        <v>1.82</v>
      </c>
      <c r="K29" s="6">
        <v>1.9</v>
      </c>
      <c r="L29" s="6" t="s">
        <v>146</v>
      </c>
      <c r="M29" s="6" t="s">
        <v>122</v>
      </c>
    </row>
    <row r="30" spans="1:13" x14ac:dyDescent="0.25">
      <c r="A30" s="5">
        <v>44690</v>
      </c>
      <c r="B30" s="6" t="s">
        <v>520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t="s">
        <v>11</v>
      </c>
      <c r="J30" s="6">
        <v>2.16</v>
      </c>
      <c r="K30" s="6">
        <v>1.63</v>
      </c>
      <c r="L30" s="6" t="s">
        <v>152</v>
      </c>
      <c r="M30" s="6" t="s">
        <v>36</v>
      </c>
    </row>
    <row r="31" spans="1:13" x14ac:dyDescent="0.25">
      <c r="A31" s="5">
        <v>44696</v>
      </c>
      <c r="B31" s="6" t="s">
        <v>521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t="s">
        <v>11</v>
      </c>
      <c r="J31" s="6">
        <v>1.88</v>
      </c>
      <c r="K31" s="6">
        <v>1.89</v>
      </c>
      <c r="L31" s="6" t="s">
        <v>147</v>
      </c>
      <c r="M31" s="6" t="s">
        <v>95</v>
      </c>
    </row>
    <row r="32" spans="1:13" x14ac:dyDescent="0.25">
      <c r="A32" s="5">
        <v>44696</v>
      </c>
      <c r="B32" s="6" t="s">
        <v>522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t="s">
        <v>11</v>
      </c>
      <c r="J32" s="6">
        <v>1.85</v>
      </c>
      <c r="K32" s="6">
        <v>1.91</v>
      </c>
      <c r="L32" s="6" t="s">
        <v>152</v>
      </c>
      <c r="M32" s="6" t="s">
        <v>73</v>
      </c>
    </row>
    <row r="33" spans="1:13" x14ac:dyDescent="0.25">
      <c r="A33" s="5">
        <v>44696</v>
      </c>
      <c r="B33" s="6" t="s">
        <v>523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t="s">
        <v>11</v>
      </c>
      <c r="J33" s="6">
        <v>1.66</v>
      </c>
      <c r="K33" s="6">
        <v>2.1</v>
      </c>
      <c r="L33" s="6" t="s">
        <v>155</v>
      </c>
      <c r="M33" s="6" t="s">
        <v>513</v>
      </c>
    </row>
    <row r="34" spans="1:13" x14ac:dyDescent="0.25">
      <c r="A34" s="5">
        <v>44696</v>
      </c>
      <c r="B34" s="6" t="s">
        <v>524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t="s">
        <v>11</v>
      </c>
      <c r="J34" s="6">
        <v>0</v>
      </c>
      <c r="K34" s="6">
        <v>0</v>
      </c>
      <c r="L34" s="6">
        <v>0</v>
      </c>
      <c r="M34" s="6" t="s">
        <v>87</v>
      </c>
    </row>
    <row r="35" spans="1:13" x14ac:dyDescent="0.25">
      <c r="A35" s="5">
        <v>44696</v>
      </c>
      <c r="B35" s="6" t="s">
        <v>525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t="s">
        <v>11</v>
      </c>
      <c r="J35" s="6">
        <v>1.65</v>
      </c>
      <c r="K35" s="6">
        <v>2.19</v>
      </c>
      <c r="L35" s="6" t="s">
        <v>147</v>
      </c>
      <c r="M35" s="6" t="s">
        <v>95</v>
      </c>
    </row>
    <row r="36" spans="1:13" x14ac:dyDescent="0.25">
      <c r="A36" s="5">
        <v>44696</v>
      </c>
      <c r="B36" s="6" t="s">
        <v>526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t="s">
        <v>11</v>
      </c>
      <c r="J36" s="6">
        <v>1.55</v>
      </c>
      <c r="K36" s="6">
        <v>2.39</v>
      </c>
      <c r="L36" s="6" t="s">
        <v>152</v>
      </c>
      <c r="M36" s="6" t="s">
        <v>73</v>
      </c>
    </row>
    <row r="37" spans="1:13" x14ac:dyDescent="0.25">
      <c r="A37" s="5">
        <v>44700</v>
      </c>
      <c r="B37" s="6" t="s">
        <v>527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t="s">
        <v>11</v>
      </c>
      <c r="J37" s="6">
        <v>1.56</v>
      </c>
      <c r="K37" s="6">
        <v>2.2799999999999998</v>
      </c>
      <c r="L37" s="6" t="s">
        <v>156</v>
      </c>
      <c r="M37" s="6" t="s">
        <v>513</v>
      </c>
    </row>
    <row r="38" spans="1:13" x14ac:dyDescent="0.25">
      <c r="A38" s="5">
        <v>44700</v>
      </c>
      <c r="B38" s="6" t="s">
        <v>528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t="s">
        <v>11</v>
      </c>
      <c r="J38" s="6">
        <v>1.71</v>
      </c>
      <c r="K38" s="6">
        <v>2.09</v>
      </c>
      <c r="L38" s="6" t="s">
        <v>147</v>
      </c>
      <c r="M38" s="6" t="s">
        <v>95</v>
      </c>
    </row>
    <row r="39" spans="1:13" x14ac:dyDescent="0.25">
      <c r="A39" s="5">
        <v>44701</v>
      </c>
      <c r="B39" s="6" t="s">
        <v>529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t="s">
        <v>11</v>
      </c>
      <c r="J39" s="6">
        <v>0</v>
      </c>
      <c r="K39" s="6">
        <v>0</v>
      </c>
      <c r="L39" s="6">
        <v>0</v>
      </c>
      <c r="M39" s="6" t="s">
        <v>530</v>
      </c>
    </row>
    <row r="40" spans="1:13" x14ac:dyDescent="0.25">
      <c r="A40" s="5">
        <v>44701</v>
      </c>
      <c r="B40" s="6" t="s">
        <v>531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t="s">
        <v>11</v>
      </c>
      <c r="J40" s="6">
        <v>1.63</v>
      </c>
      <c r="K40" s="6">
        <v>2.23</v>
      </c>
      <c r="L40" s="6" t="s">
        <v>145</v>
      </c>
      <c r="M40" s="6" t="s">
        <v>81</v>
      </c>
    </row>
    <row r="41" spans="1:13" x14ac:dyDescent="0.25">
      <c r="A41" s="5">
        <v>44702</v>
      </c>
      <c r="B41" s="6" t="s">
        <v>532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t="s">
        <v>11</v>
      </c>
      <c r="J41" s="6">
        <v>1.48</v>
      </c>
      <c r="K41" s="6">
        <v>2.5499999999999998</v>
      </c>
      <c r="L41" s="6" t="s">
        <v>153</v>
      </c>
      <c r="M41" s="6" t="s">
        <v>84</v>
      </c>
    </row>
    <row r="42" spans="1:13" x14ac:dyDescent="0.25">
      <c r="A42" s="5">
        <v>44702</v>
      </c>
      <c r="B42" s="6" t="s">
        <v>533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t="s">
        <v>11</v>
      </c>
      <c r="J42" s="6">
        <v>2.11</v>
      </c>
      <c r="K42" s="6">
        <v>1.67</v>
      </c>
      <c r="L42" s="6" t="s">
        <v>149</v>
      </c>
      <c r="M42" s="6" t="s">
        <v>14</v>
      </c>
    </row>
    <row r="43" spans="1:13" x14ac:dyDescent="0.25">
      <c r="A43" s="5">
        <v>44702</v>
      </c>
      <c r="B43" s="6" t="s">
        <v>534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t="s">
        <v>11</v>
      </c>
      <c r="J43" s="6">
        <v>1.78</v>
      </c>
      <c r="K43" s="6">
        <v>1.95</v>
      </c>
      <c r="L43" s="6" t="s">
        <v>147</v>
      </c>
      <c r="M43" s="6" t="s">
        <v>14</v>
      </c>
    </row>
    <row r="44" spans="1:13" x14ac:dyDescent="0.25">
      <c r="A44" s="5">
        <v>44702</v>
      </c>
      <c r="B44" s="6" t="s">
        <v>535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t="s">
        <v>11</v>
      </c>
      <c r="J44" s="6">
        <v>1.69</v>
      </c>
      <c r="K44" s="6">
        <v>2.08</v>
      </c>
      <c r="L44" s="6" t="s">
        <v>153</v>
      </c>
      <c r="M44" s="6" t="s">
        <v>14</v>
      </c>
    </row>
    <row r="45" spans="1:13" x14ac:dyDescent="0.25">
      <c r="A45" s="5">
        <v>44702</v>
      </c>
      <c r="B45" s="6" t="s">
        <v>536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t="s">
        <v>11</v>
      </c>
      <c r="J45" s="6">
        <v>1.71</v>
      </c>
      <c r="K45" s="6">
        <v>2.0699999999999998</v>
      </c>
      <c r="L45" s="6" t="s">
        <v>155</v>
      </c>
      <c r="M45" s="6" t="s">
        <v>419</v>
      </c>
    </row>
    <row r="46" spans="1:13" x14ac:dyDescent="0.25">
      <c r="A46" s="5">
        <v>44702</v>
      </c>
      <c r="B46" s="6" t="s">
        <v>537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t="s">
        <v>11</v>
      </c>
      <c r="J46" s="6">
        <v>1.72</v>
      </c>
      <c r="K46" s="6">
        <v>2.0099999999999998</v>
      </c>
      <c r="L46" s="6" t="s">
        <v>151</v>
      </c>
      <c r="M46" s="6" t="s">
        <v>538</v>
      </c>
    </row>
    <row r="47" spans="1:13" x14ac:dyDescent="0.25">
      <c r="A47" s="5">
        <v>44703</v>
      </c>
      <c r="B47" s="6" t="s">
        <v>539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t="s">
        <v>11</v>
      </c>
      <c r="J47" s="6">
        <v>1.75</v>
      </c>
      <c r="K47" s="6">
        <v>2.02</v>
      </c>
      <c r="L47" s="6" t="s">
        <v>149</v>
      </c>
      <c r="M47" s="6" t="s">
        <v>419</v>
      </c>
    </row>
    <row r="48" spans="1:13" x14ac:dyDescent="0.25">
      <c r="A48" s="5">
        <v>44707</v>
      </c>
      <c r="B48" s="6" t="s">
        <v>540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t="s">
        <v>11</v>
      </c>
      <c r="J48" s="6">
        <v>1.98</v>
      </c>
      <c r="K48" s="6">
        <v>1.76</v>
      </c>
      <c r="L48" s="6" t="s">
        <v>154</v>
      </c>
      <c r="M48" s="6" t="s">
        <v>14</v>
      </c>
    </row>
    <row r="49" spans="1:13" x14ac:dyDescent="0.25">
      <c r="A49" s="5">
        <v>44709</v>
      </c>
      <c r="B49" s="6" t="s">
        <v>541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t="s">
        <v>11</v>
      </c>
      <c r="J49" s="6">
        <v>2.1</v>
      </c>
      <c r="K49" s="6">
        <v>1.67</v>
      </c>
      <c r="L49" s="6" t="s">
        <v>140</v>
      </c>
      <c r="M49" s="6" t="s">
        <v>36</v>
      </c>
    </row>
    <row r="50" spans="1:13" x14ac:dyDescent="0.25">
      <c r="A50" s="5">
        <v>44710</v>
      </c>
      <c r="B50" s="6" t="s">
        <v>542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t="s">
        <v>11</v>
      </c>
      <c r="J50" s="6">
        <v>2.15</v>
      </c>
      <c r="K50" s="6">
        <v>1.65</v>
      </c>
      <c r="L50" s="6" t="s">
        <v>143</v>
      </c>
      <c r="M50" s="6" t="s">
        <v>14</v>
      </c>
    </row>
    <row r="51" spans="1:13" x14ac:dyDescent="0.25">
      <c r="A51" s="5">
        <v>44711</v>
      </c>
      <c r="B51" s="6" t="s">
        <v>543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t="s">
        <v>11</v>
      </c>
      <c r="J51" s="6">
        <v>1.96</v>
      </c>
      <c r="K51" s="6">
        <v>1.78</v>
      </c>
      <c r="L51" s="6" t="s">
        <v>146</v>
      </c>
      <c r="M51" s="6" t="s">
        <v>36</v>
      </c>
    </row>
  </sheetData>
  <conditionalFormatting sqref="J1">
    <cfRule type="cellIs" dxfId="4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="80" zoomScaleNormal="80" workbookViewId="0">
      <selection activeCell="I25" sqref="I25"/>
    </sheetView>
  </sheetViews>
  <sheetFormatPr defaultRowHeight="15" x14ac:dyDescent="0.25"/>
  <cols>
    <col min="1" max="1" width="12.140625" bestFit="1" customWidth="1"/>
    <col min="2" max="2" width="39.7109375" bestFit="1" customWidth="1"/>
    <col min="4" max="4" width="18" bestFit="1" customWidth="1"/>
    <col min="6" max="6" width="12.28515625" bestFit="1" customWidth="1"/>
    <col min="7" max="7" width="13" bestFit="1" customWidth="1"/>
    <col min="9" max="9" width="35.140625" bestFit="1" customWidth="1"/>
  </cols>
  <sheetData>
    <row r="1" spans="1:9" ht="72" x14ac:dyDescent="0.25">
      <c r="A1" s="32" t="s">
        <v>0</v>
      </c>
      <c r="B1" s="32" t="s">
        <v>1</v>
      </c>
      <c r="C1" s="32" t="s">
        <v>161</v>
      </c>
      <c r="D1" s="32" t="s">
        <v>569</v>
      </c>
      <c r="E1" s="44" t="s">
        <v>570</v>
      </c>
      <c r="F1" s="32" t="s">
        <v>162</v>
      </c>
      <c r="G1" s="32" t="s">
        <v>163</v>
      </c>
      <c r="H1" s="32" t="s">
        <v>9</v>
      </c>
      <c r="I1" s="32" t="s">
        <v>10</v>
      </c>
    </row>
    <row r="2" spans="1:9" ht="15.75" x14ac:dyDescent="0.25">
      <c r="A2" s="48">
        <v>44682</v>
      </c>
      <c r="B2" s="49" t="s">
        <v>491</v>
      </c>
      <c r="C2" s="73">
        <v>1.93</v>
      </c>
      <c r="D2" s="73" t="s">
        <v>11</v>
      </c>
      <c r="E2" s="76" t="s">
        <v>489</v>
      </c>
      <c r="F2" s="74">
        <v>0</v>
      </c>
      <c r="G2" s="74">
        <f>F2-D$46</f>
        <v>-2000</v>
      </c>
      <c r="H2" s="49" t="s">
        <v>151</v>
      </c>
      <c r="I2" s="49" t="s">
        <v>95</v>
      </c>
    </row>
    <row r="3" spans="1:9" ht="15.75" x14ac:dyDescent="0.25">
      <c r="A3" s="48">
        <v>44683</v>
      </c>
      <c r="B3" s="49" t="s">
        <v>494</v>
      </c>
      <c r="C3" s="73">
        <v>1.67</v>
      </c>
      <c r="D3" s="73" t="s">
        <v>11</v>
      </c>
      <c r="E3" s="79" t="s">
        <v>489</v>
      </c>
      <c r="F3" s="74">
        <f t="shared" ref="F3:F30" si="0">C3*D$46</f>
        <v>3340</v>
      </c>
      <c r="G3" s="74">
        <f t="shared" ref="G3:G31" si="1">F3-D$46</f>
        <v>1340</v>
      </c>
      <c r="H3" s="49" t="s">
        <v>141</v>
      </c>
      <c r="I3" s="49" t="s">
        <v>36</v>
      </c>
    </row>
    <row r="4" spans="1:9" ht="15.75" x14ac:dyDescent="0.25">
      <c r="A4" s="48">
        <v>44683</v>
      </c>
      <c r="B4" s="49" t="s">
        <v>496</v>
      </c>
      <c r="C4" s="73">
        <v>1.59</v>
      </c>
      <c r="D4" s="73" t="s">
        <v>11</v>
      </c>
      <c r="E4" s="76" t="s">
        <v>488</v>
      </c>
      <c r="F4" s="74">
        <v>0</v>
      </c>
      <c r="G4" s="74">
        <v>0</v>
      </c>
      <c r="H4" s="49" t="s">
        <v>152</v>
      </c>
      <c r="I4" s="49" t="s">
        <v>165</v>
      </c>
    </row>
    <row r="5" spans="1:9" ht="15.75" x14ac:dyDescent="0.25">
      <c r="A5" s="48">
        <v>44683</v>
      </c>
      <c r="B5" s="49" t="s">
        <v>498</v>
      </c>
      <c r="C5" s="73">
        <v>1.59</v>
      </c>
      <c r="D5" s="73" t="s">
        <v>11</v>
      </c>
      <c r="E5" s="79" t="s">
        <v>489</v>
      </c>
      <c r="F5" s="74">
        <f t="shared" si="0"/>
        <v>3180</v>
      </c>
      <c r="G5" s="74">
        <f t="shared" si="1"/>
        <v>1180</v>
      </c>
      <c r="H5" s="49" t="s">
        <v>149</v>
      </c>
      <c r="I5" s="49" t="s">
        <v>36</v>
      </c>
    </row>
    <row r="6" spans="1:9" ht="15.75" x14ac:dyDescent="0.25">
      <c r="A6" s="48">
        <v>44685</v>
      </c>
      <c r="B6" s="49" t="s">
        <v>500</v>
      </c>
      <c r="C6" s="73">
        <v>1.88</v>
      </c>
      <c r="D6" s="73" t="s">
        <v>11</v>
      </c>
      <c r="E6" s="79" t="s">
        <v>489</v>
      </c>
      <c r="F6" s="74">
        <f t="shared" si="0"/>
        <v>3760</v>
      </c>
      <c r="G6" s="74">
        <f t="shared" si="1"/>
        <v>1760</v>
      </c>
      <c r="H6" s="49" t="s">
        <v>143</v>
      </c>
      <c r="I6" s="49" t="s">
        <v>14</v>
      </c>
    </row>
    <row r="7" spans="1:9" ht="15.75" x14ac:dyDescent="0.25">
      <c r="A7" s="48">
        <v>44688</v>
      </c>
      <c r="B7" s="49" t="s">
        <v>501</v>
      </c>
      <c r="C7" s="73">
        <v>1.68</v>
      </c>
      <c r="D7" s="73" t="s">
        <v>11</v>
      </c>
      <c r="E7" s="79" t="s">
        <v>489</v>
      </c>
      <c r="F7" s="74">
        <f t="shared" si="0"/>
        <v>3360</v>
      </c>
      <c r="G7" s="74">
        <f t="shared" si="1"/>
        <v>1360</v>
      </c>
      <c r="H7" s="49" t="s">
        <v>141</v>
      </c>
      <c r="I7" s="49" t="s">
        <v>73</v>
      </c>
    </row>
    <row r="8" spans="1:9" ht="15.75" x14ac:dyDescent="0.25">
      <c r="A8" s="48">
        <v>44688</v>
      </c>
      <c r="B8" s="49" t="s">
        <v>502</v>
      </c>
      <c r="C8" s="73">
        <v>1.86</v>
      </c>
      <c r="D8" s="73" t="s">
        <v>11</v>
      </c>
      <c r="E8" s="76" t="s">
        <v>489</v>
      </c>
      <c r="F8" s="74">
        <v>0</v>
      </c>
      <c r="G8" s="74">
        <f t="shared" si="1"/>
        <v>-2000</v>
      </c>
      <c r="H8" s="49" t="s">
        <v>482</v>
      </c>
      <c r="I8" s="49" t="s">
        <v>97</v>
      </c>
    </row>
    <row r="9" spans="1:9" ht="15.75" x14ac:dyDescent="0.25">
      <c r="A9" s="48">
        <v>44688</v>
      </c>
      <c r="B9" s="49" t="s">
        <v>503</v>
      </c>
      <c r="C9" s="73">
        <v>1.97</v>
      </c>
      <c r="D9" s="73" t="s">
        <v>11</v>
      </c>
      <c r="E9" s="76" t="s">
        <v>489</v>
      </c>
      <c r="F9" s="74">
        <v>0</v>
      </c>
      <c r="G9" s="74">
        <v>0</v>
      </c>
      <c r="H9" s="49" t="s">
        <v>144</v>
      </c>
      <c r="I9" s="49" t="s">
        <v>165</v>
      </c>
    </row>
    <row r="10" spans="1:9" ht="15.75" x14ac:dyDescent="0.25">
      <c r="A10" s="48">
        <v>44688</v>
      </c>
      <c r="B10" s="49" t="s">
        <v>504</v>
      </c>
      <c r="C10" s="73">
        <v>1.52</v>
      </c>
      <c r="D10" s="73" t="s">
        <v>11</v>
      </c>
      <c r="E10" s="76" t="s">
        <v>488</v>
      </c>
      <c r="F10" s="74">
        <v>0</v>
      </c>
      <c r="G10" s="74">
        <f t="shared" si="1"/>
        <v>-2000</v>
      </c>
      <c r="H10" s="49" t="s">
        <v>140</v>
      </c>
      <c r="I10" s="49" t="s">
        <v>97</v>
      </c>
    </row>
    <row r="11" spans="1:9" ht="15.75" x14ac:dyDescent="0.25">
      <c r="A11" s="48">
        <v>44688</v>
      </c>
      <c r="B11" s="49" t="s">
        <v>505</v>
      </c>
      <c r="C11" s="73">
        <v>1.48</v>
      </c>
      <c r="D11" s="73" t="s">
        <v>11</v>
      </c>
      <c r="E11" s="76" t="s">
        <v>488</v>
      </c>
      <c r="F11" s="74">
        <v>0</v>
      </c>
      <c r="G11" s="74">
        <v>0</v>
      </c>
      <c r="H11" s="49" t="s">
        <v>152</v>
      </c>
      <c r="I11" s="80" t="s">
        <v>47</v>
      </c>
    </row>
    <row r="12" spans="1:9" ht="15.75" x14ac:dyDescent="0.25">
      <c r="A12" s="48">
        <v>44688</v>
      </c>
      <c r="B12" s="49" t="s">
        <v>507</v>
      </c>
      <c r="C12" s="73">
        <v>1.5</v>
      </c>
      <c r="D12" s="73" t="s">
        <v>11</v>
      </c>
      <c r="E12" s="79" t="s">
        <v>488</v>
      </c>
      <c r="F12" s="74">
        <f t="shared" si="0"/>
        <v>3000</v>
      </c>
      <c r="G12" s="74">
        <f t="shared" si="1"/>
        <v>1000</v>
      </c>
      <c r="H12" s="49" t="s">
        <v>157</v>
      </c>
      <c r="I12" s="49" t="s">
        <v>97</v>
      </c>
    </row>
    <row r="13" spans="1:9" ht="15.75" x14ac:dyDescent="0.25">
      <c r="A13" s="48">
        <v>44688</v>
      </c>
      <c r="B13" s="49" t="s">
        <v>508</v>
      </c>
      <c r="C13" s="73">
        <v>1.67</v>
      </c>
      <c r="D13" s="73" t="s">
        <v>11</v>
      </c>
      <c r="E13" s="79" t="s">
        <v>488</v>
      </c>
      <c r="F13" s="74">
        <f t="shared" si="0"/>
        <v>3340</v>
      </c>
      <c r="G13" s="74">
        <v>0</v>
      </c>
      <c r="H13" s="49" t="s">
        <v>148</v>
      </c>
      <c r="I13" s="80" t="s">
        <v>47</v>
      </c>
    </row>
    <row r="14" spans="1:9" ht="15.75" x14ac:dyDescent="0.25">
      <c r="A14" s="48">
        <v>44688</v>
      </c>
      <c r="B14" s="49" t="s">
        <v>509</v>
      </c>
      <c r="C14" s="73">
        <v>1.5</v>
      </c>
      <c r="D14" s="73" t="s">
        <v>11</v>
      </c>
      <c r="E14" s="79" t="s">
        <v>488</v>
      </c>
      <c r="F14" s="74">
        <f t="shared" si="0"/>
        <v>3000</v>
      </c>
      <c r="G14" s="74">
        <f t="shared" si="1"/>
        <v>1000</v>
      </c>
      <c r="H14" s="49" t="s">
        <v>156</v>
      </c>
      <c r="I14" s="49" t="s">
        <v>73</v>
      </c>
    </row>
    <row r="15" spans="1:9" ht="15.75" x14ac:dyDescent="0.25">
      <c r="A15" s="48">
        <v>44689</v>
      </c>
      <c r="B15" s="49" t="s">
        <v>514</v>
      </c>
      <c r="C15" s="73">
        <v>1.7</v>
      </c>
      <c r="D15" s="73" t="s">
        <v>11</v>
      </c>
      <c r="E15" s="79" t="s">
        <v>488</v>
      </c>
      <c r="F15" s="74">
        <f t="shared" si="0"/>
        <v>3400</v>
      </c>
      <c r="G15" s="74">
        <v>0</v>
      </c>
      <c r="H15" s="49" t="s">
        <v>146</v>
      </c>
      <c r="I15" s="49" t="s">
        <v>84</v>
      </c>
    </row>
    <row r="16" spans="1:9" ht="15.75" x14ac:dyDescent="0.25">
      <c r="A16" s="48">
        <v>44689</v>
      </c>
      <c r="B16" s="49" t="s">
        <v>515</v>
      </c>
      <c r="C16" s="73">
        <v>1.42</v>
      </c>
      <c r="D16" s="73" t="s">
        <v>11</v>
      </c>
      <c r="E16" s="79" t="s">
        <v>488</v>
      </c>
      <c r="F16" s="74">
        <f t="shared" si="0"/>
        <v>2840</v>
      </c>
      <c r="G16" s="74">
        <v>0</v>
      </c>
      <c r="H16" s="49" t="s">
        <v>147</v>
      </c>
      <c r="I16" s="49" t="s">
        <v>165</v>
      </c>
    </row>
    <row r="17" spans="1:9" ht="15.75" x14ac:dyDescent="0.25">
      <c r="A17" s="48">
        <v>44689</v>
      </c>
      <c r="B17" s="49" t="s">
        <v>517</v>
      </c>
      <c r="C17" s="49">
        <v>1.8</v>
      </c>
      <c r="D17" s="73" t="s">
        <v>11</v>
      </c>
      <c r="E17" s="76" t="s">
        <v>489</v>
      </c>
      <c r="F17" s="74">
        <v>0</v>
      </c>
      <c r="G17" s="74">
        <f t="shared" si="1"/>
        <v>-2000</v>
      </c>
      <c r="H17" s="49" t="s">
        <v>147</v>
      </c>
      <c r="I17" s="49" t="s">
        <v>14</v>
      </c>
    </row>
    <row r="18" spans="1:9" ht="15.75" x14ac:dyDescent="0.25">
      <c r="A18" s="48">
        <v>44689</v>
      </c>
      <c r="B18" s="49" t="s">
        <v>518</v>
      </c>
      <c r="C18" s="49">
        <v>1.78</v>
      </c>
      <c r="D18" s="73" t="s">
        <v>11</v>
      </c>
      <c r="E18" s="79" t="s">
        <v>489</v>
      </c>
      <c r="F18" s="74">
        <f t="shared" si="0"/>
        <v>3560</v>
      </c>
      <c r="G18" s="74">
        <f t="shared" si="1"/>
        <v>1560</v>
      </c>
      <c r="H18" s="49" t="s">
        <v>141</v>
      </c>
      <c r="I18" s="49" t="s">
        <v>14</v>
      </c>
    </row>
    <row r="19" spans="1:9" ht="15.75" x14ac:dyDescent="0.25">
      <c r="A19" s="48">
        <v>44689</v>
      </c>
      <c r="B19" s="49" t="s">
        <v>519</v>
      </c>
      <c r="C19" s="49">
        <v>1.9</v>
      </c>
      <c r="D19" s="73" t="s">
        <v>11</v>
      </c>
      <c r="E19" s="76" t="s">
        <v>489</v>
      </c>
      <c r="F19" s="74">
        <v>0</v>
      </c>
      <c r="G19" s="74">
        <v>0</v>
      </c>
      <c r="H19" s="49" t="s">
        <v>146</v>
      </c>
      <c r="I19" s="49" t="s">
        <v>122</v>
      </c>
    </row>
    <row r="20" spans="1:9" ht="15.75" x14ac:dyDescent="0.25">
      <c r="A20" s="48">
        <v>44690</v>
      </c>
      <c r="B20" s="49" t="s">
        <v>520</v>
      </c>
      <c r="C20" s="73">
        <v>1.63</v>
      </c>
      <c r="D20" s="73" t="s">
        <v>11</v>
      </c>
      <c r="E20" s="79" t="s">
        <v>489</v>
      </c>
      <c r="F20" s="74">
        <f t="shared" si="0"/>
        <v>3260</v>
      </c>
      <c r="G20" s="74">
        <f t="shared" si="1"/>
        <v>1260</v>
      </c>
      <c r="H20" s="49" t="s">
        <v>152</v>
      </c>
      <c r="I20" s="49" t="s">
        <v>36</v>
      </c>
    </row>
    <row r="21" spans="1:9" ht="15.75" x14ac:dyDescent="0.25">
      <c r="A21" s="48">
        <v>44696</v>
      </c>
      <c r="B21" s="49" t="s">
        <v>521</v>
      </c>
      <c r="C21" s="49">
        <v>1.89</v>
      </c>
      <c r="D21" s="73" t="s">
        <v>11</v>
      </c>
      <c r="E21" s="76" t="s">
        <v>489</v>
      </c>
      <c r="F21" s="74">
        <v>0</v>
      </c>
      <c r="G21" s="74">
        <f t="shared" si="1"/>
        <v>-2000</v>
      </c>
      <c r="H21" s="49" t="s">
        <v>147</v>
      </c>
      <c r="I21" s="49" t="s">
        <v>95</v>
      </c>
    </row>
    <row r="22" spans="1:9" ht="15.75" x14ac:dyDescent="0.25">
      <c r="A22" s="48">
        <v>44696</v>
      </c>
      <c r="B22" s="49" t="s">
        <v>522</v>
      </c>
      <c r="C22" s="49">
        <v>1.91</v>
      </c>
      <c r="D22" s="73" t="s">
        <v>11</v>
      </c>
      <c r="E22" s="79" t="s">
        <v>489</v>
      </c>
      <c r="F22" s="74">
        <f t="shared" si="0"/>
        <v>3820</v>
      </c>
      <c r="G22" s="74">
        <f t="shared" si="1"/>
        <v>1820</v>
      </c>
      <c r="H22" s="49" t="s">
        <v>152</v>
      </c>
      <c r="I22" s="49" t="s">
        <v>73</v>
      </c>
    </row>
    <row r="23" spans="1:9" ht="15.75" x14ac:dyDescent="0.25">
      <c r="A23" s="48">
        <v>44696</v>
      </c>
      <c r="B23" s="49" t="s">
        <v>526</v>
      </c>
      <c r="C23" s="73">
        <v>1.59</v>
      </c>
      <c r="D23" s="73" t="s">
        <v>11</v>
      </c>
      <c r="E23" s="76" t="s">
        <v>488</v>
      </c>
      <c r="F23" s="74">
        <v>0</v>
      </c>
      <c r="G23" s="74">
        <f t="shared" si="1"/>
        <v>-2000</v>
      </c>
      <c r="H23" s="49" t="s">
        <v>152</v>
      </c>
      <c r="I23" s="49" t="s">
        <v>73</v>
      </c>
    </row>
    <row r="24" spans="1:9" ht="15.75" x14ac:dyDescent="0.25">
      <c r="A24" s="48">
        <v>44701</v>
      </c>
      <c r="B24" s="49" t="s">
        <v>531</v>
      </c>
      <c r="C24" s="73">
        <v>1.63</v>
      </c>
      <c r="D24" s="73" t="s">
        <v>11</v>
      </c>
      <c r="E24" s="76" t="s">
        <v>488</v>
      </c>
      <c r="F24" s="74">
        <v>0</v>
      </c>
      <c r="G24" s="74">
        <v>0</v>
      </c>
      <c r="H24" s="49" t="s">
        <v>145</v>
      </c>
      <c r="I24" s="49" t="s">
        <v>81</v>
      </c>
    </row>
    <row r="25" spans="1:9" ht="15.75" x14ac:dyDescent="0.25">
      <c r="A25" s="48">
        <v>44702</v>
      </c>
      <c r="B25" s="49" t="s">
        <v>532</v>
      </c>
      <c r="C25" s="73">
        <v>1.48</v>
      </c>
      <c r="D25" s="73" t="s">
        <v>11</v>
      </c>
      <c r="E25" s="79" t="s">
        <v>488</v>
      </c>
      <c r="F25" s="74">
        <f t="shared" si="0"/>
        <v>2960</v>
      </c>
      <c r="G25" s="74">
        <v>0</v>
      </c>
      <c r="H25" s="49" t="s">
        <v>153</v>
      </c>
      <c r="I25" s="49" t="s">
        <v>84</v>
      </c>
    </row>
    <row r="26" spans="1:9" ht="15.75" x14ac:dyDescent="0.25">
      <c r="A26" s="48">
        <v>44702</v>
      </c>
      <c r="B26" s="49" t="s">
        <v>533</v>
      </c>
      <c r="C26" s="73">
        <v>1.67</v>
      </c>
      <c r="D26" s="73" t="s">
        <v>11</v>
      </c>
      <c r="E26" s="79" t="s">
        <v>489</v>
      </c>
      <c r="F26" s="74">
        <f t="shared" si="0"/>
        <v>3340</v>
      </c>
      <c r="G26" s="74">
        <f t="shared" si="1"/>
        <v>1340</v>
      </c>
      <c r="H26" s="49" t="s">
        <v>149</v>
      </c>
      <c r="I26" s="49" t="s">
        <v>14</v>
      </c>
    </row>
    <row r="27" spans="1:9" ht="15.75" x14ac:dyDescent="0.25">
      <c r="A27" s="48">
        <v>44702</v>
      </c>
      <c r="B27" s="49" t="s">
        <v>535</v>
      </c>
      <c r="C27" s="73">
        <v>1.69</v>
      </c>
      <c r="D27" s="73" t="s">
        <v>11</v>
      </c>
      <c r="E27" s="79" t="s">
        <v>488</v>
      </c>
      <c r="F27" s="74">
        <f t="shared" si="0"/>
        <v>3380</v>
      </c>
      <c r="G27" s="74">
        <f t="shared" si="1"/>
        <v>1380</v>
      </c>
      <c r="H27" s="49" t="s">
        <v>153</v>
      </c>
      <c r="I27" s="49" t="s">
        <v>14</v>
      </c>
    </row>
    <row r="28" spans="1:9" ht="15.75" x14ac:dyDescent="0.25">
      <c r="A28" s="48">
        <v>44707</v>
      </c>
      <c r="B28" s="49" t="s">
        <v>540</v>
      </c>
      <c r="C28" s="73">
        <v>1.76</v>
      </c>
      <c r="D28" s="73" t="s">
        <v>11</v>
      </c>
      <c r="E28" s="76" t="s">
        <v>489</v>
      </c>
      <c r="F28" s="74">
        <v>0</v>
      </c>
      <c r="G28" s="74">
        <f t="shared" si="1"/>
        <v>-2000</v>
      </c>
      <c r="H28" s="49" t="s">
        <v>154</v>
      </c>
      <c r="I28" s="49" t="s">
        <v>14</v>
      </c>
    </row>
    <row r="29" spans="1:9" ht="15.75" x14ac:dyDescent="0.25">
      <c r="A29" s="48">
        <v>44709</v>
      </c>
      <c r="B29" s="49" t="s">
        <v>541</v>
      </c>
      <c r="C29" s="73">
        <v>1.67</v>
      </c>
      <c r="D29" s="73" t="s">
        <v>11</v>
      </c>
      <c r="E29" s="79" t="s">
        <v>489</v>
      </c>
      <c r="F29" s="74">
        <f t="shared" si="0"/>
        <v>3340</v>
      </c>
      <c r="G29" s="74">
        <f t="shared" si="1"/>
        <v>1340</v>
      </c>
      <c r="H29" s="49" t="s">
        <v>140</v>
      </c>
      <c r="I29" s="49" t="s">
        <v>36</v>
      </c>
    </row>
    <row r="30" spans="1:9" ht="15.75" x14ac:dyDescent="0.25">
      <c r="A30" s="48">
        <v>44710</v>
      </c>
      <c r="B30" s="49" t="s">
        <v>542</v>
      </c>
      <c r="C30" s="73">
        <v>1.65</v>
      </c>
      <c r="D30" s="73" t="s">
        <v>11</v>
      </c>
      <c r="E30" s="79" t="s">
        <v>489</v>
      </c>
      <c r="F30" s="74">
        <f t="shared" si="0"/>
        <v>3300</v>
      </c>
      <c r="G30" s="74">
        <f t="shared" si="1"/>
        <v>1300</v>
      </c>
      <c r="H30" s="49" t="s">
        <v>143</v>
      </c>
      <c r="I30" s="49" t="s">
        <v>14</v>
      </c>
    </row>
    <row r="31" spans="1:9" ht="15.75" x14ac:dyDescent="0.25">
      <c r="A31" s="48">
        <v>44711</v>
      </c>
      <c r="B31" s="49" t="s">
        <v>543</v>
      </c>
      <c r="C31" s="73">
        <v>1.78</v>
      </c>
      <c r="D31" s="73" t="s">
        <v>11</v>
      </c>
      <c r="E31" s="76" t="s">
        <v>489</v>
      </c>
      <c r="F31" s="74">
        <v>0</v>
      </c>
      <c r="G31" s="74">
        <f t="shared" si="1"/>
        <v>-2000</v>
      </c>
      <c r="H31" s="49" t="s">
        <v>146</v>
      </c>
      <c r="I31" s="49" t="s">
        <v>36</v>
      </c>
    </row>
    <row r="32" spans="1:9" x14ac:dyDescent="0.25">
      <c r="A32" s="5"/>
      <c r="B32" s="6"/>
      <c r="D32" s="12"/>
      <c r="E32" s="71"/>
      <c r="F32" s="13"/>
      <c r="G32" s="13"/>
      <c r="H32" s="13"/>
      <c r="I32" s="6"/>
    </row>
    <row r="33" spans="1:9" x14ac:dyDescent="0.25">
      <c r="A33" s="5"/>
      <c r="B33" s="6"/>
      <c r="D33" s="12"/>
      <c r="E33" s="71"/>
      <c r="F33" s="13"/>
      <c r="G33" s="13"/>
      <c r="H33" s="13"/>
      <c r="I33" s="6"/>
    </row>
    <row r="34" spans="1:9" x14ac:dyDescent="0.25">
      <c r="A34" s="5"/>
      <c r="B34" s="6"/>
      <c r="D34" s="6"/>
      <c r="E34" s="71"/>
      <c r="F34" s="20"/>
      <c r="G34" s="20"/>
      <c r="H34" s="20"/>
      <c r="I34" s="6"/>
    </row>
    <row r="35" spans="1:9" ht="15.75" x14ac:dyDescent="0.25">
      <c r="A35" s="6"/>
      <c r="B35" s="6" t="s">
        <v>167</v>
      </c>
      <c r="C35" s="34"/>
      <c r="D35" s="15">
        <f>COUNT(C2:C32)</f>
        <v>30</v>
      </c>
      <c r="E35" s="52"/>
      <c r="F35" s="35"/>
      <c r="G35" s="12"/>
      <c r="H35" s="12"/>
    </row>
    <row r="36" spans="1:9" x14ac:dyDescent="0.25">
      <c r="A36" s="6"/>
      <c r="B36" s="6" t="s">
        <v>168</v>
      </c>
      <c r="C36" s="6"/>
      <c r="D36" s="16">
        <f>COUNTIF(G2:G32,"&lt;0")</f>
        <v>8</v>
      </c>
      <c r="E36" s="53"/>
      <c r="F36" s="37"/>
      <c r="G36" s="38"/>
      <c r="H36" s="38"/>
    </row>
    <row r="37" spans="1:9" x14ac:dyDescent="0.25">
      <c r="A37" s="6"/>
      <c r="B37" s="6" t="s">
        <v>169</v>
      </c>
      <c r="C37" s="6"/>
      <c r="D37" s="17">
        <f>D35-D36</f>
        <v>22</v>
      </c>
      <c r="E37" s="53"/>
      <c r="F37" s="37"/>
      <c r="G37" s="38"/>
      <c r="H37" s="38"/>
    </row>
    <row r="38" spans="1:9" x14ac:dyDescent="0.25">
      <c r="A38" s="6"/>
      <c r="B38" s="6" t="s">
        <v>170</v>
      </c>
      <c r="C38" s="6"/>
      <c r="D38" s="6">
        <f>D37/D35*100</f>
        <v>73.333333333333329</v>
      </c>
      <c r="E38" s="53"/>
      <c r="F38" s="37"/>
      <c r="G38" s="38"/>
      <c r="H38" s="38"/>
    </row>
    <row r="39" spans="1:9" x14ac:dyDescent="0.25">
      <c r="A39" s="6"/>
      <c r="B39" s="6" t="s">
        <v>171</v>
      </c>
      <c r="C39" s="6"/>
      <c r="D39" s="6">
        <f>1/D40*100</f>
        <v>59.066745422327237</v>
      </c>
      <c r="E39" s="53"/>
      <c r="F39" s="37"/>
      <c r="G39" s="38"/>
      <c r="H39" s="38"/>
    </row>
    <row r="40" spans="1:9" x14ac:dyDescent="0.25">
      <c r="A40" s="6"/>
      <c r="B40" s="6" t="s">
        <v>172</v>
      </c>
      <c r="C40" s="6"/>
      <c r="D40" s="6">
        <f>SUM(C2:C32)/D35</f>
        <v>1.6929999999999998</v>
      </c>
      <c r="E40" s="53"/>
      <c r="F40" s="37"/>
      <c r="G40" s="38"/>
      <c r="H40" s="38"/>
    </row>
    <row r="41" spans="1:9" x14ac:dyDescent="0.25">
      <c r="A41" s="6"/>
      <c r="B41" s="6" t="s">
        <v>173</v>
      </c>
      <c r="C41" s="6"/>
      <c r="D41" s="17">
        <f>D38-D39</f>
        <v>14.266587911006091</v>
      </c>
      <c r="E41" s="53"/>
      <c r="F41" s="37"/>
      <c r="G41" s="38"/>
      <c r="H41" s="38"/>
    </row>
    <row r="42" spans="1:9" x14ac:dyDescent="0.25">
      <c r="A42" s="6"/>
      <c r="B42" s="6" t="s">
        <v>174</v>
      </c>
      <c r="C42" s="6"/>
      <c r="D42" s="17">
        <f>D41/1</f>
        <v>14.266587911006091</v>
      </c>
      <c r="E42" s="53"/>
      <c r="F42" s="37"/>
      <c r="G42" s="38"/>
      <c r="H42" s="38"/>
    </row>
    <row r="43" spans="1:9" ht="18.75" x14ac:dyDescent="0.3">
      <c r="A43" s="6"/>
      <c r="B43" s="39" t="s">
        <v>486</v>
      </c>
      <c r="C43" s="6"/>
      <c r="D43" s="40">
        <v>100000</v>
      </c>
      <c r="E43" s="53"/>
      <c r="F43" s="37"/>
      <c r="G43" s="38"/>
      <c r="H43" s="38"/>
    </row>
    <row r="44" spans="1:9" ht="18.75" x14ac:dyDescent="0.3">
      <c r="A44" s="6"/>
      <c r="B44" s="6" t="s">
        <v>487</v>
      </c>
      <c r="C44" s="6"/>
      <c r="D44" s="19">
        <v>100000</v>
      </c>
      <c r="E44" s="53"/>
      <c r="F44" s="37"/>
      <c r="G44" s="38"/>
      <c r="H44" s="38"/>
    </row>
    <row r="45" spans="1:9" x14ac:dyDescent="0.25">
      <c r="A45" s="6"/>
      <c r="B45" s="6" t="s">
        <v>176</v>
      </c>
      <c r="C45" s="6"/>
      <c r="D45" s="20">
        <f>D44/100</f>
        <v>1000</v>
      </c>
      <c r="E45" s="53"/>
      <c r="F45" s="37"/>
      <c r="G45" s="38"/>
      <c r="H45" s="38"/>
    </row>
    <row r="46" spans="1:9" x14ac:dyDescent="0.25">
      <c r="A46" s="6"/>
      <c r="B46" s="41" t="s">
        <v>490</v>
      </c>
      <c r="C46" s="6"/>
      <c r="D46" s="42">
        <f>D45*2</f>
        <v>2000</v>
      </c>
      <c r="E46" s="53"/>
      <c r="F46" s="37"/>
      <c r="G46" s="38"/>
      <c r="H46" s="38"/>
    </row>
    <row r="47" spans="1:9" x14ac:dyDescent="0.25">
      <c r="A47" s="6"/>
      <c r="B47" s="6" t="s">
        <v>177</v>
      </c>
      <c r="C47" s="6"/>
      <c r="D47" s="13">
        <f>SUM(G2:G32)</f>
        <v>1640</v>
      </c>
      <c r="E47" s="53"/>
      <c r="F47" s="37"/>
      <c r="G47" s="38"/>
      <c r="H47" s="38"/>
    </row>
    <row r="48" spans="1:9" x14ac:dyDescent="0.25">
      <c r="A48" s="6"/>
      <c r="B48" s="43" t="s">
        <v>178</v>
      </c>
      <c r="C48" s="6"/>
      <c r="D48" s="12">
        <f>D47/D43*100</f>
        <v>1.6400000000000001</v>
      </c>
      <c r="E48" s="53"/>
      <c r="F48" s="37"/>
      <c r="G48" s="38"/>
      <c r="H48" s="38"/>
    </row>
    <row r="49" spans="5:5" x14ac:dyDescent="0.25">
      <c r="E49" s="54"/>
    </row>
  </sheetData>
  <conditionalFormatting sqref="E36:E48">
    <cfRule type="cellIs" dxfId="42" priority="1" operator="greaterThan">
      <formula>0</formula>
    </cfRule>
    <cfRule type="cellIs" dxfId="41" priority="2" operator="lessThan">
      <formula>-240.63</formula>
    </cfRule>
    <cfRule type="cellIs" dxfId="40" priority="3" operator="greaterThan">
      <formula>0</formula>
    </cfRule>
  </conditionalFormatting>
  <conditionalFormatting sqref="G32:H34 G2:G31">
    <cfRule type="cellIs" dxfId="39" priority="4" operator="lessThan">
      <formula>0</formula>
    </cfRule>
    <cfRule type="cellIs" dxfId="38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all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setembroInvest</vt:lpstr>
      <vt:lpstr>outubro</vt:lpstr>
      <vt:lpstr>outubroInvest</vt:lpstr>
      <vt:lpstr>novembro</vt:lpstr>
      <vt:lpstr>novembroInvest</vt:lpstr>
      <vt:lpstr>dezembro</vt:lpstr>
      <vt:lpstr>dezembroInvest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JBXBILLIONS</dc:creator>
  <cp:lastModifiedBy>JBXBILLIONS</cp:lastModifiedBy>
  <dcterms:created xsi:type="dcterms:W3CDTF">2023-08-14T14:36:47Z</dcterms:created>
  <dcterms:modified xsi:type="dcterms:W3CDTF">2023-08-27T19:17:15Z</dcterms:modified>
</cp:coreProperties>
</file>