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 firstSheet="7" activeTab="14"/>
  </bookViews>
  <sheets>
    <sheet name="all" sheetId="11" r:id="rId1"/>
    <sheet name="janeiro" sheetId="3" r:id="rId2"/>
    <sheet name="janeiroInvest" sheetId="10" r:id="rId3"/>
    <sheet name="fevereiro" sheetId="4" r:id="rId4"/>
    <sheet name="fevereiroInvest" sheetId="12" r:id="rId5"/>
    <sheet name="marco" sheetId="5" r:id="rId6"/>
    <sheet name="marcoInvest" sheetId="13" r:id="rId7"/>
    <sheet name="abril" sheetId="6" r:id="rId8"/>
    <sheet name="abrilInvest" sheetId="14" r:id="rId9"/>
    <sheet name="maio" sheetId="7" r:id="rId10"/>
    <sheet name="junho" sheetId="8" r:id="rId11"/>
    <sheet name="julho" sheetId="9" r:id="rId12"/>
    <sheet name="agosto" sheetId="1" r:id="rId13"/>
    <sheet name="agostInvest" sheetId="2" r:id="rId14"/>
    <sheet name="setembro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4" l="1"/>
  <c r="D41" i="14"/>
  <c r="D35" i="14"/>
  <c r="D3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F3" i="14"/>
  <c r="F5" i="14"/>
  <c r="F6" i="14"/>
  <c r="F8" i="14"/>
  <c r="F9" i="14"/>
  <c r="F13" i="14"/>
  <c r="F16" i="14"/>
  <c r="F20" i="14"/>
  <c r="F22" i="14"/>
  <c r="F23" i="14"/>
  <c r="F24" i="14"/>
  <c r="F25" i="14"/>
  <c r="F26" i="14"/>
  <c r="D40" i="14"/>
  <c r="D34" i="14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6" i="11"/>
  <c r="G3" i="13"/>
  <c r="G4" i="13"/>
  <c r="G5" i="13"/>
  <c r="G6" i="13"/>
  <c r="G7" i="13"/>
  <c r="G8" i="13"/>
  <c r="G9" i="13"/>
  <c r="G10" i="13"/>
  <c r="G11" i="13"/>
  <c r="G2" i="13"/>
  <c r="F4" i="13"/>
  <c r="F5" i="13"/>
  <c r="F6" i="13"/>
  <c r="F8" i="13"/>
  <c r="F9" i="13"/>
  <c r="F10" i="13"/>
  <c r="F2" i="13"/>
  <c r="D24" i="13"/>
  <c r="D25" i="13" s="1"/>
  <c r="D14" i="13"/>
  <c r="D19" i="13" s="1"/>
  <c r="D18" i="13" s="1"/>
  <c r="D31" i="14" l="1"/>
  <c r="D32" i="14" s="1"/>
  <c r="D33" i="14" s="1"/>
  <c r="D36" i="14" s="1"/>
  <c r="D37" i="14" s="1"/>
  <c r="D43" i="14"/>
  <c r="K8" i="11"/>
  <c r="K10" i="11"/>
  <c r="K12" i="11"/>
  <c r="K15" i="11"/>
  <c r="K16" i="11"/>
  <c r="K17" i="11"/>
  <c r="K18" i="11"/>
  <c r="K21" i="11"/>
  <c r="K22" i="11"/>
  <c r="K23" i="11"/>
  <c r="D19" i="12"/>
  <c r="D24" i="12" s="1"/>
  <c r="G2" i="12"/>
  <c r="K7" i="11" s="1"/>
  <c r="F15" i="12"/>
  <c r="G15" i="12" s="1"/>
  <c r="D29" i="12"/>
  <c r="D30" i="12" s="1"/>
  <c r="G4" i="12" s="1"/>
  <c r="K13" i="11"/>
  <c r="K19" i="11"/>
  <c r="K6" i="11"/>
  <c r="D15" i="13" l="1"/>
  <c r="D16" i="13" s="1"/>
  <c r="D17" i="13" s="1"/>
  <c r="D20" i="13" s="1"/>
  <c r="D21" i="13" s="1"/>
  <c r="D26" i="13"/>
  <c r="D27" i="13" s="1"/>
  <c r="F8" i="12"/>
  <c r="G8" i="12" s="1"/>
  <c r="G12" i="12"/>
  <c r="F11" i="12"/>
  <c r="G11" i="12" s="1"/>
  <c r="F6" i="12"/>
  <c r="G6" i="12" s="1"/>
  <c r="G14" i="12"/>
  <c r="G5" i="12"/>
  <c r="F13" i="12"/>
  <c r="G13" i="12" s="1"/>
  <c r="K20" i="11" s="1"/>
  <c r="F9" i="12"/>
  <c r="G9" i="12" s="1"/>
  <c r="F7" i="12"/>
  <c r="G7" i="12" s="1"/>
  <c r="F3" i="12"/>
  <c r="G3" i="12" s="1"/>
  <c r="G16" i="12"/>
  <c r="G10" i="12"/>
  <c r="D31" i="12"/>
  <c r="D32" i="12" s="1"/>
  <c r="D23" i="12"/>
  <c r="F14" i="11"/>
  <c r="F16" i="11" s="1"/>
  <c r="D20" i="12" l="1"/>
  <c r="D21" i="12" s="1"/>
  <c r="D22" i="12" s="1"/>
  <c r="D25" i="12" s="1"/>
  <c r="D26" i="12" s="1"/>
  <c r="H24" i="11"/>
  <c r="F15" i="11"/>
  <c r="D26" i="10" l="1"/>
  <c r="D27" i="10" s="1"/>
  <c r="D16" i="10"/>
  <c r="D21" i="10" s="1"/>
  <c r="D20" i="10" s="1"/>
  <c r="G4" i="10" l="1"/>
  <c r="G6" i="10"/>
  <c r="G8" i="10"/>
  <c r="F3" i="10"/>
  <c r="G3" i="10" s="1"/>
  <c r="F9" i="10"/>
  <c r="G9" i="10" s="1"/>
  <c r="F11" i="10"/>
  <c r="G11" i="10" s="1"/>
  <c r="G7" i="10"/>
  <c r="F2" i="10"/>
  <c r="G2" i="10" s="1"/>
  <c r="F5" i="10"/>
  <c r="G5" i="10" s="1"/>
  <c r="F10" i="10"/>
  <c r="G10" i="10" s="1"/>
  <c r="F12" i="10"/>
  <c r="G12" i="10" s="1"/>
  <c r="D17" i="10" l="1"/>
  <c r="D18" i="10" s="1"/>
  <c r="D19" i="10" s="1"/>
  <c r="D22" i="10" s="1"/>
  <c r="D23" i="10" s="1"/>
  <c r="K14" i="11"/>
  <c r="K9" i="11"/>
  <c r="D28" i="10"/>
  <c r="D29" i="10" s="1"/>
  <c r="K11" i="11"/>
  <c r="D19" i="2"/>
  <c r="K24" i="11" l="1"/>
  <c r="D29" i="2"/>
  <c r="D30" i="2" s="1"/>
  <c r="F3" i="2" l="1"/>
  <c r="G3" i="2" s="1"/>
  <c r="F5" i="2"/>
  <c r="G5" i="2" s="1"/>
  <c r="G7" i="2"/>
  <c r="F9" i="2"/>
  <c r="G9" i="2" s="1"/>
  <c r="F11" i="2"/>
  <c r="G11" i="2" s="1"/>
  <c r="G2" i="2"/>
  <c r="F4" i="2"/>
  <c r="G4" i="2" s="1"/>
  <c r="G6" i="2"/>
  <c r="F8" i="2"/>
  <c r="G8" i="2" s="1"/>
  <c r="F10" i="2"/>
  <c r="G10" i="2" s="1"/>
  <c r="F12" i="2"/>
  <c r="G12" i="2" s="1"/>
  <c r="D24" i="2"/>
  <c r="D23" i="2" s="1"/>
  <c r="D20" i="2" l="1"/>
  <c r="D21" i="2" s="1"/>
  <c r="D22" i="2" s="1"/>
  <c r="D31" i="2"/>
  <c r="D32" i="2" s="1"/>
  <c r="D25" i="2" l="1"/>
  <c r="D26" i="2" s="1"/>
</calcChain>
</file>

<file path=xl/sharedStrings.xml><?xml version="1.0" encoding="utf-8"?>
<sst xmlns="http://schemas.openxmlformats.org/spreadsheetml/2006/main" count="2019" uniqueCount="484">
  <si>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</si>
  <si>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</si>
  <si>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</si>
  <si>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</si>
  <si>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</si>
  <si>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</si>
  <si>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</si>
  <si>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</si>
  <si>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</si>
  <si>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</si>
  <si>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</si>
  <si>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</si>
  <si>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</si>
  <si>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</si>
  <si>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</si>
  <si>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</si>
  <si>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</si>
  <si>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</si>
  <si>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</si>
  <si>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</si>
  <si>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</si>
  <si>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</si>
  <si>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</si>
  <si>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</si>
  <si>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</si>
  <si>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</si>
  <si>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</si>
  <si>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</si>
  <si>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</si>
  <si>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</si>
  <si>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</si>
  <si>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</si>
  <si>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</si>
  <si>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</si>
  <si>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</si>
  <si>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</si>
  <si>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</si>
  <si>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</si>
  <si>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</si>
  <si>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</si>
  <si>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</si>
  <si>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</si>
  <si>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</si>
  <si>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</si>
  <si>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</si>
  <si>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</si>
  <si>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</si>
  <si>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</si>
  <si>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</si>
  <si>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</si>
  <si>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</si>
  <si>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</si>
  <si>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</si>
  <si>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</si>
  <si>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</si>
  <si>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</si>
  <si>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</si>
  <si>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</si>
  <si>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</si>
  <si>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</si>
  <si>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</si>
  <si>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</si>
  <si>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</si>
  <si>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</si>
  <si>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</si>
  <si>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</si>
  <si>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</si>
  <si>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</si>
  <si>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</si>
  <si>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</si>
  <si>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</si>
  <si>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</si>
  <si>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</si>
  <si>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</si>
  <si>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</si>
  <si>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</si>
  <si>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</si>
  <si>
    <t>ONE KNOXVILLE vs LEXINGTON</t>
  </si>
  <si>
    <t>USA - USL LEAGUE ONE</t>
  </si>
  <si>
    <t>GAINARE TOTTORI vs T. MIYAZAKI</t>
  </si>
  <si>
    <t>KAGOSHIMA UTD vs MATSUMOTO Y.</t>
  </si>
  <si>
    <t>entrei 1,90</t>
  </si>
  <si>
    <t xml:space="preserve">entrei </t>
  </si>
  <si>
    <t>entrei</t>
  </si>
  <si>
    <t>ARSENAL SARANDI vs INSTITUTO</t>
  </si>
  <si>
    <t>ARGENTINA - LIGA PROFESIONAL</t>
  </si>
  <si>
    <t>BAHIA vs BRAGANTINO</t>
  </si>
  <si>
    <t>SAN DIEGO LOYAL vs NEW MEXICO</t>
  </si>
  <si>
    <t>2--1</t>
  </si>
  <si>
    <t>ANGERS vs LORIENT</t>
  </si>
  <si>
    <t>FRANCE - LIGUE 1</t>
  </si>
  <si>
    <t>BLACKPOOL vs SUNDERLAND</t>
  </si>
  <si>
    <t>CHAMPIONSHIP</t>
  </si>
  <si>
    <t>DONCASTER vs CARLISLE UTD</t>
  </si>
  <si>
    <t>LEAGUE TWO</t>
  </si>
  <si>
    <t>GRIMSBY vs STOCKPORT</t>
  </si>
  <si>
    <t>MONACO vs BREST</t>
  </si>
  <si>
    <t>OXFORD UTD vs EXETER CITY</t>
  </si>
  <si>
    <t>SHREWSBURY vs FLEETWOOD</t>
  </si>
  <si>
    <t>BIRMINGHAM CITY vs MIDDLESBROUGH</t>
  </si>
  <si>
    <t>LILLE vs REIMS</t>
  </si>
  <si>
    <t>NORWICH CITY vs WATFORD</t>
  </si>
  <si>
    <t>STOKE CITY vs PRESTON</t>
  </si>
  <si>
    <t>ACADEMICO VISEU vs FC PORTO B</t>
  </si>
  <si>
    <t>PORTUGAL - LIGA PORTUGAL 2</t>
  </si>
  <si>
    <t>CREWE ALEXANDRA vs AFC WIMBLEDON</t>
  </si>
  <si>
    <t>AC MILAN vs AS ROMA</t>
  </si>
  <si>
    <t>ITALY - SERIE A</t>
  </si>
  <si>
    <t>HELLAS VERONA vs CREMONESE</t>
  </si>
  <si>
    <t>ACCRINGTON vs BRISTOL ROVERS</t>
  </si>
  <si>
    <t>BARI vs PARMA</t>
  </si>
  <si>
    <t>ITALY - SERIE B</t>
  </si>
  <si>
    <t>CAGLIARI vs COMO</t>
  </si>
  <si>
    <t>GIRONA vs SEVILLA FC</t>
  </si>
  <si>
    <t>LA LIGA</t>
  </si>
  <si>
    <t>HULL CITY vs HUDDERSFIELD</t>
  </si>
  <si>
    <t>LUTON TOWN vs WEST BROM</t>
  </si>
  <si>
    <t>OSASUNA vs MALLORCA</t>
  </si>
  <si>
    <t>PENAFIEL vs TORREENSE</t>
  </si>
  <si>
    <t>SHEFFIELD UTD vs STOKE CITY</t>
  </si>
  <si>
    <t>SUNDERLAND vs SWANSEA CITY</t>
  </si>
  <si>
    <t>VILAFRANQUENSE vs LEIXOES</t>
  </si>
  <si>
    <t>LILLE vs TROYES</t>
  </si>
  <si>
    <t>REIMS vs NICE</t>
  </si>
  <si>
    <t>2--0</t>
  </si>
  <si>
    <t>CRYSTAL PALACE vs MANCHESTER UTD</t>
  </si>
  <si>
    <t>PREMIER LEAGUE</t>
  </si>
  <si>
    <t>SHEFFIELD UTD vs HULL CITY</t>
  </si>
  <si>
    <t>BLACKPOOL vs HUDDERSFIELD</t>
  </si>
  <si>
    <t>BRADFORD vs CARLISLE UTD</t>
  </si>
  <si>
    <t>BRISTOL ROVERS vs WYCOMBE</t>
  </si>
  <si>
    <t>CREWE ALEXANDRA vs STOCKPORT</t>
  </si>
  <si>
    <t>FIORENTINA vs TORINO</t>
  </si>
  <si>
    <t>GRIMSBY vs HARROGATE</t>
  </si>
  <si>
    <t>MORECAMBE vs PORT VALE</t>
  </si>
  <si>
    <t>NORTHAMPTON vs MANSFIELD</t>
  </si>
  <si>
    <t>OXFORD UTD vs IPSWICH TOWN</t>
  </si>
  <si>
    <t>PORTSMOUTH vs EXETER CITY</t>
  </si>
  <si>
    <t>QP RANGERS vs SWANSEA CITY</t>
  </si>
  <si>
    <t>REGGINA vs TERNANA</t>
  </si>
  <si>
    <t>SPAL vs ASCOLI</t>
  </si>
  <si>
    <t>VENEZIA vs SUDTIROL</t>
  </si>
  <si>
    <t>WOLFSBURG vs FREIBURG</t>
  </si>
  <si>
    <t>BUNDESLIGA</t>
  </si>
  <si>
    <t>ARSENAL vs MANCHESTER UTD</t>
  </si>
  <si>
    <t>BENFICA B vs FC PORTO B</t>
  </si>
  <si>
    <t>SUNDERLAND vs MIDDLESBROUGH</t>
  </si>
  <si>
    <t>FULHAM vs TOTTENHAM</t>
  </si>
  <si>
    <t>WYCOMBE vs OXFORD UTD</t>
  </si>
  <si>
    <t>CHARLTON vs BOLTON</t>
  </si>
  <si>
    <t>CHELTENHAM vs PORT VALE</t>
  </si>
  <si>
    <t>COVENTRY CITY vs HUDDERSFIELD</t>
  </si>
  <si>
    <t>HERTHA BERLIN vs UNION BERLIN</t>
  </si>
  <si>
    <t>HULL CITY vs QP RANGERS</t>
  </si>
  <si>
    <t>CELTA VIGO vs ATHLETIC BILBAO</t>
  </si>
  <si>
    <t>ESTRELA AMADORA vs FEIRENSE</t>
  </si>
  <si>
    <t>STRASBOURG vs TOULOUSE</t>
  </si>
  <si>
    <t>CREWE ALEXANDRA vs GRIMSBY</t>
  </si>
  <si>
    <t>LUTON TOWN vs STOKE CITY</t>
  </si>
  <si>
    <t>MOREIRENSE vs ACADEMICO VISEU</t>
  </si>
  <si>
    <t>NORWICH CITY vs BURNLEY</t>
  </si>
  <si>
    <t>REIMS vs LORIENT</t>
  </si>
  <si>
    <t>PENAFIEL vs MAFRA</t>
  </si>
  <si>
    <t>STRASBOURG vs MONTPELLIER</t>
  </si>
  <si>
    <t>VILA NOVA vs INHUMAS</t>
  </si>
  <si>
    <t> BRAZIL - GOIANO</t>
  </si>
  <si>
    <t>AC MILAN vs TORINO</t>
  </si>
  <si>
    <t>BIRMINGHAM CITY vs WEST BROM</t>
  </si>
  <si>
    <t>NICE vs AC AJACCIO</t>
  </si>
  <si>
    <t>CHARLTON vs FLEETWOOD</t>
  </si>
  <si>
    <t>CRYSTAL PALACE vs BRIGHTON</t>
  </si>
  <si>
    <t>HARROGATE vs STOCKPORT</t>
  </si>
  <si>
    <t>LECCE vs AS ROMA</t>
  </si>
  <si>
    <t>REGGINA vs PISA</t>
  </si>
  <si>
    <t>SHREWSBURY vs PORT VALE</t>
  </si>
  <si>
    <t>STOKE CITY vs HULL CITY</t>
  </si>
  <si>
    <t>SUDTIROL vs COMO</t>
  </si>
  <si>
    <t>LILLE vs STRASBOURG</t>
  </si>
  <si>
    <t>MONTPELLIER vs BREST</t>
  </si>
  <si>
    <t>REIMS vs TROYES</t>
  </si>
  <si>
    <t>HELLAS VERONA vs SALERNITANA</t>
  </si>
  <si>
    <t>ACCRINGTON vs WYCOMBE</t>
  </si>
  <si>
    <t>BRISTOL ROVERS vs IPSWICH TOWN</t>
  </si>
  <si>
    <t>NORWICH CITY vs HULL CITY</t>
  </si>
  <si>
    <t>OXFORD UTD vs PLYMOUTH</t>
  </si>
  <si>
    <t>QP RANGERS vs SUNDERLAND</t>
  </si>
  <si>
    <t>1--2</t>
  </si>
  <si>
    <t>1--3</t>
  </si>
  <si>
    <t>0--3</t>
  </si>
  <si>
    <t>2--3</t>
  </si>
  <si>
    <t>3--2</t>
  </si>
  <si>
    <t>5--1</t>
  </si>
  <si>
    <t>6--0</t>
  </si>
  <si>
    <t>FC TULSA vs BIRMINGHAM L.</t>
  </si>
  <si>
    <t>MEMPHIS vs INDY ELEVEN</t>
  </si>
  <si>
    <t>BLACKPOOL vs STOKE CITY</t>
  </si>
  <si>
    <t>BRISTOL ROVERS vs BURTON ALBION</t>
  </si>
  <si>
    <t>E. FRANKFURT vs WERDER BREMEN</t>
  </si>
  <si>
    <t>LUTON TOWN vs BURNLEY</t>
  </si>
  <si>
    <t>PERUGIA vs TERNANA</t>
  </si>
  <si>
    <t>PORT VALE vs EXETER CITY</t>
  </si>
  <si>
    <t>SPAL vs COMO</t>
  </si>
  <si>
    <t>SUNDERLAND vs BRISTOL CITY</t>
  </si>
  <si>
    <t>WOLFSBURG vs RB LEIPZIG</t>
  </si>
  <si>
    <t>WYCOMBE vs BOLTON</t>
  </si>
  <si>
    <t>ATLETICO MADRID vs ATHLETIC BILBAO</t>
  </si>
  <si>
    <t>RAYO VALLECANO vs SEVILLA FC</t>
  </si>
  <si>
    <t>NORWICH CITY vs BIRMINGHAM CITY</t>
  </si>
  <si>
    <t>SWANSEA CITY vs STOKE CITY</t>
  </si>
  <si>
    <t>LILLE vs BREST</t>
  </si>
  <si>
    <t>AGUA SANTA vs BOTAFOGO SP</t>
  </si>
  <si>
    <t>BRAZIL - PAULISTA A1</t>
  </si>
  <si>
    <t>ANGERS vs LYON</t>
  </si>
  <si>
    <t>CRAWLEY TOWN vs CARLISLE UTD</t>
  </si>
  <si>
    <t>HERTHA BERLIN vs FC AUGSBURG</t>
  </si>
  <si>
    <t>LECCE vs SASSUOLO</t>
  </si>
  <si>
    <t>MANSFIELD vs SALFORD CITY</t>
  </si>
  <si>
    <t>OXFORD UTD vs BRISTOL ROVERS</t>
  </si>
  <si>
    <t>REGGINA vs MODENA</t>
  </si>
  <si>
    <t>SAO PAULO vs SAO BERNARDO</t>
  </si>
  <si>
    <t>SHEFFIELD UTD vs WATFORD</t>
  </si>
  <si>
    <t>SUDTIROL vs PALERMO</t>
  </si>
  <si>
    <t>BELENENSES vs NACIONAL</t>
  </si>
  <si>
    <t>ESTRELA AMADORA vs TONDELA</t>
  </si>
  <si>
    <t>MAFRA vs FEIRENSE</t>
  </si>
  <si>
    <t>VILAFRANQUENSE vs FC PORTO B</t>
  </si>
  <si>
    <t>HARROGATE vs NORTHAMPTON</t>
  </si>
  <si>
    <t>CAGLIARI vs GENOA</t>
  </si>
  <si>
    <t>HULL CITY vs WEST BROM</t>
  </si>
  <si>
    <t>ATALANTA vs UDINESE</t>
  </si>
  <si>
    <t>LUTON TOWN vs SWANSEA CITY</t>
  </si>
  <si>
    <t>PISA vs PALERMO</t>
  </si>
  <si>
    <t>PORT VALE vs MILTON KEYNES</t>
  </si>
  <si>
    <t>REGGINA vs PARMA</t>
  </si>
  <si>
    <t>SUNDERLAND vs STOKE CITY</t>
  </si>
  <si>
    <t>NACIONAL vs COVILHA</t>
  </si>
  <si>
    <t>RAYO VALLECANO vs ATHLETIC BILBAO</t>
  </si>
  <si>
    <t>STRASBOURG vs BREST</t>
  </si>
  <si>
    <t>MITO HOLLYHOCK vs FAGIANO OKAYAMA</t>
  </si>
  <si>
    <t>GRIMSBY vs NEWPORT</t>
  </si>
  <si>
    <t>CREWE ALEXANDRA vs SALFORD CITY</t>
  </si>
  <si>
    <t>LILLE vs LYON</t>
  </si>
  <si>
    <t>BARNSLEY vs PLYMOUTH</t>
  </si>
  <si>
    <t>CRAWLEY TOWN vs HARROGATE</t>
  </si>
  <si>
    <t>HARTLEPOOL vs NORTHAMPTON</t>
  </si>
  <si>
    <t>SWANSEA CITY vs MIDDLESBROUGH</t>
  </si>
  <si>
    <t>LECCE vs TORINO</t>
  </si>
  <si>
    <t>MAFRA vs ACADEMICO VISEU</t>
  </si>
  <si>
    <t>MARSEILLE vs STRASBOURG</t>
  </si>
  <si>
    <t>NORWICH CITY vs SUNDERLAND</t>
  </si>
  <si>
    <t>WOLFSBURG vs UNION BERLIN</t>
  </si>
  <si>
    <t>LUTON TOWN vs BRISTOL CITY</t>
  </si>
  <si>
    <t>ACCRINGTON vs MILTON KEYNES</t>
  </si>
  <si>
    <t>BRISTOL ROVERS vs PORTSMOUTH</t>
  </si>
  <si>
    <t>CHACARITA J. vs ATLETICO MITRE</t>
  </si>
  <si>
    <t>ARGENTINA - PRIMERA NACIONAL</t>
  </si>
  <si>
    <t>HOMESUPER</t>
  </si>
  <si>
    <t>QP RANGERS vs BIRMINGHAM CITY</t>
  </si>
  <si>
    <t>STOKE CITY vs NORWICH CITY</t>
  </si>
  <si>
    <t>BENFICA B vs OLIVEIRENSE</t>
  </si>
  <si>
    <t>GETAFE vs SEVILLA FC</t>
  </si>
  <si>
    <t>SWANSEA CITY vs BRISTOL CITY</t>
  </si>
  <si>
    <t>ACCRINGTON vs PLYMOUTH</t>
  </si>
  <si>
    <t>MANSFIELD vs GRIMSBY</t>
  </si>
  <si>
    <t>CHARLTON vs WYCOMBE</t>
  </si>
  <si>
    <t>JEF UTD CHIBA vs FAGIANO OKAYAMA</t>
  </si>
  <si>
    <t>SHREWSBURY vs BRISTOL ROVERS</t>
  </si>
  <si>
    <t>CRAWLEY TOWN vs GRIMSBY</t>
  </si>
  <si>
    <t>4--2</t>
  </si>
  <si>
    <t>2--5</t>
  </si>
  <si>
    <t>ARSENAL vs LEEDS UTD</t>
  </si>
  <si>
    <t>CADIZ vs SEVILLA FC</t>
  </si>
  <si>
    <t>CHELTENHAM vs BURTON ALBION</t>
  </si>
  <si>
    <t>FLEETWOOD vs EXETER CITY</t>
  </si>
  <si>
    <t>HARTLEPOOL vs SWINDON TOWN</t>
  </si>
  <si>
    <t>ACCRINGTON vs PORT VALE</t>
  </si>
  <si>
    <t>SHREWSBURY vs PETERBOROUGH</t>
  </si>
  <si>
    <t>ESPANYOL vs ATHLETIC BILBAO</t>
  </si>
  <si>
    <t>CHARLTON vs BURTON ALBION</t>
  </si>
  <si>
    <t>CITTADELLA vs PARMA</t>
  </si>
  <si>
    <t>DONCASTER vs GRIMSBY</t>
  </si>
  <si>
    <t>FLEETWOOD vs BRISTOL ROVERS</t>
  </si>
  <si>
    <t>PERUGIA vs MODENA</t>
  </si>
  <si>
    <t>PETERBOROUGH vs EXETER CITY</t>
  </si>
  <si>
    <t>ACCRINGTON vs FLEETWOOD</t>
  </si>
  <si>
    <t>BARI vs COMO</t>
  </si>
  <si>
    <t>GRIMSBY vs MANSFIELD</t>
  </si>
  <si>
    <t>MANCHESTER CITY vs LEICESTER CITY</t>
  </si>
  <si>
    <t>NEWPORT vs HARTLEPOOL</t>
  </si>
  <si>
    <t>OXFORD UTD vs BOLTON</t>
  </si>
  <si>
    <t>REAL BETIS vs ESPANYOL</t>
  </si>
  <si>
    <t>SC SAGAMIHARA vs NAGANO PARCEIRO</t>
  </si>
  <si>
    <t>SHREWSBURY vs PORTSMOUTH</t>
  </si>
  <si>
    <t>SOUTHAMPTON vs CRYSTAL PALACE</t>
  </si>
  <si>
    <t>VENEZIA vs PALERMO</t>
  </si>
  <si>
    <t>HARTFORD A. vs EL PASO</t>
  </si>
  <si>
    <t>JUBILO IWATA vs JEF UTD CHIBA</t>
  </si>
  <si>
    <t>LOUISVILLE CITY vs OAKLAND ROOTS</t>
  </si>
  <si>
    <t>MATSUMOTO Y. vs FC IMABARI</t>
  </si>
  <si>
    <t>OITA TRINITA vs VEGALTA SENDAI</t>
  </si>
  <si>
    <t>OMIYA ARDIJA vs V-V. NAGASAKI</t>
  </si>
  <si>
    <t>ACCRINGTON vs PETERBOROUGH</t>
  </si>
  <si>
    <t>NEWPORT vs MANSFIELD</t>
  </si>
  <si>
    <t>OXFORD UTD vs PORTSMOUTH</t>
  </si>
  <si>
    <t>SALFORD CITY vs HARTLEPOOL</t>
  </si>
  <si>
    <t>SHREWSBURY vs PLYMOUTH</t>
  </si>
  <si>
    <t>AFC WIMBLEDON vs SWINDON TOWN</t>
  </si>
  <si>
    <t>DONCASTER vs NEWPORT</t>
  </si>
  <si>
    <t>FLEETWOOD vs MILTON KEYNES</t>
  </si>
  <si>
    <t>FULHAM vs LEEDS UTD</t>
  </si>
  <si>
    <t>OSASUNA vs REAL BETIS</t>
  </si>
  <si>
    <t>ARGENTINOS JRS vs GIMNASIA</t>
  </si>
  <si>
    <t>ASTON VILLA vs FULHAM</t>
  </si>
  <si>
    <t>LEEDS UTD vs LEICESTER CITY</t>
  </si>
  <si>
    <t>NEWPORT vs HARROGATE</t>
  </si>
  <si>
    <t>REAL BETIS vs REAL SOCIEDAD</t>
  </si>
  <si>
    <t>ATLANTA vs D. RIESTRA</t>
  </si>
  <si>
    <t>OSASUNA vs REAL SOCIEDAD</t>
  </si>
  <si>
    <t>CHARLTON vs PORT VALE</t>
  </si>
  <si>
    <t>MANSFIELD vs HARROGATE</t>
  </si>
  <si>
    <t>PETERBOROUGH vs BRISTOL ROVERS</t>
  </si>
  <si>
    <t>MEMPHIS vs LOUISVILLE CITY</t>
  </si>
  <si>
    <t>ASCOLI vs PISA</t>
  </si>
  <si>
    <t>VENEZIA vs MODENA</t>
  </si>
  <si>
    <t>R. KUMAMOTO vs T. GUNMA</t>
  </si>
  <si>
    <t>SEVILLA FC vs ESPANYOL</t>
  </si>
  <si>
    <t>BIRMINGHAM L. vs OAKLAND ROOTS</t>
  </si>
  <si>
    <t>REGGINA vs COMO</t>
  </si>
  <si>
    <t>BARNSLEY vs PETERBOROUGH</t>
  </si>
  <si>
    <t>R. KUMAMOTO vs VENTFORET KOFU</t>
  </si>
  <si>
    <t>WEST HAM UTD vs MANCHESTER UTD</t>
  </si>
  <si>
    <t>FULHAM vs LEICESTER CITY</t>
  </si>
  <si>
    <t>GRIMSBY vs AFC WIMBLEDON</t>
  </si>
  <si>
    <t>SPORT RECIFE vs TOMBENSE</t>
  </si>
  <si>
    <t>BRAZIL - SERIE B</t>
  </si>
  <si>
    <t>BARI vs REGGINA</t>
  </si>
  <si>
    <t>CHARLESTON vs SAN ANTONIO</t>
  </si>
  <si>
    <t>CRYSTAL PALACE vs BOURNEMOUTH</t>
  </si>
  <si>
    <t>JUBILO IWATA vs T. GUNMA</t>
  </si>
  <si>
    <t>SPAL vs PARMA</t>
  </si>
  <si>
    <t>ARSENAL vs BRIGHTON</t>
  </si>
  <si>
    <t>FLORESTA vs CSA</t>
  </si>
  <si>
    <t>G. KITAKYUSHU vs T. MIYAZAKI</t>
  </si>
  <si>
    <t>GAINARE TOTTORI vs AC NUMAZU</t>
  </si>
  <si>
    <t>MEMPHIS vs COLORADO S.</t>
  </si>
  <si>
    <t>OPERARIO PR vs EC SAO JOSE</t>
  </si>
  <si>
    <t>REGGINA vs ASCOLI</t>
  </si>
  <si>
    <t>BIRMINGHAM L. vs EL PASO</t>
  </si>
  <si>
    <t>FIGUEIRENSE vs APARECIDENSE</t>
  </si>
  <si>
    <t>FUJIEDA MYFC vs TOKUSHIMA V.</t>
  </si>
  <si>
    <t>SEVILLA FC vs REAL BETIS</t>
  </si>
  <si>
    <t>OSASUNA vs ATHLETIC BILBAO</t>
  </si>
  <si>
    <t>BRUSQUE vs EC SAO JOSE</t>
  </si>
  <si>
    <t>EHIME FC vs FUKUSHIMA UTD</t>
  </si>
  <si>
    <t>FORTALEZA vs VASCO DA GAMA</t>
  </si>
  <si>
    <t>GIRONA vs REAL BETIS</t>
  </si>
  <si>
    <t>LEEDS UTD vs TOTTENHAM</t>
  </si>
  <si>
    <t>1--5</t>
  </si>
  <si>
    <t>3--3</t>
  </si>
  <si>
    <t>4--3</t>
  </si>
  <si>
    <t>2--4</t>
  </si>
  <si>
    <t>5--0</t>
  </si>
  <si>
    <t>RIO GRANDE vs SAN DIEGO LOYAL</t>
  </si>
  <si>
    <t>JUBILO IWATA vs BLAUBLITZ AKITA</t>
  </si>
  <si>
    <t>BRAZIL - SERIE D</t>
  </si>
  <si>
    <t>GAINARE TOTTORI vs FC GIFU</t>
  </si>
  <si>
    <t>PALMEIRAS vs CORITIBA</t>
  </si>
  <si>
    <t>YPIRANGA vs APARECIDENSE</t>
  </si>
  <si>
    <t>ATLETICO MG vs BRAGANTINO</t>
  </si>
  <si>
    <t>GOIAS vs FLUMINENSE</t>
  </si>
  <si>
    <t>MARANHAO vs FLUMINENSE PI</t>
  </si>
  <si>
    <t>EHIME FC vs SC SAGAMIHARA</t>
  </si>
  <si>
    <t>VEGALTA SENDAI vs TOKUSHIMA V.</t>
  </si>
  <si>
    <t>JUBILO IWATA vs VENTFORET KOFU</t>
  </si>
  <si>
    <t>ATLANTA vs D. MADRYN</t>
  </si>
  <si>
    <t>SAO PAULO vs FLUMINENSE</t>
  </si>
  <si>
    <t>FIGUEIRENSE vs OPERARIO PR</t>
  </si>
  <si>
    <t>GOIAS vs CORITIBA</t>
  </si>
  <si>
    <t>MITO HOLLYHOCK vs TOKUSHIMA V.</t>
  </si>
  <si>
    <t>A. RAFAELA vs D. RIESTRA</t>
  </si>
  <si>
    <t>APARECIDENSE vs EC SAO JOSE</t>
  </si>
  <si>
    <t>OSAKA vs SC SAGAMIHARA</t>
  </si>
  <si>
    <t>TRISTAN SUAREZ vs I. RIVADAVIA</t>
  </si>
  <si>
    <t>JUBILO IWATA vs FUJIEDA MYFC</t>
  </si>
  <si>
    <t>MATSUMOTO Y. vs FUKUSHIMA UTD</t>
  </si>
  <si>
    <t>A. RAFAELA vs GIMNASIA JUJUY</t>
  </si>
  <si>
    <t>DEPORTIVO MAIPU vs RACING CORDOBA</t>
  </si>
  <si>
    <t>EL PASO vs OAKLAND ROOTS</t>
  </si>
  <si>
    <t>LOUISVILLE CITY vs BIRMINGHAM L.</t>
  </si>
  <si>
    <t>KAGOSHIMA UTD vs KATALLER TOYAMA</t>
  </si>
  <si>
    <t>NAGANO PARCEIRO vs SC SAGAMIHARA</t>
  </si>
  <si>
    <t>VEGALTA SENDAI vs FUJIEDA MYFC</t>
  </si>
  <si>
    <t>ATLETICO MG vs FLAMENGO</t>
  </si>
  <si>
    <t>SAN ANTONIO vs HARTFORD A.</t>
  </si>
  <si>
    <t>1--4</t>
  </si>
  <si>
    <t>5--3</t>
  </si>
  <si>
    <t>0--7</t>
  </si>
  <si>
    <t>ANALISE-FUNDA</t>
  </si>
  <si>
    <t>ANALISE TEC</t>
  </si>
  <si>
    <t>bts no</t>
  </si>
  <si>
    <t>STAKE BET MATRIZ-FULL 2,8%</t>
  </si>
  <si>
    <t>LEAGUE PROFIT +</t>
  </si>
  <si>
    <t>TOTAL DE ENTRADA</t>
  </si>
  <si>
    <t>PROFIT/LOSS</t>
  </si>
  <si>
    <t>%</t>
  </si>
  <si>
    <t>BRAZIL - PARABAINO</t>
  </si>
  <si>
    <t>CAPITAL</t>
  </si>
  <si>
    <t>STAKE BET matriz-full 1,8%</t>
  </si>
  <si>
    <t>STAKE BET MAGICO 2%</t>
  </si>
  <si>
    <t>USA - MLS</t>
  </si>
  <si>
    <t>ITALY - SERIE C B</t>
  </si>
  <si>
    <t>ENGLAND - NATIONAL LEAGUE</t>
  </si>
  <si>
    <t>BTS</t>
  </si>
  <si>
    <t>RIO GRANDE vs SAN ANTONIO</t>
  </si>
  <si>
    <t>D. ESPANOL vs BERAZATEGUI</t>
  </si>
  <si>
    <t>ARGENTINA - PRIMERA C</t>
  </si>
  <si>
    <t>OVER 1,5</t>
  </si>
  <si>
    <t>OVER 1,75</t>
  </si>
  <si>
    <t>OVER 2</t>
  </si>
  <si>
    <t>UNDER 2</t>
  </si>
  <si>
    <t>AVAI vs ATLETICO GO</t>
  </si>
  <si>
    <t>BOTAFOGO PB vs AMAZONAS</t>
  </si>
  <si>
    <t>CEREZO OSAKA vs K. FRONTALE</t>
  </si>
  <si>
    <t>DAGENHAM &amp; R. vs AFC FYLDE</t>
  </si>
  <si>
    <t>DONCASTER vs SWINDON TOWN</t>
  </si>
  <si>
    <t>LEYTON ORIENT vs STEVENAGE</t>
  </si>
  <si>
    <t>V. HACHINOHE vs GAINARE TOTTORI</t>
  </si>
  <si>
    <t>OITA TRINITA vs FUJIEDA MYFC</t>
  </si>
  <si>
    <t>PUERTO NUEVO vs JJ URQUIZA</t>
  </si>
  <si>
    <t>JEONNAM DRAGONS vs GIMCHEON SANGMU</t>
  </si>
  <si>
    <t>POHANG STEELERS vs DAEJEON CITIZEN</t>
  </si>
  <si>
    <t>SEOUL E-LAND vs BUSAN IPARK</t>
  </si>
  <si>
    <t>TORMENTA vs N. COLORADO</t>
  </si>
  <si>
    <t>BUCHEON FC vs SEOUL E-LAND</t>
  </si>
  <si>
    <t>CEREZO OSAKA vs NAGOYA G.</t>
  </si>
  <si>
    <t>DAGENHAM &amp; R. vs BARNET</t>
  </si>
  <si>
    <t>GYEONGNAM vs SEONGNAM</t>
  </si>
  <si>
    <t>ONE KNOXVILLE vs CHARLOTTE</t>
  </si>
  <si>
    <t>SAGAN TOSU vs GAMBA OSAKA</t>
  </si>
  <si>
    <t>ANYANG vs JEONNAM DRAGONS</t>
  </si>
  <si>
    <t>TIGRE vs RACING CLUB</t>
  </si>
  <si>
    <t>WOKING vs DORKING</t>
  </si>
  <si>
    <t>PARIS FC vs ANNECY</t>
  </si>
  <si>
    <t>MONACO vs TOULOUSE</t>
  </si>
  <si>
    <t>REIMS vs MONTPELLIER</t>
  </si>
  <si>
    <t>DAEGU vs SEOUL</t>
  </si>
  <si>
    <t>SAGAN TOSU vs C. SAPPORO</t>
  </si>
  <si>
    <t>ATHLETIC CLUB vs RESENDE</t>
  </si>
  <si>
    <t>RACING CLUB vs BARRACAS C.</t>
  </si>
  <si>
    <t>ATHLETIC CLUB vs VITORIA ES</t>
  </si>
  <si>
    <t>SEONGNAM vs BUCHEON FC</t>
  </si>
  <si>
    <t>URAWA RD vs K. FRONTALE</t>
  </si>
  <si>
    <t>BAHIA DE FEIRA vs A. ALAGOINAS</t>
  </si>
  <si>
    <t>ALBIREX NIIGATA vs S. HIROSHIMA</t>
  </si>
  <si>
    <t>ANSAN GREENERS vs BUSAN IPARK</t>
  </si>
  <si>
    <t>BUCHEON FC vs GIMCHEON SANGMU</t>
  </si>
  <si>
    <t>COLON SANTA FE vs RACING CLUB</t>
  </si>
  <si>
    <t>SARMIENTO vs T. DE CORDOBA</t>
  </si>
  <si>
    <t>KASHIWA REYSOL vs SHONAN BELLMARE</t>
  </si>
  <si>
    <t>SAGAN TOSU vs CEREZO OSAKA</t>
  </si>
  <si>
    <t>SUWON CITY vs INCHEON UTD</t>
  </si>
  <si>
    <t>JEJU UTD vs GWANGJU</t>
  </si>
  <si>
    <t>ULSAN vs INCHEON UTD</t>
  </si>
  <si>
    <t>ANSAN GREENERS vs BUCHEON FC</t>
  </si>
  <si>
    <t>GYEONGNAM vs JEONNAM DRAGONS</t>
  </si>
  <si>
    <t>POHANG STEELERS vs JEJU UTD</t>
  </si>
  <si>
    <t>BUCHEON FC vs CHEONGJU</t>
  </si>
  <si>
    <t>D. ESPANOL vs G. LAMADRID</t>
  </si>
  <si>
    <t>TIGRE vs BARRACAS C.</t>
  </si>
  <si>
    <t>TOMBENSE vs CRB</t>
  </si>
  <si>
    <t>SUWON CITY vs GWANGJU</t>
  </si>
  <si>
    <t>GYEONGNAM vs GIMCHEON SANGMU</t>
  </si>
  <si>
    <t>SARMIENTO vs BANFIELD</t>
  </si>
  <si>
    <t>SEONGNAM vs JEONNAM DRAGONS</t>
  </si>
  <si>
    <t>BUCHEON FC vs BUSAN IPARK</t>
  </si>
  <si>
    <t>ANYANG vs GIMCHEON SANGMU</t>
  </si>
  <si>
    <t>SEOUL E-LAND vs CHUNGNAM ASAN</t>
  </si>
  <si>
    <t>ANYANG vs BUSAN IPARK</t>
  </si>
  <si>
    <t>LAS VEGAS L. vs ORANGE COUNTY</t>
  </si>
  <si>
    <t>NEW MEXICO vs CHARLESTON</t>
  </si>
  <si>
    <t>SAN DIEGO LOYAL vs BIRMINGHAM L.</t>
  </si>
  <si>
    <t>TOCHIGI SC vs FUJIEDA MYFC</t>
  </si>
  <si>
    <t>FAGIANO OKAYAMA vs VEGALTA SENDAI</t>
  </si>
  <si>
    <t>R. KUMAMOTO vs FUJIEDA MYFC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</si>
</sst>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textRotation="45"/>
    </xf>
    <xf numFmtId="0" fontId="3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4" borderId="0" xfId="0" applyFill="1"/>
    <xf numFmtId="0" fontId="0" fillId="12" borderId="0" xfId="0" applyFill="1"/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9" fillId="0" borderId="0" xfId="0" applyFont="1"/>
    <xf numFmtId="0" fontId="12" fillId="14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164" fontId="14" fillId="15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16" borderId="5" xfId="0" applyFont="1" applyFill="1" applyBorder="1" applyAlignment="1">
      <alignment horizontal="center" vertical="center"/>
    </xf>
    <xf numFmtId="165" fontId="16" fillId="17" borderId="5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 vertical="center"/>
    </xf>
    <xf numFmtId="164" fontId="18" fillId="8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0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ont>
        <color rgb="FF000000"/>
      </font>
      <fill>
        <patternFill patternType="solid">
          <fgColor rgb="FFFCF5E8"/>
          <bgColor rgb="FFFCF5E8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FFFF"/>
        </left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66"/>
      <tableStyleElement type="secondRowStripe" dxfId="65"/>
    </tableStyle>
    <tableStyle name="Equipes-style 2" pivot="0" count="2">
      <tableStyleElement type="firstRowStripe" dxfId="64"/>
      <tableStyleElement type="secondRowStripe" dxfId="63"/>
    </tableStyle>
    <tableStyle name="Equipes-style 3" pivot="0" count="2">
      <tableStyleElement type="firstRowStripe" dxfId="62"/>
      <tableStyleElement type="secondRowStripe" dxfId="61"/>
    </tableStyle>
    <tableStyle name="Equipes-style 4" pivot="0" count="2">
      <tableStyleElement type="firstRowStripe" dxfId="60"/>
      <tableStyleElement type="secondRowStripe" dxfId="59"/>
    </tableStyle>
    <tableStyle name="Equipes-style 7" pivot="0" count="2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235" displayName="Table_235" ref="H19:K19" headerRowCount="0" headerRowDxfId="54" dataDxfId="53" totalsRowDxfId="52">
  <tableColumns count="4">
    <tableColumn id="1" name="Column1" dataDxfId="51">
      <calculatedColumnFormula>COUNTIF(janeiroInvest!$I$2:$I$12,I19)+COUNTIF(fevereiroInvest!$I$2:$I$17,I19)+COUNTIF(marcoInvest!$I$2:$I$12,I19)</calculatedColumnFormula>
    </tableColumn>
    <tableColumn id="2" name="Column2" dataDxfId="50"/>
    <tableColumn id="3" name="Column3" dataDxfId="49">
      <calculatedColumnFormula>SUMIFS(janeiroInvest!$G$2:$G$12,janeiroInvest!$I$2:$I$12,I19)+SUMIFS(fevereiroInvest!$G$2:$G$17,fevereiroInvest!$I$2:$I$17,I19)+SUMIFS(marcoInvest!$G$2:$G$12,marcoInvest!$I$2:$I$12,I19)</calculatedColumnFormula>
    </tableColumn>
    <tableColumn id="4" name="Column4" dataDxfId="48">
      <calculatedColumnFormula>J19/$F$13*100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H20:K20" headerRowCount="0" headerRowDxfId="47" dataDxfId="46" totalsRowDxfId="45">
  <tableColumns count="4">
    <tableColumn id="1" name="Column1" dataDxfId="44">
      <calculatedColumnFormula>COUNTIF(janeiroInvest!$I$2:$I$12,I20)+COUNTIF(fevereiroInvest!$I$2:$I$17,I20)+COUNTIF(marcoInvest!$I$2:$I$12,I20)</calculatedColumnFormula>
    </tableColumn>
    <tableColumn id="2" name="Column2" dataDxfId="43"/>
    <tableColumn id="3" name="Column3" dataDxfId="42">
      <calculatedColumnFormula>SUMIFS(janeiroInvest!$G$2:$G$12,janeiroInvest!$I$2:$I$12,I20)+SUMIFS(fevereiroInvest!$G$2:$G$17,fevereiroInvest!$I$2:$I$17,I20)+SUMIFS(marcoInvest!$G$2:$G$12,marcoInvest!$I$2:$I$12,I20)</calculatedColumnFormula>
    </tableColumn>
    <tableColumn id="4" name="Column4" dataDxfId="41">
      <calculatedColumnFormula>J20/$F$13*100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H21:K21" headerRowCount="0" headerRowDxfId="40" dataDxfId="39" totalsRowDxfId="38">
  <tableColumns count="4">
    <tableColumn id="1" name="Column1" dataDxfId="37">
      <calculatedColumnFormula>COUNTIF(janeiroInvest!$I$2:$I$12,I21)+COUNTIF(fevereiroInvest!$I$2:$I$17,I21)+COUNTIF(marcoInvest!$I$2:$I$12,I21)</calculatedColumnFormula>
    </tableColumn>
    <tableColumn id="2" name="Column2" dataDxfId="36"/>
    <tableColumn id="3" name="Column3" dataDxfId="35">
      <calculatedColumnFormula>SUMIFS(janeiroInvest!$G$2:$G$12,janeiroInvest!$I$2:$I$12,I21)+SUMIFS(fevereiroInvest!$G$2:$G$17,fevereiroInvest!$I$2:$I$17,I21)+SUMIFS(marcoInvest!$G$2:$G$12,marcoInvest!$I$2:$I$12,I21)</calculatedColumnFormula>
    </tableColumn>
    <tableColumn id="4" name="Column4" dataDxfId="34">
      <calculatedColumnFormula>J21/$F$13*100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5" name="Table_1043" displayName="Table_1043" ref="H22:K22" headerRowCount="0" headerRowDxfId="33" dataDxfId="32" totalsRowDxfId="31">
  <tableColumns count="4">
    <tableColumn id="1" name="Column1" dataDxfId="30">
      <calculatedColumnFormula>COUNTIF(janeiroInvest!$I$2:$I$12,I22)+COUNTIF(fevereiroInvest!$I$2:$I$17,I22)+COUNTIF(marcoInvest!$I$2:$I$12,I22)</calculatedColumnFormula>
    </tableColumn>
    <tableColumn id="2" name="Column2" dataDxfId="29"/>
    <tableColumn id="3" name="Column3" dataDxfId="28">
      <calculatedColumnFormula>SUMIFS(janeiroInvest!$G$2:$G$12,janeiroInvest!$I$2:$I$12,I22)+SUMIFS(fevereiroInvest!$G$2:$G$17,fevereiroInvest!$I$2:$I$17,I22)+SUMIFS(marcoInvest!$G$2:$G$12,marcoInvest!$I$2:$I$12,I22)</calculatedColumnFormula>
    </tableColumn>
    <tableColumn id="4" name="Column4" dataDxfId="27">
      <calculatedColumnFormula>J24/$F$13*100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opLeftCell="C15" workbookViewId="0">
      <selection activeCell="H33" sqref="H33"/>
    </sheetView>
  </sheetViews>
  <sheetFormatPr defaultRowHeight="15" x14ac:dyDescent="0.25"/>
  <cols>
    <col min="4" max="4" width="24.7109375" bestFit="1" customWidth="1"/>
    <col min="6" max="6" width="17.140625" bestFit="1" customWidth="1"/>
    <col min="8" max="8" width="18.42578125" bestFit="1" customWidth="1"/>
    <col min="9" max="9" width="31.5703125" bestFit="1" customWidth="1"/>
    <col min="10" max="10" width="13.7109375" bestFit="1" customWidth="1"/>
    <col min="11" max="11" width="7.7109375" bestFit="1" customWidth="1"/>
  </cols>
  <sheetData>
    <row r="3" spans="3:11" ht="15.75" thickBot="1" x14ac:dyDescent="0.3">
      <c r="C3" s="6"/>
      <c r="D3" s="6"/>
      <c r="E3" s="6"/>
      <c r="F3" s="6"/>
      <c r="G3" s="14"/>
      <c r="H3" s="6"/>
      <c r="I3" s="6"/>
      <c r="J3" s="6"/>
      <c r="K3" s="6"/>
    </row>
    <row r="4" spans="3:11" ht="19.5" thickTop="1" thickBot="1" x14ac:dyDescent="0.3">
      <c r="C4" s="6"/>
      <c r="D4" s="6"/>
      <c r="E4" s="6"/>
      <c r="F4" s="41"/>
      <c r="G4" s="14"/>
      <c r="H4" s="50" t="s">
        <v>401</v>
      </c>
      <c r="I4" s="51"/>
      <c r="J4" s="52"/>
      <c r="K4" s="6"/>
    </row>
    <row r="5" spans="3:11" ht="16.5" thickTop="1" thickBot="1" x14ac:dyDescent="0.3">
      <c r="C5" s="6"/>
      <c r="D5" s="6"/>
      <c r="E5" s="6"/>
      <c r="F5" s="43"/>
      <c r="G5" s="14"/>
      <c r="H5" s="53" t="s">
        <v>402</v>
      </c>
      <c r="I5" s="53" t="s">
        <v>10</v>
      </c>
      <c r="J5" s="54" t="s">
        <v>403</v>
      </c>
      <c r="K5" s="55" t="s">
        <v>404</v>
      </c>
    </row>
    <row r="6" spans="3:11" ht="16.5" thickTop="1" thickBot="1" x14ac:dyDescent="0.3">
      <c r="C6" s="6"/>
      <c r="D6" s="6"/>
      <c r="E6" s="6"/>
      <c r="F6" s="45"/>
      <c r="G6" s="14"/>
      <c r="H6" s="56">
        <f>COUNTIF(janeiroInvest!$I$2:$I$12,I6)+COUNTIF(fevereiroInvest!$I$2:$I$17,I6)+COUNTIF(marcoInvest!$I$2:$I$12,I6)</f>
        <v>0</v>
      </c>
      <c r="I6" s="6" t="s">
        <v>405</v>
      </c>
      <c r="J6" s="57">
        <f>SUMIFS(janeiroInvest!$G$2:$G$12,janeiroInvest!$I$2:$I$12,I6)+SUMIFS(fevereiroInvest!$G$2:$G$17,fevereiroInvest!$I$2:$I$17,I6)+SUMIFS(marcoInvest!$G$2:$G$12,marcoInvest!$I$2:$I$12,I6)</f>
        <v>0</v>
      </c>
      <c r="K6" s="55">
        <f>J6/$F$13*100</f>
        <v>0</v>
      </c>
    </row>
    <row r="7" spans="3:11" ht="16.5" thickTop="1" thickBot="1" x14ac:dyDescent="0.3">
      <c r="C7" s="6"/>
      <c r="D7" s="6"/>
      <c r="E7" s="6"/>
      <c r="F7" s="6"/>
      <c r="G7" s="14"/>
      <c r="H7" s="56">
        <f>COUNTIF(janeiroInvest!$I$2:$I$12,I7)+COUNTIF(fevereiroInvest!$I$2:$I$17,I7)+COUNTIF(marcoInvest!$I$2:$I$12,I7)</f>
        <v>1</v>
      </c>
      <c r="I7" s="55" t="s">
        <v>126</v>
      </c>
      <c r="J7" s="57">
        <f>SUMIFS(janeiroInvest!$G$2:$G$12,janeiroInvest!$I$2:$I$12,I7)+SUMIFS(fevereiroInvest!$G$2:$G$17,fevereiroInvest!$I$2:$I$17,I7)+SUMIFS(marcoInvest!$G$2:$G$12,marcoInvest!$I$2:$I$12,I7)</f>
        <v>-2800</v>
      </c>
      <c r="K7" s="55">
        <f t="shared" ref="K7:K23" si="0">J7/$F$13*100</f>
        <v>-2.8000000000000003</v>
      </c>
    </row>
    <row r="8" spans="3:11" ht="16.5" thickTop="1" thickBot="1" x14ac:dyDescent="0.3">
      <c r="C8" s="6"/>
      <c r="D8" s="6"/>
      <c r="E8" s="6"/>
      <c r="F8" s="6"/>
      <c r="G8" s="14"/>
      <c r="H8" s="56">
        <f>COUNTIF(janeiroInvest!$I$2:$I$12,I8)+COUNTIF(fevereiroInvest!$I$2:$I$17,I8)+COUNTIF(marcoInvest!$I$2:$I$12,I8)</f>
        <v>0</v>
      </c>
      <c r="I8" s="59" t="s">
        <v>22</v>
      </c>
      <c r="J8" s="57">
        <f>SUMIFS(janeiroInvest!$G$2:$G$12,janeiroInvest!$I$2:$I$12,I8)+SUMIFS(fevereiroInvest!$G$2:$G$17,fevereiroInvest!$I$2:$I$17,I8)+SUMIFS(marcoInvest!$G$2:$G$12,marcoInvest!$I$2:$I$12,I8)</f>
        <v>0</v>
      </c>
      <c r="K8" s="55">
        <f t="shared" si="0"/>
        <v>0</v>
      </c>
    </row>
    <row r="9" spans="3:11" ht="16.5" thickTop="1" thickBot="1" x14ac:dyDescent="0.3">
      <c r="C9" s="6"/>
      <c r="D9" s="6"/>
      <c r="E9" s="6"/>
      <c r="F9" s="6"/>
      <c r="G9" s="14"/>
      <c r="H9" s="56">
        <f>COUNTIF(janeiroInvest!$I$2:$I$12,I9)+COUNTIF(fevereiroInvest!$I$2:$I$17,I9)+COUNTIF(marcoInvest!$I$2:$I$12,I9)</f>
        <v>11</v>
      </c>
      <c r="I9" s="58" t="s">
        <v>39</v>
      </c>
      <c r="J9" s="57">
        <f>SUMIFS(janeiroInvest!$G$2:$G$12,janeiroInvest!$I$2:$I$12,I9)+SUMIFS(fevereiroInvest!$G$2:$G$17,fevereiroInvest!$I$2:$I$17,I9)+SUMIFS(marcoInvest!$G$2:$G$12,marcoInvest!$I$2:$I$12,I9)</f>
        <v>15008</v>
      </c>
      <c r="K9" s="55">
        <f t="shared" si="0"/>
        <v>15.007999999999999</v>
      </c>
    </row>
    <row r="10" spans="3:11" ht="16.5" thickTop="1" thickBot="1" x14ac:dyDescent="0.3">
      <c r="C10" s="6"/>
      <c r="D10" s="6"/>
      <c r="E10" s="6"/>
      <c r="F10" s="45"/>
      <c r="G10" s="14"/>
      <c r="H10" s="56">
        <f>COUNTIF(janeiroInvest!$I$2:$I$12,I10)+COUNTIF(fevereiroInvest!$I$2:$I$17,I10)+COUNTIF(marcoInvest!$I$2:$I$12,I10)</f>
        <v>0</v>
      </c>
      <c r="I10" s="60" t="s">
        <v>76</v>
      </c>
      <c r="J10" s="57">
        <f>SUMIFS(janeiroInvest!$G$2:$G$12,janeiroInvest!$I$2:$I$12,I10)+SUMIFS(fevereiroInvest!$G$2:$G$17,fevereiroInvest!$I$2:$I$17,I10)+SUMIFS(marcoInvest!$G$2:$G$12,marcoInvest!$I$2:$I$12,I10)</f>
        <v>0</v>
      </c>
      <c r="K10" s="55">
        <f t="shared" si="0"/>
        <v>0</v>
      </c>
    </row>
    <row r="11" spans="3:11" ht="16.5" thickTop="1" thickBot="1" x14ac:dyDescent="0.3">
      <c r="C11" s="6"/>
      <c r="D11" s="6"/>
      <c r="E11" s="6"/>
      <c r="F11" s="45"/>
      <c r="G11" s="14"/>
      <c r="H11" s="56">
        <f>COUNTIF(janeiroInvest!$I$2:$I$12,I11)+COUNTIF(fevereiroInvest!$I$2:$I$17,I11)+COUNTIF(marcoInvest!$I$2:$I$12,I11)</f>
        <v>13</v>
      </c>
      <c r="I11" s="58" t="s">
        <v>111</v>
      </c>
      <c r="J11" s="57">
        <f>SUMIFS(janeiroInvest!$G$2:$G$12,janeiroInvest!$I$2:$I$12,I11)+SUMIFS(fevereiroInvest!$G$2:$G$17,fevereiroInvest!$I$2:$I$17,I11)+SUMIFS(marcoInvest!$G$2:$G$12,marcoInvest!$I$2:$I$12,I11)</f>
        <v>-6748</v>
      </c>
      <c r="K11" s="55">
        <f t="shared" si="0"/>
        <v>-6.7480000000000002</v>
      </c>
    </row>
    <row r="12" spans="3:11" ht="16.5" thickTop="1" thickBot="1" x14ac:dyDescent="0.3">
      <c r="C12" s="6"/>
      <c r="D12" s="6"/>
      <c r="E12" s="6"/>
      <c r="F12" s="45"/>
      <c r="G12" s="14"/>
      <c r="H12" s="56">
        <f>COUNTIF(janeiroInvest!$I$2:$I$12,I12)+COUNTIF(fevereiroInvest!$I$2:$I$17,I12)+COUNTIF(marcoInvest!$I$2:$I$12,I12)</f>
        <v>0</v>
      </c>
      <c r="I12" s="18" t="s">
        <v>255</v>
      </c>
      <c r="J12" s="57">
        <f>SUMIFS(janeiroInvest!$G$2:$G$12,janeiroInvest!$I$2:$I$12,I12)+SUMIFS(fevereiroInvest!$G$2:$G$17,fevereiroInvest!$I$2:$I$17,I12)+SUMIFS(marcoInvest!$G$2:$G$12,marcoInvest!$I$2:$I$12,I12)</f>
        <v>0</v>
      </c>
      <c r="K12" s="55">
        <f t="shared" si="0"/>
        <v>0</v>
      </c>
    </row>
    <row r="13" spans="3:11" ht="20.25" thickTop="1" thickBot="1" x14ac:dyDescent="0.35">
      <c r="C13" s="6"/>
      <c r="D13" s="6" t="s">
        <v>406</v>
      </c>
      <c r="E13" s="6"/>
      <c r="F13" s="47">
        <v>100000</v>
      </c>
      <c r="G13" s="14"/>
      <c r="H13" s="56">
        <f>COUNTIF(janeiroInvest!$I$2:$I$12,I13)+COUNTIF(fevereiroInvest!$I$2:$I$17,I13)+COUNTIF(marcoInvest!$I$2:$I$12,I13)</f>
        <v>0</v>
      </c>
      <c r="I13" s="6" t="s">
        <v>409</v>
      </c>
      <c r="J13" s="57">
        <f>SUMIFS(janeiroInvest!$G$2:$G$12,janeiroInvest!$I$2:$I$12,I13)+SUMIFS(fevereiroInvest!$G$2:$G$17,fevereiroInvest!$I$2:$I$17,I13)+SUMIFS(marcoInvest!$G$2:$G$12,marcoInvest!$I$2:$I$12,I13)</f>
        <v>0</v>
      </c>
      <c r="K13" s="55">
        <f t="shared" si="0"/>
        <v>0</v>
      </c>
    </row>
    <row r="14" spans="3:11" ht="16.5" thickTop="1" thickBot="1" x14ac:dyDescent="0.3">
      <c r="C14" s="6"/>
      <c r="D14" s="6" t="s">
        <v>61</v>
      </c>
      <c r="E14" s="6"/>
      <c r="F14" s="8">
        <f>F13/100</f>
        <v>1000</v>
      </c>
      <c r="G14" s="14"/>
      <c r="H14" s="56">
        <f>COUNTIF(janeiroInvest!$I$2:$I$12,I14)+COUNTIF(fevereiroInvest!$I$2:$I$17,I14)+COUNTIF(marcoInvest!$I$2:$I$12,I14)</f>
        <v>7</v>
      </c>
      <c r="I14" s="62" t="s">
        <v>114</v>
      </c>
      <c r="J14" s="57">
        <f>SUMIFS(janeiroInvest!$G$2:$G$12,janeiroInvest!$I$2:$I$12,I14)+SUMIFS(fevereiroInvest!$G$2:$G$17,fevereiroInvest!$I$2:$I$17,I14)+SUMIFS(marcoInvest!$G$2:$G$12,marcoInvest!$I$2:$I$12,I14)</f>
        <v>3864</v>
      </c>
      <c r="K14" s="55">
        <f t="shared" si="0"/>
        <v>3.8639999999999999</v>
      </c>
    </row>
    <row r="15" spans="3:11" ht="16.5" thickTop="1" thickBot="1" x14ac:dyDescent="0.3">
      <c r="C15" s="6"/>
      <c r="D15" s="6" t="s">
        <v>407</v>
      </c>
      <c r="E15" s="6"/>
      <c r="F15" s="8">
        <f>F14*1.8</f>
        <v>1800</v>
      </c>
      <c r="G15" s="14"/>
      <c r="H15" s="56">
        <f>COUNTIF(janeiroInvest!$I$2:$I$12,I15)+COUNTIF(fevereiroInvest!$I$2:$I$17,I15)+COUNTIF(marcoInvest!$I$2:$I$12,I15)</f>
        <v>0</v>
      </c>
      <c r="I15" s="64" t="s">
        <v>16</v>
      </c>
      <c r="J15" s="57">
        <f>SUMIFS(janeiroInvest!$G$2:$G$12,janeiroInvest!$I$2:$I$12,I15)+SUMIFS(fevereiroInvest!$G$2:$G$17,fevereiroInvest!$I$2:$I$17,I15)+SUMIFS(marcoInvest!$G$2:$G$12,marcoInvest!$I$2:$I$12,I15)</f>
        <v>0</v>
      </c>
      <c r="K15" s="55">
        <f t="shared" si="0"/>
        <v>0</v>
      </c>
    </row>
    <row r="16" spans="3:11" ht="16.5" thickTop="1" thickBot="1" x14ac:dyDescent="0.3">
      <c r="C16" s="6"/>
      <c r="D16" s="6" t="s">
        <v>408</v>
      </c>
      <c r="E16" s="6"/>
      <c r="F16" s="61">
        <f>F14*2</f>
        <v>2000</v>
      </c>
      <c r="G16" s="14"/>
      <c r="H16" s="56">
        <f>COUNTIF(janeiroInvest!$I$2:$I$12,I16)+COUNTIF(fevereiroInvest!$I$2:$I$17,I16)+COUNTIF(marcoInvest!$I$2:$I$12,I16)</f>
        <v>0</v>
      </c>
      <c r="I16" s="63" t="s">
        <v>410</v>
      </c>
      <c r="J16" s="57">
        <f>SUMIFS(janeiroInvest!$G$2:$G$12,janeiroInvest!$I$2:$I$12,I16)+SUMIFS(fevereiroInvest!$G$2:$G$17,fevereiroInvest!$I$2:$I$17,I16)+SUMIFS(marcoInvest!$G$2:$G$12,marcoInvest!$I$2:$I$12,I16)</f>
        <v>0</v>
      </c>
      <c r="K16" s="55">
        <f t="shared" si="0"/>
        <v>0</v>
      </c>
    </row>
    <row r="17" spans="3:11" ht="16.5" thickTop="1" thickBot="1" x14ac:dyDescent="0.3">
      <c r="C17" s="6"/>
      <c r="D17" s="6"/>
      <c r="E17" s="6"/>
      <c r="F17" s="8"/>
      <c r="G17" s="14"/>
      <c r="H17" s="56">
        <f>COUNTIF(janeiroInvest!$I$2:$I$12,I17)+COUNTIF(fevereiroInvest!$I$2:$I$17,I17)+COUNTIF(marcoInvest!$I$2:$I$12,I17)</f>
        <v>2</v>
      </c>
      <c r="I17" s="6" t="s">
        <v>26</v>
      </c>
      <c r="J17" s="57">
        <f>SUMIFS(janeiroInvest!$G$2:$G$12,janeiroInvest!$I$2:$I$12,I17)+SUMIFS(fevereiroInvest!$G$2:$G$17,fevereiroInvest!$I$2:$I$17,I17)+SUMIFS(marcoInvest!$G$2:$G$12,marcoInvest!$I$2:$I$12,I17)</f>
        <v>-5600</v>
      </c>
      <c r="K17" s="55">
        <f t="shared" si="0"/>
        <v>-5.6000000000000005</v>
      </c>
    </row>
    <row r="18" spans="3:11" ht="16.5" thickTop="1" thickBot="1" x14ac:dyDescent="0.3">
      <c r="C18" s="6"/>
      <c r="D18" s="14"/>
      <c r="E18" s="6"/>
      <c r="F18" s="6"/>
      <c r="G18" s="14"/>
      <c r="H18" s="56">
        <f>COUNTIF(janeiroInvest!$I$2:$I$12,I18)+COUNTIF(fevereiroInvest!$I$2:$I$17,I18)+COUNTIF(marcoInvest!$I$2:$I$12,I18)</f>
        <v>0</v>
      </c>
      <c r="I18" s="14" t="s">
        <v>31</v>
      </c>
      <c r="J18" s="57">
        <f>SUMIFS(janeiroInvest!$G$2:$G$12,janeiroInvest!$I$2:$I$12,I18)+SUMIFS(fevereiroInvest!$G$2:$G$17,fevereiroInvest!$I$2:$I$17,I18)+SUMIFS(marcoInvest!$G$2:$G$12,marcoInvest!$I$2:$I$12,I18)</f>
        <v>0</v>
      </c>
      <c r="K18" s="55">
        <f t="shared" si="0"/>
        <v>0</v>
      </c>
    </row>
    <row r="19" spans="3:11" ht="16.5" thickTop="1" thickBot="1" x14ac:dyDescent="0.3">
      <c r="C19" s="6"/>
      <c r="D19" s="6"/>
      <c r="E19" s="6"/>
      <c r="F19" s="8"/>
      <c r="G19" s="14"/>
      <c r="H19" s="56">
        <f>COUNTIF(janeiroInvest!$I$2:$I$12,I19)+COUNTIF(fevereiroInvest!$I$2:$I$17,I19)+COUNTIF(marcoInvest!$I$2:$I$12,I19)</f>
        <v>0</v>
      </c>
      <c r="I19" s="58" t="s">
        <v>334</v>
      </c>
      <c r="J19" s="57">
        <f>SUMIFS(janeiroInvest!$G$2:$G$12,janeiroInvest!$I$2:$I$12,I19)+SUMIFS(fevereiroInvest!$G$2:$G$17,fevereiroInvest!$I$2:$I$17,I19)+SUMIFS(marcoInvest!$G$2:$G$12,marcoInvest!$I$2:$I$12,I19)</f>
        <v>0</v>
      </c>
      <c r="K19" s="55">
        <f t="shared" si="0"/>
        <v>0</v>
      </c>
    </row>
    <row r="20" spans="3:11" ht="16.5" thickTop="1" thickBot="1" x14ac:dyDescent="0.3">
      <c r="C20" s="6"/>
      <c r="D20" s="6"/>
      <c r="E20" s="6"/>
      <c r="F20" s="8"/>
      <c r="G20" s="14"/>
      <c r="H20" s="56">
        <f>COUNTIF(janeiroInvest!$I$2:$I$12,I20)+COUNTIF(fevereiroInvest!$I$2:$I$17,I20)+COUNTIF(marcoInvest!$I$2:$I$12,I20)</f>
        <v>2</v>
      </c>
      <c r="I20" s="6" t="s">
        <v>211</v>
      </c>
      <c r="J20" s="57">
        <f>SUMIFS(janeiroInvest!$G$2:$G$12,janeiroInvest!$I$2:$I$12,I20)+SUMIFS(fevereiroInvest!$G$2:$G$17,fevereiroInvest!$I$2:$I$17,I20)+SUMIFS(marcoInvest!$G$2:$G$12,marcoInvest!$I$2:$I$12,I20)</f>
        <v>3556</v>
      </c>
      <c r="K20" s="55">
        <f t="shared" si="0"/>
        <v>3.556</v>
      </c>
    </row>
    <row r="21" spans="3:11" ht="16.5" thickTop="1" thickBot="1" x14ac:dyDescent="0.3">
      <c r="C21" s="6"/>
      <c r="D21" s="6"/>
      <c r="E21" s="6"/>
      <c r="F21" s="6"/>
      <c r="G21" s="6"/>
      <c r="H21" s="56">
        <f>COUNTIF(janeiroInvest!$I$2:$I$12,I21)+COUNTIF(fevereiroInvest!$I$2:$I$17,I21)+COUNTIF(marcoInvest!$I$2:$I$12,I21)</f>
        <v>0</v>
      </c>
      <c r="I21" s="60" t="s">
        <v>411</v>
      </c>
      <c r="J21" s="57">
        <f>SUMIFS(janeiroInvest!$G$2:$G$12,janeiroInvest!$I$2:$I$12,I21)+SUMIFS(fevereiroInvest!$G$2:$G$17,fevereiroInvest!$I$2:$I$17,I21)+SUMIFS(marcoInvest!$G$2:$G$12,marcoInvest!$I$2:$I$12,I21)</f>
        <v>0</v>
      </c>
      <c r="K21" s="55">
        <f t="shared" si="0"/>
        <v>0</v>
      </c>
    </row>
    <row r="22" spans="3:11" ht="16.5" thickTop="1" thickBot="1" x14ac:dyDescent="0.3">
      <c r="C22" s="6"/>
      <c r="D22" s="6"/>
      <c r="E22" s="6"/>
      <c r="F22" s="6"/>
      <c r="G22" s="6"/>
      <c r="H22" s="56">
        <f>COUNTIF(janeiroInvest!$I$2:$I$12,I22)+COUNTIF(fevereiroInvest!$I$2:$I$17,I22)+COUNTIF(marcoInvest!$I$2:$I$12,I22)</f>
        <v>0</v>
      </c>
      <c r="I22" s="65"/>
      <c r="J22" s="57">
        <f>SUMIFS(janeiroInvest!$G$2:$G$12,janeiroInvest!$I$2:$I$12,I22)+SUMIFS(fevereiroInvest!$G$2:$G$17,fevereiroInvest!$I$2:$I$17,I22)+SUMIFS(marcoInvest!$G$2:$G$12,marcoInvest!$I$2:$I$12,I22)</f>
        <v>0</v>
      </c>
      <c r="K22" s="55">
        <f t="shared" si="0"/>
        <v>0</v>
      </c>
    </row>
    <row r="23" spans="3:11" ht="16.5" thickTop="1" thickBot="1" x14ac:dyDescent="0.3">
      <c r="C23" s="6"/>
      <c r="D23" s="6"/>
      <c r="E23" s="6"/>
      <c r="F23" s="6"/>
      <c r="G23" s="6"/>
      <c r="H23" s="56">
        <f>COUNTIF(janeiroInvest!$I$2:$I$12,I23)+COUNTIF(fevereiroInvest!$I$2:$I$17,I23)+COUNTIF(marcoInvest!$I$2:$I$12,I23)</f>
        <v>0</v>
      </c>
      <c r="I23" s="6"/>
      <c r="J23" s="57">
        <f>SUMIFS(janeiroInvest!$G$2:$G$12,janeiroInvest!$I$2:$I$12,I23)+SUMIFS(fevereiroInvest!$G$2:$G$17,fevereiroInvest!$I$2:$I$17,I23)+SUMIFS(marcoInvest!$G$2:$G$12,marcoInvest!$I$2:$I$12,I23)</f>
        <v>0</v>
      </c>
      <c r="K23" s="55">
        <f t="shared" si="0"/>
        <v>0</v>
      </c>
    </row>
    <row r="24" spans="3:11" ht="15.75" thickTop="1" x14ac:dyDescent="0.25">
      <c r="C24" s="6"/>
      <c r="D24" s="6"/>
      <c r="E24" s="6"/>
      <c r="F24" s="6"/>
      <c r="G24" s="6"/>
      <c r="H24" s="6">
        <f>SUM(H6:H23)</f>
        <v>36</v>
      </c>
      <c r="I24" s="6"/>
      <c r="J24" s="6"/>
      <c r="K24" s="6">
        <f>SUM(K6:K23)</f>
        <v>7.2799999999999976</v>
      </c>
    </row>
    <row r="25" spans="3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25">
      <c r="C26" s="6"/>
      <c r="D26" s="6"/>
      <c r="E26" s="6"/>
      <c r="F26" s="6"/>
      <c r="G26" s="6"/>
    </row>
    <row r="27" spans="3:11" x14ac:dyDescent="0.25">
      <c r="C27" s="6"/>
      <c r="D27" s="6"/>
      <c r="E27" s="6"/>
      <c r="F27" s="6"/>
      <c r="G27" s="6"/>
    </row>
  </sheetData>
  <conditionalFormatting sqref="J6:J23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5.7109375" style="6" bestFit="1" customWidth="1"/>
    <col min="3" max="8" width="9.140625" style="6"/>
    <col min="9" max="9" width="12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45047</v>
      </c>
      <c r="B2" s="6" t="s">
        <v>322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1.91</v>
      </c>
      <c r="K2" s="6">
        <v>1.82</v>
      </c>
      <c r="L2" s="6" t="s">
        <v>88</v>
      </c>
      <c r="M2" s="6" t="s">
        <v>111</v>
      </c>
    </row>
    <row r="3" spans="1:13" x14ac:dyDescent="0.25">
      <c r="A3" s="5">
        <v>45047</v>
      </c>
      <c r="B3" s="6" t="s">
        <v>323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1.76</v>
      </c>
      <c r="K3" s="6">
        <v>1.99</v>
      </c>
      <c r="L3" s="6" t="s">
        <v>361</v>
      </c>
      <c r="M3" s="6" t="s">
        <v>111</v>
      </c>
    </row>
    <row r="4" spans="1:13" x14ac:dyDescent="0.25">
      <c r="A4" s="5">
        <v>45048</v>
      </c>
      <c r="B4" s="6" t="s">
        <v>266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1.88</v>
      </c>
      <c r="K4" s="6">
        <v>1.86</v>
      </c>
      <c r="L4" s="6" t="s">
        <v>88</v>
      </c>
      <c r="M4" s="6" t="s">
        <v>39</v>
      </c>
    </row>
    <row r="5" spans="1:13" x14ac:dyDescent="0.25">
      <c r="A5" s="5">
        <v>45049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1.84</v>
      </c>
      <c r="K5" s="6">
        <v>1.88</v>
      </c>
      <c r="L5" s="6" t="s">
        <v>124</v>
      </c>
      <c r="M5" s="6" t="s">
        <v>26</v>
      </c>
    </row>
    <row r="6" spans="1:13" x14ac:dyDescent="0.25">
      <c r="A6" s="5">
        <v>45050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1.83</v>
      </c>
      <c r="K6" s="6">
        <v>1.94</v>
      </c>
      <c r="L6" s="6" t="s">
        <v>190</v>
      </c>
      <c r="M6" s="6" t="s">
        <v>114</v>
      </c>
    </row>
    <row r="7" spans="1:13" x14ac:dyDescent="0.25">
      <c r="A7" s="5">
        <v>45052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1.67</v>
      </c>
      <c r="K7" s="6">
        <v>2.1</v>
      </c>
      <c r="L7" s="6" t="s">
        <v>394</v>
      </c>
      <c r="M7" s="6" t="s">
        <v>16</v>
      </c>
    </row>
    <row r="8" spans="1:13" x14ac:dyDescent="0.25">
      <c r="A8" s="5">
        <v>45052</v>
      </c>
      <c r="B8" s="6" t="s">
        <v>327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1.84</v>
      </c>
      <c r="K8" s="6">
        <v>1.9</v>
      </c>
      <c r="L8" s="6" t="s">
        <v>88</v>
      </c>
      <c r="M8" s="6" t="s">
        <v>111</v>
      </c>
    </row>
    <row r="9" spans="1:13" x14ac:dyDescent="0.25">
      <c r="A9" s="5">
        <v>45053</v>
      </c>
      <c r="B9" s="6" t="s">
        <v>328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1.54</v>
      </c>
      <c r="K9" s="6">
        <v>2.39</v>
      </c>
      <c r="L9" s="6" t="s">
        <v>49</v>
      </c>
      <c r="M9" s="6" t="s">
        <v>39</v>
      </c>
    </row>
    <row r="10" spans="1:13" x14ac:dyDescent="0.25">
      <c r="A10" s="5">
        <v>45053</v>
      </c>
      <c r="B10" s="6" t="s">
        <v>329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</v>
      </c>
      <c r="K10" s="6">
        <v>1.83</v>
      </c>
      <c r="L10" s="6" t="s">
        <v>124</v>
      </c>
      <c r="M10" s="6" t="s">
        <v>26</v>
      </c>
    </row>
    <row r="11" spans="1:13" x14ac:dyDescent="0.25">
      <c r="A11" s="5">
        <v>45053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1.61</v>
      </c>
      <c r="K11" s="6">
        <v>2.27</v>
      </c>
      <c r="L11" s="6" t="s">
        <v>44</v>
      </c>
      <c r="M11" s="6" t="s">
        <v>126</v>
      </c>
    </row>
    <row r="12" spans="1:13" x14ac:dyDescent="0.25">
      <c r="A12" s="5">
        <v>45054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1.73</v>
      </c>
      <c r="K12" s="6">
        <v>2.0699999999999998</v>
      </c>
      <c r="L12" s="6" t="s">
        <v>395</v>
      </c>
      <c r="M12" s="6" t="s">
        <v>126</v>
      </c>
    </row>
    <row r="13" spans="1:13" x14ac:dyDescent="0.25">
      <c r="A13" s="5">
        <v>45054</v>
      </c>
      <c r="B13" s="6" t="s">
        <v>332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1.69</v>
      </c>
      <c r="K13" s="6">
        <v>2.09</v>
      </c>
      <c r="L13" s="6" t="s">
        <v>44</v>
      </c>
      <c r="M13" s="6" t="s">
        <v>94</v>
      </c>
    </row>
    <row r="14" spans="1:13" x14ac:dyDescent="0.25">
      <c r="A14" s="5">
        <v>45055</v>
      </c>
      <c r="B14" s="6" t="s">
        <v>316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s="6" t="s">
        <v>255</v>
      </c>
    </row>
    <row r="15" spans="1:13" x14ac:dyDescent="0.25">
      <c r="A15" s="5">
        <v>45057</v>
      </c>
      <c r="B15" s="6" t="s">
        <v>333</v>
      </c>
      <c r="C15" s="6">
        <v>1.4</v>
      </c>
      <c r="D15" s="6">
        <v>4.5599999999999996</v>
      </c>
      <c r="E15" s="6">
        <v>9.4600000000000009</v>
      </c>
      <c r="F15" s="6">
        <v>0</v>
      </c>
      <c r="G15" s="6">
        <v>0</v>
      </c>
      <c r="H15" s="6">
        <v>0</v>
      </c>
      <c r="I15" s="6" t="s">
        <v>256</v>
      </c>
      <c r="J15" s="6">
        <v>2.38</v>
      </c>
      <c r="K15" s="6">
        <v>1.53</v>
      </c>
      <c r="L15" s="6" t="s">
        <v>190</v>
      </c>
      <c r="M15" s="6" t="s">
        <v>334</v>
      </c>
    </row>
    <row r="16" spans="1:13" x14ac:dyDescent="0.25">
      <c r="A16" s="5">
        <v>45059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1.84</v>
      </c>
      <c r="K16" s="6">
        <v>1.89</v>
      </c>
      <c r="L16" s="6" t="s">
        <v>44</v>
      </c>
      <c r="M16" s="6" t="s">
        <v>111</v>
      </c>
    </row>
    <row r="17" spans="1:13" x14ac:dyDescent="0.25">
      <c r="A17" s="5">
        <v>45059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1.93</v>
      </c>
      <c r="K17" s="6">
        <v>1.8</v>
      </c>
      <c r="L17" s="6" t="s">
        <v>396</v>
      </c>
      <c r="M17" s="6" t="s">
        <v>16</v>
      </c>
    </row>
    <row r="18" spans="1:13" x14ac:dyDescent="0.25">
      <c r="A18" s="5">
        <v>45059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1.87</v>
      </c>
      <c r="K18" s="6">
        <v>1.91</v>
      </c>
      <c r="L18" s="6" t="s">
        <v>124</v>
      </c>
      <c r="M18" s="6" t="s">
        <v>126</v>
      </c>
    </row>
    <row r="19" spans="1:13" x14ac:dyDescent="0.25">
      <c r="A19" s="5">
        <v>45059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2.04</v>
      </c>
      <c r="K19" s="6">
        <v>1.72</v>
      </c>
      <c r="L19" s="6" t="s">
        <v>268</v>
      </c>
      <c r="M19" s="6" t="s">
        <v>26</v>
      </c>
    </row>
    <row r="20" spans="1:13" x14ac:dyDescent="0.25">
      <c r="A20" s="5">
        <v>45059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1.74</v>
      </c>
      <c r="K20" s="6">
        <v>2.02</v>
      </c>
      <c r="L20" s="6" t="s">
        <v>48</v>
      </c>
      <c r="M20" s="6" t="s">
        <v>111</v>
      </c>
    </row>
    <row r="21" spans="1:13" x14ac:dyDescent="0.25">
      <c r="A21" s="5">
        <v>45060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1.49</v>
      </c>
      <c r="K21" s="6">
        <v>2.57</v>
      </c>
      <c r="L21" s="6" t="s">
        <v>188</v>
      </c>
      <c r="M21" s="6" t="s">
        <v>126</v>
      </c>
    </row>
    <row r="22" spans="1:13" x14ac:dyDescent="0.25">
      <c r="A22" s="5">
        <v>45060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2.0699999999999998</v>
      </c>
      <c r="K22" s="6">
        <v>1.69</v>
      </c>
      <c r="L22" s="6" t="s">
        <v>49</v>
      </c>
      <c r="M22" s="6" t="s">
        <v>73</v>
      </c>
    </row>
    <row r="23" spans="1:13" x14ac:dyDescent="0.25">
      <c r="A23" s="5">
        <v>45060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1.72</v>
      </c>
      <c r="K23" s="6">
        <v>2.0099999999999998</v>
      </c>
      <c r="L23" s="6" t="s">
        <v>48</v>
      </c>
      <c r="M23" s="6" t="s">
        <v>31</v>
      </c>
    </row>
    <row r="24" spans="1:13" x14ac:dyDescent="0.25">
      <c r="A24" s="5">
        <v>45060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1.72</v>
      </c>
      <c r="K24" s="6">
        <v>2.02</v>
      </c>
      <c r="L24" s="6" t="s">
        <v>47</v>
      </c>
      <c r="M24" s="6" t="s">
        <v>31</v>
      </c>
    </row>
    <row r="25" spans="1:13" x14ac:dyDescent="0.25">
      <c r="A25" s="5">
        <v>45060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1.62</v>
      </c>
      <c r="K25" s="6">
        <v>2.2000000000000002</v>
      </c>
      <c r="L25" s="6" t="s">
        <v>88</v>
      </c>
      <c r="M25" s="6" t="s">
        <v>16</v>
      </c>
    </row>
    <row r="26" spans="1:13" x14ac:dyDescent="0.25">
      <c r="A26" s="5">
        <v>45060</v>
      </c>
      <c r="B26" s="6" t="s">
        <v>345</v>
      </c>
      <c r="C26" s="6">
        <v>1.57</v>
      </c>
      <c r="D26" s="6">
        <v>3.66</v>
      </c>
      <c r="E26" s="6">
        <v>6.85</v>
      </c>
      <c r="F26" s="6">
        <v>0</v>
      </c>
      <c r="G26" s="6">
        <v>0</v>
      </c>
      <c r="H26" s="6">
        <v>0</v>
      </c>
      <c r="I26" s="6" t="s">
        <v>256</v>
      </c>
      <c r="J26" s="6">
        <v>0</v>
      </c>
      <c r="K26" s="6">
        <v>0</v>
      </c>
      <c r="L26" s="6" t="s">
        <v>41</v>
      </c>
      <c r="M26" s="6" t="s">
        <v>73</v>
      </c>
    </row>
    <row r="27" spans="1:13" x14ac:dyDescent="0.25">
      <c r="A27" s="5">
        <v>45065</v>
      </c>
      <c r="B27" s="6" t="s">
        <v>346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1.76</v>
      </c>
      <c r="K27" s="6">
        <v>1.99</v>
      </c>
      <c r="L27" s="6" t="s">
        <v>44</v>
      </c>
      <c r="M27" s="6" t="s">
        <v>111</v>
      </c>
    </row>
    <row r="28" spans="1:13" x14ac:dyDescent="0.25">
      <c r="A28" s="5">
        <v>45066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1.56</v>
      </c>
      <c r="K28" s="6">
        <v>2.2999999999999998</v>
      </c>
      <c r="L28" s="6" t="s">
        <v>186</v>
      </c>
      <c r="M28" s="6" t="s">
        <v>16</v>
      </c>
    </row>
    <row r="29" spans="1:13" x14ac:dyDescent="0.25">
      <c r="A29" s="5">
        <v>45066</v>
      </c>
      <c r="B29" s="6" t="s">
        <v>348</v>
      </c>
      <c r="C29" s="6">
        <v>1.94</v>
      </c>
      <c r="D29" s="6">
        <v>2.97</v>
      </c>
      <c r="E29" s="6">
        <v>4.82</v>
      </c>
      <c r="F29" s="6">
        <v>0</v>
      </c>
      <c r="G29" s="6">
        <v>0</v>
      </c>
      <c r="H29" s="6">
        <v>0</v>
      </c>
      <c r="I29" s="6" t="s">
        <v>256</v>
      </c>
      <c r="J29" s="6">
        <v>0</v>
      </c>
      <c r="K29" s="6">
        <v>0</v>
      </c>
      <c r="L29" s="6" t="s">
        <v>88</v>
      </c>
      <c r="M29" s="6" t="s">
        <v>73</v>
      </c>
    </row>
    <row r="30" spans="1:13" x14ac:dyDescent="0.25">
      <c r="A30" s="5">
        <v>45067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1.64</v>
      </c>
      <c r="K30" s="6">
        <v>2.16</v>
      </c>
      <c r="L30" s="6" t="s">
        <v>42</v>
      </c>
      <c r="M30" s="6" t="s">
        <v>26</v>
      </c>
    </row>
    <row r="31" spans="1:13" x14ac:dyDescent="0.25">
      <c r="A31" s="5">
        <v>45067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1.72</v>
      </c>
      <c r="K31" s="6">
        <v>2.0699999999999998</v>
      </c>
      <c r="L31" s="6" t="s">
        <v>40</v>
      </c>
      <c r="M31" s="6" t="s">
        <v>114</v>
      </c>
    </row>
    <row r="32" spans="1:13" x14ac:dyDescent="0.25">
      <c r="A32" s="5">
        <v>45071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</v>
      </c>
      <c r="K32" s="6">
        <v>1.98</v>
      </c>
      <c r="L32" s="6" t="s">
        <v>124</v>
      </c>
      <c r="M32" s="6" t="s">
        <v>114</v>
      </c>
    </row>
    <row r="33" spans="1:13" x14ac:dyDescent="0.25">
      <c r="A33" s="5">
        <v>45073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2.14</v>
      </c>
      <c r="K33" s="6">
        <v>1.64</v>
      </c>
      <c r="L33" s="6" t="s">
        <v>48</v>
      </c>
      <c r="M33" s="6" t="s">
        <v>73</v>
      </c>
    </row>
    <row r="34" spans="1:13" x14ac:dyDescent="0.25">
      <c r="A34" s="5">
        <v>45073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1.87</v>
      </c>
      <c r="K34" s="6">
        <v>1.84</v>
      </c>
      <c r="L34" s="6" t="s">
        <v>48</v>
      </c>
      <c r="M34" s="6" t="s">
        <v>31</v>
      </c>
    </row>
    <row r="35" spans="1:13" x14ac:dyDescent="0.25">
      <c r="A35" s="5">
        <v>45073</v>
      </c>
      <c r="B35" s="6" t="s">
        <v>354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1.85</v>
      </c>
      <c r="K35" s="6">
        <v>1.9</v>
      </c>
      <c r="L35" s="6" t="s">
        <v>124</v>
      </c>
      <c r="M35" s="6" t="s">
        <v>22</v>
      </c>
    </row>
    <row r="36" spans="1:13" x14ac:dyDescent="0.25">
      <c r="A36" s="5">
        <v>45074</v>
      </c>
      <c r="B36" s="6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1.98</v>
      </c>
      <c r="L36" s="6" t="s">
        <v>186</v>
      </c>
      <c r="M36" s="6" t="s">
        <v>114</v>
      </c>
    </row>
    <row r="37" spans="1:13" x14ac:dyDescent="0.25">
      <c r="A37" s="5">
        <v>45074</v>
      </c>
      <c r="B37" s="6" t="s">
        <v>356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1.47</v>
      </c>
      <c r="K37" s="6">
        <v>2.64</v>
      </c>
      <c r="L37" s="6" t="s">
        <v>394</v>
      </c>
      <c r="M37" s="6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90" zoomScaleNormal="90" workbookViewId="0">
      <selection activeCell="B25" sqref="B25"/>
    </sheetView>
  </sheetViews>
  <sheetFormatPr defaultRowHeight="15" x14ac:dyDescent="0.25"/>
  <cols>
    <col min="1" max="1" width="11.5703125" bestFit="1" customWidth="1"/>
    <col min="2" max="2" width="41.28515625" style="6" bestFit="1" customWidth="1"/>
    <col min="17" max="17" width="31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45080</v>
      </c>
      <c r="B2" s="6" t="s">
        <v>363</v>
      </c>
      <c r="M2" t="s">
        <v>11</v>
      </c>
      <c r="Q2" t="s">
        <v>26</v>
      </c>
    </row>
    <row r="3" spans="1:19" x14ac:dyDescent="0.25">
      <c r="A3" s="5">
        <v>45080</v>
      </c>
      <c r="B3" s="6" t="s">
        <v>370</v>
      </c>
      <c r="M3" t="s">
        <v>71</v>
      </c>
      <c r="Q3" t="s">
        <v>364</v>
      </c>
    </row>
    <row r="4" spans="1:19" x14ac:dyDescent="0.25">
      <c r="A4" s="5">
        <v>45081</v>
      </c>
      <c r="B4" s="6" t="s">
        <v>365</v>
      </c>
      <c r="M4" t="s">
        <v>11</v>
      </c>
      <c r="Q4" t="s">
        <v>31</v>
      </c>
    </row>
    <row r="5" spans="1:19" x14ac:dyDescent="0.25">
      <c r="A5" s="5">
        <v>45081</v>
      </c>
      <c r="B5" s="6" t="s">
        <v>366</v>
      </c>
      <c r="M5" t="s">
        <v>11</v>
      </c>
      <c r="Q5" t="s">
        <v>22</v>
      </c>
    </row>
    <row r="6" spans="1:19" x14ac:dyDescent="0.25">
      <c r="A6" s="5">
        <v>45081</v>
      </c>
      <c r="B6" s="6" t="s">
        <v>367</v>
      </c>
      <c r="M6" t="s">
        <v>11</v>
      </c>
      <c r="Q6" t="s">
        <v>73</v>
      </c>
    </row>
    <row r="7" spans="1:19" x14ac:dyDescent="0.25">
      <c r="A7" s="5">
        <v>45087</v>
      </c>
      <c r="B7" s="6" t="s">
        <v>368</v>
      </c>
      <c r="M7" t="s">
        <v>11</v>
      </c>
      <c r="Q7" t="s">
        <v>22</v>
      </c>
    </row>
    <row r="8" spans="1:19" x14ac:dyDescent="0.25">
      <c r="A8" s="5">
        <v>45088</v>
      </c>
      <c r="B8" s="6" t="s">
        <v>369</v>
      </c>
      <c r="M8" t="s">
        <v>11</v>
      </c>
      <c r="Q8" t="s">
        <v>22</v>
      </c>
    </row>
    <row r="9" spans="1:19" x14ac:dyDescent="0.25">
      <c r="A9" s="5">
        <v>45101</v>
      </c>
      <c r="B9" s="6" t="s">
        <v>371</v>
      </c>
      <c r="M9" t="s">
        <v>11</v>
      </c>
      <c r="Q9" t="s">
        <v>31</v>
      </c>
    </row>
    <row r="10" spans="1:19" x14ac:dyDescent="0.25">
      <c r="A10" s="5">
        <v>45102</v>
      </c>
      <c r="B10" s="6" t="s">
        <v>372</v>
      </c>
      <c r="M10" t="s">
        <v>11</v>
      </c>
      <c r="Q10" t="s">
        <v>26</v>
      </c>
    </row>
    <row r="11" spans="1:19" x14ac:dyDescent="0.25">
      <c r="A11" s="5">
        <v>45105</v>
      </c>
      <c r="B11" s="6" t="s">
        <v>373</v>
      </c>
      <c r="M11" t="s">
        <v>11</v>
      </c>
      <c r="Q11" t="s">
        <v>26</v>
      </c>
    </row>
    <row r="12" spans="1:19" x14ac:dyDescent="0.25">
      <c r="A12" s="5">
        <v>45107</v>
      </c>
      <c r="B12" s="6" t="s">
        <v>374</v>
      </c>
      <c r="M12" t="s">
        <v>11</v>
      </c>
      <c r="Q12" t="s">
        <v>255</v>
      </c>
    </row>
    <row r="13" spans="1:19" x14ac:dyDescent="0.25">
      <c r="A13" s="5">
        <v>45079</v>
      </c>
      <c r="B13" s="6" t="s">
        <v>442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11</v>
      </c>
      <c r="N13" s="6"/>
      <c r="O13" s="6"/>
      <c r="P13" s="6"/>
      <c r="Q13" s="6" t="s">
        <v>76</v>
      </c>
      <c r="R13" s="6"/>
      <c r="S13" s="6"/>
    </row>
    <row r="14" spans="1:19" x14ac:dyDescent="0.25">
      <c r="A14" s="5">
        <v>45080</v>
      </c>
      <c r="B14" s="6" t="s">
        <v>370</v>
      </c>
      <c r="M14" t="s">
        <v>11</v>
      </c>
      <c r="Q14" t="s">
        <v>364</v>
      </c>
    </row>
    <row r="15" spans="1:19" x14ac:dyDescent="0.25">
      <c r="A15" s="5">
        <v>45080</v>
      </c>
      <c r="B15" s="6" t="s">
        <v>443</v>
      </c>
      <c r="M15" t="s">
        <v>11</v>
      </c>
      <c r="Q15" t="s">
        <v>90</v>
      </c>
    </row>
    <row r="16" spans="1:19" x14ac:dyDescent="0.25">
      <c r="A16" s="5">
        <v>45080</v>
      </c>
      <c r="B16" s="6" t="s">
        <v>444</v>
      </c>
      <c r="M16" t="s">
        <v>11</v>
      </c>
      <c r="Q16" t="s">
        <v>90</v>
      </c>
    </row>
    <row r="17" spans="1:17" x14ac:dyDescent="0.25">
      <c r="A17" s="5">
        <v>45081</v>
      </c>
      <c r="B17" s="6" t="s">
        <v>445</v>
      </c>
      <c r="M17" t="s">
        <v>11</v>
      </c>
      <c r="Q17" t="s">
        <v>35</v>
      </c>
    </row>
    <row r="18" spans="1:17" x14ac:dyDescent="0.25">
      <c r="A18" s="5">
        <v>45081</v>
      </c>
      <c r="B18" s="6" t="s">
        <v>429</v>
      </c>
      <c r="M18" t="s">
        <v>11</v>
      </c>
      <c r="Q18" t="s">
        <v>18</v>
      </c>
    </row>
    <row r="19" spans="1:17" x14ac:dyDescent="0.25">
      <c r="A19" s="5">
        <v>45081</v>
      </c>
      <c r="B19" s="6" t="s">
        <v>431</v>
      </c>
      <c r="M19" t="s">
        <v>11</v>
      </c>
      <c r="Q19" t="s">
        <v>18</v>
      </c>
    </row>
    <row r="20" spans="1:17" x14ac:dyDescent="0.25">
      <c r="A20" s="5">
        <v>45087</v>
      </c>
      <c r="B20" s="6" t="s">
        <v>446</v>
      </c>
      <c r="M20" t="s">
        <v>11</v>
      </c>
      <c r="Q20" t="s">
        <v>20</v>
      </c>
    </row>
    <row r="21" spans="1:17" x14ac:dyDescent="0.25">
      <c r="A21" s="5">
        <v>45091</v>
      </c>
      <c r="B21" s="6" t="s">
        <v>447</v>
      </c>
      <c r="M21" t="s">
        <v>11</v>
      </c>
      <c r="Q21" t="s">
        <v>364</v>
      </c>
    </row>
    <row r="22" spans="1:17" x14ac:dyDescent="0.25">
      <c r="A22" s="5">
        <v>45099</v>
      </c>
      <c r="B22" s="6" t="s">
        <v>448</v>
      </c>
      <c r="M22" t="s">
        <v>11</v>
      </c>
      <c r="Q22" t="s">
        <v>85</v>
      </c>
    </row>
    <row r="23" spans="1:17" x14ac:dyDescent="0.25">
      <c r="A23" s="5">
        <v>45101</v>
      </c>
      <c r="B23" s="6" t="s">
        <v>449</v>
      </c>
      <c r="M23" t="s">
        <v>11</v>
      </c>
      <c r="Q23" t="s">
        <v>364</v>
      </c>
    </row>
    <row r="24" spans="1:17" x14ac:dyDescent="0.25">
      <c r="A24" s="5">
        <v>45101</v>
      </c>
      <c r="B24" s="6" t="s">
        <v>450</v>
      </c>
      <c r="M24" t="s">
        <v>11</v>
      </c>
      <c r="Q24" t="s">
        <v>18</v>
      </c>
    </row>
    <row r="25" spans="1:17" x14ac:dyDescent="0.25">
      <c r="A25" s="5">
        <v>45101</v>
      </c>
      <c r="B25" s="6" t="s">
        <v>451</v>
      </c>
      <c r="M25" t="s">
        <v>11</v>
      </c>
      <c r="Q25" t="s">
        <v>20</v>
      </c>
    </row>
    <row r="26" spans="1:17" x14ac:dyDescent="0.25">
      <c r="A26" s="5">
        <v>45105</v>
      </c>
      <c r="B26" s="6" t="s">
        <v>452</v>
      </c>
      <c r="M26" t="s">
        <v>11</v>
      </c>
      <c r="Q26" t="s">
        <v>364</v>
      </c>
    </row>
    <row r="27" spans="1:17" x14ac:dyDescent="0.25">
      <c r="A27" s="5">
        <v>45107</v>
      </c>
      <c r="B27" s="6" t="s">
        <v>374</v>
      </c>
      <c r="M27" t="s">
        <v>11</v>
      </c>
      <c r="Q2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2" sqref="A52"/>
    </sheetView>
  </sheetViews>
  <sheetFormatPr defaultRowHeight="15" x14ac:dyDescent="0.25"/>
  <cols>
    <col min="1" max="1" width="11.5703125" bestFit="1" customWidth="1"/>
    <col min="2" max="2" width="39.5703125" style="6" bestFit="1" customWidth="1"/>
    <col min="13" max="13" width="33.140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45108</v>
      </c>
      <c r="B2" s="6" t="s">
        <v>375</v>
      </c>
      <c r="I2" t="s">
        <v>11</v>
      </c>
      <c r="M2" t="s">
        <v>22</v>
      </c>
    </row>
    <row r="3" spans="1:13" x14ac:dyDescent="0.25">
      <c r="A3" s="5">
        <v>45109</v>
      </c>
      <c r="B3" s="6" t="s">
        <v>376</v>
      </c>
      <c r="I3" t="s">
        <v>11</v>
      </c>
      <c r="M3" t="s">
        <v>73</v>
      </c>
    </row>
    <row r="4" spans="1:13" x14ac:dyDescent="0.25">
      <c r="A4" s="5">
        <v>45110</v>
      </c>
      <c r="B4" s="6" t="s">
        <v>374</v>
      </c>
      <c r="I4" t="s">
        <v>11</v>
      </c>
      <c r="M4" t="s">
        <v>255</v>
      </c>
    </row>
    <row r="5" spans="1:13" x14ac:dyDescent="0.25">
      <c r="A5" s="5">
        <v>45110</v>
      </c>
      <c r="B5" s="6" t="s">
        <v>377</v>
      </c>
      <c r="I5" t="s">
        <v>11</v>
      </c>
      <c r="M5" t="s">
        <v>22</v>
      </c>
    </row>
    <row r="6" spans="1:13" x14ac:dyDescent="0.25">
      <c r="A6" s="5">
        <v>45112</v>
      </c>
      <c r="B6" s="6" t="s">
        <v>378</v>
      </c>
      <c r="I6" t="s">
        <v>11</v>
      </c>
      <c r="M6" t="s">
        <v>26</v>
      </c>
    </row>
    <row r="7" spans="1:13" x14ac:dyDescent="0.25">
      <c r="A7" s="5">
        <v>45115</v>
      </c>
      <c r="B7" s="6" t="s">
        <v>379</v>
      </c>
      <c r="I7" t="s">
        <v>11</v>
      </c>
      <c r="M7" t="s">
        <v>255</v>
      </c>
    </row>
    <row r="8" spans="1:13" x14ac:dyDescent="0.25">
      <c r="A8" s="5">
        <v>45116</v>
      </c>
      <c r="B8" s="6" t="s">
        <v>380</v>
      </c>
      <c r="I8" t="s">
        <v>11</v>
      </c>
      <c r="M8" t="s">
        <v>73</v>
      </c>
    </row>
    <row r="9" spans="1:13" x14ac:dyDescent="0.25">
      <c r="A9" s="5">
        <v>45117</v>
      </c>
      <c r="B9" s="6" t="s">
        <v>381</v>
      </c>
      <c r="I9" t="s">
        <v>11</v>
      </c>
      <c r="M9" t="s">
        <v>31</v>
      </c>
    </row>
    <row r="10" spans="1:13" x14ac:dyDescent="0.25">
      <c r="A10" s="5">
        <v>45122</v>
      </c>
      <c r="B10" s="6" t="s">
        <v>382</v>
      </c>
      <c r="I10" t="s">
        <v>11</v>
      </c>
      <c r="M10" t="s">
        <v>255</v>
      </c>
    </row>
    <row r="11" spans="1:13" x14ac:dyDescent="0.25">
      <c r="A11" s="5">
        <v>45123</v>
      </c>
      <c r="B11" s="6" t="s">
        <v>383</v>
      </c>
      <c r="I11" t="s">
        <v>11</v>
      </c>
      <c r="M11" t="s">
        <v>26</v>
      </c>
    </row>
    <row r="12" spans="1:13" x14ac:dyDescent="0.25">
      <c r="A12" s="5">
        <v>45123</v>
      </c>
      <c r="B12" s="6" t="s">
        <v>384</v>
      </c>
      <c r="I12" t="s">
        <v>11</v>
      </c>
      <c r="M12" t="s">
        <v>31</v>
      </c>
    </row>
    <row r="13" spans="1:13" x14ac:dyDescent="0.25">
      <c r="A13" s="5">
        <v>45130</v>
      </c>
      <c r="B13" s="6" t="s">
        <v>385</v>
      </c>
      <c r="I13" t="s">
        <v>11</v>
      </c>
      <c r="M13" t="s">
        <v>255</v>
      </c>
    </row>
    <row r="14" spans="1:13" x14ac:dyDescent="0.25">
      <c r="A14" s="5">
        <v>45130</v>
      </c>
      <c r="B14" s="6" t="s">
        <v>386</v>
      </c>
      <c r="I14" t="s">
        <v>11</v>
      </c>
      <c r="M14" t="s">
        <v>255</v>
      </c>
    </row>
    <row r="15" spans="1:13" x14ac:dyDescent="0.25">
      <c r="A15" s="5">
        <v>45130</v>
      </c>
      <c r="B15" s="6" t="s">
        <v>387</v>
      </c>
      <c r="I15" t="s">
        <v>11</v>
      </c>
      <c r="M15" t="s">
        <v>16</v>
      </c>
    </row>
    <row r="16" spans="1:13" x14ac:dyDescent="0.25">
      <c r="A16" s="5">
        <v>45130</v>
      </c>
      <c r="B16" s="6" t="s">
        <v>388</v>
      </c>
      <c r="I16" t="s">
        <v>11</v>
      </c>
      <c r="M16" t="s">
        <v>16</v>
      </c>
    </row>
    <row r="17" spans="1:13" x14ac:dyDescent="0.25">
      <c r="A17" s="5">
        <v>45136</v>
      </c>
      <c r="B17" s="6" t="s">
        <v>389</v>
      </c>
      <c r="I17" t="s">
        <v>11</v>
      </c>
      <c r="M17" t="s">
        <v>31</v>
      </c>
    </row>
    <row r="18" spans="1:13" x14ac:dyDescent="0.25">
      <c r="A18" s="5">
        <v>45136</v>
      </c>
      <c r="B18" s="6" t="s">
        <v>390</v>
      </c>
      <c r="I18" t="s">
        <v>11</v>
      </c>
      <c r="M18" t="s">
        <v>31</v>
      </c>
    </row>
    <row r="19" spans="1:13" x14ac:dyDescent="0.25">
      <c r="A19" s="5">
        <v>45136</v>
      </c>
      <c r="B19" s="6" t="s">
        <v>391</v>
      </c>
      <c r="I19" t="s">
        <v>11</v>
      </c>
      <c r="M19" t="s">
        <v>26</v>
      </c>
    </row>
    <row r="20" spans="1:13" x14ac:dyDescent="0.25">
      <c r="A20" s="5">
        <v>45137</v>
      </c>
      <c r="B20" s="6" t="s">
        <v>392</v>
      </c>
      <c r="I20" t="s">
        <v>11</v>
      </c>
      <c r="M20" t="s">
        <v>22</v>
      </c>
    </row>
    <row r="21" spans="1:13" x14ac:dyDescent="0.25">
      <c r="A21" s="5">
        <v>45137</v>
      </c>
      <c r="B21" s="6" t="s">
        <v>393</v>
      </c>
      <c r="I21" t="s">
        <v>11</v>
      </c>
      <c r="M21" t="s">
        <v>16</v>
      </c>
    </row>
    <row r="22" spans="1:13" x14ac:dyDescent="0.25">
      <c r="A22" s="5">
        <v>45108</v>
      </c>
      <c r="B22" s="6" t="s">
        <v>453</v>
      </c>
      <c r="I22" t="s">
        <v>11</v>
      </c>
      <c r="M22" t="s">
        <v>20</v>
      </c>
    </row>
    <row r="23" spans="1:13" x14ac:dyDescent="0.25">
      <c r="A23" s="5">
        <v>45108</v>
      </c>
      <c r="B23" s="6" t="s">
        <v>454</v>
      </c>
      <c r="I23" t="s">
        <v>11</v>
      </c>
      <c r="M23" t="s">
        <v>18</v>
      </c>
    </row>
    <row r="24" spans="1:13" x14ac:dyDescent="0.25">
      <c r="A24" s="5">
        <v>45108</v>
      </c>
      <c r="B24" s="6" t="s">
        <v>455</v>
      </c>
      <c r="I24" t="s">
        <v>11</v>
      </c>
      <c r="M24" t="s">
        <v>18</v>
      </c>
    </row>
    <row r="25" spans="1:13" x14ac:dyDescent="0.25">
      <c r="A25" s="5">
        <v>45109</v>
      </c>
      <c r="B25" s="6" t="s">
        <v>456</v>
      </c>
      <c r="I25" t="s">
        <v>11</v>
      </c>
      <c r="M25" t="s">
        <v>85</v>
      </c>
    </row>
    <row r="26" spans="1:13" x14ac:dyDescent="0.25">
      <c r="A26" s="5">
        <v>45109</v>
      </c>
      <c r="B26" s="6" t="s">
        <v>376</v>
      </c>
      <c r="I26" t="s">
        <v>11</v>
      </c>
      <c r="M26" t="s">
        <v>73</v>
      </c>
    </row>
    <row r="27" spans="1:13" x14ac:dyDescent="0.25">
      <c r="A27" s="5">
        <v>45110</v>
      </c>
      <c r="B27" s="6" t="s">
        <v>374</v>
      </c>
      <c r="I27" t="s">
        <v>11</v>
      </c>
      <c r="M27" t="s">
        <v>255</v>
      </c>
    </row>
    <row r="28" spans="1:13" x14ac:dyDescent="0.25">
      <c r="A28" s="5">
        <v>45114</v>
      </c>
      <c r="B28" s="6" t="s">
        <v>457</v>
      </c>
      <c r="I28" t="s">
        <v>11</v>
      </c>
      <c r="M28" t="s">
        <v>85</v>
      </c>
    </row>
    <row r="29" spans="1:13" x14ac:dyDescent="0.25">
      <c r="A29" s="5">
        <v>45115</v>
      </c>
      <c r="B29" s="6" t="s">
        <v>379</v>
      </c>
      <c r="I29" t="s">
        <v>11</v>
      </c>
      <c r="M29" t="s">
        <v>255</v>
      </c>
    </row>
    <row r="30" spans="1:13" x14ac:dyDescent="0.25">
      <c r="A30" s="5">
        <v>45115</v>
      </c>
      <c r="B30" s="6" t="s">
        <v>458</v>
      </c>
      <c r="I30" t="s">
        <v>11</v>
      </c>
      <c r="M30" t="s">
        <v>20</v>
      </c>
    </row>
    <row r="31" spans="1:13" x14ac:dyDescent="0.25">
      <c r="A31" s="5">
        <v>45115</v>
      </c>
      <c r="B31" s="6" t="s">
        <v>459</v>
      </c>
      <c r="I31" t="s">
        <v>11</v>
      </c>
      <c r="M31" t="s">
        <v>20</v>
      </c>
    </row>
    <row r="32" spans="1:13" x14ac:dyDescent="0.25">
      <c r="A32" s="5">
        <v>45115</v>
      </c>
      <c r="B32" s="6" t="s">
        <v>460</v>
      </c>
      <c r="I32" t="s">
        <v>11</v>
      </c>
      <c r="M32" t="s">
        <v>35</v>
      </c>
    </row>
    <row r="33" spans="1:13" x14ac:dyDescent="0.25">
      <c r="A33" s="5">
        <v>45118</v>
      </c>
      <c r="B33" s="6" t="s">
        <v>461</v>
      </c>
      <c r="I33" t="s">
        <v>11</v>
      </c>
      <c r="M33" t="s">
        <v>35</v>
      </c>
    </row>
    <row r="34" spans="1:13" x14ac:dyDescent="0.25">
      <c r="A34" s="5">
        <v>45119</v>
      </c>
      <c r="B34" s="6" t="s">
        <v>462</v>
      </c>
      <c r="I34" t="s">
        <v>11</v>
      </c>
      <c r="M34" t="s">
        <v>35</v>
      </c>
    </row>
    <row r="35" spans="1:13" x14ac:dyDescent="0.25">
      <c r="A35" s="5">
        <v>45122</v>
      </c>
      <c r="B35" s="6" t="s">
        <v>463</v>
      </c>
      <c r="I35" t="s">
        <v>11</v>
      </c>
      <c r="M35" t="s">
        <v>18</v>
      </c>
    </row>
    <row r="36" spans="1:13" x14ac:dyDescent="0.25">
      <c r="A36" s="5">
        <v>45122</v>
      </c>
      <c r="B36" s="6" t="s">
        <v>382</v>
      </c>
      <c r="I36" t="s">
        <v>11</v>
      </c>
      <c r="M36" t="s">
        <v>255</v>
      </c>
    </row>
    <row r="37" spans="1:13" x14ac:dyDescent="0.25">
      <c r="A37" s="5">
        <v>45123</v>
      </c>
      <c r="B37" s="6" t="s">
        <v>464</v>
      </c>
      <c r="I37" t="s">
        <v>11</v>
      </c>
      <c r="M37" t="s">
        <v>18</v>
      </c>
    </row>
    <row r="38" spans="1:13" x14ac:dyDescent="0.25">
      <c r="A38" s="5">
        <v>45123</v>
      </c>
      <c r="B38" s="6" t="s">
        <v>465</v>
      </c>
      <c r="I38" t="s">
        <v>11</v>
      </c>
      <c r="M38" t="s">
        <v>35</v>
      </c>
    </row>
    <row r="39" spans="1:13" x14ac:dyDescent="0.25">
      <c r="A39" s="5">
        <v>45125</v>
      </c>
      <c r="B39" s="6" t="s">
        <v>466</v>
      </c>
      <c r="I39" t="s">
        <v>11</v>
      </c>
      <c r="M39" t="s">
        <v>18</v>
      </c>
    </row>
    <row r="40" spans="1:13" x14ac:dyDescent="0.25">
      <c r="A40" s="5">
        <v>45125</v>
      </c>
      <c r="B40" s="6" t="s">
        <v>467</v>
      </c>
      <c r="I40" t="s">
        <v>11</v>
      </c>
      <c r="M40" t="s">
        <v>415</v>
      </c>
    </row>
    <row r="41" spans="1:13" x14ac:dyDescent="0.25">
      <c r="A41" s="5">
        <v>45125</v>
      </c>
      <c r="B41" s="6" t="s">
        <v>468</v>
      </c>
      <c r="I41" t="s">
        <v>11</v>
      </c>
      <c r="M41" t="s">
        <v>85</v>
      </c>
    </row>
    <row r="42" spans="1:13" x14ac:dyDescent="0.25">
      <c r="A42" s="5">
        <v>45126</v>
      </c>
      <c r="B42" s="6" t="s">
        <v>469</v>
      </c>
      <c r="I42" t="s">
        <v>11</v>
      </c>
      <c r="M42" t="s">
        <v>334</v>
      </c>
    </row>
    <row r="43" spans="1:13" x14ac:dyDescent="0.25">
      <c r="A43" s="5">
        <v>45129</v>
      </c>
      <c r="B43" s="6" t="s">
        <v>470</v>
      </c>
      <c r="I43" t="s">
        <v>11</v>
      </c>
      <c r="M43" t="s">
        <v>35</v>
      </c>
    </row>
    <row r="44" spans="1:13" x14ac:dyDescent="0.25">
      <c r="A44" s="5">
        <v>45130</v>
      </c>
      <c r="B44" s="6" t="s">
        <v>385</v>
      </c>
      <c r="I44" t="s">
        <v>11</v>
      </c>
      <c r="M44" t="s">
        <v>255</v>
      </c>
    </row>
    <row r="45" spans="1:13" x14ac:dyDescent="0.25">
      <c r="A45" s="5">
        <v>45130</v>
      </c>
      <c r="B45" s="6" t="s">
        <v>386</v>
      </c>
      <c r="I45" t="s">
        <v>11</v>
      </c>
      <c r="M45" t="s">
        <v>255</v>
      </c>
    </row>
    <row r="46" spans="1:13" x14ac:dyDescent="0.25">
      <c r="A46" s="5">
        <v>45130</v>
      </c>
      <c r="B46" s="6" t="s">
        <v>471</v>
      </c>
      <c r="I46" t="s">
        <v>11</v>
      </c>
      <c r="M46" t="s">
        <v>18</v>
      </c>
    </row>
    <row r="47" spans="1:13" x14ac:dyDescent="0.25">
      <c r="A47" s="5">
        <v>45136</v>
      </c>
      <c r="B47" s="6" t="s">
        <v>472</v>
      </c>
      <c r="I47" t="s">
        <v>11</v>
      </c>
      <c r="M47" t="s">
        <v>85</v>
      </c>
    </row>
    <row r="48" spans="1:13" x14ac:dyDescent="0.25">
      <c r="A48" s="5">
        <v>45136</v>
      </c>
      <c r="B48" s="6" t="s">
        <v>473</v>
      </c>
      <c r="I48" t="s">
        <v>11</v>
      </c>
      <c r="M48" t="s">
        <v>18</v>
      </c>
    </row>
    <row r="49" spans="1:13" x14ac:dyDescent="0.25">
      <c r="A49" s="5">
        <v>45137</v>
      </c>
      <c r="B49" s="6" t="s">
        <v>474</v>
      </c>
      <c r="I49" t="s">
        <v>11</v>
      </c>
      <c r="M49" t="s">
        <v>18</v>
      </c>
    </row>
    <row r="50" spans="1:13" x14ac:dyDescent="0.25">
      <c r="A50" s="5">
        <v>45138</v>
      </c>
      <c r="B50" s="6" t="s">
        <v>475</v>
      </c>
      <c r="I50" t="s">
        <v>11</v>
      </c>
      <c r="M50" t="s">
        <v>18</v>
      </c>
    </row>
    <row r="51" spans="1:13" x14ac:dyDescent="0.25">
      <c r="A51" s="5">
        <v>45138</v>
      </c>
      <c r="B51" s="6" t="s">
        <v>476</v>
      </c>
      <c r="I51" t="s">
        <v>11</v>
      </c>
      <c r="M5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zoomScale="80" zoomScaleNormal="80" workbookViewId="0">
      <selection activeCell="H69" sqref="H69"/>
    </sheetView>
  </sheetViews>
  <sheetFormatPr defaultRowHeight="15" x14ac:dyDescent="0.25"/>
  <cols>
    <col min="1" max="1" width="11.5703125" bestFit="1" customWidth="1"/>
    <col min="2" max="2" width="43.7109375" style="6" bestFit="1" customWidth="1"/>
    <col min="3" max="3" width="8.140625" style="6" customWidth="1"/>
    <col min="4" max="12" width="9.140625" style="6"/>
    <col min="13" max="13" width="12.28515625" style="6" bestFit="1" customWidth="1"/>
    <col min="14" max="16" width="9.140625" style="6"/>
    <col min="17" max="17" width="32.28515625" style="6" bestFit="1" customWidth="1"/>
    <col min="18" max="18" width="11" bestFit="1" customWidth="1"/>
    <col min="19" max="19" width="11.710937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M2" s="6" t="s">
        <v>11</v>
      </c>
      <c r="N2" s="6">
        <v>2.41</v>
      </c>
      <c r="O2" s="31">
        <v>1.59</v>
      </c>
      <c r="P2" s="6" t="s">
        <v>40</v>
      </c>
      <c r="Q2" s="7" t="s">
        <v>14</v>
      </c>
      <c r="R2" s="9"/>
      <c r="S2" s="9"/>
    </row>
    <row r="3" spans="1:19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M3" s="6" t="s">
        <v>11</v>
      </c>
      <c r="N3" s="31">
        <v>1.69</v>
      </c>
      <c r="O3" s="6">
        <v>2.17</v>
      </c>
      <c r="P3" s="6" t="s">
        <v>44</v>
      </c>
      <c r="Q3" s="6" t="s">
        <v>16</v>
      </c>
      <c r="R3" s="9"/>
      <c r="S3" s="9"/>
    </row>
    <row r="4" spans="1:19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M4" s="6" t="s">
        <v>11</v>
      </c>
      <c r="N4" s="31">
        <v>1.65</v>
      </c>
      <c r="O4" s="6">
        <v>2.2799999999999998</v>
      </c>
      <c r="P4" s="6" t="s">
        <v>44</v>
      </c>
      <c r="Q4" s="6" t="s">
        <v>18</v>
      </c>
      <c r="R4" s="9"/>
      <c r="S4" s="9"/>
    </row>
    <row r="5" spans="1:19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M5" s="6" t="s">
        <v>11</v>
      </c>
      <c r="N5" s="6">
        <v>1.75</v>
      </c>
      <c r="O5" s="31">
        <v>2.13</v>
      </c>
      <c r="P5" s="6" t="s">
        <v>44</v>
      </c>
      <c r="Q5" s="6" t="s">
        <v>20</v>
      </c>
      <c r="R5" s="9"/>
      <c r="S5" s="9"/>
    </row>
    <row r="6" spans="1:19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M6" s="6" t="s">
        <v>11</v>
      </c>
      <c r="N6" s="6">
        <v>1.76</v>
      </c>
      <c r="O6" s="31">
        <v>2.12</v>
      </c>
      <c r="P6" s="6" t="s">
        <v>43</v>
      </c>
      <c r="Q6" s="6" t="s">
        <v>22</v>
      </c>
      <c r="R6" s="9"/>
      <c r="S6" s="9"/>
    </row>
    <row r="7" spans="1:19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M7" s="6" t="s">
        <v>11</v>
      </c>
      <c r="N7" s="6">
        <v>1.95</v>
      </c>
      <c r="O7" s="32">
        <v>1.9</v>
      </c>
      <c r="P7" s="6" t="s">
        <v>42</v>
      </c>
      <c r="Q7" s="6" t="s">
        <v>22</v>
      </c>
      <c r="R7" s="9"/>
      <c r="S7" s="9"/>
    </row>
    <row r="8" spans="1:19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M8" s="6" t="s">
        <v>11</v>
      </c>
      <c r="N8" s="14">
        <v>1.74</v>
      </c>
      <c r="O8" s="31">
        <v>2.14</v>
      </c>
      <c r="P8" s="6" t="s">
        <v>45</v>
      </c>
      <c r="Q8" s="6" t="s">
        <v>18</v>
      </c>
      <c r="R8" s="9"/>
      <c r="S8" s="9"/>
    </row>
    <row r="9" spans="1:19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M9" s="6" t="s">
        <v>11</v>
      </c>
      <c r="N9" s="14">
        <v>1.74</v>
      </c>
      <c r="O9" s="31">
        <v>2.13</v>
      </c>
      <c r="P9" s="6" t="s">
        <v>46</v>
      </c>
      <c r="Q9" s="6" t="s">
        <v>26</v>
      </c>
      <c r="R9" s="9"/>
      <c r="S9" s="9"/>
    </row>
    <row r="10" spans="1:19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M10" s="6" t="s">
        <v>11</v>
      </c>
      <c r="N10" s="6">
        <v>2.14</v>
      </c>
      <c r="O10" s="32">
        <v>1.74</v>
      </c>
      <c r="P10" s="6" t="s">
        <v>44</v>
      </c>
      <c r="Q10" s="6" t="s">
        <v>26</v>
      </c>
      <c r="R10" s="9"/>
      <c r="S10" s="9"/>
    </row>
    <row r="11" spans="1:19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M11" s="6" t="s">
        <v>11</v>
      </c>
      <c r="N11" s="6">
        <v>1.94</v>
      </c>
      <c r="O11" s="33">
        <v>1.91</v>
      </c>
      <c r="P11" s="6" t="s">
        <v>47</v>
      </c>
      <c r="Q11" s="6" t="s">
        <v>20</v>
      </c>
      <c r="R11" s="9"/>
      <c r="S11" s="9"/>
    </row>
    <row r="12" spans="1:19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M12" s="6" t="s">
        <v>11</v>
      </c>
      <c r="N12" s="6">
        <v>1.87</v>
      </c>
      <c r="O12" s="33">
        <v>1.99</v>
      </c>
      <c r="P12" s="6" t="s">
        <v>41</v>
      </c>
      <c r="Q12" s="6" t="s">
        <v>20</v>
      </c>
      <c r="R12" s="9"/>
      <c r="S12" s="9"/>
    </row>
    <row r="13" spans="1:19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M13" s="6" t="s">
        <v>11</v>
      </c>
      <c r="N13" s="6">
        <v>1.79</v>
      </c>
      <c r="O13" s="32">
        <v>2.0299999999999998</v>
      </c>
      <c r="P13" s="6" t="s">
        <v>48</v>
      </c>
      <c r="Q13" s="6" t="s">
        <v>31</v>
      </c>
      <c r="R13" s="9"/>
      <c r="S13" s="9"/>
    </row>
    <row r="14" spans="1:19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M14" s="6" t="s">
        <v>11</v>
      </c>
      <c r="N14" s="31">
        <v>1.63</v>
      </c>
      <c r="O14" s="6">
        <v>2.3199999999999998</v>
      </c>
      <c r="P14" s="6" t="s">
        <v>44</v>
      </c>
      <c r="Q14" s="6" t="s">
        <v>26</v>
      </c>
      <c r="R14" s="9"/>
      <c r="S14" s="9"/>
    </row>
    <row r="15" spans="1:19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M15" s="6" t="s">
        <v>11</v>
      </c>
      <c r="N15" s="6">
        <v>1.85</v>
      </c>
      <c r="O15" s="33">
        <v>1.94</v>
      </c>
      <c r="P15" s="6" t="s">
        <v>41</v>
      </c>
      <c r="Q15" s="6" t="s">
        <v>31</v>
      </c>
      <c r="R15" s="9"/>
      <c r="S15" s="9"/>
    </row>
    <row r="16" spans="1:19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M16" s="6" t="s">
        <v>11</v>
      </c>
      <c r="N16" s="6">
        <v>1.99</v>
      </c>
      <c r="O16" s="33">
        <v>1.87</v>
      </c>
      <c r="P16" s="6" t="s">
        <v>41</v>
      </c>
      <c r="Q16" s="6" t="s">
        <v>35</v>
      </c>
      <c r="R16" s="9"/>
      <c r="S16" s="9"/>
    </row>
    <row r="17" spans="1:19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M17" s="6" t="s">
        <v>11</v>
      </c>
      <c r="N17" s="6">
        <v>1.75</v>
      </c>
      <c r="O17" s="31">
        <v>2.13</v>
      </c>
      <c r="P17" s="6" t="s">
        <v>49</v>
      </c>
      <c r="Q17" s="6" t="s">
        <v>26</v>
      </c>
      <c r="R17" s="9"/>
      <c r="S17" s="9"/>
    </row>
    <row r="18" spans="1:19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M18" s="6" t="s">
        <v>11</v>
      </c>
      <c r="N18" s="6">
        <v>2.11</v>
      </c>
      <c r="O18" s="32">
        <v>1.77</v>
      </c>
      <c r="P18" s="6" t="s">
        <v>44</v>
      </c>
      <c r="Q18" s="6" t="s">
        <v>22</v>
      </c>
      <c r="R18" s="9"/>
      <c r="S18" s="9"/>
    </row>
    <row r="19" spans="1:19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M19" s="6" t="s">
        <v>71</v>
      </c>
      <c r="N19" s="6">
        <v>0</v>
      </c>
      <c r="O19" s="6">
        <v>0</v>
      </c>
      <c r="P19" s="6" t="s">
        <v>40</v>
      </c>
      <c r="Q19" s="6" t="s">
        <v>39</v>
      </c>
    </row>
    <row r="20" spans="1:19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M20" s="6" t="s">
        <v>11</v>
      </c>
      <c r="N20" s="31">
        <v>1.67</v>
      </c>
      <c r="O20" s="6">
        <v>2.11</v>
      </c>
      <c r="Q20" s="6" t="s">
        <v>16</v>
      </c>
    </row>
    <row r="21" spans="1:19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M21" s="6" t="s">
        <v>11</v>
      </c>
      <c r="N21" s="6">
        <v>1.89</v>
      </c>
      <c r="O21" s="31">
        <v>1.8</v>
      </c>
      <c r="Q21" s="6" t="s">
        <v>73</v>
      </c>
      <c r="R21" t="s">
        <v>82</v>
      </c>
    </row>
    <row r="22" spans="1:19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M22" s="6" t="s">
        <v>11</v>
      </c>
      <c r="N22" s="6">
        <v>1.82</v>
      </c>
      <c r="O22" s="31">
        <v>1.9</v>
      </c>
      <c r="Q22" s="6" t="s">
        <v>26</v>
      </c>
      <c r="R22" t="s">
        <v>83</v>
      </c>
    </row>
    <row r="23" spans="1:19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M23" s="6" t="s">
        <v>71</v>
      </c>
      <c r="N23" s="6">
        <v>1.7869999999999999</v>
      </c>
      <c r="O23" s="6">
        <v>2.0699999999999998</v>
      </c>
      <c r="P23" s="6" t="s">
        <v>124</v>
      </c>
      <c r="Q23" s="6" t="s">
        <v>76</v>
      </c>
    </row>
    <row r="24" spans="1:19" x14ac:dyDescent="0.25">
      <c r="A24" s="5">
        <v>45157</v>
      </c>
      <c r="B24" s="6" t="s">
        <v>77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M24" s="6" t="s">
        <v>11</v>
      </c>
      <c r="N24" s="31">
        <v>1.57</v>
      </c>
      <c r="O24" s="6">
        <v>2.25</v>
      </c>
      <c r="Q24" s="6" t="s">
        <v>78</v>
      </c>
    </row>
    <row r="25" spans="1:19" x14ac:dyDescent="0.25">
      <c r="A25" s="5">
        <v>45157</v>
      </c>
      <c r="B25" s="6" t="s">
        <v>79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M25" s="6" t="s">
        <v>11</v>
      </c>
      <c r="N25" s="6">
        <v>1.79</v>
      </c>
      <c r="O25" s="31">
        <v>1.91</v>
      </c>
      <c r="Q25" s="6" t="s">
        <v>31</v>
      </c>
      <c r="R25" t="s">
        <v>81</v>
      </c>
    </row>
    <row r="26" spans="1:19" x14ac:dyDescent="0.25">
      <c r="A26" s="5">
        <v>45157</v>
      </c>
      <c r="B26" s="6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M26" s="6" t="s">
        <v>11</v>
      </c>
      <c r="N26" s="6">
        <v>1.76</v>
      </c>
      <c r="O26" s="31">
        <v>1.95</v>
      </c>
      <c r="Q26" s="6" t="s">
        <v>31</v>
      </c>
    </row>
    <row r="27" spans="1:19" x14ac:dyDescent="0.25">
      <c r="A27" s="5">
        <v>45158</v>
      </c>
      <c r="B27" s="6" t="s">
        <v>84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M27" s="6" t="s">
        <v>11</v>
      </c>
      <c r="N27" s="6">
        <v>404</v>
      </c>
      <c r="O27" s="6">
        <v>404</v>
      </c>
      <c r="Q27" s="6" t="s">
        <v>85</v>
      </c>
    </row>
    <row r="28" spans="1:19" x14ac:dyDescent="0.25">
      <c r="A28" s="5">
        <v>45158</v>
      </c>
      <c r="B28" s="6" t="s">
        <v>86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M28" s="6" t="s">
        <v>11</v>
      </c>
      <c r="N28" s="6">
        <v>1.74</v>
      </c>
      <c r="O28" s="31">
        <v>2.0299999999999998</v>
      </c>
      <c r="Q28" s="6" t="s">
        <v>22</v>
      </c>
    </row>
    <row r="29" spans="1:19" x14ac:dyDescent="0.25">
      <c r="A29" s="5">
        <v>45158</v>
      </c>
      <c r="B29" s="6" t="s">
        <v>87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M29" s="6" t="s">
        <v>11</v>
      </c>
      <c r="N29" s="31">
        <v>1.61</v>
      </c>
      <c r="O29" s="6">
        <v>2.1800000000000002</v>
      </c>
      <c r="Q29" s="6" t="s">
        <v>16</v>
      </c>
    </row>
    <row r="30" spans="1:19" x14ac:dyDescent="0.25">
      <c r="A30" s="5">
        <v>45162</v>
      </c>
      <c r="B30" s="6" t="s">
        <v>193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M30" s="6" t="s">
        <v>11</v>
      </c>
      <c r="N30" s="31">
        <v>1.56</v>
      </c>
      <c r="O30" s="6">
        <v>2.27</v>
      </c>
      <c r="Q30" s="6" t="s">
        <v>16</v>
      </c>
    </row>
    <row r="31" spans="1:19" x14ac:dyDescent="0.25">
      <c r="A31" s="5">
        <v>45162</v>
      </c>
      <c r="B31" s="6" t="s">
        <v>194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M31" s="6" t="s">
        <v>11</v>
      </c>
      <c r="N31" s="6">
        <v>1.71</v>
      </c>
      <c r="O31" s="31">
        <v>2.02</v>
      </c>
      <c r="Q31" s="6" t="s">
        <v>16</v>
      </c>
    </row>
    <row r="32" spans="1:19" x14ac:dyDescent="0.25">
      <c r="A32" s="5">
        <v>45164</v>
      </c>
      <c r="B32" s="6" t="s">
        <v>295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M32" s="6" t="s">
        <v>11</v>
      </c>
      <c r="N32" s="31">
        <v>1.55</v>
      </c>
      <c r="O32" s="6">
        <v>2.2999999999999998</v>
      </c>
      <c r="Q32" s="6" t="s">
        <v>16</v>
      </c>
    </row>
    <row r="33" spans="1:17" x14ac:dyDescent="0.25">
      <c r="A33" s="5">
        <v>45164</v>
      </c>
      <c r="B33" s="6" t="s">
        <v>296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M33" s="6" t="s">
        <v>11</v>
      </c>
      <c r="N33" s="6">
        <v>1.77</v>
      </c>
      <c r="O33" s="31">
        <v>1.97</v>
      </c>
      <c r="Q33" s="6" t="s">
        <v>26</v>
      </c>
    </row>
    <row r="34" spans="1:17" x14ac:dyDescent="0.25">
      <c r="A34" s="5">
        <v>45164</v>
      </c>
      <c r="B34" s="6" t="s">
        <v>297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M34" s="6" t="s">
        <v>11</v>
      </c>
      <c r="N34" s="6">
        <v>1.71</v>
      </c>
      <c r="O34" s="31">
        <v>2.0099999999999998</v>
      </c>
      <c r="Q34" s="6" t="s">
        <v>16</v>
      </c>
    </row>
    <row r="35" spans="1:17" x14ac:dyDescent="0.25">
      <c r="A35" s="5">
        <v>45164</v>
      </c>
      <c r="B35" s="6" t="s">
        <v>298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M35" s="6" t="s">
        <v>11</v>
      </c>
      <c r="N35" s="6">
        <v>1.76</v>
      </c>
      <c r="O35" s="31">
        <v>1.94</v>
      </c>
      <c r="Q35" s="6" t="s">
        <v>31</v>
      </c>
    </row>
    <row r="36" spans="1:17" x14ac:dyDescent="0.25">
      <c r="A36" s="5">
        <v>45164</v>
      </c>
      <c r="B36" s="6" t="s">
        <v>299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M36" s="6" t="s">
        <v>11</v>
      </c>
      <c r="N36" s="31">
        <v>1.64</v>
      </c>
      <c r="O36" s="6">
        <v>2.16</v>
      </c>
      <c r="Q36" s="6" t="s">
        <v>26</v>
      </c>
    </row>
    <row r="37" spans="1:17" x14ac:dyDescent="0.25">
      <c r="A37" s="5">
        <v>45164</v>
      </c>
      <c r="B37" s="6" t="s">
        <v>300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M37" s="6" t="s">
        <v>11</v>
      </c>
      <c r="N37" s="31">
        <v>1.65</v>
      </c>
      <c r="O37" s="6">
        <v>2.13</v>
      </c>
      <c r="Q37" s="6" t="s">
        <v>26</v>
      </c>
    </row>
    <row r="38" spans="1:17" x14ac:dyDescent="0.25">
      <c r="A38" s="5">
        <v>45165</v>
      </c>
      <c r="B38" s="6" t="s">
        <v>362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M38" s="6" t="s">
        <v>11</v>
      </c>
      <c r="N38" s="31">
        <v>1.63</v>
      </c>
      <c r="O38" s="6">
        <v>2.15</v>
      </c>
      <c r="Q38" s="6" t="s">
        <v>16</v>
      </c>
    </row>
    <row r="39" spans="1:17" x14ac:dyDescent="0.25">
      <c r="A39" s="5">
        <v>45169</v>
      </c>
      <c r="B39" s="6" t="s">
        <v>413</v>
      </c>
      <c r="C39" s="6">
        <v>3.13</v>
      </c>
      <c r="D39" s="6">
        <v>3.39</v>
      </c>
      <c r="E39" s="6">
        <v>2.23</v>
      </c>
      <c r="F39" s="6">
        <v>404</v>
      </c>
      <c r="G39" s="6">
        <v>1.877</v>
      </c>
      <c r="H39" s="6">
        <v>1.9430000000000001</v>
      </c>
      <c r="I39" s="6">
        <v>404</v>
      </c>
      <c r="J39" s="6">
        <v>404</v>
      </c>
      <c r="K39" s="6">
        <v>1.403</v>
      </c>
      <c r="L39" s="6">
        <v>2.83</v>
      </c>
      <c r="M39" s="6" t="s">
        <v>11</v>
      </c>
      <c r="N39" s="6">
        <v>1.66</v>
      </c>
      <c r="O39" s="6">
        <v>2.09</v>
      </c>
      <c r="Q39" s="6" t="s">
        <v>16</v>
      </c>
    </row>
    <row r="40" spans="1:17" x14ac:dyDescent="0.25">
      <c r="A40" s="5">
        <v>45143</v>
      </c>
      <c r="B40" s="6" t="s">
        <v>17</v>
      </c>
      <c r="Q40" s="6" t="s">
        <v>18</v>
      </c>
    </row>
    <row r="41" spans="1:17" x14ac:dyDescent="0.25">
      <c r="A41" s="5">
        <v>45143</v>
      </c>
      <c r="B41" s="6" t="s">
        <v>19</v>
      </c>
      <c r="Q41" s="6" t="s">
        <v>20</v>
      </c>
    </row>
    <row r="42" spans="1:17" x14ac:dyDescent="0.25">
      <c r="A42" s="5">
        <v>45144</v>
      </c>
      <c r="B42" s="6" t="s">
        <v>24</v>
      </c>
      <c r="Q42" s="6" t="s">
        <v>18</v>
      </c>
    </row>
    <row r="43" spans="1:17" x14ac:dyDescent="0.25">
      <c r="A43" s="5">
        <v>45144</v>
      </c>
      <c r="B43" s="6" t="s">
        <v>25</v>
      </c>
      <c r="Q43" s="6" t="s">
        <v>26</v>
      </c>
    </row>
    <row r="44" spans="1:17" x14ac:dyDescent="0.25">
      <c r="A44" s="5">
        <v>45144</v>
      </c>
      <c r="B44" s="6" t="s">
        <v>27</v>
      </c>
      <c r="Q44" s="6" t="s">
        <v>26</v>
      </c>
    </row>
    <row r="45" spans="1:17" x14ac:dyDescent="0.25">
      <c r="A45" s="5">
        <v>45150</v>
      </c>
      <c r="B45" s="6" t="s">
        <v>28</v>
      </c>
      <c r="Q45" s="6" t="s">
        <v>20</v>
      </c>
    </row>
    <row r="46" spans="1:17" x14ac:dyDescent="0.25">
      <c r="A46" s="5">
        <v>45150</v>
      </c>
      <c r="B46" s="6" t="s">
        <v>29</v>
      </c>
      <c r="Q46" s="6" t="s">
        <v>20</v>
      </c>
    </row>
    <row r="47" spans="1:17" x14ac:dyDescent="0.25">
      <c r="A47" s="5">
        <v>45150</v>
      </c>
      <c r="B47" s="6" t="s">
        <v>427</v>
      </c>
      <c r="Q47" s="6" t="s">
        <v>26</v>
      </c>
    </row>
    <row r="48" spans="1:17" x14ac:dyDescent="0.25">
      <c r="A48" s="5">
        <v>45151</v>
      </c>
      <c r="B48" s="6" t="s">
        <v>34</v>
      </c>
      <c r="Q48" s="6" t="s">
        <v>35</v>
      </c>
    </row>
    <row r="49" spans="1:17" x14ac:dyDescent="0.25">
      <c r="A49" s="5">
        <v>45156</v>
      </c>
      <c r="B49" s="6" t="s">
        <v>77</v>
      </c>
      <c r="Q49" s="6" t="s">
        <v>78</v>
      </c>
    </row>
    <row r="50" spans="1:17" x14ac:dyDescent="0.25">
      <c r="A50" s="5">
        <v>45156</v>
      </c>
      <c r="B50" s="6" t="s">
        <v>428</v>
      </c>
      <c r="Q50" s="6" t="s">
        <v>415</v>
      </c>
    </row>
    <row r="51" spans="1:17" x14ac:dyDescent="0.25">
      <c r="A51" s="5">
        <v>45158</v>
      </c>
      <c r="B51" s="6" t="s">
        <v>429</v>
      </c>
      <c r="Q51" s="6" t="s">
        <v>18</v>
      </c>
    </row>
    <row r="52" spans="1:17" x14ac:dyDescent="0.25">
      <c r="A52" s="5">
        <v>45158</v>
      </c>
      <c r="B52" s="6" t="s">
        <v>430</v>
      </c>
      <c r="Q52" s="6" t="s">
        <v>35</v>
      </c>
    </row>
    <row r="53" spans="1:17" x14ac:dyDescent="0.25">
      <c r="A53" s="5">
        <v>45158</v>
      </c>
      <c r="B53" s="6" t="s">
        <v>431</v>
      </c>
      <c r="Q53" s="6" t="s">
        <v>18</v>
      </c>
    </row>
    <row r="54" spans="1:17" x14ac:dyDescent="0.25">
      <c r="A54" s="5">
        <v>45161</v>
      </c>
      <c r="B54" s="6" t="s">
        <v>432</v>
      </c>
      <c r="Q54" s="6" t="s">
        <v>78</v>
      </c>
    </row>
    <row r="55" spans="1:17" x14ac:dyDescent="0.25">
      <c r="A55" s="5">
        <v>45164</v>
      </c>
      <c r="B55" s="6" t="s">
        <v>433</v>
      </c>
      <c r="Q55" s="6" t="s">
        <v>18</v>
      </c>
    </row>
    <row r="56" spans="1:17" x14ac:dyDescent="0.25">
      <c r="A56" s="5">
        <v>45164</v>
      </c>
      <c r="B56" s="6" t="s">
        <v>434</v>
      </c>
      <c r="Q56" s="6" t="s">
        <v>20</v>
      </c>
    </row>
    <row r="57" spans="1:17" x14ac:dyDescent="0.25">
      <c r="A57" s="5">
        <v>45164</v>
      </c>
      <c r="B57" s="6" t="s">
        <v>435</v>
      </c>
      <c r="Q57" s="6" t="s">
        <v>411</v>
      </c>
    </row>
    <row r="58" spans="1:17" x14ac:dyDescent="0.25">
      <c r="A58" s="5">
        <v>45164</v>
      </c>
      <c r="B58" s="6" t="s">
        <v>436</v>
      </c>
      <c r="Q58" s="6" t="s">
        <v>18</v>
      </c>
    </row>
    <row r="59" spans="1:17" x14ac:dyDescent="0.25">
      <c r="A59" s="5">
        <v>45164</v>
      </c>
      <c r="B59" s="6" t="s">
        <v>437</v>
      </c>
      <c r="Q59" s="6" t="s">
        <v>78</v>
      </c>
    </row>
    <row r="60" spans="1:17" x14ac:dyDescent="0.25">
      <c r="A60" s="5">
        <v>45164</v>
      </c>
      <c r="B60" s="6" t="s">
        <v>438</v>
      </c>
      <c r="Q60" s="6" t="s">
        <v>20</v>
      </c>
    </row>
    <row r="61" spans="1:17" x14ac:dyDescent="0.25">
      <c r="A61" s="5">
        <v>45165</v>
      </c>
      <c r="B61" s="6" t="s">
        <v>439</v>
      </c>
      <c r="Q61" s="6" t="s">
        <v>18</v>
      </c>
    </row>
    <row r="62" spans="1:17" x14ac:dyDescent="0.25">
      <c r="A62" s="5">
        <v>45165</v>
      </c>
      <c r="B62" s="6" t="s">
        <v>440</v>
      </c>
      <c r="Q62" s="6" t="s">
        <v>85</v>
      </c>
    </row>
    <row r="63" spans="1:17" x14ac:dyDescent="0.25">
      <c r="A63" s="5">
        <v>45166</v>
      </c>
      <c r="B63" s="6" t="s">
        <v>441</v>
      </c>
      <c r="Q63" s="6" t="s">
        <v>411</v>
      </c>
    </row>
  </sheetData>
  <conditionalFormatting sqref="S2:S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6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45142</v>
      </c>
      <c r="B2" s="6" t="s">
        <v>15</v>
      </c>
      <c r="C2" s="14">
        <v>1.69</v>
      </c>
      <c r="D2" s="34" t="s">
        <v>66</v>
      </c>
      <c r="E2" s="12"/>
      <c r="F2" s="13">
        <v>0</v>
      </c>
      <c r="G2" s="13">
        <f t="shared" ref="G2:G12" si="0">F2-D$30</f>
        <v>-600</v>
      </c>
      <c r="H2" s="6" t="s">
        <v>44</v>
      </c>
      <c r="I2" s="6" t="s">
        <v>16</v>
      </c>
    </row>
    <row r="3" spans="1:9" ht="15.75" x14ac:dyDescent="0.25">
      <c r="A3" s="5">
        <v>45144</v>
      </c>
      <c r="B3" s="6" t="s">
        <v>23</v>
      </c>
      <c r="C3" s="14">
        <v>1.93</v>
      </c>
      <c r="D3" s="35" t="s">
        <v>67</v>
      </c>
      <c r="E3" s="12"/>
      <c r="F3" s="13">
        <f>C3*D$30</f>
        <v>1158</v>
      </c>
      <c r="G3" s="13">
        <f t="shared" si="0"/>
        <v>558</v>
      </c>
      <c r="H3" s="6" t="s">
        <v>42</v>
      </c>
      <c r="I3" s="6" t="s">
        <v>22</v>
      </c>
    </row>
    <row r="4" spans="1:9" ht="15.75" x14ac:dyDescent="0.25">
      <c r="A4" s="5">
        <v>45144</v>
      </c>
      <c r="B4" s="6" t="s">
        <v>27</v>
      </c>
      <c r="C4" s="14">
        <v>1.74</v>
      </c>
      <c r="D4" s="35" t="s">
        <v>67</v>
      </c>
      <c r="E4" s="12"/>
      <c r="F4" s="13">
        <f>C4*D$30</f>
        <v>1044</v>
      </c>
      <c r="G4" s="13">
        <f t="shared" si="0"/>
        <v>444</v>
      </c>
      <c r="H4" s="6" t="s">
        <v>44</v>
      </c>
      <c r="I4" s="6" t="s">
        <v>26</v>
      </c>
    </row>
    <row r="5" spans="1:9" ht="15.75" x14ac:dyDescent="0.25">
      <c r="A5" s="5">
        <v>45150</v>
      </c>
      <c r="B5" s="6" t="s">
        <v>30</v>
      </c>
      <c r="C5" s="14">
        <v>2.0299999999999998</v>
      </c>
      <c r="D5" s="35" t="s">
        <v>67</v>
      </c>
      <c r="E5" s="12"/>
      <c r="F5" s="13">
        <f>C5*D$30</f>
        <v>1217.9999999999998</v>
      </c>
      <c r="G5" s="13">
        <f t="shared" si="0"/>
        <v>617.99999999999977</v>
      </c>
      <c r="H5" s="6" t="s">
        <v>48</v>
      </c>
      <c r="I5" s="6" t="s">
        <v>31</v>
      </c>
    </row>
    <row r="6" spans="1:9" ht="15.75" x14ac:dyDescent="0.25">
      <c r="A6" s="5">
        <v>45150</v>
      </c>
      <c r="B6" s="6" t="s">
        <v>32</v>
      </c>
      <c r="C6" s="14">
        <v>1.63</v>
      </c>
      <c r="D6" s="34" t="s">
        <v>66</v>
      </c>
      <c r="E6" s="12"/>
      <c r="F6" s="13">
        <v>0</v>
      </c>
      <c r="G6" s="13">
        <f t="shared" si="0"/>
        <v>-600</v>
      </c>
      <c r="H6" s="6" t="s">
        <v>44</v>
      </c>
      <c r="I6" s="6" t="s">
        <v>26</v>
      </c>
    </row>
    <row r="7" spans="1:9" ht="15.75" x14ac:dyDescent="0.25">
      <c r="A7" s="5">
        <v>45150</v>
      </c>
      <c r="B7" s="6" t="s">
        <v>33</v>
      </c>
      <c r="C7" s="14">
        <v>1.94</v>
      </c>
      <c r="D7" s="34" t="s">
        <v>67</v>
      </c>
      <c r="E7" s="12"/>
      <c r="F7" s="13">
        <v>0</v>
      </c>
      <c r="G7" s="13">
        <f t="shared" si="0"/>
        <v>-600</v>
      </c>
      <c r="H7" s="6" t="s">
        <v>41</v>
      </c>
      <c r="I7" s="6" t="s">
        <v>31</v>
      </c>
    </row>
    <row r="8" spans="1:9" ht="15.75" x14ac:dyDescent="0.25">
      <c r="A8" s="5">
        <v>45152</v>
      </c>
      <c r="B8" s="6" t="s">
        <v>37</v>
      </c>
      <c r="C8" s="14">
        <v>1.77</v>
      </c>
      <c r="D8" s="35" t="s">
        <v>67</v>
      </c>
      <c r="E8" s="12"/>
      <c r="F8" s="13">
        <f>C8*D$30</f>
        <v>1062</v>
      </c>
      <c r="G8" s="13">
        <f t="shared" si="0"/>
        <v>462</v>
      </c>
      <c r="H8" s="6" t="s">
        <v>44</v>
      </c>
      <c r="I8" s="6" t="s">
        <v>22</v>
      </c>
    </row>
    <row r="9" spans="1:9" ht="15.75" x14ac:dyDescent="0.25">
      <c r="A9" s="5">
        <v>45155</v>
      </c>
      <c r="B9" s="6" t="s">
        <v>50</v>
      </c>
      <c r="C9" s="14">
        <v>1.67</v>
      </c>
      <c r="D9" s="35" t="s">
        <v>66</v>
      </c>
      <c r="E9" s="12"/>
      <c r="F9" s="13">
        <f>C9*D$30</f>
        <v>1002</v>
      </c>
      <c r="G9" s="13">
        <f t="shared" si="0"/>
        <v>402</v>
      </c>
      <c r="H9" s="6" t="s">
        <v>88</v>
      </c>
      <c r="I9" s="6" t="s">
        <v>16</v>
      </c>
    </row>
    <row r="10" spans="1:9" ht="15.75" x14ac:dyDescent="0.25">
      <c r="A10" s="5">
        <v>45157</v>
      </c>
      <c r="B10" s="6" t="s">
        <v>72</v>
      </c>
      <c r="C10" s="6">
        <v>1.8</v>
      </c>
      <c r="D10" s="35" t="s">
        <v>67</v>
      </c>
      <c r="E10" s="12"/>
      <c r="F10" s="13">
        <f>C10*D$30</f>
        <v>1080</v>
      </c>
      <c r="G10" s="13">
        <f t="shared" si="0"/>
        <v>480</v>
      </c>
      <c r="I10" s="6" t="s">
        <v>73</v>
      </c>
    </row>
    <row r="11" spans="1:9" ht="15.75" x14ac:dyDescent="0.25">
      <c r="A11" s="5">
        <v>45157</v>
      </c>
      <c r="B11" s="6" t="s">
        <v>74</v>
      </c>
      <c r="C11" s="6">
        <v>1.9</v>
      </c>
      <c r="D11" s="35" t="s">
        <v>67</v>
      </c>
      <c r="E11" s="12"/>
      <c r="F11" s="13">
        <f>C11*D$30</f>
        <v>1140</v>
      </c>
      <c r="G11" s="13">
        <f t="shared" si="0"/>
        <v>540</v>
      </c>
      <c r="I11" s="6" t="s">
        <v>26</v>
      </c>
    </row>
    <row r="12" spans="1:9" ht="15.75" x14ac:dyDescent="0.25">
      <c r="A12" s="5">
        <v>45157</v>
      </c>
      <c r="B12" s="6" t="s">
        <v>79</v>
      </c>
      <c r="C12" s="14">
        <v>1.91</v>
      </c>
      <c r="D12" s="35" t="s">
        <v>67</v>
      </c>
      <c r="E12" s="12"/>
      <c r="F12" s="13">
        <f>C12*D$30</f>
        <v>1146</v>
      </c>
      <c r="G12" s="13">
        <f t="shared" si="0"/>
        <v>546</v>
      </c>
      <c r="H12" s="13"/>
      <c r="I12" s="6" t="s">
        <v>31</v>
      </c>
    </row>
    <row r="13" spans="1:9" x14ac:dyDescent="0.25">
      <c r="A13" s="15"/>
      <c r="B13" s="16"/>
      <c r="C13" s="14"/>
      <c r="D13" s="18"/>
      <c r="E13" s="12"/>
      <c r="F13" s="13"/>
      <c r="G13" s="13"/>
      <c r="H13" s="13"/>
      <c r="I13" s="14"/>
    </row>
    <row r="14" spans="1:9" x14ac:dyDescent="0.25">
      <c r="A14" s="5"/>
      <c r="B14" s="6"/>
      <c r="C14" s="14"/>
      <c r="D14" s="18"/>
      <c r="E14" s="12"/>
      <c r="F14" s="13"/>
      <c r="G14" s="13"/>
      <c r="H14" s="13"/>
      <c r="I14" s="6"/>
    </row>
    <row r="15" spans="1:9" x14ac:dyDescent="0.25">
      <c r="A15" s="5"/>
      <c r="B15" s="6"/>
      <c r="C15" s="14"/>
      <c r="D15" s="18"/>
      <c r="E15" s="12"/>
      <c r="F15" s="13"/>
      <c r="G15" s="13"/>
      <c r="H15" s="13"/>
      <c r="I15" s="6"/>
    </row>
    <row r="16" spans="1:9" x14ac:dyDescent="0.25">
      <c r="A16" s="5"/>
      <c r="B16" s="6"/>
      <c r="C16" s="14"/>
      <c r="D16" s="18"/>
      <c r="E16" s="12"/>
      <c r="F16" s="13"/>
      <c r="G16" s="13"/>
      <c r="H16" s="13"/>
      <c r="I16" s="6"/>
    </row>
    <row r="17" spans="1:9" x14ac:dyDescent="0.25">
      <c r="A17" s="5"/>
      <c r="B17" s="6"/>
      <c r="C17" s="17"/>
      <c r="D17" s="18"/>
      <c r="E17" s="12"/>
      <c r="F17" s="8"/>
      <c r="G17" s="8"/>
      <c r="H17" s="8"/>
      <c r="I17" s="6"/>
    </row>
    <row r="18" spans="1:9" x14ac:dyDescent="0.25">
      <c r="A18" s="5"/>
      <c r="B18" s="6"/>
      <c r="C18" s="17"/>
      <c r="D18" s="18"/>
      <c r="E18" s="12"/>
      <c r="F18" s="8"/>
      <c r="G18" s="8"/>
      <c r="H18" s="8"/>
      <c r="I18" s="6"/>
    </row>
    <row r="19" spans="1:9" ht="15.75" x14ac:dyDescent="0.25">
      <c r="A19" s="6"/>
      <c r="B19" s="6" t="s">
        <v>53</v>
      </c>
      <c r="D19" s="28">
        <f>COUNT(C2:C13)</f>
        <v>11</v>
      </c>
      <c r="E19" s="18"/>
      <c r="F19" s="19"/>
      <c r="G19" s="14"/>
      <c r="H19" s="14"/>
    </row>
    <row r="20" spans="1:9" x14ac:dyDescent="0.25">
      <c r="A20" s="6"/>
      <c r="B20" s="6" t="s">
        <v>54</v>
      </c>
      <c r="D20" s="18">
        <f>COUNTIF(G2:G12,"&lt;0")</f>
        <v>3</v>
      </c>
      <c r="E20" s="20"/>
      <c r="F20" s="21"/>
      <c r="G20" s="22"/>
      <c r="H20" s="22"/>
    </row>
    <row r="21" spans="1:9" x14ac:dyDescent="0.25">
      <c r="A21" s="6"/>
      <c r="B21" s="6" t="s">
        <v>55</v>
      </c>
      <c r="D21" s="18">
        <f>D19-D20</f>
        <v>8</v>
      </c>
      <c r="E21" s="20"/>
      <c r="F21" s="21"/>
      <c r="G21" s="22"/>
      <c r="H21" s="22"/>
    </row>
    <row r="22" spans="1:9" x14ac:dyDescent="0.25">
      <c r="A22" s="6"/>
      <c r="B22" s="6" t="s">
        <v>56</v>
      </c>
      <c r="D22" s="18">
        <f>D21/D19*100</f>
        <v>72.727272727272734</v>
      </c>
      <c r="E22" s="20"/>
      <c r="F22" s="21"/>
      <c r="G22" s="22"/>
      <c r="H22" s="22"/>
    </row>
    <row r="23" spans="1:9" x14ac:dyDescent="0.25">
      <c r="A23" s="6"/>
      <c r="B23" s="6" t="s">
        <v>57</v>
      </c>
      <c r="D23" s="18">
        <f>1/D24*100</f>
        <v>54.972513743128438</v>
      </c>
      <c r="E23" s="20"/>
      <c r="F23" s="21"/>
      <c r="G23" s="22"/>
      <c r="H23" s="22"/>
    </row>
    <row r="24" spans="1:9" x14ac:dyDescent="0.25">
      <c r="A24" s="6"/>
      <c r="B24" s="6" t="s">
        <v>58</v>
      </c>
      <c r="D24" s="18">
        <f>SUM(C2:C13)/D19</f>
        <v>1.8190909090909089</v>
      </c>
      <c r="E24" s="20"/>
      <c r="F24" s="21"/>
      <c r="G24" s="22"/>
      <c r="H24" s="22"/>
    </row>
    <row r="25" spans="1:9" x14ac:dyDescent="0.25">
      <c r="A25" s="6"/>
      <c r="B25" s="6" t="s">
        <v>59</v>
      </c>
      <c r="D25" s="18">
        <f>D22-D23</f>
        <v>17.754758984144296</v>
      </c>
      <c r="E25" s="20"/>
      <c r="F25" s="21"/>
      <c r="G25" s="22"/>
      <c r="H25" s="22"/>
    </row>
    <row r="26" spans="1:9" x14ac:dyDescent="0.25">
      <c r="A26" s="6"/>
      <c r="B26" s="6" t="s">
        <v>60</v>
      </c>
      <c r="D26" s="18">
        <f>D25/1</f>
        <v>17.754758984144296</v>
      </c>
      <c r="E26" s="20"/>
      <c r="F26" s="21"/>
      <c r="G26" s="22"/>
      <c r="H26" s="22"/>
    </row>
    <row r="27" spans="1:9" ht="18.75" x14ac:dyDescent="0.3">
      <c r="A27" s="6"/>
      <c r="B27" s="23" t="s">
        <v>68</v>
      </c>
      <c r="D27" s="29">
        <v>30000</v>
      </c>
      <c r="E27" s="20"/>
      <c r="F27" s="21"/>
      <c r="G27" s="22"/>
      <c r="H27" s="22"/>
    </row>
    <row r="28" spans="1:9" ht="18.75" x14ac:dyDescent="0.3">
      <c r="A28" s="6"/>
      <c r="B28" s="6" t="s">
        <v>69</v>
      </c>
      <c r="D28" s="30">
        <v>30000</v>
      </c>
      <c r="E28" s="20"/>
      <c r="F28" s="21"/>
      <c r="G28" s="22"/>
      <c r="H28" s="22"/>
    </row>
    <row r="29" spans="1:9" x14ac:dyDescent="0.25">
      <c r="A29" s="6"/>
      <c r="B29" s="6" t="s">
        <v>61</v>
      </c>
      <c r="D29" s="27">
        <f>D28/100</f>
        <v>300</v>
      </c>
      <c r="E29" s="20"/>
      <c r="F29" s="21"/>
      <c r="G29" s="22"/>
      <c r="H29" s="22"/>
    </row>
    <row r="30" spans="1:9" x14ac:dyDescent="0.25">
      <c r="A30" s="6"/>
      <c r="B30" s="24" t="s">
        <v>70</v>
      </c>
      <c r="D30" s="27">
        <f>D29*2</f>
        <v>600</v>
      </c>
      <c r="E30" s="20"/>
      <c r="F30" s="21"/>
      <c r="G30" s="22"/>
      <c r="H30" s="22"/>
    </row>
    <row r="31" spans="1:9" x14ac:dyDescent="0.25">
      <c r="A31" s="6"/>
      <c r="B31" s="6" t="s">
        <v>62</v>
      </c>
      <c r="D31" s="27">
        <f>SUM(G2:G13)</f>
        <v>2250</v>
      </c>
      <c r="E31" s="20"/>
      <c r="F31" s="21"/>
      <c r="G31" s="22"/>
      <c r="H31" s="22"/>
    </row>
    <row r="32" spans="1:9" x14ac:dyDescent="0.25">
      <c r="A32" s="6"/>
      <c r="B32" s="25" t="s">
        <v>63</v>
      </c>
      <c r="D32" s="18">
        <f>D31/D27*100</f>
        <v>7.5</v>
      </c>
      <c r="E32" s="20"/>
      <c r="F32" s="21"/>
      <c r="G32" s="22"/>
      <c r="H32" s="22"/>
    </row>
    <row r="33" spans="5:5" x14ac:dyDescent="0.25">
      <c r="E33" s="26"/>
    </row>
  </sheetData>
  <conditionalFormatting sqref="E20:E32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13:H18 H12 G2:G12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tabSelected="1" zoomScale="80" zoomScaleNormal="80" workbookViewId="0">
      <selection activeCell="C18" sqref="C1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45171</v>
      </c>
      <c r="B2" s="6" t="s">
        <v>420</v>
      </c>
      <c r="C2">
        <v>2.77</v>
      </c>
      <c r="D2">
        <v>3.05</v>
      </c>
      <c r="E2">
        <v>2.85</v>
      </c>
      <c r="F2">
        <v>2.74</v>
      </c>
      <c r="G2">
        <v>2.5</v>
      </c>
      <c r="H2">
        <v>1.5429999999999999</v>
      </c>
      <c r="I2" s="71">
        <v>1.4650000000000001</v>
      </c>
      <c r="J2" s="71">
        <v>1.5980000000000001</v>
      </c>
      <c r="K2" s="71">
        <v>1.847</v>
      </c>
      <c r="L2" s="71">
        <v>2.0299999999999998</v>
      </c>
      <c r="M2" t="s">
        <v>11</v>
      </c>
      <c r="N2">
        <v>1.99</v>
      </c>
      <c r="O2">
        <v>1.75</v>
      </c>
      <c r="Q2" s="6" t="s">
        <v>334</v>
      </c>
    </row>
    <row r="3" spans="1:17" x14ac:dyDescent="0.25">
      <c r="A3" s="5">
        <v>45171</v>
      </c>
      <c r="B3" s="6" t="s">
        <v>421</v>
      </c>
      <c r="C3">
        <v>404</v>
      </c>
      <c r="D3">
        <v>404</v>
      </c>
      <c r="E3">
        <v>404</v>
      </c>
      <c r="F3">
        <v>404</v>
      </c>
      <c r="G3">
        <v>404</v>
      </c>
      <c r="H3">
        <v>404</v>
      </c>
      <c r="I3" s="71">
        <v>404</v>
      </c>
      <c r="J3" s="71">
        <v>404</v>
      </c>
      <c r="K3" s="71">
        <v>404</v>
      </c>
      <c r="L3" s="71">
        <v>404</v>
      </c>
      <c r="M3" t="s">
        <v>11</v>
      </c>
      <c r="N3">
        <v>2.16</v>
      </c>
      <c r="O3">
        <v>1.63</v>
      </c>
      <c r="Q3" s="6" t="s">
        <v>73</v>
      </c>
    </row>
    <row r="4" spans="1:17" x14ac:dyDescent="0.25">
      <c r="A4" s="5">
        <v>45171</v>
      </c>
      <c r="B4" s="6" t="s">
        <v>422</v>
      </c>
      <c r="C4">
        <v>2.73</v>
      </c>
      <c r="D4">
        <v>3.58</v>
      </c>
      <c r="E4">
        <v>2.62</v>
      </c>
      <c r="F4">
        <v>4.07</v>
      </c>
      <c r="G4">
        <v>1.8540000000000001</v>
      </c>
      <c r="H4">
        <v>2.04</v>
      </c>
      <c r="I4" s="71">
        <v>1.2609999999999999</v>
      </c>
      <c r="J4" s="71">
        <v>404</v>
      </c>
      <c r="K4" s="71">
        <v>1.3959999999999999</v>
      </c>
      <c r="L4" s="71">
        <v>3.14</v>
      </c>
      <c r="M4" t="s">
        <v>11</v>
      </c>
      <c r="N4">
        <v>1.62</v>
      </c>
      <c r="O4">
        <v>2.21</v>
      </c>
      <c r="Q4" s="6" t="s">
        <v>20</v>
      </c>
    </row>
    <row r="5" spans="1:17" x14ac:dyDescent="0.25">
      <c r="A5" s="5">
        <v>45171</v>
      </c>
      <c r="B5" s="6" t="s">
        <v>423</v>
      </c>
      <c r="C5">
        <v>2.5499999999999998</v>
      </c>
      <c r="D5">
        <v>3.49</v>
      </c>
      <c r="E5">
        <v>2.69</v>
      </c>
      <c r="F5">
        <v>4.22</v>
      </c>
      <c r="G5">
        <v>1.7190000000000001</v>
      </c>
      <c r="H5">
        <v>2.11</v>
      </c>
      <c r="I5" s="71">
        <v>1.212</v>
      </c>
      <c r="J5" s="71">
        <v>404</v>
      </c>
      <c r="K5" s="71">
        <v>404</v>
      </c>
      <c r="L5" s="71">
        <v>404</v>
      </c>
      <c r="M5" t="s">
        <v>11</v>
      </c>
      <c r="N5">
        <v>1.58</v>
      </c>
      <c r="O5">
        <v>2.2400000000000002</v>
      </c>
      <c r="Q5" s="6" t="s">
        <v>411</v>
      </c>
    </row>
    <row r="6" spans="1:17" x14ac:dyDescent="0.25">
      <c r="A6" s="5">
        <v>45171</v>
      </c>
      <c r="B6" s="6" t="s">
        <v>424</v>
      </c>
      <c r="C6">
        <v>2.98</v>
      </c>
      <c r="D6">
        <v>3.47</v>
      </c>
      <c r="E6">
        <v>2.44</v>
      </c>
      <c r="F6">
        <v>4.12</v>
      </c>
      <c r="G6">
        <v>1.819</v>
      </c>
      <c r="H6">
        <v>2.0499999999999998</v>
      </c>
      <c r="I6" s="71">
        <v>1.2490000000000001</v>
      </c>
      <c r="J6" s="71">
        <v>404</v>
      </c>
      <c r="K6" s="71">
        <v>404</v>
      </c>
      <c r="L6" s="71">
        <v>404</v>
      </c>
      <c r="M6" t="s">
        <v>11</v>
      </c>
      <c r="N6">
        <v>1.65</v>
      </c>
      <c r="O6">
        <v>2.16</v>
      </c>
      <c r="Q6" s="6" t="s">
        <v>94</v>
      </c>
    </row>
    <row r="7" spans="1:17" x14ac:dyDescent="0.25">
      <c r="A7" s="5">
        <v>45171</v>
      </c>
      <c r="B7" s="6" t="s">
        <v>425</v>
      </c>
      <c r="C7">
        <v>2.83</v>
      </c>
      <c r="D7">
        <v>3.36</v>
      </c>
      <c r="E7">
        <v>2.61</v>
      </c>
      <c r="F7">
        <v>3.3</v>
      </c>
      <c r="G7">
        <v>2.14</v>
      </c>
      <c r="H7">
        <v>1.7509999999999999</v>
      </c>
      <c r="I7" s="71">
        <v>1.35</v>
      </c>
      <c r="J7" s="71">
        <v>1.4419999999999999</v>
      </c>
      <c r="K7" s="71">
        <v>1.5780000000000001</v>
      </c>
      <c r="L7" s="71">
        <v>2.4700000000000002</v>
      </c>
      <c r="M7" t="s">
        <v>11</v>
      </c>
      <c r="N7">
        <v>1.8</v>
      </c>
      <c r="O7">
        <v>1.94</v>
      </c>
      <c r="Q7" s="6" t="s">
        <v>39</v>
      </c>
    </row>
    <row r="8" spans="1:17" x14ac:dyDescent="0.25">
      <c r="A8" s="5">
        <v>45171</v>
      </c>
      <c r="B8" s="6" t="s">
        <v>426</v>
      </c>
      <c r="C8">
        <v>2.65</v>
      </c>
      <c r="D8">
        <v>3.18</v>
      </c>
      <c r="E8">
        <v>2.69</v>
      </c>
      <c r="F8">
        <v>404</v>
      </c>
      <c r="G8">
        <v>2.0299999999999998</v>
      </c>
      <c r="H8">
        <v>1.8</v>
      </c>
      <c r="I8" s="71">
        <v>404</v>
      </c>
      <c r="J8" s="71">
        <v>404</v>
      </c>
      <c r="K8" s="71">
        <v>1.49</v>
      </c>
      <c r="L8" s="71">
        <v>2.5299999999999998</v>
      </c>
      <c r="M8" t="s">
        <v>11</v>
      </c>
      <c r="N8">
        <v>1.74</v>
      </c>
      <c r="O8">
        <v>1.97</v>
      </c>
      <c r="Q8" s="7" t="s">
        <v>31</v>
      </c>
    </row>
    <row r="9" spans="1:17" x14ac:dyDescent="0.25">
      <c r="A9" s="5">
        <v>45172</v>
      </c>
      <c r="B9" s="6" t="s">
        <v>477</v>
      </c>
      <c r="C9">
        <v>2.5</v>
      </c>
      <c r="D9">
        <v>3.5</v>
      </c>
      <c r="E9">
        <v>2.99</v>
      </c>
      <c r="F9">
        <v>3.04</v>
      </c>
      <c r="G9">
        <v>2.2400000000000002</v>
      </c>
      <c r="H9">
        <v>1.6890000000000001</v>
      </c>
      <c r="I9" s="71">
        <v>1.4</v>
      </c>
      <c r="J9" s="71">
        <v>1.5049999999999999</v>
      </c>
      <c r="K9" s="71">
        <v>1.6659999999999999</v>
      </c>
      <c r="L9" s="71">
        <v>2.29</v>
      </c>
      <c r="M9" t="s">
        <v>11</v>
      </c>
      <c r="N9" s="16">
        <v>1.82</v>
      </c>
      <c r="O9" s="16">
        <v>1.89</v>
      </c>
      <c r="Q9" s="6" t="s">
        <v>18</v>
      </c>
    </row>
    <row r="10" spans="1:17" x14ac:dyDescent="0.25">
      <c r="A10" s="5">
        <v>45172</v>
      </c>
      <c r="B10" s="6" t="s">
        <v>478</v>
      </c>
      <c r="C10">
        <v>2.67</v>
      </c>
      <c r="D10">
        <v>3.55</v>
      </c>
      <c r="E10">
        <v>2.4500000000000002</v>
      </c>
      <c r="F10">
        <v>404</v>
      </c>
      <c r="G10">
        <v>1.7350000000000001</v>
      </c>
      <c r="H10">
        <v>2.08</v>
      </c>
      <c r="I10" s="71">
        <v>404</v>
      </c>
      <c r="J10" s="71">
        <v>404</v>
      </c>
      <c r="K10" s="71">
        <v>404</v>
      </c>
      <c r="L10" s="71">
        <v>404</v>
      </c>
      <c r="M10" t="s">
        <v>11</v>
      </c>
      <c r="N10" s="16">
        <v>1.62</v>
      </c>
      <c r="O10" s="16">
        <v>2.19</v>
      </c>
      <c r="Q10" s="6" t="s">
        <v>16</v>
      </c>
    </row>
    <row r="11" spans="1:17" x14ac:dyDescent="0.25">
      <c r="A11" s="5">
        <v>45172</v>
      </c>
      <c r="B11" s="6" t="s">
        <v>479</v>
      </c>
      <c r="C11">
        <v>2.11</v>
      </c>
      <c r="D11">
        <v>3.54</v>
      </c>
      <c r="E11">
        <v>3.25</v>
      </c>
      <c r="F11">
        <v>404</v>
      </c>
      <c r="G11">
        <v>1.8260000000000001</v>
      </c>
      <c r="H11">
        <v>2</v>
      </c>
      <c r="I11" s="71">
        <v>404</v>
      </c>
      <c r="J11" s="71">
        <v>404</v>
      </c>
      <c r="K11" s="71">
        <v>1.3779999999999999</v>
      </c>
      <c r="L11" s="71">
        <v>2.94</v>
      </c>
      <c r="M11" t="s">
        <v>11</v>
      </c>
      <c r="N11" s="16">
        <v>1.66</v>
      </c>
      <c r="O11" s="16">
        <v>2.1</v>
      </c>
      <c r="Q11" s="6" t="s">
        <v>16</v>
      </c>
    </row>
    <row r="12" spans="1:17" x14ac:dyDescent="0.25">
      <c r="A12" s="5">
        <v>45172</v>
      </c>
      <c r="B12" s="6" t="s">
        <v>480</v>
      </c>
      <c r="C12">
        <v>1.8919999999999999</v>
      </c>
      <c r="D12">
        <v>3.86</v>
      </c>
      <c r="E12">
        <v>3.61</v>
      </c>
      <c r="F12">
        <v>404</v>
      </c>
      <c r="G12">
        <v>1.595</v>
      </c>
      <c r="H12">
        <v>2.2799999999999998</v>
      </c>
      <c r="I12" s="71">
        <v>404</v>
      </c>
      <c r="J12" s="71">
        <v>404</v>
      </c>
      <c r="K12" s="71">
        <v>404</v>
      </c>
      <c r="L12" s="71">
        <v>404</v>
      </c>
      <c r="M12" t="s">
        <v>11</v>
      </c>
      <c r="N12" s="16">
        <v>1.54</v>
      </c>
      <c r="O12" s="16">
        <v>2.33</v>
      </c>
      <c r="Q12" s="6" t="s">
        <v>16</v>
      </c>
    </row>
    <row r="13" spans="1:17" x14ac:dyDescent="0.25">
      <c r="A13" s="5">
        <v>45172</v>
      </c>
      <c r="B13" s="6" t="s">
        <v>481</v>
      </c>
      <c r="C13">
        <v>2.11</v>
      </c>
      <c r="D13">
        <v>3.44</v>
      </c>
      <c r="E13">
        <v>3.71</v>
      </c>
      <c r="F13">
        <v>3.45</v>
      </c>
      <c r="G13">
        <v>2.04</v>
      </c>
      <c r="H13">
        <v>1.84</v>
      </c>
      <c r="I13" s="71">
        <v>1.3260000000000001</v>
      </c>
      <c r="J13" s="71">
        <v>404</v>
      </c>
      <c r="K13" s="71">
        <v>1.52</v>
      </c>
      <c r="L13" s="71">
        <v>2.63</v>
      </c>
      <c r="M13" t="s">
        <v>11</v>
      </c>
      <c r="N13" s="16">
        <v>1.78</v>
      </c>
      <c r="O13" s="16">
        <v>1.95</v>
      </c>
      <c r="Q13" s="6" t="s">
        <v>26</v>
      </c>
    </row>
    <row r="14" spans="1:17" x14ac:dyDescent="0.25">
      <c r="A14" s="5">
        <v>45173</v>
      </c>
      <c r="B14" s="6" t="s">
        <v>414</v>
      </c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 s="71">
        <v>404</v>
      </c>
      <c r="J14" s="71">
        <v>404</v>
      </c>
      <c r="K14" s="71">
        <v>404</v>
      </c>
      <c r="L14" s="71">
        <v>404</v>
      </c>
      <c r="M14" t="s">
        <v>11</v>
      </c>
      <c r="N14">
        <v>2.06</v>
      </c>
      <c r="O14">
        <v>1.69</v>
      </c>
      <c r="Q14" s="6" t="s">
        <v>415</v>
      </c>
    </row>
    <row r="15" spans="1:17" x14ac:dyDescent="0.25">
      <c r="A15" s="5">
        <v>45178</v>
      </c>
      <c r="B15" s="6" t="s">
        <v>482</v>
      </c>
      <c r="C15">
        <v>2.17</v>
      </c>
      <c r="D15">
        <v>3.61</v>
      </c>
      <c r="E15">
        <v>3.37</v>
      </c>
      <c r="F15">
        <v>3.95</v>
      </c>
      <c r="G15">
        <v>1.8540000000000001</v>
      </c>
      <c r="H15">
        <v>2.2000000000000002</v>
      </c>
      <c r="I15" s="71">
        <v>1.2649999999999999</v>
      </c>
      <c r="J15" s="71">
        <v>404</v>
      </c>
      <c r="K15" s="71">
        <v>1.4039999999999999</v>
      </c>
      <c r="L15" s="71">
        <v>3.06</v>
      </c>
      <c r="M15" t="s">
        <v>11</v>
      </c>
      <c r="N15" s="16">
        <v>1.64</v>
      </c>
      <c r="O15" s="16">
        <v>2.16</v>
      </c>
      <c r="Q15" s="6" t="s">
        <v>26</v>
      </c>
    </row>
    <row r="16" spans="1:17" x14ac:dyDescent="0.25">
      <c r="A16" s="5">
        <v>45179</v>
      </c>
      <c r="B16" s="6" t="s">
        <v>483</v>
      </c>
      <c r="C16">
        <v>1.97</v>
      </c>
      <c r="D16">
        <v>3.88</v>
      </c>
      <c r="E16">
        <v>3.71</v>
      </c>
      <c r="F16">
        <v>4.8600000000000003</v>
      </c>
      <c r="G16">
        <v>1.625</v>
      </c>
      <c r="H16">
        <v>2.36</v>
      </c>
      <c r="I16" s="71">
        <v>1.194</v>
      </c>
      <c r="J16" s="71">
        <v>404</v>
      </c>
      <c r="K16" s="71">
        <v>404</v>
      </c>
      <c r="L16" s="71">
        <v>404</v>
      </c>
      <c r="M16" t="s">
        <v>11</v>
      </c>
      <c r="N16" s="71">
        <v>1.52</v>
      </c>
      <c r="O16" s="71">
        <v>2.41</v>
      </c>
      <c r="Q16" s="6" t="s">
        <v>26</v>
      </c>
    </row>
    <row r="17" spans="9:15" x14ac:dyDescent="0.25">
      <c r="I17" s="71"/>
      <c r="J17" s="71"/>
      <c r="K17" s="71"/>
      <c r="L17" s="71"/>
      <c r="N17" s="16"/>
      <c r="O17" s="16"/>
    </row>
    <row r="18" spans="9:15" x14ac:dyDescent="0.25">
      <c r="I18" s="71"/>
      <c r="J18" s="71"/>
      <c r="K18" s="71"/>
      <c r="L18" s="71"/>
      <c r="N18" s="16"/>
      <c r="O18" s="16"/>
    </row>
    <row r="19" spans="9:15" x14ac:dyDescent="0.25">
      <c r="I19" s="71"/>
      <c r="J19" s="71"/>
      <c r="K19" s="71"/>
      <c r="L19" s="71"/>
      <c r="N19" s="16"/>
      <c r="O19" s="16"/>
    </row>
    <row r="20" spans="9:15" x14ac:dyDescent="0.25">
      <c r="I20" s="71"/>
      <c r="J20" s="71"/>
      <c r="K20" s="71"/>
      <c r="L20" s="71"/>
      <c r="N20" s="16"/>
      <c r="O20" s="16"/>
    </row>
    <row r="21" spans="9:15" x14ac:dyDescent="0.25">
      <c r="I21" s="71"/>
      <c r="J21" s="71"/>
      <c r="K21" s="71"/>
      <c r="L21" s="71"/>
      <c r="N21" s="16"/>
      <c r="O21" s="16"/>
    </row>
    <row r="22" spans="9:15" x14ac:dyDescent="0.25">
      <c r="I22" s="71"/>
      <c r="J22" s="71"/>
      <c r="K22" s="71"/>
      <c r="L22" s="71"/>
      <c r="N22" s="16"/>
      <c r="O22" s="16"/>
    </row>
    <row r="23" spans="9:15" x14ac:dyDescent="0.25">
      <c r="I23" s="71"/>
      <c r="J23" s="71"/>
      <c r="K23" s="71"/>
      <c r="L23" s="71"/>
      <c r="N23" s="16"/>
      <c r="O23" s="16"/>
    </row>
    <row r="24" spans="9:15" x14ac:dyDescent="0.25">
      <c r="I24" s="71"/>
      <c r="J24" s="71"/>
      <c r="K24" s="71"/>
      <c r="L24" s="71"/>
      <c r="N24" s="16"/>
      <c r="O24" s="16"/>
    </row>
    <row r="25" spans="9:15" x14ac:dyDescent="0.25">
      <c r="I25" s="71"/>
      <c r="J25" s="71"/>
      <c r="K25" s="71"/>
      <c r="L25" s="71"/>
      <c r="N25" s="16"/>
      <c r="O25" s="16"/>
    </row>
    <row r="26" spans="9:15" x14ac:dyDescent="0.25">
      <c r="I26" s="71"/>
      <c r="J26" s="71"/>
      <c r="K26" s="71"/>
      <c r="L26" s="71"/>
      <c r="N26" s="16"/>
      <c r="O26" s="16"/>
    </row>
    <row r="27" spans="9:15" x14ac:dyDescent="0.25">
      <c r="I27" s="71"/>
      <c r="J27" s="71"/>
      <c r="K27" s="71"/>
      <c r="L27" s="71"/>
      <c r="N27" s="16"/>
      <c r="O27" s="16"/>
    </row>
    <row r="28" spans="9:15" x14ac:dyDescent="0.25">
      <c r="I28" s="71"/>
      <c r="J28" s="71"/>
      <c r="K28" s="71"/>
      <c r="L28" s="71"/>
      <c r="N28" s="16"/>
      <c r="O28" s="16"/>
    </row>
    <row r="29" spans="9:15" x14ac:dyDescent="0.25">
      <c r="I29" s="71"/>
      <c r="J29" s="71"/>
      <c r="K29" s="71"/>
      <c r="L29" s="71"/>
      <c r="N29" s="16"/>
      <c r="O29" s="16"/>
    </row>
    <row r="30" spans="9:15" x14ac:dyDescent="0.25">
      <c r="I30" s="71"/>
      <c r="J30" s="71"/>
      <c r="K30" s="71"/>
      <c r="L30" s="71"/>
      <c r="N30" s="16"/>
      <c r="O30" s="16"/>
    </row>
    <row r="31" spans="9:15" x14ac:dyDescent="0.25">
      <c r="I31" s="71"/>
      <c r="J31" s="71"/>
      <c r="K31" s="71"/>
      <c r="L31" s="71"/>
      <c r="N31" s="16"/>
      <c r="O31" s="16"/>
    </row>
    <row r="32" spans="9:15" x14ac:dyDescent="0.25">
      <c r="I32" s="71"/>
      <c r="J32" s="71"/>
      <c r="K32" s="71"/>
      <c r="L32" s="71"/>
      <c r="N32" s="16"/>
      <c r="O32" s="16"/>
    </row>
    <row r="33" spans="9:15" x14ac:dyDescent="0.25">
      <c r="I33" s="71"/>
      <c r="J33" s="71"/>
      <c r="K33" s="71"/>
      <c r="L33" s="71"/>
      <c r="N33" s="16"/>
      <c r="O33" s="16"/>
    </row>
    <row r="34" spans="9:15" x14ac:dyDescent="0.25">
      <c r="I34" s="71"/>
      <c r="J34" s="71"/>
      <c r="K34" s="71"/>
      <c r="L34" s="71"/>
      <c r="N34" s="16"/>
      <c r="O34" s="16"/>
    </row>
    <row r="35" spans="9:15" x14ac:dyDescent="0.25">
      <c r="I35" s="71"/>
      <c r="J35" s="71"/>
      <c r="K35" s="71"/>
      <c r="L35" s="71"/>
      <c r="N35" s="16"/>
      <c r="O35" s="16"/>
    </row>
    <row r="36" spans="9:15" x14ac:dyDescent="0.25">
      <c r="I36" s="71"/>
      <c r="J36" s="71"/>
      <c r="K36" s="71"/>
      <c r="L36" s="71"/>
      <c r="N36" s="16"/>
      <c r="O36" s="16"/>
    </row>
    <row r="37" spans="9:15" x14ac:dyDescent="0.25">
      <c r="I37" s="71"/>
      <c r="J37" s="71"/>
      <c r="K37" s="71"/>
      <c r="L37" s="71"/>
      <c r="N37" s="16"/>
      <c r="O37" s="16"/>
    </row>
    <row r="38" spans="9:15" x14ac:dyDescent="0.25">
      <c r="I38" s="71"/>
      <c r="J38" s="71"/>
      <c r="K38" s="71"/>
      <c r="L38" s="71"/>
      <c r="N38" s="16"/>
      <c r="O38" s="16"/>
    </row>
    <row r="39" spans="9:15" x14ac:dyDescent="0.25">
      <c r="I39" s="71"/>
      <c r="J39" s="71"/>
      <c r="K39" s="71"/>
      <c r="L39" s="71"/>
      <c r="N39" s="16"/>
      <c r="O39" s="16"/>
    </row>
    <row r="40" spans="9:15" x14ac:dyDescent="0.25">
      <c r="I40" s="71"/>
      <c r="J40" s="71"/>
      <c r="K40" s="71"/>
      <c r="L40" s="71"/>
      <c r="N40" s="16"/>
      <c r="O40" s="16"/>
    </row>
    <row r="41" spans="9:15" x14ac:dyDescent="0.25">
      <c r="I41" s="71"/>
      <c r="J41" s="71"/>
      <c r="K41" s="71"/>
      <c r="L41" s="71"/>
      <c r="N41" s="16"/>
      <c r="O41" s="16"/>
    </row>
    <row r="42" spans="9:15" x14ac:dyDescent="0.25">
      <c r="I42" s="71"/>
      <c r="J42" s="71"/>
      <c r="K42" s="71"/>
      <c r="L42" s="71"/>
      <c r="N42" s="16"/>
      <c r="O42" s="16"/>
    </row>
    <row r="43" spans="9:15" x14ac:dyDescent="0.25">
      <c r="I43" s="71"/>
      <c r="J43" s="71"/>
      <c r="K43" s="71"/>
      <c r="L43" s="71"/>
      <c r="N43" s="16"/>
      <c r="O43" s="16"/>
    </row>
    <row r="44" spans="9:15" x14ac:dyDescent="0.25">
      <c r="I44" s="71"/>
      <c r="J44" s="71"/>
      <c r="K44" s="71"/>
      <c r="L44" s="71"/>
      <c r="N44" s="16"/>
      <c r="O44" s="16"/>
    </row>
    <row r="45" spans="9:15" x14ac:dyDescent="0.25">
      <c r="I45" s="71"/>
      <c r="J45" s="71"/>
      <c r="K45" s="71"/>
      <c r="L45" s="71"/>
      <c r="N45" s="16"/>
      <c r="O45" s="16"/>
    </row>
    <row r="46" spans="9:15" x14ac:dyDescent="0.25">
      <c r="I46" s="71"/>
      <c r="J46" s="71"/>
      <c r="K46" s="71"/>
      <c r="L46" s="71"/>
      <c r="N46" s="16"/>
      <c r="O46" s="16"/>
    </row>
    <row r="47" spans="9:15" x14ac:dyDescent="0.25">
      <c r="I47" s="71"/>
      <c r="J47" s="71"/>
      <c r="K47" s="71"/>
      <c r="L47" s="71"/>
      <c r="N47" s="16"/>
      <c r="O47" s="16"/>
    </row>
    <row r="48" spans="9:15" x14ac:dyDescent="0.25">
      <c r="I48" s="71"/>
      <c r="J48" s="71"/>
      <c r="K48" s="71"/>
      <c r="L48" s="71"/>
      <c r="N48" s="16"/>
      <c r="O48" s="16"/>
    </row>
    <row r="49" spans="9:15" x14ac:dyDescent="0.25">
      <c r="I49" s="71"/>
      <c r="J49" s="71"/>
      <c r="K49" s="71"/>
      <c r="L49" s="71"/>
      <c r="N49" s="16"/>
      <c r="O49" s="16"/>
    </row>
    <row r="50" spans="9:15" x14ac:dyDescent="0.25">
      <c r="I50" s="71"/>
      <c r="J50" s="71"/>
      <c r="K50" s="71"/>
      <c r="L50" s="71"/>
      <c r="N50" s="16"/>
      <c r="O50" s="16"/>
    </row>
    <row r="51" spans="9:15" x14ac:dyDescent="0.25">
      <c r="I51" s="71"/>
      <c r="J51" s="71"/>
      <c r="K51" s="71"/>
      <c r="L51" s="71"/>
      <c r="N51" s="16"/>
      <c r="O51" s="16"/>
    </row>
    <row r="52" spans="9:15" x14ac:dyDescent="0.25">
      <c r="I52" s="71"/>
      <c r="J52" s="71"/>
      <c r="K52" s="71"/>
      <c r="L52" s="71"/>
      <c r="N52" s="16"/>
      <c r="O52" s="16"/>
    </row>
    <row r="53" spans="9:15" x14ac:dyDescent="0.25">
      <c r="I53" s="71"/>
      <c r="J53" s="71"/>
      <c r="K53" s="71"/>
      <c r="L53" s="71"/>
      <c r="N53" s="16"/>
      <c r="O53" s="16"/>
    </row>
    <row r="54" spans="9:15" x14ac:dyDescent="0.25">
      <c r="I54" s="71"/>
      <c r="J54" s="71"/>
      <c r="K54" s="71"/>
      <c r="L54" s="71"/>
      <c r="N54" s="16"/>
      <c r="O54" s="16"/>
    </row>
    <row r="55" spans="9:15" x14ac:dyDescent="0.25">
      <c r="I55" s="71"/>
      <c r="J55" s="71"/>
      <c r="K55" s="71"/>
      <c r="L55" s="71"/>
      <c r="N55" s="16"/>
      <c r="O55" s="16"/>
    </row>
    <row r="56" spans="9:15" x14ac:dyDescent="0.25">
      <c r="I56" s="71"/>
      <c r="J56" s="71"/>
      <c r="K56" s="71"/>
      <c r="L56" s="71"/>
      <c r="N56" s="16"/>
      <c r="O56" s="16"/>
    </row>
    <row r="57" spans="9:15" x14ac:dyDescent="0.25">
      <c r="I57" s="71"/>
      <c r="J57" s="71"/>
      <c r="K57" s="71"/>
      <c r="L57" s="71"/>
      <c r="N57" s="16"/>
      <c r="O57" s="16"/>
    </row>
    <row r="58" spans="9:15" x14ac:dyDescent="0.25">
      <c r="I58" s="71"/>
      <c r="J58" s="71"/>
      <c r="K58" s="71"/>
      <c r="L58" s="71"/>
      <c r="N58" s="16"/>
      <c r="O58" s="16"/>
    </row>
    <row r="59" spans="9:15" x14ac:dyDescent="0.25">
      <c r="I59" s="71"/>
      <c r="J59" s="71"/>
      <c r="K59" s="71"/>
      <c r="L59" s="71"/>
      <c r="N59" s="16"/>
      <c r="O59" s="16"/>
    </row>
    <row r="60" spans="9:15" x14ac:dyDescent="0.25">
      <c r="I60" s="71"/>
      <c r="J60" s="71"/>
      <c r="K60" s="71"/>
      <c r="L60" s="71"/>
      <c r="N60" s="16"/>
      <c r="O60" s="16"/>
    </row>
    <row r="61" spans="9:15" x14ac:dyDescent="0.25">
      <c r="I61" s="71"/>
      <c r="J61" s="71"/>
      <c r="K61" s="71"/>
      <c r="L61" s="71"/>
      <c r="N61" s="16"/>
      <c r="O61" s="16"/>
    </row>
    <row r="62" spans="9:15" x14ac:dyDescent="0.25">
      <c r="I62" s="71"/>
      <c r="J62" s="71"/>
      <c r="K62" s="71"/>
      <c r="L62" s="71"/>
      <c r="N62" s="16"/>
      <c r="O62" s="16"/>
    </row>
    <row r="63" spans="9:15" x14ac:dyDescent="0.25">
      <c r="I63" s="71"/>
      <c r="J63" s="71"/>
      <c r="K63" s="71"/>
      <c r="L63" s="71"/>
      <c r="N63" s="16"/>
      <c r="O63" s="16"/>
    </row>
    <row r="64" spans="9:15" x14ac:dyDescent="0.25">
      <c r="I64" s="71"/>
      <c r="J64" s="71"/>
      <c r="K64" s="71"/>
      <c r="L64" s="71"/>
      <c r="N64" s="16"/>
      <c r="O64" s="16"/>
    </row>
    <row r="65" spans="9:15" x14ac:dyDescent="0.25">
      <c r="I65" s="71"/>
      <c r="J65" s="71"/>
      <c r="K65" s="71"/>
      <c r="L65" s="71"/>
      <c r="N65" s="16"/>
      <c r="O65" s="16"/>
    </row>
    <row r="66" spans="9:15" x14ac:dyDescent="0.25">
      <c r="I66" s="71"/>
      <c r="J66" s="71"/>
      <c r="K66" s="71"/>
      <c r="L66" s="71"/>
      <c r="N66" s="16"/>
      <c r="O66" s="16"/>
    </row>
    <row r="67" spans="9:15" x14ac:dyDescent="0.25">
      <c r="I67" s="71"/>
      <c r="J67" s="71"/>
      <c r="K67" s="71"/>
      <c r="L67" s="71"/>
      <c r="N67" s="16"/>
      <c r="O67" s="16"/>
    </row>
    <row r="68" spans="9:15" x14ac:dyDescent="0.25">
      <c r="I68" s="71"/>
      <c r="J68" s="71"/>
      <c r="K68" s="71"/>
      <c r="L68" s="71"/>
      <c r="N68" s="16"/>
      <c r="O68" s="16"/>
    </row>
    <row r="69" spans="9:15" x14ac:dyDescent="0.25">
      <c r="I69" s="71"/>
      <c r="J69" s="71"/>
      <c r="K69" s="71"/>
      <c r="L69" s="71"/>
      <c r="N69" s="16"/>
      <c r="O69" s="16"/>
    </row>
    <row r="70" spans="9:15" x14ac:dyDescent="0.25">
      <c r="I70" s="71"/>
      <c r="J70" s="71"/>
      <c r="K70" s="71"/>
      <c r="L70" s="71"/>
      <c r="N70" s="16"/>
      <c r="O70" s="16"/>
    </row>
    <row r="71" spans="9:15" x14ac:dyDescent="0.25">
      <c r="I71" s="71"/>
      <c r="J71" s="71"/>
      <c r="K71" s="71"/>
      <c r="L71" s="71"/>
      <c r="N71" s="16"/>
      <c r="O71" s="16"/>
    </row>
    <row r="72" spans="9:15" x14ac:dyDescent="0.25">
      <c r="I72" s="71"/>
      <c r="J72" s="71"/>
      <c r="K72" s="71"/>
      <c r="L72" s="71"/>
      <c r="N72" s="16"/>
      <c r="O72" s="16"/>
    </row>
    <row r="73" spans="9:15" x14ac:dyDescent="0.25">
      <c r="I73" s="71"/>
      <c r="J73" s="71"/>
      <c r="K73" s="71"/>
      <c r="L73" s="71"/>
      <c r="N73" s="16"/>
      <c r="O73" s="16"/>
    </row>
    <row r="74" spans="9:15" x14ac:dyDescent="0.25">
      <c r="I74" s="71"/>
      <c r="J74" s="71"/>
      <c r="K74" s="71"/>
      <c r="L74" s="71"/>
      <c r="N74" s="16"/>
      <c r="O74" s="16"/>
    </row>
    <row r="75" spans="9:15" x14ac:dyDescent="0.25">
      <c r="I75" s="71"/>
      <c r="J75" s="71"/>
      <c r="K75" s="71"/>
      <c r="L75" s="71"/>
      <c r="N75" s="16"/>
      <c r="O75" s="16"/>
    </row>
    <row r="76" spans="9:15" x14ac:dyDescent="0.25">
      <c r="I76" s="71"/>
      <c r="J76" s="71"/>
      <c r="K76" s="71"/>
      <c r="L76" s="71"/>
      <c r="N76" s="16"/>
      <c r="O76" s="16"/>
    </row>
    <row r="77" spans="9:15" x14ac:dyDescent="0.25">
      <c r="I77" s="71"/>
      <c r="J77" s="71"/>
      <c r="K77" s="71"/>
      <c r="L77" s="71"/>
      <c r="N77" s="16"/>
      <c r="O77" s="16"/>
    </row>
    <row r="78" spans="9:15" x14ac:dyDescent="0.25">
      <c r="I78" s="71"/>
      <c r="J78" s="71"/>
      <c r="K78" s="71"/>
      <c r="L78" s="71"/>
      <c r="N78" s="16"/>
      <c r="O78" s="16"/>
    </row>
    <row r="79" spans="9:15" x14ac:dyDescent="0.25">
      <c r="I79" s="71"/>
      <c r="J79" s="71"/>
      <c r="K79" s="71"/>
      <c r="L79" s="71"/>
      <c r="N79" s="16"/>
      <c r="O79" s="16"/>
    </row>
    <row r="80" spans="9:15" x14ac:dyDescent="0.25">
      <c r="I80" s="71"/>
      <c r="J80" s="71"/>
      <c r="K80" s="71"/>
      <c r="L80" s="71"/>
      <c r="N80" s="16"/>
      <c r="O80" s="16"/>
    </row>
    <row r="81" spans="9:15" x14ac:dyDescent="0.25">
      <c r="I81" s="71"/>
      <c r="J81" s="71"/>
      <c r="K81" s="71"/>
      <c r="L81" s="71"/>
      <c r="N81" s="16"/>
      <c r="O81" s="16"/>
    </row>
    <row r="82" spans="9:15" x14ac:dyDescent="0.25">
      <c r="I82" s="71"/>
      <c r="J82" s="71"/>
      <c r="K82" s="71"/>
      <c r="L82" s="71"/>
      <c r="N82" s="16"/>
      <c r="O82" s="16"/>
    </row>
    <row r="83" spans="9:15" x14ac:dyDescent="0.25">
      <c r="I83" s="71"/>
      <c r="J83" s="71"/>
      <c r="K83" s="71"/>
      <c r="L83" s="71"/>
      <c r="N83" s="16"/>
      <c r="O83" s="16"/>
    </row>
    <row r="84" spans="9:15" x14ac:dyDescent="0.25">
      <c r="I84" s="71"/>
      <c r="J84" s="71"/>
      <c r="K84" s="71"/>
      <c r="L84" s="71"/>
      <c r="N84" s="16"/>
      <c r="O84" s="16"/>
    </row>
    <row r="85" spans="9:15" x14ac:dyDescent="0.25">
      <c r="I85" s="71"/>
      <c r="J85" s="71"/>
      <c r="K85" s="71"/>
      <c r="L85" s="71"/>
      <c r="N85" s="16"/>
      <c r="O85" s="16"/>
    </row>
    <row r="86" spans="9:15" x14ac:dyDescent="0.25">
      <c r="I86" s="71"/>
      <c r="J86" s="71"/>
      <c r="K86" s="71"/>
      <c r="L86" s="71"/>
      <c r="N86" s="16"/>
      <c r="O86" s="16"/>
    </row>
    <row r="87" spans="9:15" x14ac:dyDescent="0.25">
      <c r="I87" s="71"/>
      <c r="J87" s="71"/>
      <c r="K87" s="71"/>
      <c r="L87" s="71"/>
      <c r="N87" s="16"/>
      <c r="O87" s="16"/>
    </row>
    <row r="88" spans="9:15" x14ac:dyDescent="0.25">
      <c r="I88" s="71"/>
      <c r="J88" s="71"/>
      <c r="K88" s="71"/>
      <c r="L88" s="71"/>
      <c r="N88" s="16"/>
      <c r="O88" s="16"/>
    </row>
    <row r="89" spans="9:15" x14ac:dyDescent="0.25">
      <c r="I89" s="71"/>
      <c r="J89" s="71"/>
      <c r="K89" s="71"/>
      <c r="L89" s="71"/>
      <c r="N89" s="16"/>
      <c r="O89" s="16"/>
    </row>
    <row r="90" spans="9:15" x14ac:dyDescent="0.25">
      <c r="I90" s="71"/>
      <c r="J90" s="71"/>
      <c r="K90" s="71"/>
      <c r="L90" s="71"/>
      <c r="N90" s="16"/>
      <c r="O90" s="16"/>
    </row>
    <row r="91" spans="9:15" x14ac:dyDescent="0.25">
      <c r="I91" s="71"/>
      <c r="J91" s="71"/>
      <c r="K91" s="71"/>
      <c r="L91" s="71"/>
      <c r="N91" s="16"/>
      <c r="O91" s="16"/>
    </row>
    <row r="92" spans="9:15" x14ac:dyDescent="0.25">
      <c r="I92" s="71"/>
      <c r="J92" s="71"/>
      <c r="K92" s="71"/>
      <c r="L92" s="71"/>
      <c r="N92" s="16"/>
      <c r="O92" s="16"/>
    </row>
    <row r="93" spans="9:15" x14ac:dyDescent="0.25">
      <c r="I93" s="71"/>
      <c r="J93" s="71"/>
      <c r="K93" s="71"/>
      <c r="L93" s="71"/>
      <c r="N93" s="16"/>
      <c r="O93" s="16"/>
    </row>
    <row r="94" spans="9:15" x14ac:dyDescent="0.25">
      <c r="I94" s="71"/>
      <c r="J94" s="71"/>
      <c r="K94" s="71"/>
      <c r="L94" s="71"/>
      <c r="N94" s="16"/>
      <c r="O94" s="16"/>
    </row>
    <row r="95" spans="9:15" x14ac:dyDescent="0.25">
      <c r="I95" s="71"/>
      <c r="J95" s="71"/>
      <c r="K95" s="71"/>
      <c r="L95" s="71"/>
      <c r="N95" s="16"/>
      <c r="O95" s="16"/>
    </row>
    <row r="96" spans="9:15" x14ac:dyDescent="0.25">
      <c r="I96" s="71"/>
      <c r="J96" s="71"/>
      <c r="K96" s="71"/>
      <c r="L96" s="71"/>
      <c r="N96" s="16"/>
      <c r="O96" s="16"/>
    </row>
    <row r="97" spans="9:15" x14ac:dyDescent="0.25">
      <c r="I97" s="71"/>
      <c r="J97" s="71"/>
      <c r="K97" s="71"/>
      <c r="L97" s="71"/>
      <c r="N97" s="16"/>
      <c r="O97" s="16"/>
    </row>
    <row r="98" spans="9:15" x14ac:dyDescent="0.25">
      <c r="I98" s="71"/>
      <c r="J98" s="71"/>
      <c r="K98" s="71"/>
      <c r="L98" s="71"/>
      <c r="N98" s="16"/>
      <c r="O98" s="16"/>
    </row>
    <row r="99" spans="9:15" x14ac:dyDescent="0.25">
      <c r="I99" s="71"/>
      <c r="J99" s="71"/>
      <c r="K99" s="71"/>
      <c r="L99" s="71"/>
      <c r="N99" s="16"/>
      <c r="O99" s="16"/>
    </row>
    <row r="100" spans="9:15" x14ac:dyDescent="0.25">
      <c r="I100" s="71"/>
      <c r="J100" s="71"/>
      <c r="K100" s="71"/>
      <c r="L100" s="71"/>
      <c r="N100" s="16"/>
      <c r="O100" s="16"/>
    </row>
    <row r="101" spans="9:15" x14ac:dyDescent="0.25">
      <c r="I101" s="71"/>
      <c r="J101" s="71"/>
      <c r="K101" s="71"/>
      <c r="L101" s="71"/>
      <c r="N101" s="16"/>
      <c r="O101" s="16"/>
    </row>
    <row r="102" spans="9:15" x14ac:dyDescent="0.25">
      <c r="I102" s="71"/>
      <c r="J102" s="71"/>
      <c r="K102" s="71"/>
      <c r="L102" s="71"/>
      <c r="N102" s="16"/>
      <c r="O102" s="16"/>
    </row>
    <row r="103" spans="9:15" x14ac:dyDescent="0.25">
      <c r="I103" s="71"/>
      <c r="J103" s="71"/>
      <c r="K103" s="71"/>
      <c r="L103" s="71"/>
      <c r="N103" s="16"/>
      <c r="O103" s="16"/>
    </row>
    <row r="104" spans="9:15" x14ac:dyDescent="0.25">
      <c r="I104" s="71"/>
      <c r="J104" s="71"/>
      <c r="K104" s="71"/>
      <c r="L104" s="71"/>
      <c r="N104" s="16"/>
      <c r="O104" s="16"/>
    </row>
    <row r="105" spans="9:15" x14ac:dyDescent="0.25">
      <c r="I105" s="71"/>
      <c r="J105" s="71"/>
      <c r="K105" s="71"/>
      <c r="L105" s="71"/>
      <c r="N105" s="16"/>
      <c r="O105" s="16"/>
    </row>
    <row r="106" spans="9:15" x14ac:dyDescent="0.25">
      <c r="I106" s="71"/>
      <c r="J106" s="71"/>
      <c r="K106" s="71"/>
      <c r="L106" s="71"/>
      <c r="N106" s="16"/>
      <c r="O106" s="16"/>
    </row>
    <row r="107" spans="9:15" x14ac:dyDescent="0.25">
      <c r="I107" s="71"/>
      <c r="J107" s="71"/>
      <c r="K107" s="71"/>
      <c r="L107" s="71"/>
      <c r="N107" s="16"/>
      <c r="O107" s="16"/>
    </row>
    <row r="108" spans="9:15" x14ac:dyDescent="0.25">
      <c r="I108" s="71"/>
      <c r="J108" s="71"/>
      <c r="K108" s="71"/>
      <c r="L108" s="71"/>
      <c r="N108" s="16"/>
      <c r="O108" s="16"/>
    </row>
    <row r="109" spans="9:15" x14ac:dyDescent="0.25">
      <c r="I109" s="71"/>
      <c r="J109" s="71"/>
      <c r="K109" s="71"/>
      <c r="L109" s="71"/>
      <c r="N109" s="16"/>
      <c r="O109" s="16"/>
    </row>
    <row r="110" spans="9:15" x14ac:dyDescent="0.25">
      <c r="I110" s="71"/>
      <c r="J110" s="71"/>
      <c r="K110" s="71"/>
      <c r="L110" s="71"/>
      <c r="N110" s="16"/>
      <c r="O110" s="16"/>
    </row>
    <row r="111" spans="9:15" x14ac:dyDescent="0.25">
      <c r="I111" s="71"/>
      <c r="J111" s="71"/>
      <c r="K111" s="71"/>
      <c r="L111" s="71"/>
      <c r="N111" s="16"/>
      <c r="O111" s="16"/>
    </row>
    <row r="112" spans="9:15" x14ac:dyDescent="0.25">
      <c r="I112" s="71"/>
      <c r="J112" s="71"/>
      <c r="K112" s="71"/>
      <c r="L112" s="71"/>
      <c r="N112" s="16"/>
      <c r="O112" s="16"/>
    </row>
    <row r="113" spans="9:15" x14ac:dyDescent="0.25">
      <c r="I113" s="71"/>
      <c r="J113" s="71"/>
      <c r="K113" s="71"/>
      <c r="L113" s="71"/>
      <c r="N113" s="16"/>
      <c r="O113" s="16"/>
    </row>
    <row r="114" spans="9:15" x14ac:dyDescent="0.25">
      <c r="I114" s="71"/>
      <c r="J114" s="71"/>
      <c r="K114" s="71"/>
      <c r="L114" s="71"/>
      <c r="N114" s="16"/>
      <c r="O114" s="16"/>
    </row>
    <row r="115" spans="9:15" x14ac:dyDescent="0.25">
      <c r="I115" s="71"/>
      <c r="J115" s="71"/>
      <c r="K115" s="71"/>
      <c r="L115" s="71"/>
      <c r="N115" s="16"/>
      <c r="O115" s="16"/>
    </row>
    <row r="116" spans="9:15" x14ac:dyDescent="0.25">
      <c r="I116" s="71"/>
      <c r="J116" s="71"/>
      <c r="K116" s="71"/>
      <c r="L116" s="71"/>
      <c r="N116" s="16"/>
      <c r="O116" s="16"/>
    </row>
    <row r="117" spans="9:15" x14ac:dyDescent="0.25">
      <c r="I117" s="71"/>
      <c r="J117" s="71"/>
      <c r="K117" s="71"/>
      <c r="L117" s="71"/>
      <c r="N117" s="16"/>
      <c r="O117" s="16"/>
    </row>
    <row r="118" spans="9:15" x14ac:dyDescent="0.25">
      <c r="I118" s="71"/>
      <c r="J118" s="71"/>
      <c r="K118" s="71"/>
      <c r="L118" s="71"/>
      <c r="N118" s="16"/>
      <c r="O118" s="16"/>
    </row>
    <row r="119" spans="9:15" x14ac:dyDescent="0.25">
      <c r="I119" s="71"/>
      <c r="J119" s="71"/>
      <c r="K119" s="71"/>
      <c r="L119" s="71"/>
      <c r="N119" s="16"/>
      <c r="O119" s="16"/>
    </row>
    <row r="120" spans="9:15" x14ac:dyDescent="0.25">
      <c r="I120" s="71"/>
      <c r="J120" s="71"/>
      <c r="K120" s="71"/>
      <c r="L120" s="71"/>
      <c r="N120" s="16"/>
      <c r="O120" s="16"/>
    </row>
    <row r="121" spans="9:15" x14ac:dyDescent="0.25">
      <c r="I121" s="71"/>
      <c r="J121" s="71"/>
      <c r="K121" s="71"/>
      <c r="L121" s="71"/>
      <c r="N121" s="16"/>
      <c r="O121" s="16"/>
    </row>
    <row r="122" spans="9:15" x14ac:dyDescent="0.25">
      <c r="I122" s="71"/>
      <c r="J122" s="71"/>
      <c r="K122" s="71"/>
      <c r="L122" s="71"/>
      <c r="N122" s="16"/>
      <c r="O122" s="16"/>
    </row>
    <row r="123" spans="9:15" x14ac:dyDescent="0.25">
      <c r="I123" s="71"/>
      <c r="J123" s="71"/>
      <c r="K123" s="71"/>
      <c r="L123" s="71"/>
      <c r="N123" s="16"/>
      <c r="O123" s="16"/>
    </row>
    <row r="124" spans="9:15" x14ac:dyDescent="0.25">
      <c r="I124" s="71"/>
      <c r="J124" s="71"/>
      <c r="K124" s="71"/>
      <c r="L124" s="71"/>
      <c r="N124" s="16"/>
      <c r="O124" s="16"/>
    </row>
    <row r="125" spans="9:15" x14ac:dyDescent="0.25">
      <c r="I125" s="71"/>
      <c r="J125" s="71"/>
      <c r="K125" s="71"/>
      <c r="L125" s="71"/>
      <c r="N125" s="16"/>
      <c r="O125" s="16"/>
    </row>
    <row r="126" spans="9:15" x14ac:dyDescent="0.25">
      <c r="I126" s="71"/>
      <c r="J126" s="71"/>
      <c r="K126" s="71"/>
      <c r="L126" s="71"/>
      <c r="N126" s="16"/>
      <c r="O126" s="16"/>
    </row>
    <row r="127" spans="9:15" x14ac:dyDescent="0.25">
      <c r="I127" s="71"/>
      <c r="J127" s="71"/>
      <c r="K127" s="71"/>
      <c r="L127" s="71"/>
      <c r="N127" s="16"/>
      <c r="O127" s="16"/>
    </row>
    <row r="128" spans="9:15" x14ac:dyDescent="0.25">
      <c r="I128" s="71"/>
      <c r="J128" s="71"/>
      <c r="K128" s="71"/>
      <c r="L128" s="71"/>
      <c r="N128" s="16"/>
      <c r="O128" s="16"/>
    </row>
    <row r="129" spans="9:15" x14ac:dyDescent="0.25">
      <c r="I129" s="71"/>
      <c r="J129" s="71"/>
      <c r="K129" s="71"/>
      <c r="L129" s="71"/>
      <c r="N129" s="16"/>
      <c r="O129" s="16"/>
    </row>
    <row r="130" spans="9:15" x14ac:dyDescent="0.25">
      <c r="I130" s="71"/>
      <c r="J130" s="71"/>
      <c r="K130" s="71"/>
      <c r="L130" s="71"/>
      <c r="N130" s="16"/>
      <c r="O130" s="16"/>
    </row>
    <row r="131" spans="9:15" x14ac:dyDescent="0.25">
      <c r="I131" s="71"/>
      <c r="J131" s="71"/>
      <c r="K131" s="71"/>
      <c r="L131" s="71"/>
      <c r="N131" s="16"/>
      <c r="O131" s="16"/>
    </row>
    <row r="132" spans="9:15" x14ac:dyDescent="0.25">
      <c r="I132" s="71"/>
      <c r="J132" s="71"/>
      <c r="K132" s="71"/>
      <c r="L132" s="71"/>
      <c r="N132" s="16"/>
      <c r="O132" s="16"/>
    </row>
    <row r="133" spans="9:15" x14ac:dyDescent="0.25">
      <c r="I133" s="71"/>
      <c r="J133" s="71"/>
      <c r="K133" s="71"/>
      <c r="L133" s="71"/>
      <c r="N133" s="16"/>
      <c r="O133" s="16"/>
    </row>
    <row r="134" spans="9:15" x14ac:dyDescent="0.25">
      <c r="I134" s="71"/>
      <c r="J134" s="71"/>
      <c r="K134" s="71"/>
      <c r="L134" s="71"/>
      <c r="N134" s="16"/>
      <c r="O134" s="16"/>
    </row>
    <row r="135" spans="9:15" x14ac:dyDescent="0.25">
      <c r="I135" s="71"/>
      <c r="J135" s="71"/>
      <c r="K135" s="71"/>
      <c r="L135" s="71"/>
    </row>
    <row r="136" spans="9:15" x14ac:dyDescent="0.25">
      <c r="I136" s="71"/>
      <c r="J136" s="71"/>
      <c r="K136" s="71"/>
      <c r="L136" s="71"/>
    </row>
    <row r="137" spans="9:15" x14ac:dyDescent="0.25">
      <c r="I137" s="71"/>
      <c r="J137" s="71"/>
      <c r="K137" s="71"/>
      <c r="L137" s="71"/>
    </row>
    <row r="138" spans="9:15" x14ac:dyDescent="0.25">
      <c r="I138" s="71"/>
      <c r="J138" s="71"/>
      <c r="K138" s="71"/>
      <c r="L138" s="71"/>
    </row>
    <row r="139" spans="9:15" x14ac:dyDescent="0.25">
      <c r="I139" s="71"/>
      <c r="J139" s="71"/>
      <c r="K139" s="71"/>
      <c r="L139" s="71"/>
    </row>
    <row r="140" spans="9:15" x14ac:dyDescent="0.25">
      <c r="I140" s="71"/>
      <c r="J140" s="71"/>
      <c r="K140" s="71"/>
      <c r="L140" s="71"/>
    </row>
    <row r="141" spans="9:15" x14ac:dyDescent="0.25">
      <c r="I141" s="71"/>
      <c r="J141" s="71"/>
      <c r="K141" s="71"/>
      <c r="L141" s="71"/>
    </row>
    <row r="142" spans="9:15" x14ac:dyDescent="0.25">
      <c r="I142" s="71"/>
      <c r="J142" s="71"/>
      <c r="K142" s="71"/>
      <c r="L142" s="71"/>
    </row>
    <row r="143" spans="9:15" x14ac:dyDescent="0.25">
      <c r="I143" s="71"/>
      <c r="J143" s="71"/>
      <c r="K143" s="71"/>
      <c r="L143" s="71"/>
    </row>
    <row r="144" spans="9:15" x14ac:dyDescent="0.25">
      <c r="I144" s="71"/>
      <c r="J144" s="71"/>
      <c r="K144" s="71"/>
      <c r="L144" s="71"/>
    </row>
    <row r="145" spans="9:12" x14ac:dyDescent="0.25">
      <c r="I145" s="71"/>
      <c r="J145" s="71"/>
      <c r="K145" s="71"/>
      <c r="L145" s="71"/>
    </row>
    <row r="146" spans="9:12" x14ac:dyDescent="0.25">
      <c r="I146" s="71"/>
      <c r="J146" s="71"/>
      <c r="K146" s="71"/>
      <c r="L146" s="71"/>
    </row>
    <row r="147" spans="9:12" x14ac:dyDescent="0.25">
      <c r="I147" s="71"/>
      <c r="J147" s="71"/>
      <c r="K147" s="71"/>
      <c r="L147" s="71"/>
    </row>
    <row r="148" spans="9:12" x14ac:dyDescent="0.25">
      <c r="I148" s="71"/>
      <c r="J148" s="71"/>
      <c r="K148" s="71"/>
      <c r="L148" s="71"/>
    </row>
    <row r="149" spans="9:12" x14ac:dyDescent="0.25">
      <c r="I149" s="71"/>
      <c r="J149" s="71"/>
      <c r="K149" s="71"/>
      <c r="L149" s="71"/>
    </row>
    <row r="150" spans="9:12" x14ac:dyDescent="0.25">
      <c r="I150" s="71"/>
      <c r="J150" s="71"/>
      <c r="K150" s="71"/>
      <c r="L150" s="71"/>
    </row>
    <row r="151" spans="9:12" x14ac:dyDescent="0.25">
      <c r="I151" s="71"/>
      <c r="J151" s="71"/>
      <c r="K151" s="71"/>
      <c r="L151" s="71"/>
    </row>
    <row r="152" spans="9:12" x14ac:dyDescent="0.25">
      <c r="I152" s="71"/>
      <c r="J152" s="71"/>
      <c r="K152" s="71"/>
      <c r="L152" s="71"/>
    </row>
    <row r="153" spans="9:12" x14ac:dyDescent="0.25">
      <c r="I153" s="71"/>
      <c r="J153" s="71"/>
      <c r="K153" s="71"/>
      <c r="L153" s="71"/>
    </row>
    <row r="154" spans="9:12" x14ac:dyDescent="0.25">
      <c r="I154" s="71"/>
      <c r="J154" s="71"/>
      <c r="K154" s="71"/>
      <c r="L154" s="71"/>
    </row>
    <row r="155" spans="9:12" x14ac:dyDescent="0.25">
      <c r="I155" s="71"/>
      <c r="J155" s="71"/>
      <c r="K155" s="71"/>
      <c r="L155" s="71"/>
    </row>
    <row r="156" spans="9:12" x14ac:dyDescent="0.25">
      <c r="I156" s="71"/>
      <c r="J156" s="71"/>
      <c r="K156" s="71"/>
      <c r="L156" s="71"/>
    </row>
    <row r="157" spans="9:12" x14ac:dyDescent="0.25">
      <c r="I157" s="71"/>
      <c r="J157" s="71"/>
      <c r="K157" s="71"/>
      <c r="L157" s="71"/>
    </row>
    <row r="158" spans="9:12" x14ac:dyDescent="0.25">
      <c r="I158" s="71"/>
      <c r="J158" s="71"/>
      <c r="K158" s="71"/>
      <c r="L158" s="71"/>
    </row>
    <row r="159" spans="9:12" x14ac:dyDescent="0.25">
      <c r="I159" s="71"/>
      <c r="J159" s="71"/>
      <c r="K159" s="71"/>
      <c r="L159" s="71"/>
    </row>
    <row r="160" spans="9:12" x14ac:dyDescent="0.25">
      <c r="I160" s="71"/>
      <c r="J160" s="71"/>
      <c r="K160" s="71"/>
      <c r="L160" s="71"/>
    </row>
    <row r="161" spans="9:12" x14ac:dyDescent="0.25">
      <c r="I161" s="71"/>
      <c r="J161" s="71"/>
      <c r="K161" s="71"/>
      <c r="L161" s="71"/>
    </row>
    <row r="162" spans="9:12" x14ac:dyDescent="0.25">
      <c r="I162" s="71"/>
      <c r="J162" s="71"/>
      <c r="K162" s="71"/>
      <c r="L162" s="71"/>
    </row>
    <row r="163" spans="9:12" x14ac:dyDescent="0.25">
      <c r="I163" s="71"/>
      <c r="J163" s="71"/>
      <c r="K163" s="71"/>
      <c r="L163" s="71"/>
    </row>
    <row r="164" spans="9:12" x14ac:dyDescent="0.25">
      <c r="I164" s="71"/>
      <c r="J164" s="71"/>
      <c r="K164" s="71"/>
      <c r="L164" s="71"/>
    </row>
    <row r="165" spans="9:12" x14ac:dyDescent="0.25">
      <c r="I165" s="71"/>
      <c r="J165" s="71"/>
      <c r="K165" s="71"/>
      <c r="L165" s="71"/>
    </row>
    <row r="166" spans="9:12" x14ac:dyDescent="0.25">
      <c r="I166" s="71"/>
      <c r="J166" s="71"/>
      <c r="K166" s="71"/>
      <c r="L166" s="71"/>
    </row>
    <row r="167" spans="9:12" x14ac:dyDescent="0.25">
      <c r="I167" s="71"/>
      <c r="J167" s="71"/>
      <c r="K167" s="71"/>
      <c r="L167" s="71"/>
    </row>
    <row r="168" spans="9:12" x14ac:dyDescent="0.25">
      <c r="I168" s="71"/>
      <c r="J168" s="71"/>
      <c r="K168" s="71"/>
      <c r="L168" s="71"/>
    </row>
    <row r="169" spans="9:12" x14ac:dyDescent="0.25">
      <c r="I169" s="71"/>
      <c r="J169" s="71"/>
      <c r="K169" s="71"/>
      <c r="L169" s="71"/>
    </row>
    <row r="170" spans="9:12" x14ac:dyDescent="0.25">
      <c r="I170" s="71"/>
      <c r="J170" s="71"/>
      <c r="K170" s="71"/>
      <c r="L170" s="71"/>
    </row>
    <row r="171" spans="9:12" x14ac:dyDescent="0.25">
      <c r="I171" s="71"/>
      <c r="J171" s="71"/>
      <c r="K171" s="71"/>
      <c r="L171" s="71"/>
    </row>
    <row r="172" spans="9:12" x14ac:dyDescent="0.25">
      <c r="I172" s="71"/>
      <c r="J172" s="71"/>
      <c r="K172" s="71"/>
      <c r="L172" s="71"/>
    </row>
    <row r="173" spans="9:12" x14ac:dyDescent="0.25">
      <c r="I173" s="71"/>
      <c r="J173" s="71"/>
      <c r="K173" s="71"/>
      <c r="L173" s="71"/>
    </row>
    <row r="174" spans="9:12" x14ac:dyDescent="0.25">
      <c r="I174" s="71"/>
      <c r="J174" s="71"/>
      <c r="K174" s="71"/>
      <c r="L174" s="71"/>
    </row>
    <row r="175" spans="9:12" x14ac:dyDescent="0.25">
      <c r="I175" s="71"/>
      <c r="J175" s="71"/>
      <c r="K175" s="71"/>
      <c r="L175" s="71"/>
    </row>
    <row r="176" spans="9:12" x14ac:dyDescent="0.25">
      <c r="I176" s="71"/>
      <c r="J176" s="71"/>
      <c r="K176" s="71"/>
      <c r="L176" s="71"/>
    </row>
    <row r="177" spans="9:12" x14ac:dyDescent="0.25">
      <c r="I177" s="71"/>
      <c r="J177" s="71"/>
      <c r="K177" s="71"/>
      <c r="L177" s="71"/>
    </row>
    <row r="178" spans="9:12" x14ac:dyDescent="0.25">
      <c r="I178" s="71"/>
      <c r="J178" s="71"/>
      <c r="K178" s="71"/>
      <c r="L178" s="71"/>
    </row>
    <row r="179" spans="9:12" x14ac:dyDescent="0.25">
      <c r="I179" s="71"/>
      <c r="J179" s="71"/>
      <c r="K179" s="71"/>
      <c r="L179" s="71"/>
    </row>
    <row r="180" spans="9:12" x14ac:dyDescent="0.25">
      <c r="I180" s="71"/>
      <c r="J180" s="71"/>
      <c r="K180" s="71"/>
      <c r="L180" s="71"/>
    </row>
    <row r="181" spans="9:12" x14ac:dyDescent="0.25">
      <c r="I181" s="71"/>
      <c r="J181" s="71"/>
      <c r="K181" s="71"/>
      <c r="L181" s="71"/>
    </row>
    <row r="182" spans="9:12" x14ac:dyDescent="0.25">
      <c r="I182" s="71"/>
      <c r="J182" s="71"/>
      <c r="K182" s="71"/>
      <c r="L182" s="71"/>
    </row>
    <row r="183" spans="9:12" x14ac:dyDescent="0.25">
      <c r="I183" s="71"/>
      <c r="J183" s="71"/>
      <c r="K183" s="71"/>
      <c r="L183" s="71"/>
    </row>
    <row r="184" spans="9:12" x14ac:dyDescent="0.25">
      <c r="I184" s="71"/>
      <c r="J184" s="71"/>
      <c r="K184" s="71"/>
      <c r="L184" s="71"/>
    </row>
    <row r="185" spans="9:12" x14ac:dyDescent="0.25">
      <c r="I185" s="71"/>
      <c r="J185" s="71"/>
      <c r="K185" s="71"/>
      <c r="L185" s="71"/>
    </row>
    <row r="186" spans="9:12" x14ac:dyDescent="0.25">
      <c r="I186" s="71"/>
      <c r="J186" s="71"/>
      <c r="K186" s="71"/>
      <c r="L186" s="71"/>
    </row>
    <row r="187" spans="9:12" x14ac:dyDescent="0.25">
      <c r="I187" s="71"/>
      <c r="J187" s="71"/>
      <c r="K187" s="71"/>
      <c r="L187" s="71"/>
    </row>
    <row r="188" spans="9:12" x14ac:dyDescent="0.25">
      <c r="I188" s="71"/>
      <c r="J188" s="71"/>
      <c r="K188" s="71"/>
      <c r="L188" s="71"/>
    </row>
    <row r="189" spans="9:12" x14ac:dyDescent="0.25">
      <c r="I189" s="71"/>
      <c r="J189" s="71"/>
      <c r="K189" s="71"/>
      <c r="L189" s="71"/>
    </row>
    <row r="190" spans="9:12" x14ac:dyDescent="0.25">
      <c r="I190" s="71"/>
      <c r="J190" s="71"/>
      <c r="K190" s="71"/>
      <c r="L190" s="71"/>
    </row>
    <row r="191" spans="9:12" x14ac:dyDescent="0.25">
      <c r="I191" s="71"/>
      <c r="J191" s="71"/>
      <c r="K191" s="71"/>
      <c r="L191" s="71"/>
    </row>
    <row r="192" spans="9:12" x14ac:dyDescent="0.25">
      <c r="I192" s="71"/>
      <c r="J192" s="71"/>
      <c r="K192" s="71"/>
      <c r="L192" s="71"/>
    </row>
    <row r="193" spans="9:12" x14ac:dyDescent="0.25">
      <c r="I193" s="71"/>
      <c r="J193" s="71"/>
      <c r="K193" s="71"/>
      <c r="L193" s="71"/>
    </row>
    <row r="194" spans="9:12" x14ac:dyDescent="0.25">
      <c r="I194" s="71"/>
      <c r="J194" s="71"/>
      <c r="K194" s="71"/>
      <c r="L194" s="71"/>
    </row>
    <row r="195" spans="9:12" x14ac:dyDescent="0.25">
      <c r="I195" s="71"/>
      <c r="J195" s="71"/>
      <c r="K195" s="71"/>
      <c r="L195" s="71"/>
    </row>
    <row r="196" spans="9:12" x14ac:dyDescent="0.25">
      <c r="I196" s="71"/>
      <c r="J196" s="71"/>
      <c r="K196" s="71"/>
      <c r="L196" s="71"/>
    </row>
    <row r="197" spans="9:12" x14ac:dyDescent="0.25">
      <c r="I197" s="71"/>
      <c r="J197" s="71"/>
      <c r="K197" s="71"/>
      <c r="L197" s="71"/>
    </row>
    <row r="198" spans="9:12" x14ac:dyDescent="0.25">
      <c r="I198" s="71"/>
      <c r="J198" s="71"/>
      <c r="K198" s="71"/>
      <c r="L198" s="71"/>
    </row>
    <row r="199" spans="9:12" x14ac:dyDescent="0.25">
      <c r="I199" s="71"/>
      <c r="J199" s="71"/>
      <c r="K199" s="71"/>
      <c r="L199" s="71"/>
    </row>
    <row r="200" spans="9:12" x14ac:dyDescent="0.25">
      <c r="I200" s="71"/>
      <c r="J200" s="71"/>
      <c r="K200" s="71"/>
      <c r="L200" s="71"/>
    </row>
    <row r="201" spans="9:12" x14ac:dyDescent="0.25">
      <c r="I201" s="71"/>
      <c r="J201" s="71"/>
      <c r="K201" s="71"/>
      <c r="L201" s="71"/>
    </row>
    <row r="202" spans="9:12" x14ac:dyDescent="0.25">
      <c r="I202" s="71"/>
      <c r="J202" s="71"/>
      <c r="K202" s="71"/>
      <c r="L202" s="71"/>
    </row>
    <row r="203" spans="9:12" x14ac:dyDescent="0.25">
      <c r="I203" s="71"/>
      <c r="J203" s="71"/>
      <c r="K203" s="71"/>
      <c r="L203" s="71"/>
    </row>
    <row r="204" spans="9:12" x14ac:dyDescent="0.25">
      <c r="I204" s="71"/>
      <c r="J204" s="71"/>
      <c r="K204" s="71"/>
      <c r="L204" s="71"/>
    </row>
    <row r="205" spans="9:12" x14ac:dyDescent="0.25">
      <c r="I205" s="71"/>
      <c r="J205" s="71"/>
      <c r="K205" s="71"/>
      <c r="L205" s="71"/>
    </row>
    <row r="206" spans="9:12" x14ac:dyDescent="0.25">
      <c r="I206" s="71"/>
      <c r="J206" s="71"/>
      <c r="K206" s="71"/>
      <c r="L206" s="71"/>
    </row>
    <row r="207" spans="9:12" x14ac:dyDescent="0.25">
      <c r="I207" s="71"/>
      <c r="J207" s="71"/>
      <c r="K207" s="71"/>
      <c r="L207" s="71"/>
    </row>
    <row r="208" spans="9:12" x14ac:dyDescent="0.25">
      <c r="I208" s="71"/>
      <c r="J208" s="71"/>
      <c r="K208" s="71"/>
      <c r="L208" s="71"/>
    </row>
    <row r="209" spans="9:12" x14ac:dyDescent="0.25">
      <c r="I209" s="71"/>
      <c r="J209" s="71"/>
      <c r="K209" s="71"/>
      <c r="L209" s="71"/>
    </row>
    <row r="210" spans="9:12" x14ac:dyDescent="0.25">
      <c r="I210" s="71"/>
      <c r="J210" s="71"/>
      <c r="K210" s="71"/>
      <c r="L210" s="71"/>
    </row>
    <row r="211" spans="9:12" x14ac:dyDescent="0.25">
      <c r="I211" s="71"/>
      <c r="J211" s="71"/>
      <c r="K211" s="71"/>
      <c r="L211" s="71"/>
    </row>
    <row r="212" spans="9:12" x14ac:dyDescent="0.25">
      <c r="I212" s="71"/>
      <c r="J212" s="71"/>
      <c r="K212" s="71"/>
      <c r="L212" s="71"/>
    </row>
    <row r="213" spans="9:12" x14ac:dyDescent="0.25">
      <c r="I213" s="71"/>
      <c r="J213" s="71"/>
      <c r="K213" s="71"/>
      <c r="L213" s="71"/>
    </row>
    <row r="214" spans="9:12" x14ac:dyDescent="0.25">
      <c r="I214" s="71"/>
      <c r="J214" s="71"/>
      <c r="K214" s="71"/>
      <c r="L214" s="71"/>
    </row>
    <row r="215" spans="9:12" x14ac:dyDescent="0.25">
      <c r="I215" s="71"/>
      <c r="J215" s="71"/>
      <c r="K215" s="71"/>
      <c r="L215" s="71"/>
    </row>
    <row r="216" spans="9:12" x14ac:dyDescent="0.25">
      <c r="I216" s="71"/>
      <c r="J216" s="71"/>
      <c r="K216" s="71"/>
      <c r="L216" s="71"/>
    </row>
    <row r="217" spans="9:12" x14ac:dyDescent="0.25">
      <c r="I217" s="71"/>
      <c r="J217" s="71"/>
      <c r="K217" s="71"/>
      <c r="L217" s="71"/>
    </row>
    <row r="218" spans="9:12" x14ac:dyDescent="0.25">
      <c r="I218" s="71"/>
      <c r="J218" s="71"/>
      <c r="K218" s="71"/>
      <c r="L218" s="71"/>
    </row>
    <row r="219" spans="9:12" x14ac:dyDescent="0.25">
      <c r="I219" s="71"/>
      <c r="J219" s="71"/>
      <c r="K219" s="71"/>
      <c r="L219" s="71"/>
    </row>
    <row r="220" spans="9:12" x14ac:dyDescent="0.25">
      <c r="I220" s="71"/>
      <c r="J220" s="71"/>
      <c r="K220" s="71"/>
      <c r="L220" s="71"/>
    </row>
    <row r="221" spans="9:12" x14ac:dyDescent="0.25">
      <c r="I221" s="71"/>
      <c r="J221" s="71"/>
      <c r="K221" s="71"/>
      <c r="L221" s="71"/>
    </row>
    <row r="222" spans="9:12" x14ac:dyDescent="0.25">
      <c r="I222" s="71"/>
      <c r="J222" s="71"/>
      <c r="K222" s="71"/>
      <c r="L222" s="71"/>
    </row>
    <row r="223" spans="9:12" x14ac:dyDescent="0.25">
      <c r="I223" s="71"/>
      <c r="J223" s="71"/>
      <c r="K223" s="71"/>
      <c r="L223" s="71"/>
    </row>
    <row r="224" spans="9:12" x14ac:dyDescent="0.25">
      <c r="I224" s="71"/>
      <c r="J224" s="71"/>
      <c r="K224" s="71"/>
      <c r="L224" s="71"/>
    </row>
    <row r="225" spans="9:12" x14ac:dyDescent="0.25">
      <c r="I225" s="71"/>
      <c r="J225" s="71"/>
      <c r="K225" s="71"/>
      <c r="L225" s="71"/>
    </row>
    <row r="226" spans="9:12" x14ac:dyDescent="0.25">
      <c r="I226" s="71"/>
      <c r="J226" s="71"/>
      <c r="K226" s="71"/>
      <c r="L226" s="71"/>
    </row>
    <row r="227" spans="9:12" x14ac:dyDescent="0.25">
      <c r="I227" s="71"/>
      <c r="J227" s="71"/>
      <c r="K227" s="71"/>
      <c r="L227" s="71"/>
    </row>
    <row r="228" spans="9:12" x14ac:dyDescent="0.25">
      <c r="I228" s="71"/>
      <c r="J228" s="71"/>
      <c r="K228" s="71"/>
      <c r="L228" s="71"/>
    </row>
    <row r="229" spans="9:12" x14ac:dyDescent="0.25">
      <c r="I229" s="71"/>
      <c r="J229" s="71"/>
      <c r="K229" s="71"/>
      <c r="L229" s="71"/>
    </row>
    <row r="230" spans="9:12" x14ac:dyDescent="0.25">
      <c r="I230" s="71"/>
      <c r="J230" s="71"/>
      <c r="K230" s="71"/>
      <c r="L230" s="71"/>
    </row>
    <row r="231" spans="9:12" x14ac:dyDescent="0.25">
      <c r="I231" s="71"/>
      <c r="J231" s="71"/>
      <c r="K231" s="71"/>
      <c r="L231" s="71"/>
    </row>
    <row r="232" spans="9:12" x14ac:dyDescent="0.25">
      <c r="I232" s="71"/>
      <c r="J232" s="71"/>
      <c r="K232" s="71"/>
      <c r="L232" s="71"/>
    </row>
    <row r="233" spans="9:12" x14ac:dyDescent="0.25">
      <c r="I233" s="71"/>
      <c r="J233" s="71"/>
      <c r="K233" s="71"/>
      <c r="L233" s="71"/>
    </row>
    <row r="234" spans="9:12" x14ac:dyDescent="0.25">
      <c r="I234" s="71"/>
      <c r="J234" s="71"/>
      <c r="K234" s="71"/>
      <c r="L234" s="71"/>
    </row>
    <row r="235" spans="9:12" x14ac:dyDescent="0.25">
      <c r="I235" s="71"/>
      <c r="J235" s="71"/>
      <c r="K235" s="71"/>
      <c r="L235" s="71"/>
    </row>
    <row r="236" spans="9:12" x14ac:dyDescent="0.25">
      <c r="I236" s="71"/>
      <c r="J236" s="71"/>
      <c r="K236" s="71"/>
      <c r="L236" s="71"/>
    </row>
    <row r="237" spans="9:12" x14ac:dyDescent="0.25">
      <c r="I237" s="71"/>
      <c r="J237" s="71"/>
      <c r="K237" s="71"/>
      <c r="L237" s="71"/>
    </row>
    <row r="238" spans="9:12" x14ac:dyDescent="0.25">
      <c r="I238" s="71"/>
      <c r="J238" s="71"/>
      <c r="K238" s="71"/>
      <c r="L238" s="71"/>
    </row>
    <row r="239" spans="9:12" x14ac:dyDescent="0.25">
      <c r="I239" s="71"/>
      <c r="J239" s="71"/>
      <c r="K239" s="71"/>
      <c r="L239" s="71"/>
    </row>
    <row r="240" spans="9:12" x14ac:dyDescent="0.25">
      <c r="I240" s="71"/>
      <c r="J240" s="71"/>
      <c r="K240" s="71"/>
      <c r="L240" s="71"/>
    </row>
    <row r="241" spans="9:12" x14ac:dyDescent="0.25">
      <c r="I241" s="71"/>
      <c r="J241" s="71"/>
      <c r="K241" s="71"/>
      <c r="L241" s="71"/>
    </row>
    <row r="242" spans="9:12" x14ac:dyDescent="0.25">
      <c r="I242" s="71"/>
      <c r="J242" s="71"/>
      <c r="K242" s="71"/>
      <c r="L242" s="71"/>
    </row>
    <row r="243" spans="9:12" x14ac:dyDescent="0.25">
      <c r="I243" s="71"/>
      <c r="J243" s="71"/>
      <c r="K243" s="71"/>
      <c r="L243" s="71"/>
    </row>
    <row r="244" spans="9:12" x14ac:dyDescent="0.25">
      <c r="I244" s="71"/>
      <c r="J244" s="71"/>
      <c r="K244" s="71"/>
      <c r="L244" s="71"/>
    </row>
    <row r="245" spans="9:12" x14ac:dyDescent="0.25">
      <c r="I245" s="71"/>
      <c r="J245" s="71"/>
      <c r="K245" s="71"/>
      <c r="L245" s="71"/>
    </row>
    <row r="246" spans="9:12" x14ac:dyDescent="0.25">
      <c r="I246" s="71"/>
      <c r="J246" s="71"/>
      <c r="K246" s="71"/>
      <c r="L246" s="71"/>
    </row>
    <row r="247" spans="9:12" x14ac:dyDescent="0.25">
      <c r="I247" s="71"/>
      <c r="J247" s="71"/>
      <c r="K247" s="71"/>
      <c r="L247" s="71"/>
    </row>
    <row r="248" spans="9:12" x14ac:dyDescent="0.25">
      <c r="I248" s="71"/>
      <c r="J248" s="71"/>
      <c r="K248" s="71"/>
      <c r="L248" s="71"/>
    </row>
    <row r="249" spans="9:12" x14ac:dyDescent="0.25">
      <c r="I249" s="71"/>
      <c r="J249" s="71"/>
      <c r="K249" s="71"/>
      <c r="L249" s="71"/>
    </row>
    <row r="250" spans="9:12" x14ac:dyDescent="0.25">
      <c r="I250" s="71"/>
      <c r="J250" s="71"/>
      <c r="K250" s="71"/>
      <c r="L250" s="71"/>
    </row>
    <row r="251" spans="9:12" x14ac:dyDescent="0.25">
      <c r="I251" s="71"/>
      <c r="J251" s="71"/>
      <c r="K251" s="71"/>
      <c r="L251" s="71"/>
    </row>
    <row r="252" spans="9:12" x14ac:dyDescent="0.25">
      <c r="I252" s="71"/>
      <c r="J252" s="71"/>
      <c r="K252" s="71"/>
      <c r="L252" s="71"/>
    </row>
    <row r="253" spans="9:12" x14ac:dyDescent="0.25">
      <c r="I253" s="71"/>
      <c r="J253" s="71"/>
      <c r="K253" s="71"/>
      <c r="L253" s="71"/>
    </row>
    <row r="254" spans="9:12" x14ac:dyDescent="0.25">
      <c r="I254" s="71"/>
      <c r="J254" s="71"/>
      <c r="K254" s="71"/>
      <c r="L254" s="71"/>
    </row>
    <row r="255" spans="9:12" x14ac:dyDescent="0.25">
      <c r="I255" s="71"/>
      <c r="J255" s="71"/>
      <c r="K255" s="71"/>
      <c r="L255" s="71"/>
    </row>
    <row r="256" spans="9:12" x14ac:dyDescent="0.25">
      <c r="I256" s="71"/>
      <c r="J256" s="71"/>
      <c r="K256" s="71"/>
      <c r="L256" s="71"/>
    </row>
    <row r="257" spans="9:12" x14ac:dyDescent="0.25">
      <c r="I257" s="71"/>
      <c r="J257" s="71"/>
      <c r="K257" s="71"/>
      <c r="L257" s="71"/>
    </row>
    <row r="258" spans="9:12" x14ac:dyDescent="0.25">
      <c r="I258" s="71"/>
      <c r="J258" s="71"/>
      <c r="K258" s="71"/>
      <c r="L258" s="71"/>
    </row>
    <row r="259" spans="9:12" x14ac:dyDescent="0.25">
      <c r="I259" s="71"/>
      <c r="J259" s="71"/>
      <c r="K259" s="71"/>
      <c r="L259" s="71"/>
    </row>
    <row r="260" spans="9:12" x14ac:dyDescent="0.25">
      <c r="I260" s="71"/>
      <c r="J260" s="71"/>
      <c r="K260" s="71"/>
      <c r="L260" s="71"/>
    </row>
    <row r="261" spans="9:12" x14ac:dyDescent="0.25">
      <c r="I261" s="71"/>
      <c r="J261" s="71"/>
      <c r="K261" s="71"/>
      <c r="L261" s="71"/>
    </row>
    <row r="262" spans="9:12" x14ac:dyDescent="0.25">
      <c r="I262" s="71"/>
      <c r="J262" s="71"/>
      <c r="K262" s="71"/>
      <c r="L262" s="71"/>
    </row>
    <row r="263" spans="9:12" x14ac:dyDescent="0.25">
      <c r="I263" s="71"/>
      <c r="J263" s="71"/>
      <c r="K263" s="71"/>
      <c r="L263" s="71"/>
    </row>
    <row r="264" spans="9:12" x14ac:dyDescent="0.25">
      <c r="I264" s="71"/>
      <c r="J264" s="71"/>
      <c r="K264" s="71"/>
      <c r="L264" s="71"/>
    </row>
    <row r="265" spans="9:12" x14ac:dyDescent="0.25">
      <c r="I265" s="71"/>
      <c r="J265" s="71"/>
      <c r="K265" s="71"/>
      <c r="L265" s="71"/>
    </row>
    <row r="266" spans="9:12" x14ac:dyDescent="0.25">
      <c r="I266" s="71"/>
      <c r="J266" s="71"/>
      <c r="K266" s="71"/>
      <c r="L266" s="71"/>
    </row>
    <row r="267" spans="9:12" x14ac:dyDescent="0.25">
      <c r="I267" s="71"/>
      <c r="J267" s="71"/>
      <c r="K267" s="71"/>
      <c r="L267" s="71"/>
    </row>
    <row r="268" spans="9:12" x14ac:dyDescent="0.25">
      <c r="I268" s="71"/>
      <c r="J268" s="71"/>
      <c r="K268" s="71"/>
      <c r="L268" s="71"/>
    </row>
    <row r="269" spans="9:12" x14ac:dyDescent="0.25">
      <c r="I269" s="71"/>
      <c r="J269" s="71"/>
      <c r="K269" s="71"/>
      <c r="L269" s="71"/>
    </row>
    <row r="270" spans="9:12" x14ac:dyDescent="0.25">
      <c r="I270" s="71"/>
      <c r="J270" s="71"/>
      <c r="K270" s="71"/>
      <c r="L270" s="71"/>
    </row>
    <row r="271" spans="9:12" x14ac:dyDescent="0.25">
      <c r="I271" s="71"/>
      <c r="J271" s="71"/>
      <c r="K271" s="71"/>
      <c r="L271" s="71"/>
    </row>
    <row r="272" spans="9:12" x14ac:dyDescent="0.25">
      <c r="I272" s="71"/>
      <c r="J272" s="71"/>
      <c r="K272" s="71"/>
      <c r="L272" s="71"/>
    </row>
    <row r="273" spans="9:12" x14ac:dyDescent="0.25">
      <c r="I273" s="71"/>
      <c r="J273" s="71"/>
      <c r="K273" s="71"/>
      <c r="L273" s="71"/>
    </row>
    <row r="274" spans="9:12" x14ac:dyDescent="0.25">
      <c r="I274" s="71"/>
      <c r="J274" s="71"/>
      <c r="K274" s="71"/>
      <c r="L274" s="71"/>
    </row>
    <row r="275" spans="9:12" x14ac:dyDescent="0.25">
      <c r="I275" s="71"/>
      <c r="J275" s="71"/>
      <c r="K275" s="71"/>
      <c r="L275" s="71"/>
    </row>
    <row r="276" spans="9:12" x14ac:dyDescent="0.25">
      <c r="I276" s="71"/>
      <c r="J276" s="71"/>
      <c r="K276" s="71"/>
      <c r="L276" s="71"/>
    </row>
    <row r="277" spans="9:12" x14ac:dyDescent="0.25">
      <c r="I277" s="71"/>
      <c r="J277" s="71"/>
      <c r="K277" s="71"/>
      <c r="L277" s="71"/>
    </row>
    <row r="278" spans="9:12" x14ac:dyDescent="0.25">
      <c r="I278" s="71"/>
      <c r="J278" s="71"/>
      <c r="K278" s="71"/>
      <c r="L278" s="71"/>
    </row>
    <row r="279" spans="9:12" x14ac:dyDescent="0.25">
      <c r="I279" s="71"/>
      <c r="J279" s="71"/>
      <c r="K279" s="71"/>
      <c r="L279" s="71"/>
    </row>
    <row r="280" spans="9:12" x14ac:dyDescent="0.25">
      <c r="I280" s="71"/>
      <c r="J280" s="71"/>
      <c r="K280" s="71"/>
      <c r="L280" s="71"/>
    </row>
    <row r="281" spans="9:12" x14ac:dyDescent="0.25">
      <c r="I281" s="71"/>
      <c r="J281" s="71"/>
      <c r="K281" s="71"/>
      <c r="L281" s="71"/>
    </row>
    <row r="282" spans="9:12" x14ac:dyDescent="0.25">
      <c r="I282" s="71"/>
      <c r="J282" s="71"/>
      <c r="K282" s="71"/>
      <c r="L282" s="71"/>
    </row>
    <row r="283" spans="9:12" x14ac:dyDescent="0.25">
      <c r="I283" s="71"/>
      <c r="J283" s="71"/>
      <c r="K283" s="71"/>
      <c r="L283" s="71"/>
    </row>
    <row r="284" spans="9:12" x14ac:dyDescent="0.25">
      <c r="I284" s="71"/>
      <c r="J284" s="71"/>
      <c r="K284" s="71"/>
      <c r="L284" s="71"/>
    </row>
    <row r="285" spans="9:12" x14ac:dyDescent="0.25">
      <c r="I285" s="71"/>
      <c r="J285" s="71"/>
      <c r="K285" s="71"/>
      <c r="L285" s="71"/>
    </row>
    <row r="286" spans="9:12" x14ac:dyDescent="0.25">
      <c r="I286" s="71"/>
      <c r="J286" s="71"/>
      <c r="K286" s="71"/>
      <c r="L286" s="71"/>
    </row>
    <row r="287" spans="9:12" x14ac:dyDescent="0.25">
      <c r="I287" s="71"/>
      <c r="J287" s="71"/>
      <c r="K287" s="71"/>
      <c r="L287" s="71"/>
    </row>
    <row r="288" spans="9:12" x14ac:dyDescent="0.25">
      <c r="I288" s="71"/>
      <c r="J288" s="71"/>
      <c r="K288" s="71"/>
      <c r="L288" s="71"/>
    </row>
    <row r="289" spans="9:12" x14ac:dyDescent="0.25">
      <c r="I289" s="71"/>
      <c r="J289" s="71"/>
      <c r="K289" s="71"/>
      <c r="L289" s="71"/>
    </row>
    <row r="290" spans="9:12" x14ac:dyDescent="0.25">
      <c r="I290" s="71"/>
      <c r="J290" s="71"/>
      <c r="K290" s="71"/>
      <c r="L290" s="71"/>
    </row>
    <row r="291" spans="9:12" x14ac:dyDescent="0.25">
      <c r="I291" s="71"/>
      <c r="J291" s="71"/>
      <c r="K291" s="71"/>
      <c r="L291" s="71"/>
    </row>
    <row r="292" spans="9:12" x14ac:dyDescent="0.25">
      <c r="I292" s="71"/>
      <c r="J292" s="71"/>
      <c r="K292" s="71"/>
      <c r="L292" s="71"/>
    </row>
    <row r="293" spans="9:12" x14ac:dyDescent="0.25">
      <c r="I293" s="71"/>
      <c r="J293" s="71"/>
      <c r="K293" s="71"/>
      <c r="L293" s="71"/>
    </row>
    <row r="294" spans="9:12" x14ac:dyDescent="0.25">
      <c r="I294" s="71"/>
      <c r="J294" s="71"/>
      <c r="K294" s="71"/>
      <c r="L294" s="71"/>
    </row>
    <row r="295" spans="9:12" x14ac:dyDescent="0.25">
      <c r="I295" s="71"/>
      <c r="J295" s="71"/>
      <c r="K295" s="71"/>
      <c r="L295" s="71"/>
    </row>
    <row r="296" spans="9:12" x14ac:dyDescent="0.25">
      <c r="I296" s="71"/>
      <c r="J296" s="71"/>
      <c r="K296" s="71"/>
      <c r="L296" s="71"/>
    </row>
    <row r="297" spans="9:12" x14ac:dyDescent="0.25">
      <c r="I297" s="71"/>
      <c r="J297" s="71"/>
      <c r="K297" s="71"/>
      <c r="L297" s="71"/>
    </row>
    <row r="298" spans="9:12" x14ac:dyDescent="0.25">
      <c r="I298" s="71"/>
      <c r="J298" s="71"/>
      <c r="K298" s="71"/>
      <c r="L298" s="71"/>
    </row>
    <row r="299" spans="9:12" x14ac:dyDescent="0.25">
      <c r="I299" s="71"/>
      <c r="J299" s="71"/>
      <c r="K299" s="71"/>
      <c r="L299" s="71"/>
    </row>
    <row r="300" spans="9:12" x14ac:dyDescent="0.25">
      <c r="I300" s="71"/>
      <c r="J300" s="71"/>
      <c r="K300" s="71"/>
      <c r="L300" s="71"/>
    </row>
    <row r="301" spans="9:12" x14ac:dyDescent="0.25">
      <c r="I301" s="71"/>
      <c r="J301" s="71"/>
      <c r="K301" s="71"/>
      <c r="L301" s="71"/>
    </row>
    <row r="302" spans="9:12" x14ac:dyDescent="0.25">
      <c r="I302" s="71"/>
      <c r="J302" s="71"/>
      <c r="K302" s="71"/>
      <c r="L302" s="71"/>
    </row>
    <row r="303" spans="9:12" x14ac:dyDescent="0.25">
      <c r="I303" s="71"/>
      <c r="J303" s="71"/>
      <c r="K303" s="71"/>
      <c r="L303" s="71"/>
    </row>
    <row r="304" spans="9:12" x14ac:dyDescent="0.25">
      <c r="I304" s="71"/>
      <c r="J304" s="71"/>
      <c r="K304" s="71"/>
      <c r="L304" s="71"/>
    </row>
    <row r="305" spans="9:12" x14ac:dyDescent="0.25">
      <c r="I305" s="71"/>
      <c r="J305" s="71"/>
      <c r="K305" s="71"/>
      <c r="L305" s="71"/>
    </row>
    <row r="306" spans="9:12" x14ac:dyDescent="0.25">
      <c r="I306" s="71"/>
      <c r="J306" s="71"/>
      <c r="K306" s="71"/>
      <c r="L306" s="71"/>
    </row>
    <row r="307" spans="9:12" x14ac:dyDescent="0.25">
      <c r="I307" s="71"/>
      <c r="J307" s="71"/>
      <c r="K307" s="71"/>
      <c r="L307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6" zoomScale="80" zoomScaleNormal="80" workbookViewId="0">
      <selection activeCell="A60" sqref="A60"/>
    </sheetView>
  </sheetViews>
  <sheetFormatPr defaultRowHeight="15" x14ac:dyDescent="0.25"/>
  <cols>
    <col min="1" max="1" width="11.5703125" bestFit="1" customWidth="1"/>
    <col min="2" max="2" width="31.7109375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44927</v>
      </c>
      <c r="B2" t="s">
        <v>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</v>
      </c>
      <c r="K2" s="6">
        <v>2.1</v>
      </c>
      <c r="L2" s="6" t="s">
        <v>186</v>
      </c>
      <c r="M2" t="s">
        <v>90</v>
      </c>
    </row>
    <row r="3" spans="1:13" x14ac:dyDescent="0.25">
      <c r="A3" s="5">
        <v>44927</v>
      </c>
      <c r="B3" t="s">
        <v>91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2.0699999999999998</v>
      </c>
      <c r="L3" s="6" t="s">
        <v>41</v>
      </c>
      <c r="M3" t="s">
        <v>92</v>
      </c>
    </row>
    <row r="4" spans="1:13" x14ac:dyDescent="0.25">
      <c r="A4" s="5">
        <v>44927</v>
      </c>
      <c r="B4" t="s">
        <v>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1.79</v>
      </c>
      <c r="K4" s="6">
        <v>1.93</v>
      </c>
      <c r="L4" s="6" t="s">
        <v>88</v>
      </c>
      <c r="M4" t="s">
        <v>94</v>
      </c>
    </row>
    <row r="5" spans="1:13" x14ac:dyDescent="0.25">
      <c r="A5" s="5">
        <v>44927</v>
      </c>
      <c r="B5" t="s">
        <v>95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1.85</v>
      </c>
      <c r="K5" s="6">
        <v>1.88</v>
      </c>
      <c r="L5" s="6" t="s">
        <v>44</v>
      </c>
      <c r="M5" t="s">
        <v>94</v>
      </c>
    </row>
    <row r="6" spans="1:13" x14ac:dyDescent="0.25">
      <c r="A6" s="5">
        <v>44927</v>
      </c>
      <c r="B6" t="s">
        <v>96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1.69</v>
      </c>
      <c r="K6" s="6">
        <v>2.12</v>
      </c>
      <c r="L6" s="6" t="s">
        <v>44</v>
      </c>
      <c r="M6" t="s">
        <v>90</v>
      </c>
    </row>
    <row r="7" spans="1:13" x14ac:dyDescent="0.25">
      <c r="A7" s="5">
        <v>44927</v>
      </c>
      <c r="B7" t="s">
        <v>97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1.69</v>
      </c>
      <c r="K7" s="6">
        <v>2.09</v>
      </c>
      <c r="L7" s="6" t="s">
        <v>48</v>
      </c>
      <c r="M7" t="s">
        <v>39</v>
      </c>
    </row>
    <row r="8" spans="1:13" x14ac:dyDescent="0.25">
      <c r="A8" s="5">
        <v>44927</v>
      </c>
      <c r="B8" t="s">
        <v>98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2.06</v>
      </c>
      <c r="K8" s="6">
        <v>1.72</v>
      </c>
      <c r="L8" s="6" t="s">
        <v>188</v>
      </c>
      <c r="M8" t="s">
        <v>39</v>
      </c>
    </row>
    <row r="9" spans="1:13" x14ac:dyDescent="0.25">
      <c r="A9" s="5">
        <v>44928</v>
      </c>
      <c r="B9" t="s">
        <v>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1.97</v>
      </c>
      <c r="K9" s="6">
        <v>1.79</v>
      </c>
      <c r="L9" s="6" t="s">
        <v>187</v>
      </c>
      <c r="M9" t="s">
        <v>92</v>
      </c>
    </row>
    <row r="10" spans="1:13" x14ac:dyDescent="0.25">
      <c r="A10" s="5">
        <v>44928</v>
      </c>
      <c r="B10" t="s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1.83</v>
      </c>
      <c r="K10" s="6">
        <v>1.93</v>
      </c>
      <c r="L10" s="6" t="s">
        <v>41</v>
      </c>
      <c r="M10" t="s">
        <v>90</v>
      </c>
    </row>
    <row r="11" spans="1:13" x14ac:dyDescent="0.25">
      <c r="A11" s="5">
        <v>44928</v>
      </c>
      <c r="B11" t="s">
        <v>101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1.78</v>
      </c>
      <c r="K11" s="6">
        <v>1.98</v>
      </c>
      <c r="L11" s="6" t="s">
        <v>48</v>
      </c>
      <c r="M11" t="s">
        <v>92</v>
      </c>
    </row>
    <row r="12" spans="1:13" x14ac:dyDescent="0.25">
      <c r="A12" s="5">
        <v>44928</v>
      </c>
      <c r="B12" t="s">
        <v>102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2.04</v>
      </c>
      <c r="K12" s="6">
        <v>1.73</v>
      </c>
      <c r="L12" s="6" t="s">
        <v>48</v>
      </c>
      <c r="M12" t="s">
        <v>92</v>
      </c>
    </row>
    <row r="13" spans="1:13" x14ac:dyDescent="0.25">
      <c r="A13" s="5">
        <v>44933</v>
      </c>
      <c r="B13" t="s">
        <v>103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1.77</v>
      </c>
      <c r="K13" s="6">
        <v>1.97</v>
      </c>
      <c r="L13" s="6" t="s">
        <v>88</v>
      </c>
      <c r="M13" t="s">
        <v>104</v>
      </c>
    </row>
    <row r="14" spans="1:13" x14ac:dyDescent="0.25">
      <c r="A14" s="5">
        <v>44933</v>
      </c>
      <c r="B14" t="s">
        <v>105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2</v>
      </c>
      <c r="K14" s="6">
        <v>1.75</v>
      </c>
      <c r="L14" s="6" t="s">
        <v>40</v>
      </c>
      <c r="M14" t="s">
        <v>94</v>
      </c>
    </row>
    <row r="15" spans="1:13" x14ac:dyDescent="0.25">
      <c r="A15" s="5">
        <v>44934</v>
      </c>
      <c r="B15" t="s">
        <v>106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1.75</v>
      </c>
      <c r="K15" s="6">
        <v>2.02</v>
      </c>
      <c r="L15" s="6" t="s">
        <v>47</v>
      </c>
      <c r="M15" t="s">
        <v>107</v>
      </c>
    </row>
    <row r="16" spans="1:13" x14ac:dyDescent="0.25">
      <c r="A16" s="5">
        <v>44935</v>
      </c>
      <c r="B16" t="s">
        <v>108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1.8</v>
      </c>
      <c r="K16" s="6">
        <v>1.95</v>
      </c>
      <c r="L16" s="6" t="s">
        <v>124</v>
      </c>
      <c r="M16" t="s">
        <v>107</v>
      </c>
    </row>
    <row r="17" spans="1:13" x14ac:dyDescent="0.25">
      <c r="A17" s="5">
        <v>44940</v>
      </c>
      <c r="B17" t="s">
        <v>109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2.16</v>
      </c>
      <c r="L17" s="6" t="s">
        <v>124</v>
      </c>
      <c r="M17" t="s">
        <v>39</v>
      </c>
    </row>
    <row r="18" spans="1:13" x14ac:dyDescent="0.25">
      <c r="A18" s="5">
        <v>44940</v>
      </c>
      <c r="B18" t="s">
        <v>110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1.86</v>
      </c>
      <c r="L18" s="6" t="s">
        <v>45</v>
      </c>
      <c r="M18" t="s">
        <v>111</v>
      </c>
    </row>
    <row r="19" spans="1:13" x14ac:dyDescent="0.25">
      <c r="A19" s="5">
        <v>44940</v>
      </c>
      <c r="B19" t="s">
        <v>112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1.7</v>
      </c>
      <c r="K19" s="6">
        <v>2.08</v>
      </c>
      <c r="L19" s="6" t="s">
        <v>124</v>
      </c>
      <c r="M19" t="s">
        <v>111</v>
      </c>
    </row>
    <row r="20" spans="1:13" x14ac:dyDescent="0.25">
      <c r="A20" s="5">
        <v>44940</v>
      </c>
      <c r="B20" t="s">
        <v>113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1.89</v>
      </c>
      <c r="K20" s="6">
        <v>1.88</v>
      </c>
      <c r="L20" s="6" t="s">
        <v>88</v>
      </c>
      <c r="M20" t="s">
        <v>114</v>
      </c>
    </row>
    <row r="21" spans="1:13" x14ac:dyDescent="0.25">
      <c r="A21" s="5">
        <v>44940</v>
      </c>
      <c r="B21" t="s">
        <v>115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2.21</v>
      </c>
      <c r="K21" s="6">
        <v>1.64</v>
      </c>
      <c r="L21" s="6" t="s">
        <v>41</v>
      </c>
      <c r="M21" s="36" t="s">
        <v>92</v>
      </c>
    </row>
    <row r="22" spans="1:13" x14ac:dyDescent="0.25">
      <c r="A22" s="5">
        <v>44940</v>
      </c>
      <c r="B22" t="s">
        <v>116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1.98</v>
      </c>
      <c r="K22" s="6">
        <v>1.78</v>
      </c>
      <c r="L22" s="6" t="s">
        <v>189</v>
      </c>
      <c r="M22" s="36" t="s">
        <v>92</v>
      </c>
    </row>
    <row r="23" spans="1:13" x14ac:dyDescent="0.25">
      <c r="A23" s="5">
        <v>44940</v>
      </c>
      <c r="B23" t="s">
        <v>117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2.3199999999999998</v>
      </c>
      <c r="K23" s="6">
        <v>1.58</v>
      </c>
      <c r="L23" s="6" t="s">
        <v>44</v>
      </c>
      <c r="M23" t="s">
        <v>114</v>
      </c>
    </row>
    <row r="24" spans="1:13" x14ac:dyDescent="0.25">
      <c r="A24" s="5">
        <v>44940</v>
      </c>
      <c r="B24" t="s">
        <v>118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2.08</v>
      </c>
      <c r="K24" s="6">
        <v>1.69</v>
      </c>
      <c r="L24" s="6" t="s">
        <v>40</v>
      </c>
      <c r="M24" t="s">
        <v>104</v>
      </c>
    </row>
    <row r="25" spans="1:13" x14ac:dyDescent="0.25">
      <c r="A25" s="5">
        <v>44940</v>
      </c>
      <c r="B25" t="s">
        <v>119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1.86</v>
      </c>
      <c r="K25" s="6">
        <v>1.89</v>
      </c>
      <c r="L25" s="6" t="s">
        <v>43</v>
      </c>
      <c r="M25" s="36" t="s">
        <v>92</v>
      </c>
    </row>
    <row r="26" spans="1:13" x14ac:dyDescent="0.25">
      <c r="A26" s="5">
        <v>44940</v>
      </c>
      <c r="B26" t="s">
        <v>120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</v>
      </c>
      <c r="K26" s="6">
        <v>1.96</v>
      </c>
      <c r="L26" s="6" t="s">
        <v>187</v>
      </c>
      <c r="M26" s="36" t="s">
        <v>92</v>
      </c>
    </row>
    <row r="27" spans="1:13" x14ac:dyDescent="0.25">
      <c r="A27" s="5">
        <v>44940</v>
      </c>
      <c r="B27" t="s">
        <v>121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1.94</v>
      </c>
      <c r="K27" s="6">
        <v>1.79</v>
      </c>
      <c r="L27" s="6" t="s">
        <v>124</v>
      </c>
      <c r="M27" t="s">
        <v>104</v>
      </c>
    </row>
    <row r="28" spans="1:13" x14ac:dyDescent="0.25">
      <c r="A28" s="5">
        <v>44941</v>
      </c>
      <c r="B28" t="s">
        <v>122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1.85</v>
      </c>
      <c r="K28" s="6">
        <v>1.91</v>
      </c>
      <c r="L28" s="6" t="s">
        <v>191</v>
      </c>
      <c r="M28" t="s">
        <v>90</v>
      </c>
    </row>
    <row r="29" spans="1:13" x14ac:dyDescent="0.25">
      <c r="A29" s="5">
        <v>44941</v>
      </c>
      <c r="B29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1.81</v>
      </c>
      <c r="K29" s="6">
        <v>1.95</v>
      </c>
      <c r="L29" s="6" t="s">
        <v>40</v>
      </c>
      <c r="M29" t="s">
        <v>90</v>
      </c>
    </row>
    <row r="30" spans="1:13" x14ac:dyDescent="0.25">
      <c r="A30" s="5">
        <v>44944</v>
      </c>
      <c r="B30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1.92</v>
      </c>
      <c r="L30" s="6" t="s">
        <v>41</v>
      </c>
      <c r="M30" t="s">
        <v>126</v>
      </c>
    </row>
    <row r="31" spans="1:13" x14ac:dyDescent="0.25">
      <c r="A31" s="5">
        <v>44946</v>
      </c>
      <c r="B31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1.94</v>
      </c>
      <c r="K31" s="6">
        <v>1.82</v>
      </c>
      <c r="L31" s="6" t="s">
        <v>44</v>
      </c>
      <c r="M31" s="36" t="s">
        <v>92</v>
      </c>
    </row>
    <row r="32" spans="1:13" x14ac:dyDescent="0.25">
      <c r="A32" s="5">
        <v>44947</v>
      </c>
      <c r="B32" t="s">
        <v>128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404</v>
      </c>
      <c r="K32" s="6">
        <v>404</v>
      </c>
      <c r="L32" s="6">
        <v>404</v>
      </c>
      <c r="M32" s="36" t="s">
        <v>92</v>
      </c>
    </row>
    <row r="33" spans="1:13" x14ac:dyDescent="0.25">
      <c r="A33" s="5">
        <v>44947</v>
      </c>
      <c r="B33" t="s">
        <v>129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404</v>
      </c>
      <c r="K33" s="6">
        <v>404</v>
      </c>
      <c r="L33" s="6">
        <v>404</v>
      </c>
      <c r="M33" t="s">
        <v>94</v>
      </c>
    </row>
    <row r="34" spans="1:13" x14ac:dyDescent="0.25">
      <c r="A34" s="5">
        <v>44947</v>
      </c>
      <c r="B34" t="s">
        <v>130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404</v>
      </c>
      <c r="K34" s="6">
        <v>404</v>
      </c>
      <c r="L34" s="6">
        <v>404</v>
      </c>
      <c r="M34" t="s">
        <v>39</v>
      </c>
    </row>
    <row r="35" spans="1:13" x14ac:dyDescent="0.25">
      <c r="A35" s="5">
        <v>44947</v>
      </c>
      <c r="B35" t="s">
        <v>131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404</v>
      </c>
      <c r="K35" s="6">
        <v>404</v>
      </c>
      <c r="L35" s="6">
        <v>404</v>
      </c>
      <c r="M35" t="s">
        <v>94</v>
      </c>
    </row>
    <row r="36" spans="1:13" x14ac:dyDescent="0.25">
      <c r="A36" s="5">
        <v>44947</v>
      </c>
      <c r="B36" t="s">
        <v>132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</v>
      </c>
      <c r="K36" s="6">
        <v>1.76</v>
      </c>
      <c r="L36" s="6" t="s">
        <v>48</v>
      </c>
      <c r="M36" t="s">
        <v>107</v>
      </c>
    </row>
    <row r="37" spans="1:13" x14ac:dyDescent="0.25">
      <c r="A37" s="5">
        <v>44947</v>
      </c>
      <c r="B37" t="s">
        <v>133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404</v>
      </c>
      <c r="K37" s="6">
        <v>404</v>
      </c>
      <c r="L37" s="6">
        <v>404</v>
      </c>
      <c r="M37" t="s">
        <v>94</v>
      </c>
    </row>
    <row r="38" spans="1:13" x14ac:dyDescent="0.25">
      <c r="A38" s="5">
        <v>44947</v>
      </c>
      <c r="B38" t="s">
        <v>134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404</v>
      </c>
      <c r="K38" s="6">
        <v>404</v>
      </c>
      <c r="L38" s="6">
        <v>404</v>
      </c>
      <c r="M38" t="s">
        <v>39</v>
      </c>
    </row>
    <row r="39" spans="1:13" x14ac:dyDescent="0.25">
      <c r="A39" s="5">
        <v>44947</v>
      </c>
      <c r="B39" t="s">
        <v>135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404</v>
      </c>
      <c r="K39" s="6">
        <v>404</v>
      </c>
      <c r="L39" s="6">
        <v>404</v>
      </c>
      <c r="M39" t="s">
        <v>94</v>
      </c>
    </row>
    <row r="40" spans="1:13" x14ac:dyDescent="0.25">
      <c r="A40" s="5">
        <v>44947</v>
      </c>
      <c r="B40" t="s">
        <v>136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</v>
      </c>
      <c r="K40" s="6">
        <v>1.94</v>
      </c>
      <c r="L40" s="6" t="s">
        <v>88</v>
      </c>
      <c r="M40" t="s">
        <v>39</v>
      </c>
    </row>
    <row r="41" spans="1:13" x14ac:dyDescent="0.25">
      <c r="A41" s="5">
        <v>44947</v>
      </c>
      <c r="B41" t="s">
        <v>137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1.74</v>
      </c>
      <c r="K41" s="6">
        <v>2.02</v>
      </c>
      <c r="L41" s="6" t="s">
        <v>124</v>
      </c>
      <c r="M41" t="s">
        <v>39</v>
      </c>
    </row>
    <row r="42" spans="1:13" x14ac:dyDescent="0.25">
      <c r="A42" s="5">
        <v>44947</v>
      </c>
      <c r="B42" t="s">
        <v>138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1.75</v>
      </c>
      <c r="K42" s="6">
        <v>2.02</v>
      </c>
      <c r="L42" s="6" t="s">
        <v>41</v>
      </c>
      <c r="M42" s="36" t="s">
        <v>92</v>
      </c>
    </row>
    <row r="43" spans="1:13" x14ac:dyDescent="0.25">
      <c r="A43" s="5">
        <v>44947</v>
      </c>
      <c r="B43" t="s">
        <v>139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2.0299999999999998</v>
      </c>
      <c r="K43" s="6">
        <v>1.73</v>
      </c>
      <c r="L43" s="6" t="s">
        <v>88</v>
      </c>
      <c r="M43" t="s">
        <v>111</v>
      </c>
    </row>
    <row r="44" spans="1:13" x14ac:dyDescent="0.25">
      <c r="A44" s="5">
        <v>44947</v>
      </c>
      <c r="B44" t="s">
        <v>140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2.0299999999999998</v>
      </c>
      <c r="K44" s="6">
        <v>1.72</v>
      </c>
      <c r="L44" s="6" t="s">
        <v>41</v>
      </c>
      <c r="M44" t="s">
        <v>111</v>
      </c>
    </row>
    <row r="45" spans="1:13" x14ac:dyDescent="0.25">
      <c r="A45" s="5">
        <v>44947</v>
      </c>
      <c r="B45" t="s">
        <v>141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1.97</v>
      </c>
      <c r="K45" s="6">
        <v>1.76</v>
      </c>
      <c r="L45" s="6" t="s">
        <v>48</v>
      </c>
      <c r="M45" t="s">
        <v>111</v>
      </c>
    </row>
    <row r="46" spans="1:13" x14ac:dyDescent="0.25">
      <c r="A46" s="5">
        <v>44947</v>
      </c>
      <c r="B46" t="s">
        <v>142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1.75</v>
      </c>
      <c r="K46" s="6">
        <v>2.0299999999999998</v>
      </c>
      <c r="L46" s="6" t="s">
        <v>192</v>
      </c>
      <c r="M46" t="s">
        <v>143</v>
      </c>
    </row>
    <row r="47" spans="1:13" x14ac:dyDescent="0.25">
      <c r="A47" s="5">
        <v>44948</v>
      </c>
      <c r="B47" t="s">
        <v>144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1.68</v>
      </c>
      <c r="K47" s="6">
        <v>2.14</v>
      </c>
      <c r="L47" s="6" t="s">
        <v>190</v>
      </c>
      <c r="M47" t="s">
        <v>126</v>
      </c>
    </row>
    <row r="48" spans="1:13" x14ac:dyDescent="0.25">
      <c r="A48" s="5">
        <v>44948</v>
      </c>
      <c r="B48" t="s">
        <v>145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1.54</v>
      </c>
      <c r="K48" s="6">
        <v>2.36</v>
      </c>
      <c r="L48" s="6" t="s">
        <v>47</v>
      </c>
      <c r="M48" t="s">
        <v>104</v>
      </c>
    </row>
    <row r="49" spans="1:13" x14ac:dyDescent="0.25">
      <c r="A49" s="5">
        <v>44948</v>
      </c>
      <c r="B49" t="s">
        <v>146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1.74</v>
      </c>
      <c r="K49" s="6">
        <v>2.0299999999999998</v>
      </c>
      <c r="L49" s="6" t="s">
        <v>124</v>
      </c>
      <c r="M49" t="s">
        <v>92</v>
      </c>
    </row>
    <row r="50" spans="1:13" x14ac:dyDescent="0.25">
      <c r="A50" s="5">
        <v>44949</v>
      </c>
      <c r="B50" t="s">
        <v>147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1.57</v>
      </c>
      <c r="K50" s="6">
        <v>2.35</v>
      </c>
      <c r="L50" s="6" t="s">
        <v>48</v>
      </c>
      <c r="M50" t="s">
        <v>126</v>
      </c>
    </row>
    <row r="51" spans="1:13" x14ac:dyDescent="0.25">
      <c r="A51" s="5">
        <v>44950</v>
      </c>
      <c r="B51" t="s">
        <v>148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1.79</v>
      </c>
      <c r="K51" s="6">
        <v>1.85</v>
      </c>
      <c r="L51" s="6" t="s">
        <v>124</v>
      </c>
      <c r="M51" t="s">
        <v>39</v>
      </c>
    </row>
    <row r="52" spans="1:13" x14ac:dyDescent="0.25">
      <c r="A52" s="5">
        <v>44954</v>
      </c>
      <c r="B52" t="s">
        <v>149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1.74</v>
      </c>
      <c r="K52" s="6">
        <v>2.02</v>
      </c>
      <c r="L52" s="6" t="s">
        <v>186</v>
      </c>
      <c r="M52" t="s">
        <v>39</v>
      </c>
    </row>
    <row r="53" spans="1:13" x14ac:dyDescent="0.25">
      <c r="A53" s="5">
        <v>44954</v>
      </c>
      <c r="B53" t="s">
        <v>150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1.96</v>
      </c>
      <c r="K53" s="6">
        <v>1.78</v>
      </c>
      <c r="L53" s="6" t="s">
        <v>40</v>
      </c>
      <c r="M53" t="s">
        <v>39</v>
      </c>
    </row>
    <row r="54" spans="1:13" x14ac:dyDescent="0.25">
      <c r="A54" s="5">
        <v>44954</v>
      </c>
      <c r="B54" t="s">
        <v>151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2.0099999999999998</v>
      </c>
      <c r="K54" s="6">
        <v>1.76</v>
      </c>
      <c r="L54" s="6" t="s">
        <v>124</v>
      </c>
      <c r="M54" t="s">
        <v>92</v>
      </c>
    </row>
    <row r="55" spans="1:13" x14ac:dyDescent="0.25">
      <c r="A55" s="5">
        <v>44954</v>
      </c>
      <c r="B55" t="s">
        <v>152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2.0299999999999998</v>
      </c>
      <c r="K55" s="6">
        <v>1.76</v>
      </c>
      <c r="L55" s="6" t="s">
        <v>49</v>
      </c>
      <c r="M55" t="s">
        <v>143</v>
      </c>
    </row>
    <row r="56" spans="1:13" x14ac:dyDescent="0.25">
      <c r="A56" s="5">
        <v>44954</v>
      </c>
      <c r="B56" t="s">
        <v>153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1.88</v>
      </c>
      <c r="K56" s="6">
        <v>1.87</v>
      </c>
      <c r="L56" s="6" t="s">
        <v>42</v>
      </c>
      <c r="M56" t="s">
        <v>92</v>
      </c>
    </row>
    <row r="57" spans="1:13" x14ac:dyDescent="0.25">
      <c r="A57" s="5">
        <v>44955</v>
      </c>
      <c r="B57" t="s">
        <v>154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2.12</v>
      </c>
      <c r="K57" s="6">
        <v>1.69</v>
      </c>
      <c r="L57" s="6" t="s">
        <v>44</v>
      </c>
      <c r="M57" t="s">
        <v>114</v>
      </c>
    </row>
    <row r="58" spans="1:13" x14ac:dyDescent="0.25">
      <c r="A58" s="5">
        <v>44955</v>
      </c>
      <c r="B58" t="s">
        <v>155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1.82</v>
      </c>
      <c r="K58" s="6">
        <v>1.9</v>
      </c>
      <c r="L58" s="6" t="s">
        <v>46</v>
      </c>
      <c r="M58" t="s">
        <v>104</v>
      </c>
    </row>
    <row r="59" spans="1:13" x14ac:dyDescent="0.25">
      <c r="A59" s="5">
        <v>44955</v>
      </c>
      <c r="B59" t="s">
        <v>156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1.62</v>
      </c>
      <c r="K59" s="6">
        <v>2.2200000000000002</v>
      </c>
      <c r="L59" s="6" t="s">
        <v>186</v>
      </c>
      <c r="M59" t="s">
        <v>90</v>
      </c>
    </row>
    <row r="60" spans="1:13" x14ac:dyDescent="0.25">
      <c r="A60" s="5">
        <v>44957</v>
      </c>
      <c r="B60" t="s">
        <v>131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2.2000000000000002</v>
      </c>
      <c r="K60" s="6">
        <v>1.62</v>
      </c>
      <c r="L60" s="6" t="s">
        <v>41</v>
      </c>
      <c r="M60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" sqref="H3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44927</v>
      </c>
      <c r="B2" t="s">
        <v>98</v>
      </c>
      <c r="C2" s="38">
        <v>1.72</v>
      </c>
      <c r="D2" s="38" t="s">
        <v>399</v>
      </c>
      <c r="E2" s="35" t="s">
        <v>67</v>
      </c>
      <c r="F2" s="40">
        <f>C2*D$27</f>
        <v>4816</v>
      </c>
      <c r="G2" s="40">
        <f t="shared" ref="G2:G12" si="0">F2-D$27</f>
        <v>2016</v>
      </c>
      <c r="H2" s="6" t="s">
        <v>188</v>
      </c>
      <c r="I2" t="s">
        <v>39</v>
      </c>
    </row>
    <row r="3" spans="1:9" ht="15.75" x14ac:dyDescent="0.25">
      <c r="A3" s="5">
        <v>44940</v>
      </c>
      <c r="B3" t="s">
        <v>110</v>
      </c>
      <c r="C3" s="38">
        <v>1.86</v>
      </c>
      <c r="D3" s="38" t="s">
        <v>399</v>
      </c>
      <c r="E3" s="35" t="s">
        <v>67</v>
      </c>
      <c r="F3" s="40">
        <f>C3*D$27</f>
        <v>5208</v>
      </c>
      <c r="G3" s="40">
        <f t="shared" si="0"/>
        <v>2408</v>
      </c>
      <c r="H3" s="6" t="s">
        <v>45</v>
      </c>
      <c r="I3" t="s">
        <v>111</v>
      </c>
    </row>
    <row r="4" spans="1:9" ht="15.75" x14ac:dyDescent="0.25">
      <c r="A4" s="5">
        <v>44940</v>
      </c>
      <c r="B4" t="s">
        <v>113</v>
      </c>
      <c r="C4" s="38">
        <v>1.88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s="6" t="s">
        <v>88</v>
      </c>
      <c r="I4" t="s">
        <v>114</v>
      </c>
    </row>
    <row r="5" spans="1:9" ht="15.75" x14ac:dyDescent="0.25">
      <c r="A5" s="5">
        <v>44940</v>
      </c>
      <c r="B5" t="s">
        <v>117</v>
      </c>
      <c r="C5" s="38">
        <v>1.58</v>
      </c>
      <c r="D5" s="38" t="s">
        <v>399</v>
      </c>
      <c r="E5" s="35" t="s">
        <v>67</v>
      </c>
      <c r="F5" s="40">
        <f>C5*D$27</f>
        <v>4424</v>
      </c>
      <c r="G5" s="40">
        <f t="shared" si="0"/>
        <v>1624</v>
      </c>
      <c r="H5" s="6" t="s">
        <v>44</v>
      </c>
      <c r="I5" t="s">
        <v>114</v>
      </c>
    </row>
    <row r="6" spans="1:9" ht="15.75" x14ac:dyDescent="0.25">
      <c r="A6" s="5">
        <v>44947</v>
      </c>
      <c r="B6" t="s">
        <v>136</v>
      </c>
      <c r="C6" s="38">
        <v>1.81</v>
      </c>
      <c r="D6" s="38" t="s">
        <v>399</v>
      </c>
      <c r="E6" s="34" t="s">
        <v>67</v>
      </c>
      <c r="F6" s="40">
        <v>0</v>
      </c>
      <c r="G6" s="40">
        <f t="shared" si="0"/>
        <v>-2800</v>
      </c>
      <c r="H6" s="6" t="s">
        <v>88</v>
      </c>
      <c r="I6" t="s">
        <v>39</v>
      </c>
    </row>
    <row r="7" spans="1:9" ht="15.75" x14ac:dyDescent="0.25">
      <c r="A7" s="5">
        <v>44947</v>
      </c>
      <c r="B7" t="s">
        <v>139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88</v>
      </c>
      <c r="I7" t="s">
        <v>111</v>
      </c>
    </row>
    <row r="8" spans="1:9" ht="15.75" x14ac:dyDescent="0.25">
      <c r="A8" s="5">
        <v>44947</v>
      </c>
      <c r="B8" t="s">
        <v>140</v>
      </c>
      <c r="C8" s="38">
        <v>1.72</v>
      </c>
      <c r="D8" s="38" t="s">
        <v>399</v>
      </c>
      <c r="E8" s="34" t="s">
        <v>67</v>
      </c>
      <c r="F8" s="40">
        <v>0</v>
      </c>
      <c r="G8" s="40">
        <f t="shared" si="0"/>
        <v>-2800</v>
      </c>
      <c r="H8" s="6" t="s">
        <v>41</v>
      </c>
      <c r="I8" t="s">
        <v>111</v>
      </c>
    </row>
    <row r="9" spans="1:9" ht="15.75" x14ac:dyDescent="0.25">
      <c r="A9" s="5">
        <v>44947</v>
      </c>
      <c r="B9" t="s">
        <v>141</v>
      </c>
      <c r="C9" s="38">
        <v>1.76</v>
      </c>
      <c r="D9" s="38" t="s">
        <v>399</v>
      </c>
      <c r="E9" s="35" t="s">
        <v>67</v>
      </c>
      <c r="F9" s="40">
        <f>C9*D$27</f>
        <v>4928</v>
      </c>
      <c r="G9" s="40">
        <f t="shared" si="0"/>
        <v>2128</v>
      </c>
      <c r="H9" s="6" t="s">
        <v>48</v>
      </c>
      <c r="I9" t="s">
        <v>111</v>
      </c>
    </row>
    <row r="10" spans="1:9" ht="15.75" x14ac:dyDescent="0.25">
      <c r="A10" s="5">
        <v>44950</v>
      </c>
      <c r="B10" t="s">
        <v>148</v>
      </c>
      <c r="C10" s="38">
        <v>1.85</v>
      </c>
      <c r="D10" s="38" t="s">
        <v>399</v>
      </c>
      <c r="E10" s="35" t="s">
        <v>67</v>
      </c>
      <c r="F10" s="40">
        <f>C10*D$27</f>
        <v>5180</v>
      </c>
      <c r="G10" s="40">
        <f t="shared" si="0"/>
        <v>2380</v>
      </c>
      <c r="H10" s="6" t="s">
        <v>124</v>
      </c>
      <c r="I10" t="s">
        <v>39</v>
      </c>
    </row>
    <row r="11" spans="1:9" ht="15.75" x14ac:dyDescent="0.25">
      <c r="A11" s="5">
        <v>44954</v>
      </c>
      <c r="B11" t="s">
        <v>150</v>
      </c>
      <c r="C11" s="38">
        <v>1.78</v>
      </c>
      <c r="D11" s="38" t="s">
        <v>399</v>
      </c>
      <c r="E11" s="35" t="s">
        <v>67</v>
      </c>
      <c r="F11" s="40">
        <f>C11*D$27</f>
        <v>4984</v>
      </c>
      <c r="G11" s="40">
        <f t="shared" si="0"/>
        <v>2184</v>
      </c>
      <c r="H11" s="6" t="s">
        <v>40</v>
      </c>
      <c r="I11" t="s">
        <v>39</v>
      </c>
    </row>
    <row r="12" spans="1:9" ht="15.75" x14ac:dyDescent="0.25">
      <c r="A12" s="5">
        <v>44955</v>
      </c>
      <c r="B12" t="s">
        <v>154</v>
      </c>
      <c r="C12" s="38">
        <v>1.69</v>
      </c>
      <c r="D12" s="38" t="s">
        <v>399</v>
      </c>
      <c r="E12" s="35" t="s">
        <v>67</v>
      </c>
      <c r="F12" s="40">
        <f>C12*D$27</f>
        <v>4732</v>
      </c>
      <c r="G12" s="40">
        <f t="shared" si="0"/>
        <v>1932</v>
      </c>
      <c r="H12" s="6" t="s">
        <v>44</v>
      </c>
      <c r="I12" t="s">
        <v>114</v>
      </c>
    </row>
    <row r="13" spans="1:9" x14ac:dyDescent="0.25">
      <c r="A13" s="5"/>
      <c r="B13" s="6"/>
      <c r="D13" s="14"/>
      <c r="E13" s="12"/>
      <c r="F13" s="13"/>
      <c r="G13" s="13"/>
      <c r="H13" s="13"/>
      <c r="I13" s="6"/>
    </row>
    <row r="14" spans="1:9" x14ac:dyDescent="0.25">
      <c r="A14" s="5"/>
      <c r="B14" s="6"/>
      <c r="D14" s="14"/>
      <c r="E14" s="12"/>
      <c r="F14" s="13"/>
      <c r="G14" s="13"/>
      <c r="H14" s="13"/>
      <c r="I14" s="6"/>
    </row>
    <row r="15" spans="1:9" x14ac:dyDescent="0.25">
      <c r="A15" s="5"/>
      <c r="B15" s="6"/>
      <c r="D15" s="6"/>
      <c r="E15" s="12"/>
      <c r="F15" s="8"/>
      <c r="G15" s="8"/>
      <c r="H15" s="8"/>
      <c r="I15" s="6"/>
    </row>
    <row r="16" spans="1:9" ht="15.75" x14ac:dyDescent="0.25">
      <c r="A16" s="6"/>
      <c r="B16" s="6" t="s">
        <v>53</v>
      </c>
      <c r="C16" s="17"/>
      <c r="D16" s="41">
        <f>COUNT(C2:C12)</f>
        <v>11</v>
      </c>
      <c r="E16" s="42"/>
      <c r="F16" s="19"/>
      <c r="G16" s="14"/>
      <c r="H16" s="14"/>
    </row>
    <row r="17" spans="1:8" x14ac:dyDescent="0.25">
      <c r="A17" s="6"/>
      <c r="B17" s="6" t="s">
        <v>54</v>
      </c>
      <c r="C17" s="6"/>
      <c r="D17" s="43">
        <f>COUNTIF(G2:G12,"&lt;0")</f>
        <v>4</v>
      </c>
      <c r="E17" s="44"/>
      <c r="F17" s="21"/>
      <c r="G17" s="22"/>
      <c r="H17" s="22"/>
    </row>
    <row r="18" spans="1:8" x14ac:dyDescent="0.25">
      <c r="A18" s="6"/>
      <c r="B18" s="6" t="s">
        <v>55</v>
      </c>
      <c r="C18" s="6"/>
      <c r="D18" s="45">
        <f>D16-D17</f>
        <v>7</v>
      </c>
      <c r="E18" s="44"/>
      <c r="F18" s="21"/>
      <c r="G18" s="22"/>
      <c r="H18" s="22"/>
    </row>
    <row r="19" spans="1:8" x14ac:dyDescent="0.25">
      <c r="A19" s="6"/>
      <c r="B19" s="6" t="s">
        <v>56</v>
      </c>
      <c r="C19" s="6"/>
      <c r="D19" s="6">
        <f>D18/D16*100</f>
        <v>63.636363636363633</v>
      </c>
      <c r="E19" s="44"/>
      <c r="F19" s="21"/>
      <c r="G19" s="22"/>
      <c r="H19" s="22"/>
    </row>
    <row r="20" spans="1:8" x14ac:dyDescent="0.25">
      <c r="A20" s="6"/>
      <c r="B20" s="6" t="s">
        <v>57</v>
      </c>
      <c r="C20" s="6"/>
      <c r="D20" s="6">
        <f>1/D21*100</f>
        <v>56.759545923632601</v>
      </c>
      <c r="E20" s="44"/>
      <c r="F20" s="21"/>
      <c r="G20" s="22"/>
      <c r="H20" s="22"/>
    </row>
    <row r="21" spans="1:8" x14ac:dyDescent="0.25">
      <c r="A21" s="6"/>
      <c r="B21" s="6" t="s">
        <v>58</v>
      </c>
      <c r="C21" s="6"/>
      <c r="D21" s="6">
        <f>SUM(C2:C12)/D16</f>
        <v>1.7618181818181819</v>
      </c>
      <c r="E21" s="44"/>
      <c r="F21" s="21"/>
      <c r="G21" s="22"/>
      <c r="H21" s="22"/>
    </row>
    <row r="22" spans="1:8" x14ac:dyDescent="0.25">
      <c r="A22" s="6"/>
      <c r="B22" s="6" t="s">
        <v>59</v>
      </c>
      <c r="C22" s="6"/>
      <c r="D22" s="45">
        <f>D19-D20</f>
        <v>6.8768177127310324</v>
      </c>
      <c r="E22" s="44"/>
      <c r="F22" s="21"/>
      <c r="G22" s="22"/>
      <c r="H22" s="22"/>
    </row>
    <row r="23" spans="1:8" x14ac:dyDescent="0.25">
      <c r="A23" s="6"/>
      <c r="B23" s="6" t="s">
        <v>60</v>
      </c>
      <c r="C23" s="6"/>
      <c r="D23" s="45">
        <f>D22/1</f>
        <v>6.8768177127310324</v>
      </c>
      <c r="E23" s="44"/>
      <c r="F23" s="21"/>
      <c r="G23" s="22"/>
      <c r="H23" s="22"/>
    </row>
    <row r="24" spans="1:8" ht="18.75" x14ac:dyDescent="0.3">
      <c r="A24" s="6"/>
      <c r="B24" s="23" t="s">
        <v>68</v>
      </c>
      <c r="C24" s="6"/>
      <c r="D24" s="46">
        <v>100000</v>
      </c>
      <c r="E24" s="44"/>
      <c r="F24" s="21"/>
      <c r="G24" s="22"/>
      <c r="H24" s="22"/>
    </row>
    <row r="25" spans="1:8" ht="18.75" x14ac:dyDescent="0.3">
      <c r="A25" s="6"/>
      <c r="B25" s="6" t="s">
        <v>69</v>
      </c>
      <c r="C25" s="6"/>
      <c r="D25" s="47">
        <v>100000</v>
      </c>
      <c r="E25" s="44"/>
      <c r="F25" s="21"/>
      <c r="G25" s="22"/>
      <c r="H25" s="22"/>
    </row>
    <row r="26" spans="1:8" x14ac:dyDescent="0.25">
      <c r="A26" s="6"/>
      <c r="B26" s="6" t="s">
        <v>61</v>
      </c>
      <c r="C26" s="6"/>
      <c r="D26" s="8">
        <f>D25/100</f>
        <v>1000</v>
      </c>
      <c r="E26" s="44"/>
      <c r="F26" s="21"/>
      <c r="G26" s="22"/>
      <c r="H26" s="22"/>
    </row>
    <row r="27" spans="1:8" x14ac:dyDescent="0.25">
      <c r="A27" s="6"/>
      <c r="B27" s="24" t="s">
        <v>400</v>
      </c>
      <c r="C27" s="6"/>
      <c r="D27" s="48">
        <f>D26*2.8</f>
        <v>2800</v>
      </c>
      <c r="E27" s="44"/>
      <c r="F27" s="21"/>
      <c r="G27" s="22"/>
      <c r="H27" s="22"/>
    </row>
    <row r="28" spans="1:8" x14ac:dyDescent="0.25">
      <c r="A28" s="6"/>
      <c r="B28" s="6" t="s">
        <v>62</v>
      </c>
      <c r="C28" s="6"/>
      <c r="D28" s="13">
        <f>SUM(G2:G12)</f>
        <v>3472</v>
      </c>
      <c r="E28" s="44"/>
      <c r="F28" s="21"/>
      <c r="G28" s="22"/>
      <c r="H28" s="22"/>
    </row>
    <row r="29" spans="1:8" x14ac:dyDescent="0.25">
      <c r="A29" s="6"/>
      <c r="B29" s="25" t="s">
        <v>63</v>
      </c>
      <c r="C29" s="6"/>
      <c r="D29" s="14">
        <f>D28/D24*100</f>
        <v>3.472</v>
      </c>
      <c r="E29" s="44"/>
      <c r="F29" s="21"/>
      <c r="G29" s="22"/>
      <c r="H29" s="22"/>
    </row>
    <row r="30" spans="1:8" x14ac:dyDescent="0.25">
      <c r="E30" s="49"/>
    </row>
    <row r="31" spans="1:8" x14ac:dyDescent="0.25">
      <c r="E31" s="49"/>
    </row>
  </sheetData>
  <conditionalFormatting sqref="E17:E29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G13:H15 G2:G12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6" zoomScale="80" zoomScaleNormal="80" workbookViewId="0">
      <selection activeCell="L56" sqref="L56:M56"/>
    </sheetView>
  </sheetViews>
  <sheetFormatPr defaultRowHeight="15" x14ac:dyDescent="0.25"/>
  <cols>
    <col min="1" max="1" width="11.5703125" bestFit="1" customWidth="1"/>
    <col min="2" max="2" width="36" bestFit="1" customWidth="1"/>
    <col min="13" max="13" width="27.85546875" bestFit="1" customWidth="1"/>
  </cols>
  <sheetData>
    <row r="1" spans="1:1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44958</v>
      </c>
      <c r="B2" t="s">
        <v>161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1.75</v>
      </c>
      <c r="K2" s="6">
        <v>2.0099999999999998</v>
      </c>
      <c r="L2" t="s">
        <v>268</v>
      </c>
      <c r="M2" t="s">
        <v>90</v>
      </c>
    </row>
    <row r="3" spans="1:13" x14ac:dyDescent="0.25">
      <c r="A3" s="5">
        <v>44961</v>
      </c>
      <c r="B3" t="s">
        <v>157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2.2000000000000002</v>
      </c>
      <c r="K3" s="6">
        <v>1.62</v>
      </c>
      <c r="L3" t="s">
        <v>41</v>
      </c>
      <c r="M3" t="s">
        <v>94</v>
      </c>
    </row>
    <row r="4" spans="1:13" x14ac:dyDescent="0.25">
      <c r="A4" s="5">
        <v>44961</v>
      </c>
      <c r="B4" t="s">
        <v>158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1.96</v>
      </c>
      <c r="K4" s="6">
        <v>1.8</v>
      </c>
      <c r="L4" t="s">
        <v>44</v>
      </c>
      <c r="M4" s="37" t="s">
        <v>92</v>
      </c>
    </row>
    <row r="5" spans="1:13" x14ac:dyDescent="0.25">
      <c r="A5" s="5">
        <v>44961</v>
      </c>
      <c r="B5" t="s">
        <v>159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</v>
      </c>
      <c r="K5" s="6">
        <v>2.06</v>
      </c>
      <c r="L5" t="s">
        <v>44</v>
      </c>
      <c r="M5" t="s">
        <v>104</v>
      </c>
    </row>
    <row r="6" spans="1:13" x14ac:dyDescent="0.25">
      <c r="A6" s="5">
        <v>44961</v>
      </c>
      <c r="B6" t="s">
        <v>160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1.71</v>
      </c>
      <c r="K6" s="6">
        <v>2.09</v>
      </c>
      <c r="L6" t="s">
        <v>188</v>
      </c>
      <c r="M6" s="37" t="s">
        <v>92</v>
      </c>
    </row>
    <row r="7" spans="1:13" x14ac:dyDescent="0.25">
      <c r="A7" s="5">
        <v>44962</v>
      </c>
      <c r="B7" t="s">
        <v>162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1.89</v>
      </c>
      <c r="K7" s="6">
        <v>1.83</v>
      </c>
      <c r="L7" t="s">
        <v>44</v>
      </c>
      <c r="M7" t="s">
        <v>104</v>
      </c>
    </row>
    <row r="8" spans="1:13" x14ac:dyDescent="0.25">
      <c r="A8" s="5">
        <v>44962</v>
      </c>
      <c r="B8" t="s">
        <v>163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t="s">
        <v>124</v>
      </c>
      <c r="M8" t="s">
        <v>90</v>
      </c>
    </row>
    <row r="9" spans="1:13" x14ac:dyDescent="0.25">
      <c r="A9" s="5">
        <v>44964</v>
      </c>
      <c r="B9" t="s">
        <v>164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71</v>
      </c>
      <c r="J9" s="6">
        <v>0</v>
      </c>
      <c r="K9" s="6">
        <v>0</v>
      </c>
      <c r="L9" s="6">
        <v>0</v>
      </c>
      <c r="M9" t="s">
        <v>165</v>
      </c>
    </row>
    <row r="10" spans="1:13" x14ac:dyDescent="0.25">
      <c r="A10" s="5">
        <v>44967</v>
      </c>
      <c r="B10" t="s">
        <v>166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1.96</v>
      </c>
      <c r="K10" s="6">
        <v>1.81</v>
      </c>
      <c r="L10" t="s">
        <v>44</v>
      </c>
      <c r="M10" t="s">
        <v>107</v>
      </c>
    </row>
    <row r="11" spans="1:13" x14ac:dyDescent="0.25">
      <c r="A11" s="5">
        <v>44967</v>
      </c>
      <c r="B11" t="s">
        <v>167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1.92</v>
      </c>
      <c r="K11" s="6">
        <v>1.83</v>
      </c>
      <c r="L11" t="s">
        <v>124</v>
      </c>
      <c r="M11" s="37" t="s">
        <v>92</v>
      </c>
    </row>
    <row r="12" spans="1:13" x14ac:dyDescent="0.25">
      <c r="A12" s="5">
        <v>44967</v>
      </c>
      <c r="B12" t="s">
        <v>168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2.36</v>
      </c>
      <c r="K12" s="6">
        <v>1.56</v>
      </c>
      <c r="L12" t="s">
        <v>42</v>
      </c>
      <c r="M12" t="s">
        <v>90</v>
      </c>
    </row>
    <row r="13" spans="1:13" x14ac:dyDescent="0.25">
      <c r="A13" s="5">
        <v>44968</v>
      </c>
      <c r="B13" t="s">
        <v>169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1.71</v>
      </c>
      <c r="K13" s="6">
        <v>2.08</v>
      </c>
      <c r="L13" t="s">
        <v>186</v>
      </c>
      <c r="M13" t="s">
        <v>39</v>
      </c>
    </row>
    <row r="14" spans="1:13" x14ac:dyDescent="0.25">
      <c r="A14" s="5">
        <v>44968</v>
      </c>
      <c r="B14" t="s">
        <v>170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1.94</v>
      </c>
      <c r="K14" s="6">
        <v>1.84</v>
      </c>
      <c r="L14" t="s">
        <v>41</v>
      </c>
      <c r="M14" t="s">
        <v>126</v>
      </c>
    </row>
    <row r="15" spans="1:13" x14ac:dyDescent="0.25">
      <c r="A15" s="5">
        <v>44968</v>
      </c>
      <c r="B15" t="s">
        <v>171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1.92</v>
      </c>
      <c r="K15" s="6">
        <v>1.82</v>
      </c>
      <c r="L15" t="s">
        <v>187</v>
      </c>
      <c r="M15" t="s">
        <v>94</v>
      </c>
    </row>
    <row r="16" spans="1:13" x14ac:dyDescent="0.25">
      <c r="A16" s="5">
        <v>44968</v>
      </c>
      <c r="B16" t="s">
        <v>172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2.15</v>
      </c>
      <c r="K16" s="6">
        <v>1.68</v>
      </c>
      <c r="L16" t="s">
        <v>41</v>
      </c>
      <c r="M16" t="s">
        <v>107</v>
      </c>
    </row>
    <row r="17" spans="1:13" x14ac:dyDescent="0.25">
      <c r="A17" s="5">
        <v>44968</v>
      </c>
      <c r="B17" t="s">
        <v>173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2.0299999999999998</v>
      </c>
      <c r="K17" s="6">
        <v>1.73</v>
      </c>
      <c r="L17" t="s">
        <v>49</v>
      </c>
      <c r="M17" t="s">
        <v>111</v>
      </c>
    </row>
    <row r="18" spans="1:13" x14ac:dyDescent="0.25">
      <c r="A18" s="5">
        <v>44968</v>
      </c>
      <c r="B18" t="s">
        <v>174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2.15</v>
      </c>
      <c r="K18" s="6">
        <v>1.66</v>
      </c>
      <c r="L18" t="s">
        <v>190</v>
      </c>
      <c r="M18" t="s">
        <v>39</v>
      </c>
    </row>
    <row r="19" spans="1:13" x14ac:dyDescent="0.25">
      <c r="A19" s="5">
        <v>44968</v>
      </c>
      <c r="B19" t="s">
        <v>175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1.84</v>
      </c>
      <c r="L19" t="s">
        <v>40</v>
      </c>
      <c r="M19" s="37" t="s">
        <v>92</v>
      </c>
    </row>
    <row r="20" spans="1:13" x14ac:dyDescent="0.25">
      <c r="A20" s="5">
        <v>44968</v>
      </c>
      <c r="B20" t="s">
        <v>176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1.98</v>
      </c>
      <c r="K20" s="6">
        <v>1.76</v>
      </c>
      <c r="L20" t="s">
        <v>41</v>
      </c>
      <c r="M20" t="s">
        <v>111</v>
      </c>
    </row>
    <row r="21" spans="1:13" x14ac:dyDescent="0.25">
      <c r="A21" s="5">
        <v>44969</v>
      </c>
      <c r="B21" t="s">
        <v>177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1.84</v>
      </c>
      <c r="K21" s="6">
        <v>1.93</v>
      </c>
      <c r="L21" t="s">
        <v>124</v>
      </c>
      <c r="M21" t="s">
        <v>90</v>
      </c>
    </row>
    <row r="22" spans="1:13" x14ac:dyDescent="0.25">
      <c r="A22" s="5">
        <v>44969</v>
      </c>
      <c r="B22" t="s">
        <v>178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1.78</v>
      </c>
      <c r="K22" s="6">
        <v>2</v>
      </c>
      <c r="L22" t="s">
        <v>42</v>
      </c>
      <c r="M22" t="s">
        <v>90</v>
      </c>
    </row>
    <row r="23" spans="1:13" x14ac:dyDescent="0.25">
      <c r="A23" s="5">
        <v>44969</v>
      </c>
      <c r="B23" t="s">
        <v>179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1.81</v>
      </c>
      <c r="K23" s="6">
        <v>1.95</v>
      </c>
      <c r="L23" t="s">
        <v>45</v>
      </c>
      <c r="M23" t="s">
        <v>90</v>
      </c>
    </row>
    <row r="24" spans="1:13" x14ac:dyDescent="0.25">
      <c r="A24" s="5">
        <v>44970</v>
      </c>
      <c r="B24" s="36" t="s">
        <v>180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1.86</v>
      </c>
      <c r="K24" s="6">
        <v>1.91</v>
      </c>
      <c r="L24" t="s">
        <v>44</v>
      </c>
      <c r="M24" t="s">
        <v>107</v>
      </c>
    </row>
    <row r="25" spans="1:13" x14ac:dyDescent="0.25">
      <c r="A25" s="5">
        <v>44971</v>
      </c>
      <c r="B25" t="s">
        <v>181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1.79</v>
      </c>
      <c r="K25" s="6">
        <v>1.98</v>
      </c>
      <c r="L25" t="s">
        <v>49</v>
      </c>
      <c r="M25" t="s">
        <v>39</v>
      </c>
    </row>
    <row r="26" spans="1:13" x14ac:dyDescent="0.25">
      <c r="A26" s="5">
        <v>44971</v>
      </c>
      <c r="B26" t="s">
        <v>182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1.97</v>
      </c>
      <c r="K26" s="6">
        <v>1.79</v>
      </c>
      <c r="L26" t="s">
        <v>40</v>
      </c>
      <c r="M26" t="s">
        <v>39</v>
      </c>
    </row>
    <row r="27" spans="1:13" x14ac:dyDescent="0.25">
      <c r="A27" s="5">
        <v>44971</v>
      </c>
      <c r="B27" s="36" t="s">
        <v>180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0</v>
      </c>
      <c r="K27" s="6">
        <v>0</v>
      </c>
      <c r="L27" s="6">
        <v>0</v>
      </c>
      <c r="M27" t="s">
        <v>107</v>
      </c>
    </row>
    <row r="28" spans="1:13" x14ac:dyDescent="0.25">
      <c r="A28" s="5">
        <v>44971</v>
      </c>
      <c r="B28" t="s">
        <v>183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1.87</v>
      </c>
      <c r="L28" t="s">
        <v>43</v>
      </c>
      <c r="M28" s="37" t="s">
        <v>92</v>
      </c>
    </row>
    <row r="29" spans="1:13" x14ac:dyDescent="0.25">
      <c r="A29" s="5">
        <v>44971</v>
      </c>
      <c r="B29" t="s">
        <v>184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1.61</v>
      </c>
      <c r="K29" s="6">
        <v>2.2400000000000002</v>
      </c>
      <c r="L29" t="s">
        <v>187</v>
      </c>
      <c r="M29" t="s">
        <v>39</v>
      </c>
    </row>
    <row r="30" spans="1:13" x14ac:dyDescent="0.25">
      <c r="A30" s="5">
        <v>44971</v>
      </c>
      <c r="B30" t="s">
        <v>185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1.9</v>
      </c>
      <c r="K30" s="6">
        <v>1.86</v>
      </c>
      <c r="L30" t="s">
        <v>188</v>
      </c>
      <c r="M30" s="37" t="s">
        <v>92</v>
      </c>
    </row>
    <row r="31" spans="1:13" x14ac:dyDescent="0.25">
      <c r="A31" s="5">
        <v>44975</v>
      </c>
      <c r="B31" t="s">
        <v>195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1.84</v>
      </c>
      <c r="K31" s="6">
        <v>1.92</v>
      </c>
      <c r="L31" t="s">
        <v>44</v>
      </c>
      <c r="M31" s="37" t="s">
        <v>92</v>
      </c>
    </row>
    <row r="32" spans="1:13" x14ac:dyDescent="0.25">
      <c r="A32" s="5">
        <v>44975</v>
      </c>
      <c r="B32" t="s">
        <v>196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2.09</v>
      </c>
      <c r="L32" t="s">
        <v>186</v>
      </c>
      <c r="M32" t="s">
        <v>39</v>
      </c>
    </row>
    <row r="33" spans="1:13" x14ac:dyDescent="0.25">
      <c r="A33" s="5">
        <v>44975</v>
      </c>
      <c r="B33" t="s">
        <v>197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1.63</v>
      </c>
      <c r="K33" s="6">
        <v>2.2400000000000002</v>
      </c>
      <c r="L33" t="s">
        <v>124</v>
      </c>
      <c r="M33" t="s">
        <v>143</v>
      </c>
    </row>
    <row r="34" spans="1:13" x14ac:dyDescent="0.25">
      <c r="A34" s="5">
        <v>44975</v>
      </c>
      <c r="B34" t="s">
        <v>198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2.04</v>
      </c>
      <c r="K34" s="6">
        <v>1.74</v>
      </c>
      <c r="L34" t="s">
        <v>48</v>
      </c>
      <c r="M34" s="37" t="s">
        <v>92</v>
      </c>
    </row>
    <row r="35" spans="1:13" x14ac:dyDescent="0.25">
      <c r="A35" s="5">
        <v>44975</v>
      </c>
      <c r="B35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1.87</v>
      </c>
      <c r="L35" t="s">
        <v>42</v>
      </c>
      <c r="M35" t="s">
        <v>111</v>
      </c>
    </row>
    <row r="36" spans="1:13" x14ac:dyDescent="0.25">
      <c r="A36" s="5">
        <v>44975</v>
      </c>
      <c r="B36" t="s">
        <v>200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2.0099999999999998</v>
      </c>
      <c r="K36" s="6">
        <v>1.76</v>
      </c>
      <c r="L36" t="s">
        <v>44</v>
      </c>
      <c r="M36" t="s">
        <v>39</v>
      </c>
    </row>
    <row r="37" spans="1:13" x14ac:dyDescent="0.25">
      <c r="A37" s="5">
        <v>44975</v>
      </c>
      <c r="B37" t="s">
        <v>201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1.81</v>
      </c>
      <c r="K37" s="6">
        <v>1.92</v>
      </c>
      <c r="L37" t="s">
        <v>41</v>
      </c>
      <c r="M37" t="s">
        <v>111</v>
      </c>
    </row>
    <row r="38" spans="1:13" x14ac:dyDescent="0.25">
      <c r="A38" s="5">
        <v>44975</v>
      </c>
      <c r="B38" t="s">
        <v>202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1.84</v>
      </c>
      <c r="K38" s="6">
        <v>1.91</v>
      </c>
      <c r="L38" t="s">
        <v>41</v>
      </c>
      <c r="M38" s="37" t="s">
        <v>92</v>
      </c>
    </row>
    <row r="39" spans="1:13" x14ac:dyDescent="0.25">
      <c r="A39" s="5">
        <v>44975</v>
      </c>
      <c r="B39" t="s">
        <v>203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1.57</v>
      </c>
      <c r="K39" s="6">
        <v>2.35</v>
      </c>
      <c r="L39" t="s">
        <v>188</v>
      </c>
      <c r="M39" t="s">
        <v>143</v>
      </c>
    </row>
    <row r="40" spans="1:13" x14ac:dyDescent="0.25">
      <c r="A40" s="5">
        <v>44975</v>
      </c>
      <c r="B40" t="s">
        <v>204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1.7</v>
      </c>
      <c r="K40" s="6">
        <v>2.08</v>
      </c>
      <c r="L40" t="s">
        <v>44</v>
      </c>
      <c r="M40" t="s">
        <v>39</v>
      </c>
    </row>
    <row r="41" spans="1:13" x14ac:dyDescent="0.25">
      <c r="A41" s="5">
        <v>44976</v>
      </c>
      <c r="B41" t="s">
        <v>205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2.0499999999999998</v>
      </c>
      <c r="K41" s="6">
        <v>1.75</v>
      </c>
      <c r="L41" t="s">
        <v>44</v>
      </c>
      <c r="M41" t="s">
        <v>114</v>
      </c>
    </row>
    <row r="42" spans="1:13" x14ac:dyDescent="0.25">
      <c r="A42" s="5">
        <v>44976</v>
      </c>
      <c r="B42" t="s">
        <v>206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2.0099999999999998</v>
      </c>
      <c r="K42" s="6">
        <v>1.77</v>
      </c>
      <c r="L42" t="s">
        <v>41</v>
      </c>
      <c r="M42" t="s">
        <v>114</v>
      </c>
    </row>
    <row r="43" spans="1:13" x14ac:dyDescent="0.25">
      <c r="A43" s="5">
        <v>44978</v>
      </c>
      <c r="B43" t="s">
        <v>207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1.94</v>
      </c>
      <c r="K43" s="6">
        <v>1.83</v>
      </c>
      <c r="L43" t="s">
        <v>43</v>
      </c>
      <c r="M43" s="37" t="s">
        <v>92</v>
      </c>
    </row>
    <row r="44" spans="1:13" x14ac:dyDescent="0.25">
      <c r="A44" s="5">
        <v>44978</v>
      </c>
      <c r="B44" t="s">
        <v>208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1.87</v>
      </c>
      <c r="K44" s="6">
        <v>1.88</v>
      </c>
      <c r="L44" t="s">
        <v>187</v>
      </c>
      <c r="M44" s="37" t="s">
        <v>92</v>
      </c>
    </row>
    <row r="45" spans="1:13" x14ac:dyDescent="0.25">
      <c r="A45" s="5">
        <v>44981</v>
      </c>
      <c r="B45" t="s">
        <v>209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1.99</v>
      </c>
      <c r="K45" s="6">
        <v>1.79</v>
      </c>
      <c r="L45" t="s">
        <v>88</v>
      </c>
      <c r="M45" t="s">
        <v>90</v>
      </c>
    </row>
    <row r="46" spans="1:13" x14ac:dyDescent="0.25">
      <c r="A46" s="5">
        <v>44982</v>
      </c>
      <c r="B46" t="s">
        <v>210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2.19</v>
      </c>
      <c r="K46" s="6">
        <v>1.63</v>
      </c>
      <c r="L46" t="s">
        <v>44</v>
      </c>
      <c r="M46" t="s">
        <v>211</v>
      </c>
    </row>
    <row r="47" spans="1:13" x14ac:dyDescent="0.25">
      <c r="A47" s="5">
        <v>44982</v>
      </c>
      <c r="B47" t="s">
        <v>212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1.83</v>
      </c>
      <c r="K47" s="6">
        <v>1.95</v>
      </c>
      <c r="L47" t="s">
        <v>187</v>
      </c>
      <c r="M47" t="s">
        <v>90</v>
      </c>
    </row>
    <row r="48" spans="1:13" x14ac:dyDescent="0.25">
      <c r="A48" s="5">
        <v>44982</v>
      </c>
      <c r="B48" t="s">
        <v>213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1.93</v>
      </c>
      <c r="K48" s="6">
        <v>1.8</v>
      </c>
      <c r="L48" t="s">
        <v>269</v>
      </c>
      <c r="M48" t="s">
        <v>94</v>
      </c>
    </row>
    <row r="49" spans="1:13" x14ac:dyDescent="0.25">
      <c r="A49" s="5">
        <v>44982</v>
      </c>
      <c r="B49" t="s">
        <v>214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1.71</v>
      </c>
      <c r="K49" s="6">
        <v>2.08</v>
      </c>
      <c r="L49" t="s">
        <v>124</v>
      </c>
      <c r="M49" t="s">
        <v>143</v>
      </c>
    </row>
    <row r="50" spans="1:13" x14ac:dyDescent="0.25">
      <c r="A50" s="5">
        <v>44982</v>
      </c>
      <c r="B50" t="s">
        <v>215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1.87</v>
      </c>
      <c r="K50" s="6">
        <v>1.91</v>
      </c>
      <c r="L50" t="s">
        <v>48</v>
      </c>
      <c r="M50" t="s">
        <v>107</v>
      </c>
    </row>
    <row r="51" spans="1:13" x14ac:dyDescent="0.25">
      <c r="A51" s="5">
        <v>44982</v>
      </c>
      <c r="B51" t="s">
        <v>216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1.78</v>
      </c>
      <c r="K51" s="6">
        <v>1.97</v>
      </c>
      <c r="L51" t="s">
        <v>269</v>
      </c>
      <c r="M51" t="s">
        <v>94</v>
      </c>
    </row>
    <row r="52" spans="1:13" x14ac:dyDescent="0.25">
      <c r="A52" s="5">
        <v>44982</v>
      </c>
      <c r="B52" t="s">
        <v>217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1.69</v>
      </c>
      <c r="K52" s="6">
        <v>2.09</v>
      </c>
      <c r="L52" t="s">
        <v>188</v>
      </c>
      <c r="M52" t="s">
        <v>39</v>
      </c>
    </row>
    <row r="53" spans="1:13" x14ac:dyDescent="0.25">
      <c r="A53" s="5">
        <v>44982</v>
      </c>
      <c r="B53" t="s">
        <v>218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1.97</v>
      </c>
      <c r="K53" s="6">
        <v>1.77</v>
      </c>
      <c r="L53" t="s">
        <v>88</v>
      </c>
      <c r="M53" t="s">
        <v>111</v>
      </c>
    </row>
    <row r="54" spans="1:13" x14ac:dyDescent="0.25">
      <c r="A54" s="5">
        <v>44982</v>
      </c>
      <c r="B54" t="s">
        <v>219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2.16</v>
      </c>
      <c r="K54" s="6">
        <v>1.64</v>
      </c>
      <c r="L54" t="s">
        <v>48</v>
      </c>
      <c r="M54" t="s">
        <v>211</v>
      </c>
    </row>
    <row r="55" spans="1:13" x14ac:dyDescent="0.25">
      <c r="A55" s="5">
        <v>44982</v>
      </c>
      <c r="B55" t="s">
        <v>220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1.86</v>
      </c>
      <c r="K55" s="6">
        <v>1.9</v>
      </c>
      <c r="L55" t="s">
        <v>44</v>
      </c>
      <c r="M55" s="37" t="s">
        <v>92</v>
      </c>
    </row>
    <row r="56" spans="1:13" x14ac:dyDescent="0.25">
      <c r="A56" s="5">
        <v>44982</v>
      </c>
      <c r="B56" t="s">
        <v>221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2.19</v>
      </c>
      <c r="K56" s="6">
        <v>1.63</v>
      </c>
      <c r="L56" t="s">
        <v>41</v>
      </c>
      <c r="M56" t="s">
        <v>111</v>
      </c>
    </row>
    <row r="57" spans="1:13" x14ac:dyDescent="0.25">
      <c r="A57" s="5">
        <v>44983</v>
      </c>
      <c r="B57" t="s">
        <v>222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1.75</v>
      </c>
      <c r="K57" s="6">
        <v>2</v>
      </c>
      <c r="L57" t="s">
        <v>48</v>
      </c>
      <c r="M57" t="s">
        <v>104</v>
      </c>
    </row>
    <row r="58" spans="1:13" x14ac:dyDescent="0.25">
      <c r="A58" s="5">
        <v>44983</v>
      </c>
      <c r="B58" t="s">
        <v>223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1.88</v>
      </c>
      <c r="K58" s="6">
        <v>1.85</v>
      </c>
      <c r="L58" t="s">
        <v>40</v>
      </c>
      <c r="M58" t="s">
        <v>104</v>
      </c>
    </row>
    <row r="59" spans="1:13" x14ac:dyDescent="0.25">
      <c r="A59" s="5">
        <v>44983</v>
      </c>
      <c r="B59" t="s">
        <v>224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1.79</v>
      </c>
      <c r="K59" s="6">
        <v>1.94</v>
      </c>
      <c r="L59" t="s">
        <v>41</v>
      </c>
      <c r="M59" t="s">
        <v>104</v>
      </c>
    </row>
    <row r="60" spans="1:13" x14ac:dyDescent="0.25">
      <c r="A60" s="5">
        <v>44983</v>
      </c>
      <c r="B60" t="s">
        <v>225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1.85</v>
      </c>
      <c r="K60" s="6">
        <v>1.88</v>
      </c>
      <c r="L60" t="s">
        <v>186</v>
      </c>
      <c r="M60" t="s">
        <v>104</v>
      </c>
    </row>
    <row r="61" spans="1:13" x14ac:dyDescent="0.25">
      <c r="A61" s="5">
        <v>44985</v>
      </c>
      <c r="B61" t="s">
        <v>226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2.04</v>
      </c>
      <c r="K61" s="6">
        <v>1.73</v>
      </c>
      <c r="L61" t="s">
        <v>41</v>
      </c>
      <c r="M61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38.140625" bestFit="1" customWidth="1"/>
    <col min="4" max="4" width="18" bestFit="1" customWidth="1"/>
    <col min="6" max="6" width="11" bestFit="1" customWidth="1"/>
    <col min="7" max="7" width="11.7109375" bestFit="1" customWidth="1"/>
    <col min="9" max="9" width="21.42578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44968</v>
      </c>
      <c r="B2" s="6" t="s">
        <v>170</v>
      </c>
      <c r="C2" s="39">
        <v>1.84</v>
      </c>
      <c r="D2" s="38" t="s">
        <v>399</v>
      </c>
      <c r="E2" s="34" t="s">
        <v>67</v>
      </c>
      <c r="F2" s="40">
        <v>0</v>
      </c>
      <c r="G2" s="40">
        <f t="shared" ref="G2:G16" si="0">F2-D$30</f>
        <v>-2800</v>
      </c>
      <c r="H2" t="s">
        <v>41</v>
      </c>
      <c r="I2" s="6" t="s">
        <v>126</v>
      </c>
    </row>
    <row r="3" spans="1:9" ht="15.75" x14ac:dyDescent="0.25">
      <c r="A3" s="5">
        <v>44968</v>
      </c>
      <c r="B3" s="6" t="s">
        <v>173</v>
      </c>
      <c r="C3" s="38">
        <v>1.73</v>
      </c>
      <c r="D3" s="38" t="s">
        <v>399</v>
      </c>
      <c r="E3" s="35" t="s">
        <v>67</v>
      </c>
      <c r="F3" s="40">
        <f>C3*D$30</f>
        <v>4844</v>
      </c>
      <c r="G3" s="40">
        <f t="shared" si="0"/>
        <v>2044</v>
      </c>
      <c r="H3" t="s">
        <v>49</v>
      </c>
      <c r="I3" s="6" t="s">
        <v>111</v>
      </c>
    </row>
    <row r="4" spans="1:9" ht="15.75" x14ac:dyDescent="0.25">
      <c r="A4" s="5">
        <v>44968</v>
      </c>
      <c r="B4" s="6" t="s">
        <v>174</v>
      </c>
      <c r="C4" s="38">
        <v>1.66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t="s">
        <v>190</v>
      </c>
      <c r="I4" s="6" t="s">
        <v>39</v>
      </c>
    </row>
    <row r="5" spans="1:9" ht="15.75" x14ac:dyDescent="0.25">
      <c r="A5" s="5">
        <v>44968</v>
      </c>
      <c r="B5" s="6" t="s">
        <v>176</v>
      </c>
      <c r="C5" s="38">
        <v>1.76</v>
      </c>
      <c r="D5" s="38" t="s">
        <v>399</v>
      </c>
      <c r="E5" s="34" t="s">
        <v>67</v>
      </c>
      <c r="F5" s="40">
        <v>0</v>
      </c>
      <c r="G5" s="40">
        <f t="shared" si="0"/>
        <v>-2800</v>
      </c>
      <c r="H5" t="s">
        <v>41</v>
      </c>
      <c r="I5" s="6" t="s">
        <v>111</v>
      </c>
    </row>
    <row r="6" spans="1:9" ht="15.75" x14ac:dyDescent="0.25">
      <c r="A6" s="5">
        <v>44971</v>
      </c>
      <c r="B6" s="6" t="s">
        <v>181</v>
      </c>
      <c r="C6" s="38">
        <v>1.98</v>
      </c>
      <c r="D6" s="38" t="s">
        <v>399</v>
      </c>
      <c r="E6" s="35" t="s">
        <v>67</v>
      </c>
      <c r="F6" s="40">
        <f>C6*D$30</f>
        <v>5544</v>
      </c>
      <c r="G6" s="40">
        <f t="shared" si="0"/>
        <v>2744</v>
      </c>
      <c r="H6" t="s">
        <v>49</v>
      </c>
      <c r="I6" s="6" t="s">
        <v>39</v>
      </c>
    </row>
    <row r="7" spans="1:9" ht="15.75" x14ac:dyDescent="0.25">
      <c r="A7" s="5">
        <v>44971</v>
      </c>
      <c r="B7" s="6" t="s">
        <v>182</v>
      </c>
      <c r="C7" s="38">
        <v>1.79</v>
      </c>
      <c r="D7" s="38" t="s">
        <v>399</v>
      </c>
      <c r="E7" s="35" t="s">
        <v>67</v>
      </c>
      <c r="F7" s="40">
        <f>C7*D$30</f>
        <v>5012</v>
      </c>
      <c r="G7" s="40">
        <f t="shared" si="0"/>
        <v>2212</v>
      </c>
      <c r="H7" t="s">
        <v>40</v>
      </c>
      <c r="I7" s="6" t="s">
        <v>39</v>
      </c>
    </row>
    <row r="8" spans="1:9" ht="15.75" x14ac:dyDescent="0.25">
      <c r="A8" s="5">
        <v>44975</v>
      </c>
      <c r="B8" s="6" t="s">
        <v>199</v>
      </c>
      <c r="C8" s="38">
        <v>1.87</v>
      </c>
      <c r="D8" s="38" t="s">
        <v>399</v>
      </c>
      <c r="E8" s="35" t="s">
        <v>67</v>
      </c>
      <c r="F8" s="40">
        <f>C8*D$30</f>
        <v>5236</v>
      </c>
      <c r="G8" s="40">
        <f t="shared" si="0"/>
        <v>2436</v>
      </c>
      <c r="H8" t="s">
        <v>42</v>
      </c>
      <c r="I8" s="6" t="s">
        <v>111</v>
      </c>
    </row>
    <row r="9" spans="1:9" ht="15.75" x14ac:dyDescent="0.25">
      <c r="A9" s="5">
        <v>44975</v>
      </c>
      <c r="B9" s="6" t="s">
        <v>200</v>
      </c>
      <c r="C9" s="38">
        <v>1.76</v>
      </c>
      <c r="D9" s="38" t="s">
        <v>399</v>
      </c>
      <c r="E9" s="35" t="s">
        <v>67</v>
      </c>
      <c r="F9" s="40">
        <f>C9*D$30</f>
        <v>4928</v>
      </c>
      <c r="G9" s="40">
        <f t="shared" si="0"/>
        <v>2128</v>
      </c>
      <c r="H9" t="s">
        <v>44</v>
      </c>
      <c r="I9" s="6" t="s">
        <v>39</v>
      </c>
    </row>
    <row r="10" spans="1:9" ht="15.75" x14ac:dyDescent="0.25">
      <c r="A10" s="5">
        <v>44975</v>
      </c>
      <c r="B10" s="6" t="s">
        <v>201</v>
      </c>
      <c r="C10" s="38">
        <v>1.92</v>
      </c>
      <c r="D10" s="38" t="s">
        <v>399</v>
      </c>
      <c r="E10" s="34" t="s">
        <v>67</v>
      </c>
      <c r="F10" s="40">
        <v>0</v>
      </c>
      <c r="G10" s="40">
        <f t="shared" si="0"/>
        <v>-2800</v>
      </c>
      <c r="H10" t="s">
        <v>41</v>
      </c>
      <c r="I10" s="6" t="s">
        <v>111</v>
      </c>
    </row>
    <row r="11" spans="1:9" ht="15.75" x14ac:dyDescent="0.25">
      <c r="A11" s="5">
        <v>44976</v>
      </c>
      <c r="B11" s="6" t="s">
        <v>205</v>
      </c>
      <c r="C11" s="38">
        <v>1.75</v>
      </c>
      <c r="D11" s="38" t="s">
        <v>399</v>
      </c>
      <c r="E11" s="35" t="s">
        <v>67</v>
      </c>
      <c r="F11" s="40">
        <f>C11*D$30</f>
        <v>4900</v>
      </c>
      <c r="G11" s="40">
        <f t="shared" si="0"/>
        <v>2100</v>
      </c>
      <c r="H11" t="s">
        <v>44</v>
      </c>
      <c r="I11" s="6" t="s">
        <v>114</v>
      </c>
    </row>
    <row r="12" spans="1:9" ht="15.75" x14ac:dyDescent="0.25">
      <c r="A12" s="5">
        <v>44976</v>
      </c>
      <c r="B12" s="6" t="s">
        <v>206</v>
      </c>
      <c r="C12" s="38">
        <v>1.77</v>
      </c>
      <c r="D12" s="38" t="s">
        <v>399</v>
      </c>
      <c r="E12" s="34" t="s">
        <v>67</v>
      </c>
      <c r="F12" s="40">
        <v>0</v>
      </c>
      <c r="G12" s="40">
        <f t="shared" si="0"/>
        <v>-2800</v>
      </c>
      <c r="H12" t="s">
        <v>41</v>
      </c>
      <c r="I12" s="6" t="s">
        <v>114</v>
      </c>
    </row>
    <row r="13" spans="1:9" x14ac:dyDescent="0.25">
      <c r="A13" s="5">
        <v>44982</v>
      </c>
      <c r="B13" s="6" t="s">
        <v>210</v>
      </c>
      <c r="C13" s="38">
        <v>1.63</v>
      </c>
      <c r="D13" s="38" t="s">
        <v>399</v>
      </c>
      <c r="E13" s="68" t="s">
        <v>67</v>
      </c>
      <c r="F13" s="40">
        <f>C13*D$30</f>
        <v>4564</v>
      </c>
      <c r="G13" s="40">
        <f t="shared" si="0"/>
        <v>1764</v>
      </c>
      <c r="H13" t="s">
        <v>44</v>
      </c>
      <c r="I13" s="6" t="s">
        <v>211</v>
      </c>
    </row>
    <row r="14" spans="1:9" x14ac:dyDescent="0.25">
      <c r="A14" s="5">
        <v>44982</v>
      </c>
      <c r="B14" s="6" t="s">
        <v>218</v>
      </c>
      <c r="C14" s="38">
        <v>1.77</v>
      </c>
      <c r="D14" s="38" t="s">
        <v>399</v>
      </c>
      <c r="E14" s="67" t="s">
        <v>67</v>
      </c>
      <c r="F14" s="40">
        <v>0</v>
      </c>
      <c r="G14" s="40">
        <f t="shared" si="0"/>
        <v>-2800</v>
      </c>
      <c r="H14" t="s">
        <v>88</v>
      </c>
      <c r="I14" s="6" t="s">
        <v>111</v>
      </c>
    </row>
    <row r="15" spans="1:9" x14ac:dyDescent="0.25">
      <c r="A15" s="5">
        <v>44982</v>
      </c>
      <c r="B15" s="6" t="s">
        <v>219</v>
      </c>
      <c r="C15" s="38">
        <v>1.64</v>
      </c>
      <c r="D15" s="38" t="s">
        <v>399</v>
      </c>
      <c r="E15" s="68" t="s">
        <v>67</v>
      </c>
      <c r="F15" s="40">
        <f>C15*D$30</f>
        <v>4592</v>
      </c>
      <c r="G15" s="40">
        <f t="shared" si="0"/>
        <v>1792</v>
      </c>
      <c r="H15" t="s">
        <v>48</v>
      </c>
      <c r="I15" s="6" t="s">
        <v>211</v>
      </c>
    </row>
    <row r="16" spans="1:9" x14ac:dyDescent="0.25">
      <c r="A16" s="5">
        <v>44982</v>
      </c>
      <c r="B16" s="6" t="s">
        <v>221</v>
      </c>
      <c r="C16" s="38">
        <v>1.63</v>
      </c>
      <c r="D16" s="38" t="s">
        <v>399</v>
      </c>
      <c r="E16" s="67" t="s">
        <v>67</v>
      </c>
      <c r="F16" s="40">
        <v>0</v>
      </c>
      <c r="G16" s="40">
        <f t="shared" si="0"/>
        <v>-2800</v>
      </c>
      <c r="H16" t="s">
        <v>41</v>
      </c>
      <c r="I16" s="6" t="s">
        <v>111</v>
      </c>
    </row>
    <row r="17" spans="1:8" x14ac:dyDescent="0.25">
      <c r="A17" s="5"/>
      <c r="C17" s="42"/>
      <c r="D17" s="42"/>
      <c r="E17" s="69"/>
      <c r="F17" s="66"/>
      <c r="G17" s="66"/>
    </row>
    <row r="18" spans="1:8" x14ac:dyDescent="0.25">
      <c r="A18" s="5"/>
      <c r="C18" s="42"/>
      <c r="D18" s="42"/>
      <c r="E18" s="69"/>
      <c r="F18" s="66"/>
      <c r="G18" s="66"/>
    </row>
    <row r="19" spans="1:8" ht="15.75" x14ac:dyDescent="0.25">
      <c r="A19" s="6"/>
      <c r="B19" s="6" t="s">
        <v>53</v>
      </c>
      <c r="C19" s="17"/>
      <c r="D19" s="41">
        <f>COUNT(C2:C16)</f>
        <v>15</v>
      </c>
      <c r="E19" s="42"/>
      <c r="F19" s="19"/>
      <c r="G19" s="14"/>
      <c r="H19" s="14"/>
    </row>
    <row r="20" spans="1:8" x14ac:dyDescent="0.25">
      <c r="A20" s="6"/>
      <c r="B20" s="6" t="s">
        <v>54</v>
      </c>
      <c r="C20" s="6"/>
      <c r="D20" s="43">
        <f>COUNTIF(G2:G16,"&lt;0")</f>
        <v>7</v>
      </c>
      <c r="E20" s="44"/>
      <c r="F20" s="21"/>
      <c r="G20" s="22"/>
      <c r="H20" s="22"/>
    </row>
    <row r="21" spans="1:8" x14ac:dyDescent="0.25">
      <c r="A21" s="6"/>
      <c r="B21" s="6" t="s">
        <v>55</v>
      </c>
      <c r="C21" s="6"/>
      <c r="D21" s="45">
        <f>D19-D20</f>
        <v>8</v>
      </c>
      <c r="E21" s="44"/>
      <c r="F21" s="21"/>
      <c r="G21" s="22"/>
      <c r="H21" s="22"/>
    </row>
    <row r="22" spans="1:8" x14ac:dyDescent="0.25">
      <c r="A22" s="6"/>
      <c r="B22" s="6" t="s">
        <v>56</v>
      </c>
      <c r="C22" s="6"/>
      <c r="D22" s="6">
        <f>D21/D19*100</f>
        <v>53.333333333333336</v>
      </c>
      <c r="E22" s="44"/>
      <c r="F22" s="21"/>
      <c r="G22" s="22"/>
      <c r="H22" s="22"/>
    </row>
    <row r="23" spans="1:8" x14ac:dyDescent="0.25">
      <c r="A23" s="6"/>
      <c r="B23" s="6" t="s">
        <v>57</v>
      </c>
      <c r="C23" s="6"/>
      <c r="D23" s="6">
        <f>1/D24*100</f>
        <v>56.60377358490566</v>
      </c>
      <c r="E23" s="44"/>
      <c r="F23" s="21"/>
      <c r="G23" s="22"/>
      <c r="H23" s="22"/>
    </row>
    <row r="24" spans="1:8" x14ac:dyDescent="0.25">
      <c r="A24" s="6"/>
      <c r="B24" s="6" t="s">
        <v>58</v>
      </c>
      <c r="C24" s="6"/>
      <c r="D24" s="6">
        <f>SUM(C2:C16)/D19</f>
        <v>1.7666666666666666</v>
      </c>
      <c r="E24" s="44"/>
      <c r="F24" s="21"/>
      <c r="G24" s="22"/>
      <c r="H24" s="22"/>
    </row>
    <row r="25" spans="1:8" x14ac:dyDescent="0.25">
      <c r="A25" s="6"/>
      <c r="B25" s="6" t="s">
        <v>59</v>
      </c>
      <c r="C25" s="6"/>
      <c r="D25" s="45">
        <f>D22-D23</f>
        <v>-3.2704402515723245</v>
      </c>
      <c r="E25" s="44"/>
      <c r="F25" s="21"/>
      <c r="G25" s="22"/>
      <c r="H25" s="22"/>
    </row>
    <row r="26" spans="1:8" x14ac:dyDescent="0.25">
      <c r="A26" s="6"/>
      <c r="B26" s="6" t="s">
        <v>60</v>
      </c>
      <c r="C26" s="6"/>
      <c r="D26" s="45">
        <f>D25/1</f>
        <v>-3.2704402515723245</v>
      </c>
      <c r="E26" s="44"/>
      <c r="F26" s="21"/>
      <c r="G26" s="22"/>
      <c r="H26" s="22"/>
    </row>
    <row r="27" spans="1:8" ht="18.75" x14ac:dyDescent="0.3">
      <c r="A27" s="6"/>
      <c r="B27" s="23" t="s">
        <v>68</v>
      </c>
      <c r="C27" s="6"/>
      <c r="D27" s="46">
        <v>100000</v>
      </c>
      <c r="E27" s="44"/>
      <c r="F27" s="21"/>
      <c r="G27" s="22"/>
      <c r="H27" s="22"/>
    </row>
    <row r="28" spans="1:8" ht="18.75" x14ac:dyDescent="0.3">
      <c r="A28" s="6"/>
      <c r="B28" s="6" t="s">
        <v>69</v>
      </c>
      <c r="C28" s="6"/>
      <c r="D28" s="47">
        <v>100000</v>
      </c>
      <c r="E28" s="44"/>
      <c r="F28" s="21"/>
      <c r="G28" s="22"/>
      <c r="H28" s="22"/>
    </row>
    <row r="29" spans="1:8" x14ac:dyDescent="0.25">
      <c r="A29" s="6"/>
      <c r="B29" s="6" t="s">
        <v>61</v>
      </c>
      <c r="C29" s="6"/>
      <c r="D29" s="8">
        <f>D28/100</f>
        <v>1000</v>
      </c>
      <c r="E29" s="44"/>
      <c r="F29" s="21"/>
      <c r="G29" s="22"/>
      <c r="H29" s="22"/>
    </row>
    <row r="30" spans="1:8" x14ac:dyDescent="0.25">
      <c r="A30" s="6"/>
      <c r="B30" s="24" t="s">
        <v>400</v>
      </c>
      <c r="C30" s="6"/>
      <c r="D30" s="48">
        <f>D29*2.8</f>
        <v>2800</v>
      </c>
      <c r="E30" s="44"/>
      <c r="F30" s="21"/>
      <c r="G30" s="22"/>
      <c r="H30" s="22"/>
    </row>
    <row r="31" spans="1:8" x14ac:dyDescent="0.25">
      <c r="A31" s="6"/>
      <c r="B31" s="6" t="s">
        <v>62</v>
      </c>
      <c r="C31" s="6"/>
      <c r="D31" s="13">
        <f>SUM(G2:G16)</f>
        <v>-2380</v>
      </c>
      <c r="E31" s="44"/>
      <c r="F31" s="21"/>
      <c r="G31" s="22"/>
      <c r="H31" s="22"/>
    </row>
    <row r="32" spans="1:8" x14ac:dyDescent="0.25">
      <c r="A32" s="6"/>
      <c r="B32" s="25" t="s">
        <v>63</v>
      </c>
      <c r="C32" s="6"/>
      <c r="D32" s="14">
        <f>D31/D27*100</f>
        <v>-2.3800000000000003</v>
      </c>
      <c r="E32" s="44"/>
      <c r="F32" s="21"/>
      <c r="G32" s="22"/>
      <c r="H32" s="22"/>
    </row>
    <row r="33" spans="5:5" x14ac:dyDescent="0.25">
      <c r="E33" s="49"/>
    </row>
  </sheetData>
  <conditionalFormatting sqref="E20:E32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G18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="80" zoomScaleNormal="80" workbookViewId="0">
      <selection activeCell="A41" sqref="A41"/>
    </sheetView>
  </sheetViews>
  <sheetFormatPr defaultRowHeight="15" x14ac:dyDescent="0.25"/>
  <cols>
    <col min="1" max="1" width="11.5703125" bestFit="1" customWidth="1"/>
    <col min="2" max="2" width="37.28515625" bestFit="1" customWidth="1"/>
    <col min="9" max="9" width="12.85546875" style="6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44986</v>
      </c>
      <c r="B2" t="s">
        <v>227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2.11</v>
      </c>
      <c r="K2" s="6">
        <v>1.68</v>
      </c>
      <c r="L2" s="6" t="s">
        <v>40</v>
      </c>
      <c r="M2" t="s">
        <v>111</v>
      </c>
    </row>
    <row r="3" spans="1:13" x14ac:dyDescent="0.25">
      <c r="A3" s="5">
        <v>44987</v>
      </c>
      <c r="B3" t="s">
        <v>228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2</v>
      </c>
      <c r="K3" s="6">
        <v>1.77</v>
      </c>
      <c r="L3" s="6" t="s">
        <v>124</v>
      </c>
      <c r="M3" t="s">
        <v>92</v>
      </c>
    </row>
    <row r="4" spans="1:13" x14ac:dyDescent="0.25">
      <c r="A4" s="5">
        <v>44989</v>
      </c>
      <c r="B4" t="s">
        <v>229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1.68</v>
      </c>
      <c r="K4" s="6">
        <v>2.13</v>
      </c>
      <c r="L4" s="6" t="s">
        <v>40</v>
      </c>
      <c r="M4" t="s">
        <v>107</v>
      </c>
    </row>
    <row r="5" spans="1:13" x14ac:dyDescent="0.25">
      <c r="A5" s="5">
        <v>44989</v>
      </c>
      <c r="B5" t="s">
        <v>230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1.96</v>
      </c>
      <c r="K5" s="6">
        <v>1.8</v>
      </c>
      <c r="L5" s="6" t="s">
        <v>44</v>
      </c>
      <c r="M5" t="s">
        <v>92</v>
      </c>
    </row>
    <row r="6" spans="1:13" x14ac:dyDescent="0.25">
      <c r="A6" s="5">
        <v>44989</v>
      </c>
      <c r="B6" t="s">
        <v>231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</v>
      </c>
      <c r="K6" s="6">
        <v>1.83</v>
      </c>
      <c r="L6" s="6" t="s">
        <v>41</v>
      </c>
      <c r="M6" t="s">
        <v>111</v>
      </c>
    </row>
    <row r="7" spans="1:13" x14ac:dyDescent="0.25">
      <c r="A7" s="5">
        <v>44989</v>
      </c>
      <c r="B7" t="s">
        <v>232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2.11</v>
      </c>
      <c r="K7" s="6">
        <v>1.67</v>
      </c>
      <c r="L7" s="6" t="s">
        <v>44</v>
      </c>
      <c r="M7" t="s">
        <v>39</v>
      </c>
    </row>
    <row r="8" spans="1:13" x14ac:dyDescent="0.25">
      <c r="A8" s="5">
        <v>44989</v>
      </c>
      <c r="B8" t="s">
        <v>233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2.08</v>
      </c>
      <c r="K8" s="6">
        <v>1.69</v>
      </c>
      <c r="L8" s="6" t="s">
        <v>48</v>
      </c>
      <c r="M8" t="s">
        <v>111</v>
      </c>
    </row>
    <row r="9" spans="1:13" x14ac:dyDescent="0.25">
      <c r="A9" s="5">
        <v>44989</v>
      </c>
      <c r="B9" t="s">
        <v>234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1.83</v>
      </c>
      <c r="K9" s="6">
        <v>1.92</v>
      </c>
      <c r="L9" s="6" t="s">
        <v>357</v>
      </c>
      <c r="M9" t="s">
        <v>92</v>
      </c>
    </row>
    <row r="10" spans="1:13" x14ac:dyDescent="0.25">
      <c r="A10" s="5">
        <v>44990</v>
      </c>
      <c r="B10" t="s">
        <v>235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1.81</v>
      </c>
      <c r="K10" s="6">
        <v>1.92</v>
      </c>
      <c r="L10" s="6" t="s">
        <v>124</v>
      </c>
      <c r="M10" t="s">
        <v>104</v>
      </c>
    </row>
    <row r="11" spans="1:13" x14ac:dyDescent="0.25">
      <c r="A11" s="5">
        <v>44990</v>
      </c>
      <c r="B11" t="s">
        <v>236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2.0499999999999998</v>
      </c>
      <c r="K11" s="6">
        <v>1.74</v>
      </c>
      <c r="L11" s="6" t="s">
        <v>40</v>
      </c>
      <c r="M11" t="s">
        <v>114</v>
      </c>
    </row>
    <row r="12" spans="1:13" x14ac:dyDescent="0.25">
      <c r="A12" s="5">
        <v>44990</v>
      </c>
      <c r="B12" t="s">
        <v>237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1.9</v>
      </c>
      <c r="K12" s="6">
        <v>1.85</v>
      </c>
      <c r="L12" s="6" t="s">
        <v>48</v>
      </c>
      <c r="M12" t="s">
        <v>90</v>
      </c>
    </row>
    <row r="13" spans="1:13" x14ac:dyDescent="0.25">
      <c r="A13" s="5">
        <v>44991</v>
      </c>
      <c r="B13" t="s">
        <v>238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1.84</v>
      </c>
      <c r="K13" s="6">
        <v>1.88</v>
      </c>
      <c r="L13" s="6" t="s">
        <v>41</v>
      </c>
      <c r="M13" t="s">
        <v>26</v>
      </c>
    </row>
    <row r="14" spans="1:13" x14ac:dyDescent="0.25">
      <c r="A14" s="5">
        <v>44992</v>
      </c>
      <c r="B14" t="s">
        <v>239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t="s">
        <v>94</v>
      </c>
    </row>
    <row r="15" spans="1:13" x14ac:dyDescent="0.25">
      <c r="A15" s="5">
        <v>44995</v>
      </c>
      <c r="B15" t="s">
        <v>240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1.73</v>
      </c>
      <c r="K15" s="6">
        <v>2.02</v>
      </c>
      <c r="L15" s="6" t="s">
        <v>359</v>
      </c>
      <c r="M15" t="s">
        <v>94</v>
      </c>
    </row>
    <row r="16" spans="1:13" x14ac:dyDescent="0.25">
      <c r="A16" s="5">
        <v>44995</v>
      </c>
      <c r="B16" t="s">
        <v>241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1.6</v>
      </c>
      <c r="K16" s="6">
        <v>2.29</v>
      </c>
      <c r="L16" s="6" t="s">
        <v>358</v>
      </c>
      <c r="M16" t="s">
        <v>90</v>
      </c>
    </row>
    <row r="17" spans="1:13" x14ac:dyDescent="0.25">
      <c r="A17" s="5">
        <v>44996</v>
      </c>
      <c r="B17" t="s">
        <v>242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1.69</v>
      </c>
      <c r="K17" s="6">
        <v>2.08</v>
      </c>
      <c r="L17" s="6" t="s">
        <v>42</v>
      </c>
      <c r="M17" t="s">
        <v>39</v>
      </c>
    </row>
    <row r="18" spans="1:13" x14ac:dyDescent="0.25">
      <c r="A18" s="5">
        <v>44996</v>
      </c>
      <c r="B18" t="s">
        <v>243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1.78</v>
      </c>
      <c r="K18" s="6">
        <v>1.96</v>
      </c>
      <c r="L18" s="6" t="s">
        <v>43</v>
      </c>
      <c r="M18" t="s">
        <v>94</v>
      </c>
    </row>
    <row r="19" spans="1:13" x14ac:dyDescent="0.25">
      <c r="A19" s="5">
        <v>44996</v>
      </c>
      <c r="B19" t="s">
        <v>244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2.0699999999999998</v>
      </c>
      <c r="K19" s="6">
        <v>1.7</v>
      </c>
      <c r="L19" s="6" t="s">
        <v>41</v>
      </c>
      <c r="M19" t="s">
        <v>94</v>
      </c>
    </row>
    <row r="20" spans="1:13" x14ac:dyDescent="0.25">
      <c r="A20" s="5">
        <v>44996</v>
      </c>
      <c r="B20" t="s">
        <v>245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1.67</v>
      </c>
      <c r="K20" s="6">
        <v>2.15</v>
      </c>
      <c r="L20" s="6" t="s">
        <v>187</v>
      </c>
      <c r="M20" t="s">
        <v>92</v>
      </c>
    </row>
    <row r="21" spans="1:13" x14ac:dyDescent="0.25">
      <c r="A21" s="5">
        <v>44997</v>
      </c>
      <c r="B21" t="s">
        <v>246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2.34</v>
      </c>
      <c r="K21" s="6">
        <v>1.58</v>
      </c>
      <c r="L21" s="6" t="s">
        <v>49</v>
      </c>
      <c r="M21" t="s">
        <v>107</v>
      </c>
    </row>
    <row r="22" spans="1:13" x14ac:dyDescent="0.25">
      <c r="A22" s="5">
        <v>44997</v>
      </c>
      <c r="B22" t="s">
        <v>247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1.79</v>
      </c>
      <c r="K22" s="6">
        <v>1.93</v>
      </c>
      <c r="L22" s="6" t="s">
        <v>124</v>
      </c>
      <c r="M22" t="s">
        <v>104</v>
      </c>
    </row>
    <row r="23" spans="1:13" x14ac:dyDescent="0.25">
      <c r="A23" s="5">
        <v>44997</v>
      </c>
      <c r="B23" t="s">
        <v>248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1.94</v>
      </c>
      <c r="K23" s="6">
        <v>1.83</v>
      </c>
      <c r="L23" s="6" t="s">
        <v>47</v>
      </c>
      <c r="M23" t="s">
        <v>90</v>
      </c>
    </row>
    <row r="24" spans="1:13" x14ac:dyDescent="0.25">
      <c r="A24" s="5">
        <v>44997</v>
      </c>
      <c r="B24" t="s">
        <v>249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1.83</v>
      </c>
      <c r="K24" s="6">
        <v>1.92</v>
      </c>
      <c r="L24" s="6" t="s">
        <v>48</v>
      </c>
      <c r="M24" t="s">
        <v>92</v>
      </c>
    </row>
    <row r="25" spans="1:13" x14ac:dyDescent="0.25">
      <c r="A25" s="5">
        <v>44997</v>
      </c>
      <c r="B25" t="s">
        <v>250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2.0299999999999998</v>
      </c>
      <c r="K25" s="6">
        <v>1.75</v>
      </c>
      <c r="L25" s="6" t="s">
        <v>41</v>
      </c>
      <c r="M25" t="s">
        <v>143</v>
      </c>
    </row>
    <row r="26" spans="1:13" x14ac:dyDescent="0.25">
      <c r="A26" s="5">
        <v>44999</v>
      </c>
      <c r="B26" t="s">
        <v>130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1.67</v>
      </c>
      <c r="K26" s="6">
        <v>2.13</v>
      </c>
      <c r="L26" s="6" t="s">
        <v>49</v>
      </c>
      <c r="M26" t="s">
        <v>39</v>
      </c>
    </row>
    <row r="27" spans="1:13" x14ac:dyDescent="0.25">
      <c r="A27" s="5">
        <v>45000</v>
      </c>
      <c r="B27" t="s">
        <v>251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2.06</v>
      </c>
      <c r="K27" s="6">
        <v>1.72</v>
      </c>
      <c r="L27" s="6" t="s">
        <v>44</v>
      </c>
      <c r="M27" t="s">
        <v>92</v>
      </c>
    </row>
    <row r="28" spans="1:13" x14ac:dyDescent="0.25">
      <c r="A28" s="5">
        <v>45003</v>
      </c>
      <c r="B28" t="s">
        <v>252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1.88</v>
      </c>
      <c r="K28" s="6">
        <v>1.85</v>
      </c>
      <c r="L28" s="6" t="s">
        <v>48</v>
      </c>
      <c r="M28" t="s">
        <v>39</v>
      </c>
    </row>
    <row r="29" spans="1:13" x14ac:dyDescent="0.25">
      <c r="A29" s="5">
        <v>45003</v>
      </c>
      <c r="B29" t="s">
        <v>253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1.71</v>
      </c>
      <c r="K29" s="6">
        <v>2.06</v>
      </c>
      <c r="L29" s="6" t="s">
        <v>49</v>
      </c>
      <c r="M29" t="s">
        <v>39</v>
      </c>
    </row>
    <row r="30" spans="1:13" x14ac:dyDescent="0.25">
      <c r="A30" s="5">
        <v>45003</v>
      </c>
      <c r="B30" t="s">
        <v>254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256</v>
      </c>
      <c r="J30" s="6">
        <v>2.04</v>
      </c>
      <c r="K30" s="6">
        <v>1.72</v>
      </c>
      <c r="L30" s="6" t="s">
        <v>41</v>
      </c>
      <c r="M30" t="s">
        <v>255</v>
      </c>
    </row>
    <row r="31" spans="1:13" x14ac:dyDescent="0.25">
      <c r="A31" s="5">
        <v>45003</v>
      </c>
      <c r="B31" t="s">
        <v>257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2.02</v>
      </c>
      <c r="K31" s="6">
        <v>1.75</v>
      </c>
      <c r="L31" s="6" t="s">
        <v>48</v>
      </c>
      <c r="M31" t="s">
        <v>92</v>
      </c>
    </row>
    <row r="32" spans="1:13" x14ac:dyDescent="0.25">
      <c r="A32" s="5">
        <v>45003</v>
      </c>
      <c r="B32" t="s">
        <v>258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1.83</v>
      </c>
      <c r="K32" s="6">
        <v>1.92</v>
      </c>
      <c r="L32" s="6" t="s">
        <v>40</v>
      </c>
      <c r="M32" t="s">
        <v>92</v>
      </c>
    </row>
    <row r="33" spans="1:13" x14ac:dyDescent="0.25">
      <c r="A33" s="5">
        <v>45004</v>
      </c>
      <c r="B33" t="s">
        <v>259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1.51</v>
      </c>
      <c r="K33" s="6">
        <v>2.44</v>
      </c>
      <c r="L33" s="6" t="s">
        <v>124</v>
      </c>
      <c r="M33" t="s">
        <v>104</v>
      </c>
    </row>
    <row r="34" spans="1:13" x14ac:dyDescent="0.25">
      <c r="A34" s="5">
        <v>45004</v>
      </c>
      <c r="B34" t="s">
        <v>260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2.25</v>
      </c>
      <c r="K34" s="6">
        <v>1.62</v>
      </c>
      <c r="L34" s="6" t="s">
        <v>124</v>
      </c>
      <c r="M34" t="s">
        <v>114</v>
      </c>
    </row>
    <row r="35" spans="1:13" x14ac:dyDescent="0.25">
      <c r="A35" s="5">
        <v>45004</v>
      </c>
      <c r="B35" t="s">
        <v>261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1.79</v>
      </c>
      <c r="K35" s="6">
        <v>1.96</v>
      </c>
      <c r="L35" s="6" t="s">
        <v>124</v>
      </c>
      <c r="M35" t="s">
        <v>92</v>
      </c>
    </row>
    <row r="36" spans="1:13" x14ac:dyDescent="0.25">
      <c r="A36" s="5">
        <v>45006</v>
      </c>
      <c r="B36" t="s">
        <v>262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1.96</v>
      </c>
      <c r="L36" s="6" t="s">
        <v>49</v>
      </c>
      <c r="M36" t="s">
        <v>39</v>
      </c>
    </row>
    <row r="37" spans="1:13" x14ac:dyDescent="0.25">
      <c r="A37" s="5">
        <v>45007</v>
      </c>
      <c r="B37" t="s">
        <v>263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1.89</v>
      </c>
      <c r="K37" s="6">
        <v>1.84</v>
      </c>
      <c r="L37" s="6" t="s">
        <v>40</v>
      </c>
      <c r="M37" t="s">
        <v>94</v>
      </c>
    </row>
    <row r="38" spans="1:13" x14ac:dyDescent="0.25">
      <c r="A38" s="5">
        <v>45010</v>
      </c>
      <c r="B38" t="s">
        <v>264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1.71</v>
      </c>
      <c r="K38" s="6">
        <v>2.06</v>
      </c>
      <c r="L38" s="6" t="s">
        <v>41</v>
      </c>
      <c r="M38" t="s">
        <v>39</v>
      </c>
    </row>
    <row r="39" spans="1:13" x14ac:dyDescent="0.25">
      <c r="A39" s="5">
        <v>45010</v>
      </c>
      <c r="B39" t="s">
        <v>265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2.0299999999999998</v>
      </c>
      <c r="K39" s="6">
        <v>1.72</v>
      </c>
      <c r="L39" s="6" t="s">
        <v>41</v>
      </c>
      <c r="M39" t="s">
        <v>26</v>
      </c>
    </row>
    <row r="40" spans="1:13" x14ac:dyDescent="0.25">
      <c r="A40" s="5">
        <v>45010</v>
      </c>
      <c r="B40" t="s">
        <v>266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t="s">
        <v>39</v>
      </c>
    </row>
    <row r="41" spans="1:13" x14ac:dyDescent="0.25">
      <c r="A41" s="5">
        <v>45013</v>
      </c>
      <c r="B41" t="s">
        <v>267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1.78</v>
      </c>
      <c r="K41" s="6">
        <v>1.95</v>
      </c>
      <c r="L41" s="6" t="s">
        <v>41</v>
      </c>
      <c r="M41" t="s">
        <v>94</v>
      </c>
    </row>
    <row r="42" spans="1:13" x14ac:dyDescent="0.25">
      <c r="A42" s="15"/>
      <c r="B42" s="16"/>
      <c r="C42" s="16"/>
      <c r="D42" s="16"/>
      <c r="E42" s="16"/>
      <c r="F42" s="16"/>
      <c r="G42" s="16"/>
      <c r="H42" s="16"/>
      <c r="I42" s="14"/>
      <c r="J42" s="14"/>
      <c r="K42" s="14"/>
      <c r="L42" s="14"/>
      <c r="M4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0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44986</v>
      </c>
      <c r="B2" t="s">
        <v>227</v>
      </c>
      <c r="C2" s="39">
        <v>1.68</v>
      </c>
      <c r="D2" s="38" t="s">
        <v>399</v>
      </c>
      <c r="E2" s="35" t="s">
        <v>67</v>
      </c>
      <c r="F2" s="40">
        <f>C2*D$25</f>
        <v>4704</v>
      </c>
      <c r="G2" s="40">
        <f>F2-D$25</f>
        <v>1904</v>
      </c>
      <c r="H2" s="6" t="s">
        <v>40</v>
      </c>
      <c r="I2" t="s">
        <v>111</v>
      </c>
    </row>
    <row r="3" spans="1:9" ht="15.75" x14ac:dyDescent="0.25">
      <c r="A3" s="5">
        <v>44989</v>
      </c>
      <c r="B3" t="s">
        <v>231</v>
      </c>
      <c r="C3" s="38">
        <v>1.83</v>
      </c>
      <c r="D3" s="38" t="s">
        <v>399</v>
      </c>
      <c r="E3" s="34" t="s">
        <v>67</v>
      </c>
      <c r="F3" s="40">
        <v>0</v>
      </c>
      <c r="G3" s="40">
        <f t="shared" ref="G3:G11" si="0">F3-D$25</f>
        <v>-2800</v>
      </c>
      <c r="H3" s="6" t="s">
        <v>41</v>
      </c>
      <c r="I3" t="s">
        <v>111</v>
      </c>
    </row>
    <row r="4" spans="1:9" ht="15.75" x14ac:dyDescent="0.25">
      <c r="A4" s="5">
        <v>44989</v>
      </c>
      <c r="B4" t="s">
        <v>232</v>
      </c>
      <c r="C4" s="38">
        <v>1.67</v>
      </c>
      <c r="D4" s="38" t="s">
        <v>399</v>
      </c>
      <c r="E4" s="35" t="s">
        <v>67</v>
      </c>
      <c r="F4" s="40">
        <f t="shared" ref="F4:F10" si="1">C4*D$25</f>
        <v>4676</v>
      </c>
      <c r="G4" s="40">
        <f t="shared" si="0"/>
        <v>1876</v>
      </c>
      <c r="H4" s="6" t="s">
        <v>44</v>
      </c>
      <c r="I4" t="s">
        <v>39</v>
      </c>
    </row>
    <row r="5" spans="1:9" ht="15.75" x14ac:dyDescent="0.25">
      <c r="A5" s="5">
        <v>44989</v>
      </c>
      <c r="B5" t="s">
        <v>233</v>
      </c>
      <c r="C5" s="38">
        <v>1.69</v>
      </c>
      <c r="D5" s="38" t="s">
        <v>399</v>
      </c>
      <c r="E5" s="35" t="s">
        <v>67</v>
      </c>
      <c r="F5" s="40">
        <f t="shared" si="1"/>
        <v>4732</v>
      </c>
      <c r="G5" s="40">
        <f t="shared" si="0"/>
        <v>1932</v>
      </c>
      <c r="H5" s="6" t="s">
        <v>48</v>
      </c>
      <c r="I5" t="s">
        <v>111</v>
      </c>
    </row>
    <row r="6" spans="1:9" ht="15.75" x14ac:dyDescent="0.25">
      <c r="A6" s="5">
        <v>44990</v>
      </c>
      <c r="B6" t="s">
        <v>236</v>
      </c>
      <c r="C6" s="38">
        <v>1.74</v>
      </c>
      <c r="D6" s="38" t="s">
        <v>399</v>
      </c>
      <c r="E6" s="35" t="s">
        <v>67</v>
      </c>
      <c r="F6" s="40">
        <f t="shared" si="1"/>
        <v>4872</v>
      </c>
      <c r="G6" s="40">
        <f t="shared" si="0"/>
        <v>2072</v>
      </c>
      <c r="H6" s="6" t="s">
        <v>40</v>
      </c>
      <c r="I6" t="s">
        <v>114</v>
      </c>
    </row>
    <row r="7" spans="1:9" ht="15.75" x14ac:dyDescent="0.25">
      <c r="A7" s="5">
        <v>44991</v>
      </c>
      <c r="B7" t="s">
        <v>238</v>
      </c>
      <c r="C7" s="38">
        <v>1.88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41</v>
      </c>
      <c r="I7" t="s">
        <v>26</v>
      </c>
    </row>
    <row r="8" spans="1:9" ht="15.75" x14ac:dyDescent="0.25">
      <c r="A8" s="5">
        <v>45003</v>
      </c>
      <c r="B8" t="s">
        <v>252</v>
      </c>
      <c r="C8" s="38">
        <v>1.85</v>
      </c>
      <c r="D8" s="38" t="s">
        <v>399</v>
      </c>
      <c r="E8" s="35" t="s">
        <v>67</v>
      </c>
      <c r="F8" s="40">
        <f t="shared" si="1"/>
        <v>5180</v>
      </c>
      <c r="G8" s="40">
        <f t="shared" si="0"/>
        <v>2380</v>
      </c>
      <c r="H8" s="6" t="s">
        <v>48</v>
      </c>
      <c r="I8" t="s">
        <v>39</v>
      </c>
    </row>
    <row r="9" spans="1:9" ht="15.75" x14ac:dyDescent="0.25">
      <c r="A9" s="5">
        <v>45004</v>
      </c>
      <c r="B9" t="s">
        <v>260</v>
      </c>
      <c r="C9" s="38">
        <v>1.62</v>
      </c>
      <c r="D9" s="38" t="s">
        <v>399</v>
      </c>
      <c r="E9" s="35" t="s">
        <v>67</v>
      </c>
      <c r="F9" s="40">
        <f t="shared" si="1"/>
        <v>4536</v>
      </c>
      <c r="G9" s="40">
        <f t="shared" si="0"/>
        <v>1736</v>
      </c>
      <c r="H9" s="6" t="s">
        <v>124</v>
      </c>
      <c r="I9" t="s">
        <v>114</v>
      </c>
    </row>
    <row r="10" spans="1:9" ht="15.75" x14ac:dyDescent="0.25">
      <c r="A10" s="5">
        <v>45006</v>
      </c>
      <c r="B10" t="s">
        <v>262</v>
      </c>
      <c r="C10" s="38">
        <v>1.96</v>
      </c>
      <c r="D10" s="38" t="s">
        <v>399</v>
      </c>
      <c r="E10" s="35" t="s">
        <v>67</v>
      </c>
      <c r="F10" s="40">
        <f t="shared" si="1"/>
        <v>5488</v>
      </c>
      <c r="G10" s="40">
        <f t="shared" si="0"/>
        <v>2688</v>
      </c>
      <c r="H10" s="6" t="s">
        <v>49</v>
      </c>
      <c r="I10" t="s">
        <v>39</v>
      </c>
    </row>
    <row r="11" spans="1:9" ht="15.75" x14ac:dyDescent="0.25">
      <c r="A11" s="5">
        <v>45010</v>
      </c>
      <c r="B11" t="s">
        <v>265</v>
      </c>
      <c r="C11" s="38">
        <v>1.72</v>
      </c>
      <c r="D11" s="38" t="s">
        <v>399</v>
      </c>
      <c r="E11" s="34" t="s">
        <v>67</v>
      </c>
      <c r="F11" s="40">
        <v>0</v>
      </c>
      <c r="G11" s="40">
        <f t="shared" si="0"/>
        <v>-2800</v>
      </c>
      <c r="H11" s="6" t="s">
        <v>41</v>
      </c>
      <c r="I11" t="s">
        <v>26</v>
      </c>
    </row>
    <row r="12" spans="1:9" x14ac:dyDescent="0.25">
      <c r="A12" s="5"/>
      <c r="C12" s="42"/>
      <c r="D12" s="42"/>
      <c r="E12" s="69"/>
      <c r="F12" s="66"/>
      <c r="G12" s="66"/>
    </row>
    <row r="13" spans="1:9" x14ac:dyDescent="0.25">
      <c r="A13" s="5"/>
      <c r="C13" s="42"/>
      <c r="D13" s="42"/>
      <c r="E13" s="69"/>
      <c r="F13" s="66"/>
      <c r="G13" s="66"/>
    </row>
    <row r="14" spans="1:9" ht="15.75" x14ac:dyDescent="0.25">
      <c r="A14" s="6"/>
      <c r="B14" s="6" t="s">
        <v>53</v>
      </c>
      <c r="C14" s="17"/>
      <c r="D14" s="41">
        <f>COUNT(C2:C11)</f>
        <v>10</v>
      </c>
      <c r="E14" s="42"/>
      <c r="F14" s="19"/>
      <c r="G14" s="14"/>
      <c r="H14" s="14"/>
    </row>
    <row r="15" spans="1:9" x14ac:dyDescent="0.25">
      <c r="A15" s="6"/>
      <c r="B15" s="6" t="s">
        <v>54</v>
      </c>
      <c r="C15" s="6"/>
      <c r="D15" s="43">
        <f>COUNTIF(G2:G11,"&lt;0")</f>
        <v>3</v>
      </c>
      <c r="E15" s="44"/>
      <c r="F15" s="21"/>
      <c r="G15" s="22"/>
      <c r="H15" s="22"/>
    </row>
    <row r="16" spans="1:9" x14ac:dyDescent="0.25">
      <c r="A16" s="6"/>
      <c r="B16" s="6" t="s">
        <v>55</v>
      </c>
      <c r="C16" s="6"/>
      <c r="D16" s="45">
        <f>D14-D15</f>
        <v>7</v>
      </c>
      <c r="E16" s="44"/>
      <c r="F16" s="21"/>
      <c r="G16" s="22"/>
      <c r="H16" s="22"/>
    </row>
    <row r="17" spans="1:8" x14ac:dyDescent="0.25">
      <c r="A17" s="6"/>
      <c r="B17" s="6" t="s">
        <v>56</v>
      </c>
      <c r="C17" s="6"/>
      <c r="D17" s="6">
        <f>D16/D14*100</f>
        <v>70</v>
      </c>
      <c r="E17" s="44"/>
      <c r="F17" s="21"/>
      <c r="G17" s="22"/>
      <c r="H17" s="22"/>
    </row>
    <row r="18" spans="1:8" x14ac:dyDescent="0.25">
      <c r="A18" s="6"/>
      <c r="B18" s="6" t="s">
        <v>57</v>
      </c>
      <c r="C18" s="6"/>
      <c r="D18" s="6">
        <f>1/D19*100</f>
        <v>56.689342403628132</v>
      </c>
      <c r="E18" s="44"/>
      <c r="F18" s="21"/>
      <c r="G18" s="22"/>
      <c r="H18" s="22"/>
    </row>
    <row r="19" spans="1:8" x14ac:dyDescent="0.25">
      <c r="A19" s="6"/>
      <c r="B19" s="6" t="s">
        <v>58</v>
      </c>
      <c r="C19" s="6"/>
      <c r="D19" s="6">
        <f>SUM(C2:C11)/D14</f>
        <v>1.7639999999999998</v>
      </c>
      <c r="E19" s="44"/>
      <c r="F19" s="21"/>
      <c r="G19" s="22"/>
      <c r="H19" s="22"/>
    </row>
    <row r="20" spans="1:8" x14ac:dyDescent="0.25">
      <c r="A20" s="6"/>
      <c r="B20" s="6" t="s">
        <v>59</v>
      </c>
      <c r="C20" s="6"/>
      <c r="D20" s="45">
        <f>D17-D18</f>
        <v>13.310657596371868</v>
      </c>
      <c r="E20" s="44"/>
      <c r="F20" s="21"/>
      <c r="G20" s="22"/>
      <c r="H20" s="22"/>
    </row>
    <row r="21" spans="1:8" x14ac:dyDescent="0.25">
      <c r="A21" s="6"/>
      <c r="B21" s="6" t="s">
        <v>60</v>
      </c>
      <c r="C21" s="6"/>
      <c r="D21" s="45">
        <f>D20/1</f>
        <v>13.310657596371868</v>
      </c>
      <c r="E21" s="44"/>
      <c r="F21" s="21"/>
      <c r="G21" s="22"/>
      <c r="H21" s="22"/>
    </row>
    <row r="22" spans="1:8" ht="18.75" x14ac:dyDescent="0.3">
      <c r="A22" s="6"/>
      <c r="B22" s="23" t="s">
        <v>68</v>
      </c>
      <c r="C22" s="6"/>
      <c r="D22" s="46">
        <v>100000</v>
      </c>
      <c r="E22" s="44"/>
      <c r="F22" s="21"/>
      <c r="G22" s="22"/>
      <c r="H22" s="22"/>
    </row>
    <row r="23" spans="1:8" ht="18.75" x14ac:dyDescent="0.3">
      <c r="A23" s="6"/>
      <c r="B23" s="6" t="s">
        <v>69</v>
      </c>
      <c r="C23" s="6"/>
      <c r="D23" s="47">
        <v>100000</v>
      </c>
      <c r="E23" s="44"/>
      <c r="F23" s="21"/>
      <c r="G23" s="22"/>
      <c r="H23" s="22"/>
    </row>
    <row r="24" spans="1:8" x14ac:dyDescent="0.25">
      <c r="A24" s="6"/>
      <c r="B24" s="6" t="s">
        <v>61</v>
      </c>
      <c r="C24" s="6"/>
      <c r="D24" s="8">
        <f>D23/100</f>
        <v>1000</v>
      </c>
      <c r="E24" s="44"/>
      <c r="F24" s="21"/>
      <c r="G24" s="22"/>
      <c r="H24" s="22"/>
    </row>
    <row r="25" spans="1:8" x14ac:dyDescent="0.25">
      <c r="A25" s="6"/>
      <c r="B25" s="24" t="s">
        <v>400</v>
      </c>
      <c r="C25" s="6"/>
      <c r="D25" s="48">
        <f>D24*2.8</f>
        <v>2800</v>
      </c>
      <c r="E25" s="44"/>
      <c r="F25" s="21"/>
      <c r="G25" s="22"/>
      <c r="H25" s="22"/>
    </row>
    <row r="26" spans="1:8" x14ac:dyDescent="0.25">
      <c r="A26" s="6"/>
      <c r="B26" s="6" t="s">
        <v>62</v>
      </c>
      <c r="C26" s="6"/>
      <c r="D26" s="13">
        <f>SUM(G2:G11)</f>
        <v>6188</v>
      </c>
      <c r="E26" s="44"/>
      <c r="F26" s="21"/>
      <c r="G26" s="22"/>
      <c r="H26" s="22"/>
    </row>
    <row r="27" spans="1:8" x14ac:dyDescent="0.25">
      <c r="A27" s="6"/>
      <c r="B27" s="25" t="s">
        <v>63</v>
      </c>
      <c r="C27" s="6"/>
      <c r="D27" s="14">
        <f>D26/D22*100</f>
        <v>6.1879999999999997</v>
      </c>
      <c r="E27" s="44"/>
      <c r="F27" s="21"/>
      <c r="G27" s="22"/>
      <c r="H27" s="22"/>
    </row>
    <row r="28" spans="1:8" x14ac:dyDescent="0.25">
      <c r="E28" s="49"/>
    </row>
  </sheetData>
  <conditionalFormatting sqref="E15:E27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G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31" zoomScale="80" zoomScaleNormal="80" workbookViewId="0">
      <selection activeCell="L47" sqref="L47:M47"/>
    </sheetView>
  </sheetViews>
  <sheetFormatPr defaultRowHeight="15" x14ac:dyDescent="0.25"/>
  <cols>
    <col min="1" max="1" width="11.5703125" bestFit="1" customWidth="1"/>
    <col min="2" max="2" width="38.5703125" style="6" bestFit="1" customWidth="1"/>
    <col min="9" max="9" width="11.7109375" style="6" bestFit="1" customWidth="1"/>
    <col min="10" max="12" width="9.140625" style="6"/>
    <col min="13" max="13" width="32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45017</v>
      </c>
      <c r="B2" s="6" t="s">
        <v>270</v>
      </c>
      <c r="I2" s="6" t="s">
        <v>11</v>
      </c>
      <c r="J2" s="6">
        <v>2.1800000000000002</v>
      </c>
      <c r="K2" s="6">
        <v>1.6659999999999999</v>
      </c>
      <c r="L2" s="6" t="s">
        <v>190</v>
      </c>
      <c r="M2" s="6" t="s">
        <v>126</v>
      </c>
    </row>
    <row r="3" spans="1:13" x14ac:dyDescent="0.25">
      <c r="A3" s="5">
        <v>45017</v>
      </c>
      <c r="B3" s="6" t="s">
        <v>271</v>
      </c>
      <c r="I3" s="6" t="s">
        <v>11</v>
      </c>
      <c r="J3" s="6">
        <v>2.02</v>
      </c>
      <c r="K3" s="6">
        <v>1.76</v>
      </c>
      <c r="L3" s="6" t="s">
        <v>49</v>
      </c>
      <c r="M3" s="6" t="s">
        <v>114</v>
      </c>
    </row>
    <row r="4" spans="1:13" x14ac:dyDescent="0.25">
      <c r="A4" s="5">
        <v>45017</v>
      </c>
      <c r="B4" s="6" t="s">
        <v>272</v>
      </c>
      <c r="I4" s="6" t="s">
        <v>11</v>
      </c>
      <c r="J4" s="6">
        <v>1.76</v>
      </c>
      <c r="K4" s="6">
        <v>1.99</v>
      </c>
      <c r="L4" s="6" t="s">
        <v>40</v>
      </c>
      <c r="M4" s="6" t="s">
        <v>39</v>
      </c>
    </row>
    <row r="5" spans="1:13" x14ac:dyDescent="0.25">
      <c r="A5" s="5">
        <v>45017</v>
      </c>
      <c r="B5" s="6" t="s">
        <v>273</v>
      </c>
      <c r="I5" s="6" t="s">
        <v>11</v>
      </c>
      <c r="J5" s="6">
        <v>1.87</v>
      </c>
      <c r="K5" s="6">
        <v>1.87</v>
      </c>
      <c r="L5" s="6" t="s">
        <v>47</v>
      </c>
      <c r="M5" s="6" t="s">
        <v>39</v>
      </c>
    </row>
    <row r="6" spans="1:13" x14ac:dyDescent="0.25">
      <c r="A6" s="5">
        <v>45017</v>
      </c>
      <c r="B6" s="6" t="s">
        <v>274</v>
      </c>
      <c r="I6" s="6" t="s">
        <v>11</v>
      </c>
      <c r="J6" s="6">
        <v>1.7</v>
      </c>
      <c r="K6" s="6">
        <v>2.08</v>
      </c>
      <c r="L6" s="6" t="s">
        <v>88</v>
      </c>
      <c r="M6" s="6" t="s">
        <v>94</v>
      </c>
    </row>
    <row r="7" spans="1:13" x14ac:dyDescent="0.25">
      <c r="A7" s="5">
        <v>45023</v>
      </c>
      <c r="B7" s="6" t="s">
        <v>275</v>
      </c>
      <c r="I7" s="6" t="s">
        <v>11</v>
      </c>
      <c r="J7" s="6">
        <v>1.99</v>
      </c>
      <c r="K7" s="6">
        <v>1.77</v>
      </c>
      <c r="L7" s="6" t="s">
        <v>42</v>
      </c>
      <c r="M7" s="6" t="s">
        <v>39</v>
      </c>
    </row>
    <row r="8" spans="1:13" x14ac:dyDescent="0.25">
      <c r="A8" s="5">
        <v>45023</v>
      </c>
      <c r="B8" s="6" t="s">
        <v>276</v>
      </c>
      <c r="I8" s="6" t="s">
        <v>11</v>
      </c>
      <c r="J8" s="6">
        <v>1.93</v>
      </c>
      <c r="K8" s="6">
        <v>1.81</v>
      </c>
      <c r="L8" s="6" t="s">
        <v>188</v>
      </c>
      <c r="M8" s="6" t="s">
        <v>39</v>
      </c>
    </row>
    <row r="9" spans="1:13" x14ac:dyDescent="0.25">
      <c r="A9" s="5">
        <v>45024</v>
      </c>
      <c r="B9" s="6" t="s">
        <v>277</v>
      </c>
      <c r="I9" s="6" t="s">
        <v>11</v>
      </c>
      <c r="J9" s="6">
        <v>2.0699999999999998</v>
      </c>
      <c r="K9" s="6">
        <v>1.73</v>
      </c>
      <c r="L9" s="6" t="s">
        <v>186</v>
      </c>
      <c r="M9" s="6" t="s">
        <v>114</v>
      </c>
    </row>
    <row r="10" spans="1:13" x14ac:dyDescent="0.25">
      <c r="A10" s="5">
        <v>45026</v>
      </c>
      <c r="B10" s="6" t="s">
        <v>278</v>
      </c>
      <c r="I10" s="6" t="s">
        <v>11</v>
      </c>
      <c r="J10" s="6">
        <v>1.69</v>
      </c>
      <c r="K10" s="6">
        <v>2.08</v>
      </c>
      <c r="L10" s="6" t="s">
        <v>190</v>
      </c>
      <c r="M10" s="6" t="s">
        <v>39</v>
      </c>
    </row>
    <row r="11" spans="1:13" x14ac:dyDescent="0.25">
      <c r="A11" s="5">
        <v>45026</v>
      </c>
      <c r="B11" s="6" t="s">
        <v>279</v>
      </c>
      <c r="I11" s="6" t="s">
        <v>11</v>
      </c>
      <c r="J11" s="6">
        <v>1.97</v>
      </c>
      <c r="K11" s="6">
        <v>1.77</v>
      </c>
      <c r="L11" s="6" t="s">
        <v>48</v>
      </c>
      <c r="M11" s="6" t="s">
        <v>111</v>
      </c>
    </row>
    <row r="12" spans="1:13" x14ac:dyDescent="0.25">
      <c r="A12" s="5">
        <v>45026</v>
      </c>
      <c r="B12" s="6" t="s">
        <v>280</v>
      </c>
      <c r="I12" s="6" t="s">
        <v>11</v>
      </c>
      <c r="J12" s="6">
        <v>2.0299999999999998</v>
      </c>
      <c r="K12" s="6">
        <v>1.73</v>
      </c>
      <c r="L12" s="6" t="s">
        <v>186</v>
      </c>
      <c r="M12" s="6" t="s">
        <v>94</v>
      </c>
    </row>
    <row r="13" spans="1:13" x14ac:dyDescent="0.25">
      <c r="A13" s="5">
        <v>45026</v>
      </c>
      <c r="B13" s="6" t="s">
        <v>281</v>
      </c>
      <c r="I13" s="6" t="s">
        <v>11</v>
      </c>
      <c r="J13" s="6">
        <v>1.72</v>
      </c>
      <c r="K13" s="6">
        <v>2.04</v>
      </c>
      <c r="L13" s="6" t="s">
        <v>186</v>
      </c>
      <c r="M13" s="6" t="s">
        <v>39</v>
      </c>
    </row>
    <row r="14" spans="1:13" x14ac:dyDescent="0.25">
      <c r="A14" s="5">
        <v>45026</v>
      </c>
      <c r="B14" s="6" t="s">
        <v>282</v>
      </c>
      <c r="I14" s="6" t="s">
        <v>11</v>
      </c>
      <c r="J14" s="6">
        <v>1.86</v>
      </c>
      <c r="K14" s="6">
        <v>1.88</v>
      </c>
      <c r="L14" s="6" t="s">
        <v>48</v>
      </c>
      <c r="M14" s="6" t="s">
        <v>111</v>
      </c>
    </row>
    <row r="15" spans="1:13" x14ac:dyDescent="0.25">
      <c r="A15" s="5">
        <v>45026</v>
      </c>
      <c r="B15" s="6" t="s">
        <v>283</v>
      </c>
      <c r="I15" s="6" t="s">
        <v>11</v>
      </c>
      <c r="J15" s="6">
        <v>1.89</v>
      </c>
      <c r="K15" s="6">
        <v>1.84</v>
      </c>
      <c r="L15" s="6" t="s">
        <v>43</v>
      </c>
      <c r="M15" s="6" t="s">
        <v>39</v>
      </c>
    </row>
    <row r="16" spans="1:13" x14ac:dyDescent="0.25">
      <c r="A16" s="5">
        <v>45031</v>
      </c>
      <c r="B16" s="6" t="s">
        <v>284</v>
      </c>
      <c r="I16" s="6" t="s">
        <v>11</v>
      </c>
      <c r="J16" s="6">
        <v>1.93</v>
      </c>
      <c r="K16" s="6">
        <v>1.82</v>
      </c>
      <c r="L16" s="6" t="s">
        <v>269</v>
      </c>
      <c r="M16" s="6" t="s">
        <v>39</v>
      </c>
    </row>
    <row r="17" spans="1:13" x14ac:dyDescent="0.25">
      <c r="A17" s="5">
        <v>45031</v>
      </c>
      <c r="B17" s="6" t="s">
        <v>285</v>
      </c>
      <c r="I17" s="6" t="s">
        <v>11</v>
      </c>
      <c r="J17" s="6">
        <v>1.91</v>
      </c>
      <c r="K17" s="6">
        <v>1.83</v>
      </c>
      <c r="L17" s="6" t="s">
        <v>47</v>
      </c>
      <c r="M17" s="6" t="s">
        <v>111</v>
      </c>
    </row>
    <row r="18" spans="1:13" x14ac:dyDescent="0.25">
      <c r="A18" s="5">
        <v>45031</v>
      </c>
      <c r="B18" s="6" t="s">
        <v>286</v>
      </c>
      <c r="I18" s="6" t="s">
        <v>11</v>
      </c>
      <c r="J18" s="6">
        <v>1.8</v>
      </c>
      <c r="K18" s="6">
        <v>1.93</v>
      </c>
      <c r="L18" s="6" t="s">
        <v>41</v>
      </c>
      <c r="M18" s="6" t="s">
        <v>94</v>
      </c>
    </row>
    <row r="19" spans="1:13" x14ac:dyDescent="0.25">
      <c r="A19" s="5">
        <v>45031</v>
      </c>
      <c r="B19" s="6" t="s">
        <v>287</v>
      </c>
      <c r="I19" s="6" t="s">
        <v>412</v>
      </c>
      <c r="J19" s="6">
        <v>2.15</v>
      </c>
      <c r="K19" s="6">
        <v>1.68</v>
      </c>
      <c r="L19" s="6" t="s">
        <v>43</v>
      </c>
      <c r="M19" s="6" t="s">
        <v>126</v>
      </c>
    </row>
    <row r="20" spans="1:13" x14ac:dyDescent="0.25">
      <c r="A20" s="5">
        <v>45031</v>
      </c>
      <c r="B20" s="6" t="s">
        <v>288</v>
      </c>
      <c r="I20" s="6" t="s">
        <v>11</v>
      </c>
      <c r="J20" s="6">
        <v>1.85</v>
      </c>
      <c r="K20" s="6">
        <v>1.87</v>
      </c>
      <c r="L20" s="6" t="s">
        <v>124</v>
      </c>
      <c r="M20" s="6" t="s">
        <v>94</v>
      </c>
    </row>
    <row r="21" spans="1:13" x14ac:dyDescent="0.25">
      <c r="A21" s="5">
        <v>45031</v>
      </c>
      <c r="B21" s="6" t="s">
        <v>289</v>
      </c>
      <c r="I21" s="6" t="s">
        <v>11</v>
      </c>
      <c r="J21" s="6">
        <v>1.82</v>
      </c>
      <c r="K21" s="6">
        <v>1.93</v>
      </c>
      <c r="L21" s="6" t="s">
        <v>48</v>
      </c>
      <c r="M21" s="6" t="s">
        <v>39</v>
      </c>
    </row>
    <row r="22" spans="1:13" x14ac:dyDescent="0.25">
      <c r="A22" s="5">
        <v>45031</v>
      </c>
      <c r="B22" s="6" t="s">
        <v>290</v>
      </c>
      <c r="I22" s="6" t="s">
        <v>11</v>
      </c>
      <c r="J22" s="6">
        <v>1.94</v>
      </c>
      <c r="K22" s="6">
        <v>1.83</v>
      </c>
      <c r="L22" s="70" t="s">
        <v>43</v>
      </c>
      <c r="M22" s="6" t="s">
        <v>114</v>
      </c>
    </row>
    <row r="23" spans="1:13" x14ac:dyDescent="0.25">
      <c r="A23" s="5">
        <v>45031</v>
      </c>
      <c r="B23" s="6" t="s">
        <v>291</v>
      </c>
      <c r="I23" s="6" t="s">
        <v>11</v>
      </c>
      <c r="J23" s="6">
        <v>1.77</v>
      </c>
      <c r="K23" s="6">
        <v>1.94</v>
      </c>
      <c r="L23" s="6" t="s">
        <v>48</v>
      </c>
      <c r="M23" s="6" t="s">
        <v>31</v>
      </c>
    </row>
    <row r="24" spans="1:13" x14ac:dyDescent="0.25">
      <c r="A24" s="5">
        <v>45031</v>
      </c>
      <c r="B24" s="6" t="s">
        <v>292</v>
      </c>
      <c r="I24" s="6" t="s">
        <v>11</v>
      </c>
      <c r="J24" s="6">
        <v>1.99</v>
      </c>
      <c r="K24" s="6">
        <v>1.77</v>
      </c>
      <c r="L24" s="6" t="s">
        <v>41</v>
      </c>
      <c r="M24" s="6" t="s">
        <v>39</v>
      </c>
    </row>
    <row r="25" spans="1:13" x14ac:dyDescent="0.25">
      <c r="A25" s="5">
        <v>45031</v>
      </c>
      <c r="B25" s="6" t="s">
        <v>293</v>
      </c>
      <c r="I25" s="6" t="s">
        <v>11</v>
      </c>
      <c r="J25" s="6">
        <v>1.95</v>
      </c>
      <c r="K25" s="6">
        <v>1.82</v>
      </c>
      <c r="L25" s="6" t="s">
        <v>49</v>
      </c>
      <c r="M25" s="6" t="s">
        <v>126</v>
      </c>
    </row>
    <row r="26" spans="1:13" x14ac:dyDescent="0.25">
      <c r="A26" s="5">
        <v>45031</v>
      </c>
      <c r="B26" s="6" t="s">
        <v>294</v>
      </c>
      <c r="I26" s="6" t="s">
        <v>11</v>
      </c>
      <c r="J26" s="6">
        <v>1.81</v>
      </c>
      <c r="K26" s="6">
        <v>1.93</v>
      </c>
      <c r="L26" s="6" t="s">
        <v>190</v>
      </c>
      <c r="M26" s="6" t="s">
        <v>111</v>
      </c>
    </row>
    <row r="27" spans="1:13" x14ac:dyDescent="0.25">
      <c r="A27" s="5">
        <v>45034</v>
      </c>
      <c r="B27" s="6" t="s">
        <v>301</v>
      </c>
      <c r="I27" s="6" t="s">
        <v>11</v>
      </c>
      <c r="J27" s="6">
        <v>1.75</v>
      </c>
      <c r="K27" s="6">
        <v>2.02</v>
      </c>
      <c r="L27" s="6" t="s">
        <v>186</v>
      </c>
      <c r="M27" s="6" t="s">
        <v>39</v>
      </c>
    </row>
    <row r="28" spans="1:13" x14ac:dyDescent="0.25">
      <c r="A28" s="5">
        <v>45034</v>
      </c>
      <c r="B28" s="6" t="s">
        <v>302</v>
      </c>
      <c r="I28" s="6" t="s">
        <v>11</v>
      </c>
      <c r="J28" s="6">
        <v>0</v>
      </c>
      <c r="K28" s="6">
        <v>0</v>
      </c>
      <c r="L28" s="6">
        <v>0</v>
      </c>
      <c r="M28" s="6" t="s">
        <v>94</v>
      </c>
    </row>
    <row r="29" spans="1:13" x14ac:dyDescent="0.25">
      <c r="A29" s="5">
        <v>45034</v>
      </c>
      <c r="B29" s="6" t="s">
        <v>303</v>
      </c>
      <c r="I29" s="6" t="s">
        <v>11</v>
      </c>
      <c r="J29" s="6">
        <v>1.79</v>
      </c>
      <c r="K29" s="6">
        <v>1.96</v>
      </c>
      <c r="L29" s="6" t="s">
        <v>41</v>
      </c>
      <c r="M29" s="6" t="s">
        <v>39</v>
      </c>
    </row>
    <row r="30" spans="1:13" x14ac:dyDescent="0.25">
      <c r="A30" s="5">
        <v>45034</v>
      </c>
      <c r="B30" s="6" t="s">
        <v>304</v>
      </c>
      <c r="I30" s="6" t="s">
        <v>11</v>
      </c>
      <c r="J30" s="6">
        <v>1.77</v>
      </c>
      <c r="K30" s="6">
        <v>1.98</v>
      </c>
      <c r="L30" s="6" t="s">
        <v>124</v>
      </c>
      <c r="M30" s="6" t="s">
        <v>94</v>
      </c>
    </row>
    <row r="31" spans="1:13" x14ac:dyDescent="0.25">
      <c r="A31" s="5">
        <v>45034</v>
      </c>
      <c r="B31" s="6" t="s">
        <v>305</v>
      </c>
      <c r="I31" s="6" t="s">
        <v>11</v>
      </c>
      <c r="J31" s="6">
        <v>1.9</v>
      </c>
      <c r="K31" s="6">
        <v>1.84</v>
      </c>
      <c r="L31" s="6" t="s">
        <v>186</v>
      </c>
      <c r="M31" s="6" t="s">
        <v>39</v>
      </c>
    </row>
    <row r="32" spans="1:13" x14ac:dyDescent="0.25">
      <c r="A32" s="5">
        <v>45038</v>
      </c>
      <c r="B32" s="6" t="s">
        <v>306</v>
      </c>
      <c r="I32" s="6" t="s">
        <v>11</v>
      </c>
      <c r="J32" s="6">
        <v>1.88</v>
      </c>
      <c r="K32" s="6">
        <v>1.85</v>
      </c>
      <c r="L32" s="6" t="s">
        <v>357</v>
      </c>
      <c r="M32" s="6" t="s">
        <v>94</v>
      </c>
    </row>
    <row r="33" spans="1:13" x14ac:dyDescent="0.25">
      <c r="A33" s="5">
        <v>45038</v>
      </c>
      <c r="B33" s="6" t="s">
        <v>307</v>
      </c>
      <c r="I33" s="6" t="s">
        <v>11</v>
      </c>
      <c r="J33" s="6">
        <v>1.95</v>
      </c>
      <c r="K33" s="6">
        <v>1.79</v>
      </c>
      <c r="L33" s="6" t="s">
        <v>187</v>
      </c>
      <c r="M33" s="6" t="s">
        <v>94</v>
      </c>
    </row>
    <row r="34" spans="1:13" x14ac:dyDescent="0.25">
      <c r="A34" s="5">
        <v>45038</v>
      </c>
      <c r="B34" s="6" t="s">
        <v>308</v>
      </c>
      <c r="I34" s="6" t="s">
        <v>11</v>
      </c>
      <c r="J34" s="6">
        <v>1.85</v>
      </c>
      <c r="K34" s="6">
        <v>1.89</v>
      </c>
      <c r="L34" s="6" t="s">
        <v>44</v>
      </c>
      <c r="M34" s="6" t="s">
        <v>39</v>
      </c>
    </row>
    <row r="35" spans="1:13" x14ac:dyDescent="0.25">
      <c r="A35" s="5">
        <v>45038</v>
      </c>
      <c r="B35" s="6" t="s">
        <v>309</v>
      </c>
      <c r="I35" s="6" t="s">
        <v>11</v>
      </c>
      <c r="J35" s="6">
        <v>1.67</v>
      </c>
      <c r="K35" s="6">
        <v>2.15</v>
      </c>
      <c r="L35" s="6" t="s">
        <v>88</v>
      </c>
      <c r="M35" s="6" t="s">
        <v>126</v>
      </c>
    </row>
    <row r="36" spans="1:13" x14ac:dyDescent="0.25">
      <c r="A36" s="5">
        <v>45038</v>
      </c>
      <c r="B36" s="6" t="s">
        <v>310</v>
      </c>
      <c r="I36" s="6" t="s">
        <v>11</v>
      </c>
      <c r="J36" s="6">
        <v>2.0099999999999998</v>
      </c>
      <c r="K36" s="6">
        <v>1.78</v>
      </c>
      <c r="L36" s="6" t="s">
        <v>190</v>
      </c>
      <c r="M36" s="6" t="s">
        <v>114</v>
      </c>
    </row>
    <row r="37" spans="1:13" x14ac:dyDescent="0.25">
      <c r="A37" s="5">
        <v>45041</v>
      </c>
      <c r="B37" s="6" t="s">
        <v>311</v>
      </c>
      <c r="I37" s="6" t="s">
        <v>71</v>
      </c>
      <c r="J37" s="6">
        <v>2.16</v>
      </c>
      <c r="K37" s="6">
        <v>1.65</v>
      </c>
      <c r="L37" s="6" t="s">
        <v>360</v>
      </c>
      <c r="M37" s="6" t="s">
        <v>85</v>
      </c>
    </row>
    <row r="38" spans="1:13" x14ac:dyDescent="0.25">
      <c r="A38" s="5">
        <v>45041</v>
      </c>
      <c r="B38" s="6" t="s">
        <v>312</v>
      </c>
      <c r="I38" s="6" t="s">
        <v>11</v>
      </c>
      <c r="J38" s="6">
        <v>1.85</v>
      </c>
      <c r="K38" s="6">
        <v>1.92</v>
      </c>
      <c r="L38" s="6" t="s">
        <v>44</v>
      </c>
      <c r="M38" s="6" t="s">
        <v>126</v>
      </c>
    </row>
    <row r="39" spans="1:13" x14ac:dyDescent="0.25">
      <c r="A39" s="5">
        <v>45041</v>
      </c>
      <c r="B39" s="6" t="s">
        <v>313</v>
      </c>
      <c r="I39" s="6" t="s">
        <v>11</v>
      </c>
      <c r="J39" s="6">
        <v>1.52</v>
      </c>
      <c r="K39" s="6">
        <v>2.46</v>
      </c>
      <c r="L39" s="6" t="s">
        <v>41</v>
      </c>
      <c r="M39" s="6" t="s">
        <v>126</v>
      </c>
    </row>
    <row r="40" spans="1:13" x14ac:dyDescent="0.25">
      <c r="A40" s="5">
        <v>45041</v>
      </c>
      <c r="B40" s="6" t="s">
        <v>314</v>
      </c>
      <c r="I40" s="6" t="s">
        <v>11</v>
      </c>
      <c r="J40" s="6">
        <v>1.9</v>
      </c>
      <c r="K40" s="6">
        <v>1.84</v>
      </c>
      <c r="L40" s="6" t="s">
        <v>189</v>
      </c>
      <c r="M40" s="6" t="s">
        <v>94</v>
      </c>
    </row>
    <row r="41" spans="1:13" x14ac:dyDescent="0.25">
      <c r="A41" s="5">
        <v>45041</v>
      </c>
      <c r="B41" s="6" t="s">
        <v>315</v>
      </c>
      <c r="I41" s="6" t="s">
        <v>11</v>
      </c>
      <c r="J41" s="6">
        <v>2</v>
      </c>
      <c r="K41" s="6">
        <v>1.78</v>
      </c>
      <c r="L41" s="6" t="s">
        <v>40</v>
      </c>
      <c r="M41" s="6" t="s">
        <v>114</v>
      </c>
    </row>
    <row r="42" spans="1:13" x14ac:dyDescent="0.25">
      <c r="A42" s="5">
        <v>45043</v>
      </c>
      <c r="B42" s="6" t="s">
        <v>316</v>
      </c>
      <c r="I42" s="6" t="s">
        <v>11</v>
      </c>
      <c r="J42" s="6">
        <v>0</v>
      </c>
      <c r="K42" s="6">
        <v>0</v>
      </c>
      <c r="L42" s="6">
        <v>0</v>
      </c>
      <c r="M42" s="6" t="s">
        <v>255</v>
      </c>
    </row>
    <row r="43" spans="1:13" x14ac:dyDescent="0.25">
      <c r="A43" s="5">
        <v>45044</v>
      </c>
      <c r="B43" s="6" t="s">
        <v>317</v>
      </c>
      <c r="I43" s="6" t="s">
        <v>11</v>
      </c>
      <c r="J43" s="6">
        <v>2.2799999999999998</v>
      </c>
      <c r="K43" s="6">
        <v>1.61</v>
      </c>
      <c r="L43" s="6" t="s">
        <v>49</v>
      </c>
      <c r="M43" s="6" t="s">
        <v>114</v>
      </c>
    </row>
    <row r="44" spans="1:13" x14ac:dyDescent="0.25">
      <c r="A44" s="5">
        <v>45045</v>
      </c>
      <c r="B44" s="6" t="s">
        <v>318</v>
      </c>
      <c r="I44" s="6" t="s">
        <v>11</v>
      </c>
      <c r="J44" s="6">
        <v>1.77</v>
      </c>
      <c r="K44" s="6">
        <v>1.98</v>
      </c>
      <c r="L44" s="6" t="s">
        <v>190</v>
      </c>
      <c r="M44" s="6" t="s">
        <v>39</v>
      </c>
    </row>
    <row r="45" spans="1:13" x14ac:dyDescent="0.25">
      <c r="A45" s="5">
        <v>45045</v>
      </c>
      <c r="B45" s="6" t="s">
        <v>319</v>
      </c>
      <c r="I45" s="6" t="s">
        <v>11</v>
      </c>
      <c r="J45" s="6">
        <v>1.92</v>
      </c>
      <c r="K45" s="6">
        <v>1.81</v>
      </c>
      <c r="L45" s="6" t="s">
        <v>186</v>
      </c>
      <c r="M45" s="6" t="s">
        <v>94</v>
      </c>
    </row>
    <row r="46" spans="1:13" x14ac:dyDescent="0.25">
      <c r="A46" s="5">
        <v>45045</v>
      </c>
      <c r="B46" s="6" t="s">
        <v>320</v>
      </c>
      <c r="I46" s="6" t="s">
        <v>11</v>
      </c>
      <c r="J46" s="6">
        <v>1.82</v>
      </c>
      <c r="K46" s="6">
        <v>1.93</v>
      </c>
      <c r="L46" s="6" t="s">
        <v>40</v>
      </c>
      <c r="M46" s="6" t="s">
        <v>39</v>
      </c>
    </row>
    <row r="47" spans="1:13" x14ac:dyDescent="0.25">
      <c r="A47" s="5">
        <v>45046</v>
      </c>
      <c r="B47" s="6" t="s">
        <v>321</v>
      </c>
      <c r="I47" s="6" t="s">
        <v>11</v>
      </c>
      <c r="J47" s="6">
        <v>1.7</v>
      </c>
      <c r="K47" s="6">
        <v>2.06</v>
      </c>
      <c r="L47" s="6" t="s">
        <v>41</v>
      </c>
      <c r="M47" s="7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45017</v>
      </c>
      <c r="B2" s="6" t="s">
        <v>270</v>
      </c>
      <c r="C2" s="39">
        <v>1.66</v>
      </c>
      <c r="D2" s="38" t="s">
        <v>399</v>
      </c>
      <c r="E2" s="34" t="s">
        <v>67</v>
      </c>
      <c r="F2" s="40">
        <v>0</v>
      </c>
      <c r="G2" s="40">
        <f>F2-D$41</f>
        <v>-2800</v>
      </c>
      <c r="H2" s="6" t="s">
        <v>190</v>
      </c>
      <c r="I2" s="6" t="s">
        <v>126</v>
      </c>
    </row>
    <row r="3" spans="1:9" ht="15.75" x14ac:dyDescent="0.25">
      <c r="A3" s="5">
        <v>45017</v>
      </c>
      <c r="B3" s="6" t="s">
        <v>271</v>
      </c>
      <c r="C3" s="38">
        <v>1.76</v>
      </c>
      <c r="D3" s="38" t="s">
        <v>399</v>
      </c>
      <c r="E3" s="35" t="s">
        <v>67</v>
      </c>
      <c r="F3" s="40">
        <f t="shared" ref="F3:F26" si="0">C3*D$41</f>
        <v>4928</v>
      </c>
      <c r="G3" s="40">
        <f t="shared" ref="G3:G26" si="1">F3-D$41</f>
        <v>2128</v>
      </c>
      <c r="H3" s="6" t="s">
        <v>49</v>
      </c>
      <c r="I3" s="6" t="s">
        <v>114</v>
      </c>
    </row>
    <row r="4" spans="1:9" ht="15.75" x14ac:dyDescent="0.25">
      <c r="A4" s="5">
        <v>45017</v>
      </c>
      <c r="B4" s="6" t="s">
        <v>273</v>
      </c>
      <c r="C4" s="38">
        <v>1.87</v>
      </c>
      <c r="D4" s="38" t="s">
        <v>399</v>
      </c>
      <c r="E4" s="34" t="s">
        <v>67</v>
      </c>
      <c r="F4" s="40">
        <v>0</v>
      </c>
      <c r="G4" s="40">
        <f t="shared" si="1"/>
        <v>-2800</v>
      </c>
      <c r="H4" s="6" t="s">
        <v>47</v>
      </c>
      <c r="I4" s="6" t="s">
        <v>39</v>
      </c>
    </row>
    <row r="5" spans="1:9" ht="15.75" x14ac:dyDescent="0.25">
      <c r="A5" s="5">
        <v>45023</v>
      </c>
      <c r="B5" s="6" t="s">
        <v>275</v>
      </c>
      <c r="C5" s="38">
        <v>1.77</v>
      </c>
      <c r="D5" s="38" t="s">
        <v>399</v>
      </c>
      <c r="E5" s="35" t="s">
        <v>67</v>
      </c>
      <c r="F5" s="40">
        <f t="shared" si="0"/>
        <v>4956</v>
      </c>
      <c r="G5" s="40">
        <f t="shared" si="1"/>
        <v>2156</v>
      </c>
      <c r="H5" s="6" t="s">
        <v>42</v>
      </c>
      <c r="I5" s="6" t="s">
        <v>39</v>
      </c>
    </row>
    <row r="6" spans="1:9" ht="15.75" x14ac:dyDescent="0.25">
      <c r="A6" s="5">
        <v>45023</v>
      </c>
      <c r="B6" s="6" t="s">
        <v>276</v>
      </c>
      <c r="C6" s="38">
        <v>1.81</v>
      </c>
      <c r="D6" s="38" t="s">
        <v>399</v>
      </c>
      <c r="E6" s="35" t="s">
        <v>67</v>
      </c>
      <c r="F6" s="40">
        <f t="shared" si="0"/>
        <v>5068</v>
      </c>
      <c r="G6" s="40">
        <f t="shared" si="1"/>
        <v>2268</v>
      </c>
      <c r="H6" s="6" t="s">
        <v>188</v>
      </c>
      <c r="I6" s="6" t="s">
        <v>39</v>
      </c>
    </row>
    <row r="7" spans="1:9" ht="15.75" x14ac:dyDescent="0.25">
      <c r="A7" s="5">
        <v>45024</v>
      </c>
      <c r="B7" s="6" t="s">
        <v>277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1"/>
        <v>-2800</v>
      </c>
      <c r="H7" s="6" t="s">
        <v>186</v>
      </c>
      <c r="I7" s="6" t="s">
        <v>114</v>
      </c>
    </row>
    <row r="8" spans="1:9" ht="15.75" x14ac:dyDescent="0.25">
      <c r="A8" s="5">
        <v>45026</v>
      </c>
      <c r="B8" s="6" t="s">
        <v>279</v>
      </c>
      <c r="C8" s="38">
        <v>1.77</v>
      </c>
      <c r="D8" s="38" t="s">
        <v>399</v>
      </c>
      <c r="E8" s="35" t="s">
        <v>67</v>
      </c>
      <c r="F8" s="40">
        <f t="shared" si="0"/>
        <v>4956</v>
      </c>
      <c r="G8" s="40">
        <f t="shared" si="1"/>
        <v>2156</v>
      </c>
      <c r="H8" s="6" t="s">
        <v>48</v>
      </c>
      <c r="I8" s="6" t="s">
        <v>111</v>
      </c>
    </row>
    <row r="9" spans="1:9" ht="15.75" x14ac:dyDescent="0.25">
      <c r="A9" s="5">
        <v>45026</v>
      </c>
      <c r="B9" s="6" t="s">
        <v>282</v>
      </c>
      <c r="C9" s="38">
        <v>1.88</v>
      </c>
      <c r="D9" s="38" t="s">
        <v>399</v>
      </c>
      <c r="E9" s="35" t="s">
        <v>67</v>
      </c>
      <c r="F9" s="40">
        <f t="shared" si="0"/>
        <v>5264</v>
      </c>
      <c r="G9" s="40">
        <f t="shared" si="1"/>
        <v>2464</v>
      </c>
      <c r="H9" s="6" t="s">
        <v>48</v>
      </c>
      <c r="I9" s="6" t="s">
        <v>111</v>
      </c>
    </row>
    <row r="10" spans="1:9" ht="15.75" x14ac:dyDescent="0.25">
      <c r="A10" s="5">
        <v>45026</v>
      </c>
      <c r="B10" s="6" t="s">
        <v>283</v>
      </c>
      <c r="C10" s="38">
        <v>1.84</v>
      </c>
      <c r="D10" s="38" t="s">
        <v>399</v>
      </c>
      <c r="E10" s="34" t="s">
        <v>67</v>
      </c>
      <c r="F10" s="40">
        <v>0</v>
      </c>
      <c r="G10" s="40">
        <f t="shared" si="1"/>
        <v>-2800</v>
      </c>
      <c r="H10" s="6" t="s">
        <v>43</v>
      </c>
      <c r="I10" s="6" t="s">
        <v>39</v>
      </c>
    </row>
    <row r="11" spans="1:9" ht="15.75" x14ac:dyDescent="0.25">
      <c r="A11" s="5">
        <v>45031</v>
      </c>
      <c r="B11" s="6" t="s">
        <v>284</v>
      </c>
      <c r="C11" s="38">
        <v>1.82</v>
      </c>
      <c r="D11" s="38" t="s">
        <v>399</v>
      </c>
      <c r="E11" s="34" t="s">
        <v>67</v>
      </c>
      <c r="F11" s="40">
        <v>0</v>
      </c>
      <c r="G11" s="40">
        <f t="shared" si="1"/>
        <v>-2800</v>
      </c>
      <c r="H11" s="6" t="s">
        <v>269</v>
      </c>
      <c r="I11" s="6" t="s">
        <v>39</v>
      </c>
    </row>
    <row r="12" spans="1:9" ht="15.75" x14ac:dyDescent="0.25">
      <c r="A12" s="5">
        <v>45031</v>
      </c>
      <c r="B12" s="6" t="s">
        <v>285</v>
      </c>
      <c r="C12" s="38">
        <v>1.83</v>
      </c>
      <c r="D12" s="38" t="s">
        <v>399</v>
      </c>
      <c r="E12" s="34" t="s">
        <v>67</v>
      </c>
      <c r="F12" s="40">
        <v>0</v>
      </c>
      <c r="G12" s="40">
        <f t="shared" si="1"/>
        <v>-2800</v>
      </c>
      <c r="H12" s="6" t="s">
        <v>47</v>
      </c>
      <c r="I12" s="6" t="s">
        <v>111</v>
      </c>
    </row>
    <row r="13" spans="1:9" ht="15.75" x14ac:dyDescent="0.25">
      <c r="A13" s="5">
        <v>45031</v>
      </c>
      <c r="B13" s="6" t="s">
        <v>289</v>
      </c>
      <c r="C13" s="38">
        <v>1.93</v>
      </c>
      <c r="D13" s="38" t="s">
        <v>399</v>
      </c>
      <c r="E13" s="35" t="s">
        <v>67</v>
      </c>
      <c r="F13" s="40">
        <f t="shared" si="0"/>
        <v>5404</v>
      </c>
      <c r="G13" s="40">
        <f t="shared" si="1"/>
        <v>2604</v>
      </c>
      <c r="H13" s="6" t="s">
        <v>48</v>
      </c>
      <c r="I13" s="6" t="s">
        <v>39</v>
      </c>
    </row>
    <row r="14" spans="1:9" ht="15.75" x14ac:dyDescent="0.25">
      <c r="A14" s="5">
        <v>45031</v>
      </c>
      <c r="B14" s="6" t="s">
        <v>290</v>
      </c>
      <c r="C14" s="38">
        <v>1.83</v>
      </c>
      <c r="D14" s="38" t="s">
        <v>399</v>
      </c>
      <c r="E14" s="34" t="s">
        <v>67</v>
      </c>
      <c r="F14" s="40">
        <v>0</v>
      </c>
      <c r="G14" s="40">
        <f t="shared" si="1"/>
        <v>-2800</v>
      </c>
      <c r="H14" s="70" t="s">
        <v>43</v>
      </c>
      <c r="I14" s="6" t="s">
        <v>114</v>
      </c>
    </row>
    <row r="15" spans="1:9" ht="15.75" x14ac:dyDescent="0.25">
      <c r="A15" s="5">
        <v>45031</v>
      </c>
      <c r="B15" s="6" t="s">
        <v>292</v>
      </c>
      <c r="C15" s="38">
        <v>1.77</v>
      </c>
      <c r="D15" s="38" t="s">
        <v>399</v>
      </c>
      <c r="E15" s="34" t="s">
        <v>67</v>
      </c>
      <c r="F15" s="40">
        <v>0</v>
      </c>
      <c r="G15" s="40">
        <f t="shared" si="1"/>
        <v>-2800</v>
      </c>
      <c r="H15" s="6" t="s">
        <v>41</v>
      </c>
      <c r="I15" s="6" t="s">
        <v>39</v>
      </c>
    </row>
    <row r="16" spans="1:9" ht="15.75" x14ac:dyDescent="0.25">
      <c r="A16" s="5">
        <v>45031</v>
      </c>
      <c r="B16" s="6" t="s">
        <v>293</v>
      </c>
      <c r="C16" s="38">
        <v>1.82</v>
      </c>
      <c r="D16" s="38" t="s">
        <v>399</v>
      </c>
      <c r="E16" s="35" t="s">
        <v>67</v>
      </c>
      <c r="F16" s="40">
        <f t="shared" si="0"/>
        <v>5096</v>
      </c>
      <c r="G16" s="40">
        <f t="shared" si="1"/>
        <v>2296</v>
      </c>
      <c r="H16" s="6" t="s">
        <v>49</v>
      </c>
      <c r="I16" s="6" t="s">
        <v>126</v>
      </c>
    </row>
    <row r="17" spans="1:9" x14ac:dyDescent="0.25">
      <c r="A17" s="5">
        <v>45031</v>
      </c>
      <c r="B17" s="6" t="s">
        <v>294</v>
      </c>
      <c r="C17" s="38">
        <v>1.93</v>
      </c>
      <c r="D17" s="38" t="s">
        <v>399</v>
      </c>
      <c r="E17" s="67" t="s">
        <v>67</v>
      </c>
      <c r="F17" s="40">
        <v>0</v>
      </c>
      <c r="G17" s="40">
        <f t="shared" si="1"/>
        <v>-2800</v>
      </c>
      <c r="H17" s="6" t="s">
        <v>190</v>
      </c>
      <c r="I17" s="6" t="s">
        <v>111</v>
      </c>
    </row>
    <row r="18" spans="1:9" x14ac:dyDescent="0.25">
      <c r="A18" s="5">
        <v>45034</v>
      </c>
      <c r="B18" s="6" t="s">
        <v>303</v>
      </c>
      <c r="C18" s="38">
        <v>1.96</v>
      </c>
      <c r="D18" s="38" t="s">
        <v>399</v>
      </c>
      <c r="E18" s="67" t="s">
        <v>67</v>
      </c>
      <c r="F18" s="40">
        <v>0</v>
      </c>
      <c r="G18" s="40">
        <f t="shared" si="1"/>
        <v>-2800</v>
      </c>
      <c r="H18" s="6" t="s">
        <v>41</v>
      </c>
      <c r="I18" s="6" t="s">
        <v>39</v>
      </c>
    </row>
    <row r="19" spans="1:9" x14ac:dyDescent="0.25">
      <c r="A19" s="5">
        <v>45034</v>
      </c>
      <c r="B19" s="6" t="s">
        <v>305</v>
      </c>
      <c r="C19" s="38">
        <v>1.84</v>
      </c>
      <c r="D19" s="38" t="s">
        <v>399</v>
      </c>
      <c r="E19" s="67" t="s">
        <v>67</v>
      </c>
      <c r="F19" s="40">
        <v>0</v>
      </c>
      <c r="G19" s="40">
        <f t="shared" si="1"/>
        <v>-2800</v>
      </c>
      <c r="H19" s="6" t="s">
        <v>186</v>
      </c>
      <c r="I19" s="6" t="s">
        <v>39</v>
      </c>
    </row>
    <row r="20" spans="1:9" x14ac:dyDescent="0.25">
      <c r="A20" s="5">
        <v>45038</v>
      </c>
      <c r="B20" s="6" t="s">
        <v>308</v>
      </c>
      <c r="C20" s="38">
        <v>1.89</v>
      </c>
      <c r="D20" s="38" t="s">
        <v>399</v>
      </c>
      <c r="E20" s="68" t="s">
        <v>67</v>
      </c>
      <c r="F20" s="40">
        <f t="shared" si="0"/>
        <v>5292</v>
      </c>
      <c r="G20" s="40">
        <f t="shared" si="1"/>
        <v>2492</v>
      </c>
      <c r="H20" s="6" t="s">
        <v>44</v>
      </c>
      <c r="I20" s="6" t="s">
        <v>39</v>
      </c>
    </row>
    <row r="21" spans="1:9" x14ac:dyDescent="0.25">
      <c r="A21" s="5">
        <v>45038</v>
      </c>
      <c r="B21" s="6" t="s">
        <v>310</v>
      </c>
      <c r="C21" s="38">
        <v>1.78</v>
      </c>
      <c r="D21" s="38" t="s">
        <v>399</v>
      </c>
      <c r="E21" s="67" t="s">
        <v>67</v>
      </c>
      <c r="F21" s="40">
        <v>0</v>
      </c>
      <c r="G21" s="40">
        <f t="shared" si="1"/>
        <v>-2800</v>
      </c>
      <c r="H21" s="6" t="s">
        <v>190</v>
      </c>
      <c r="I21" s="6" t="s">
        <v>114</v>
      </c>
    </row>
    <row r="22" spans="1:9" x14ac:dyDescent="0.25">
      <c r="A22" s="5">
        <v>45041</v>
      </c>
      <c r="B22" s="6" t="s">
        <v>312</v>
      </c>
      <c r="C22" s="38">
        <v>1.92</v>
      </c>
      <c r="D22" s="38" t="s">
        <v>399</v>
      </c>
      <c r="E22" s="68" t="s">
        <v>67</v>
      </c>
      <c r="F22" s="40">
        <f t="shared" si="0"/>
        <v>5376</v>
      </c>
      <c r="G22" s="40">
        <f t="shared" si="1"/>
        <v>2576</v>
      </c>
      <c r="H22" s="6" t="s">
        <v>44</v>
      </c>
      <c r="I22" s="6" t="s">
        <v>126</v>
      </c>
    </row>
    <row r="23" spans="1:9" x14ac:dyDescent="0.25">
      <c r="A23" s="5">
        <v>45041</v>
      </c>
      <c r="B23" s="6" t="s">
        <v>315</v>
      </c>
      <c r="C23" s="38">
        <v>1.78</v>
      </c>
      <c r="D23" s="38" t="s">
        <v>399</v>
      </c>
      <c r="E23" s="68" t="s">
        <v>67</v>
      </c>
      <c r="F23" s="40">
        <f t="shared" si="0"/>
        <v>4984</v>
      </c>
      <c r="G23" s="40">
        <f t="shared" si="1"/>
        <v>2184</v>
      </c>
      <c r="H23" s="6" t="s">
        <v>40</v>
      </c>
      <c r="I23" s="6" t="s">
        <v>114</v>
      </c>
    </row>
    <row r="24" spans="1:9" x14ac:dyDescent="0.25">
      <c r="A24" s="5">
        <v>45044</v>
      </c>
      <c r="B24" s="6" t="s">
        <v>317</v>
      </c>
      <c r="C24" s="38">
        <v>1.61</v>
      </c>
      <c r="D24" s="38" t="s">
        <v>399</v>
      </c>
      <c r="E24" s="68" t="s">
        <v>67</v>
      </c>
      <c r="F24" s="40">
        <f t="shared" si="0"/>
        <v>4508</v>
      </c>
      <c r="G24" s="40">
        <f t="shared" si="1"/>
        <v>1708</v>
      </c>
      <c r="H24" s="6" t="s">
        <v>49</v>
      </c>
      <c r="I24" s="6" t="s">
        <v>114</v>
      </c>
    </row>
    <row r="25" spans="1:9" x14ac:dyDescent="0.25">
      <c r="A25" s="5">
        <v>45045</v>
      </c>
      <c r="B25" s="6" t="s">
        <v>320</v>
      </c>
      <c r="C25" s="38">
        <v>1.93</v>
      </c>
      <c r="D25" s="38" t="s">
        <v>399</v>
      </c>
      <c r="E25" s="68" t="s">
        <v>67</v>
      </c>
      <c r="F25" s="40">
        <f t="shared" si="0"/>
        <v>5404</v>
      </c>
      <c r="G25" s="40">
        <f t="shared" si="1"/>
        <v>2604</v>
      </c>
      <c r="H25" s="6" t="s">
        <v>40</v>
      </c>
      <c r="I25" s="6" t="s">
        <v>39</v>
      </c>
    </row>
    <row r="26" spans="1:9" x14ac:dyDescent="0.25">
      <c r="A26" s="5">
        <v>45046</v>
      </c>
      <c r="B26" s="6" t="s">
        <v>321</v>
      </c>
      <c r="C26" s="38">
        <v>1.7</v>
      </c>
      <c r="D26" s="38" t="s">
        <v>399</v>
      </c>
      <c r="E26" s="68" t="s">
        <v>66</v>
      </c>
      <c r="F26" s="40">
        <f t="shared" si="0"/>
        <v>4760</v>
      </c>
      <c r="G26" s="40">
        <f t="shared" si="1"/>
        <v>1960</v>
      </c>
      <c r="H26" s="6" t="s">
        <v>41</v>
      </c>
      <c r="I26" s="7" t="s">
        <v>16</v>
      </c>
    </row>
    <row r="27" spans="1:9" x14ac:dyDescent="0.25">
      <c r="A27" s="5"/>
      <c r="B27" s="6"/>
      <c r="C27" s="42"/>
      <c r="D27" s="42"/>
      <c r="E27" s="69"/>
      <c r="F27" s="66"/>
      <c r="G27" s="66"/>
      <c r="H27" s="6"/>
      <c r="I27" s="6"/>
    </row>
    <row r="28" spans="1:9" x14ac:dyDescent="0.25">
      <c r="A28" s="5"/>
      <c r="B28" s="6"/>
      <c r="C28" s="42"/>
      <c r="D28" s="42"/>
      <c r="E28" s="69"/>
      <c r="F28" s="66"/>
      <c r="G28" s="66"/>
      <c r="H28" s="6"/>
      <c r="I28" s="6"/>
    </row>
    <row r="29" spans="1:9" x14ac:dyDescent="0.25">
      <c r="A29" s="5"/>
      <c r="C29" s="42"/>
      <c r="D29" s="42"/>
      <c r="E29" s="69"/>
      <c r="F29" s="66"/>
      <c r="G29" s="66"/>
    </row>
    <row r="30" spans="1:9" ht="15.75" x14ac:dyDescent="0.25">
      <c r="A30" s="6"/>
      <c r="B30" s="6" t="s">
        <v>53</v>
      </c>
      <c r="C30" s="17"/>
      <c r="D30" s="41">
        <f>COUNT(C2:C26)</f>
        <v>25</v>
      </c>
      <c r="E30" s="42"/>
      <c r="F30" s="19"/>
      <c r="G30" s="14"/>
      <c r="H30" s="14"/>
    </row>
    <row r="31" spans="1:9" x14ac:dyDescent="0.25">
      <c r="A31" s="6"/>
      <c r="B31" s="6" t="s">
        <v>54</v>
      </c>
      <c r="C31" s="6"/>
      <c r="D31" s="43">
        <f>COUNTIF(G2:G11,"&lt;0")</f>
        <v>5</v>
      </c>
      <c r="E31" s="44"/>
      <c r="F31" s="21"/>
      <c r="G31" s="22"/>
      <c r="H31" s="22"/>
    </row>
    <row r="32" spans="1:9" x14ac:dyDescent="0.25">
      <c r="A32" s="6"/>
      <c r="B32" s="6" t="s">
        <v>55</v>
      </c>
      <c r="C32" s="6"/>
      <c r="D32" s="45">
        <f>D30-D31</f>
        <v>20</v>
      </c>
      <c r="E32" s="44"/>
      <c r="F32" s="21"/>
      <c r="G32" s="22"/>
      <c r="H32" s="22"/>
    </row>
    <row r="33" spans="1:8" x14ac:dyDescent="0.25">
      <c r="A33" s="6"/>
      <c r="B33" s="6" t="s">
        <v>56</v>
      </c>
      <c r="C33" s="6"/>
      <c r="D33" s="6">
        <f>D32/D30*100</f>
        <v>80</v>
      </c>
      <c r="E33" s="44"/>
      <c r="F33" s="21"/>
      <c r="G33" s="22"/>
      <c r="H33" s="22"/>
    </row>
    <row r="34" spans="1:8" x14ac:dyDescent="0.25">
      <c r="A34" s="6"/>
      <c r="B34" s="6" t="s">
        <v>57</v>
      </c>
      <c r="C34" s="6"/>
      <c r="D34" s="6">
        <f>1/D35*100</f>
        <v>55.029716046665186</v>
      </c>
      <c r="E34" s="44"/>
      <c r="F34" s="21"/>
      <c r="G34" s="22"/>
      <c r="H34" s="22"/>
    </row>
    <row r="35" spans="1:8" x14ac:dyDescent="0.25">
      <c r="A35" s="6"/>
      <c r="B35" s="6" t="s">
        <v>58</v>
      </c>
      <c r="C35" s="6"/>
      <c r="D35" s="6">
        <f>SUM(C2:C26)/D30</f>
        <v>1.8172000000000004</v>
      </c>
      <c r="E35" s="44"/>
      <c r="F35" s="21"/>
      <c r="G35" s="22"/>
      <c r="H35" s="22"/>
    </row>
    <row r="36" spans="1:8" x14ac:dyDescent="0.25">
      <c r="A36" s="6"/>
      <c r="B36" s="6" t="s">
        <v>59</v>
      </c>
      <c r="C36" s="6"/>
      <c r="D36" s="45">
        <f>D33-D34</f>
        <v>24.970283953334814</v>
      </c>
      <c r="E36" s="44"/>
      <c r="F36" s="21"/>
      <c r="G36" s="22"/>
      <c r="H36" s="22"/>
    </row>
    <row r="37" spans="1:8" x14ac:dyDescent="0.25">
      <c r="A37" s="6"/>
      <c r="B37" s="6" t="s">
        <v>60</v>
      </c>
      <c r="C37" s="6"/>
      <c r="D37" s="45">
        <f>D36/1</f>
        <v>24.970283953334814</v>
      </c>
      <c r="E37" s="44"/>
      <c r="F37" s="21"/>
      <c r="G37" s="22"/>
      <c r="H37" s="22"/>
    </row>
    <row r="38" spans="1:8" ht="18.75" x14ac:dyDescent="0.3">
      <c r="A38" s="6"/>
      <c r="B38" s="23" t="s">
        <v>68</v>
      </c>
      <c r="C38" s="6"/>
      <c r="D38" s="46">
        <v>100000</v>
      </c>
      <c r="E38" s="44"/>
      <c r="F38" s="21"/>
      <c r="G38" s="22"/>
      <c r="H38" s="22"/>
    </row>
    <row r="39" spans="1:8" ht="18.75" x14ac:dyDescent="0.3">
      <c r="A39" s="6"/>
      <c r="B39" s="6" t="s">
        <v>69</v>
      </c>
      <c r="C39" s="6"/>
      <c r="D39" s="47">
        <v>100000</v>
      </c>
      <c r="E39" s="44"/>
      <c r="F39" s="21"/>
      <c r="G39" s="22"/>
      <c r="H39" s="22"/>
    </row>
    <row r="40" spans="1:8" x14ac:dyDescent="0.25">
      <c r="A40" s="6"/>
      <c r="B40" s="6" t="s">
        <v>61</v>
      </c>
      <c r="C40" s="6"/>
      <c r="D40" s="8">
        <f>D39/100</f>
        <v>1000</v>
      </c>
      <c r="E40" s="44"/>
      <c r="F40" s="21"/>
      <c r="G40" s="22"/>
      <c r="H40" s="22"/>
    </row>
    <row r="41" spans="1:8" x14ac:dyDescent="0.25">
      <c r="A41" s="6"/>
      <c r="B41" s="24" t="s">
        <v>400</v>
      </c>
      <c r="C41" s="6"/>
      <c r="D41" s="48">
        <f>D40*2.8</f>
        <v>2800</v>
      </c>
      <c r="E41" s="44"/>
      <c r="F41" s="21"/>
      <c r="G41" s="22"/>
      <c r="H41" s="22"/>
    </row>
    <row r="42" spans="1:8" x14ac:dyDescent="0.25">
      <c r="A42" s="6"/>
      <c r="B42" s="6" t="s">
        <v>62</v>
      </c>
      <c r="C42" s="6"/>
      <c r="D42" s="13">
        <f>SUM(G2:G26)</f>
        <v>-4004</v>
      </c>
      <c r="E42" s="44"/>
      <c r="F42" s="21"/>
      <c r="G42" s="22"/>
      <c r="H42" s="22"/>
    </row>
    <row r="43" spans="1:8" x14ac:dyDescent="0.25">
      <c r="A43" s="6"/>
      <c r="B43" s="25" t="s">
        <v>63</v>
      </c>
      <c r="C43" s="6"/>
      <c r="D43" s="14">
        <f>D42/D38*100</f>
        <v>-4.0039999999999996</v>
      </c>
      <c r="E43" s="44"/>
      <c r="F43" s="21"/>
      <c r="G43" s="22"/>
      <c r="H43" s="22"/>
    </row>
    <row r="44" spans="1:8" x14ac:dyDescent="0.25">
      <c r="E44" s="49"/>
    </row>
  </sheetData>
  <conditionalFormatting sqref="E31:E43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G2:G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  <vt:lpstr>julho</vt:lpstr>
      <vt:lpstr>agosto</vt:lpstr>
      <vt:lpstr>agostInvest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2023-09-11T13:01:03Z</dcterms:modified>
</cp:coreProperties>
</file>