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12" activeTab="18"/>
  </bookViews>
  <sheets>
    <sheet name="all" sheetId="27" r:id="rId1"/>
    <sheet name="janeiro" sheetId="15" r:id="rId2"/>
    <sheet name="janeiroInvest" sheetId="21" r:id="rId3"/>
    <sheet name="fevereiro" sheetId="16" r:id="rId4"/>
    <sheet name="fevereiroInvest" sheetId="22" r:id="rId5"/>
    <sheet name="marco" sheetId="18" r:id="rId6"/>
    <sheet name="marcoInvest" sheetId="23" r:id="rId7"/>
    <sheet name="abril" sheetId="19" r:id="rId8"/>
    <sheet name="abrilInvest" sheetId="24" r:id="rId9"/>
    <sheet name="maio" sheetId="20" r:id="rId10"/>
    <sheet name="maioInvest" sheetId="28" r:id="rId11"/>
    <sheet name="junho" sheetId="26" r:id="rId12"/>
    <sheet name="junhoInvest" sheetId="29" r:id="rId13"/>
    <sheet name="julho" sheetId="3" r:id="rId14"/>
    <sheet name="julhoInvest" sheetId="30" r:id="rId15"/>
    <sheet name="agosto" sheetId="14" r:id="rId16"/>
    <sheet name="agostoInvest" sheetId="17" r:id="rId17"/>
    <sheet name="setembro" sheetId="31" r:id="rId18"/>
    <sheet name="outubro" sheetId="32" r:id="rId19"/>
  </sheets>
  <calcPr calcId="152511"/>
</workbook>
</file>

<file path=xl/calcChain.xml><?xml version="1.0" encoding="utf-8"?>
<calcChain xmlns="http://schemas.openxmlformats.org/spreadsheetml/2006/main">
  <c r="D25" i="17" l="1"/>
  <c r="D17" i="29"/>
  <c r="D35" i="22"/>
  <c r="D32" i="24"/>
  <c r="D103" i="27"/>
  <c r="D18" i="30" l="1"/>
  <c r="D19" i="30" s="1"/>
  <c r="G3" i="30" s="1"/>
  <c r="H3" i="30" s="1"/>
  <c r="D8" i="30"/>
  <c r="D10" i="30" s="1"/>
  <c r="D11" i="30" s="1"/>
  <c r="G2" i="29"/>
  <c r="H2" i="29" s="1"/>
  <c r="D16" i="29"/>
  <c r="G3" i="29" s="1"/>
  <c r="H3" i="29" s="1"/>
  <c r="D6" i="29"/>
  <c r="D8" i="29" s="1"/>
  <c r="D9" i="29" s="1"/>
  <c r="G93" i="27"/>
  <c r="D32" i="28"/>
  <c r="H15" i="28"/>
  <c r="H5" i="28"/>
  <c r="H7" i="28"/>
  <c r="H8" i="28"/>
  <c r="H12" i="28"/>
  <c r="H16" i="28"/>
  <c r="H17" i="28"/>
  <c r="H2" i="28"/>
  <c r="G3" i="28"/>
  <c r="H3" i="28" s="1"/>
  <c r="G4" i="28"/>
  <c r="H4" i="28" s="1"/>
  <c r="G6" i="28"/>
  <c r="H6" i="28" s="1"/>
  <c r="G8" i="28"/>
  <c r="G9" i="28"/>
  <c r="H9" i="28" s="1"/>
  <c r="G10" i="28"/>
  <c r="H10" i="28" s="1"/>
  <c r="G11" i="28"/>
  <c r="H11" i="28" s="1"/>
  <c r="G13" i="28"/>
  <c r="H13" i="28" s="1"/>
  <c r="G14" i="28"/>
  <c r="H14" i="28" s="1"/>
  <c r="G17" i="28"/>
  <c r="D31" i="28"/>
  <c r="D21" i="28"/>
  <c r="D26" i="28" s="1"/>
  <c r="D25" i="28" s="1"/>
  <c r="G4" i="30" l="1"/>
  <c r="H4" i="30" s="1"/>
  <c r="H2" i="30"/>
  <c r="G5" i="30"/>
  <c r="H5" i="30" s="1"/>
  <c r="D20" i="30"/>
  <c r="D21" i="30" s="1"/>
  <c r="D13" i="30"/>
  <c r="D12" i="30" s="1"/>
  <c r="D14" i="30" s="1"/>
  <c r="D15" i="30" s="1"/>
  <c r="D11" i="29"/>
  <c r="D10" i="29" s="1"/>
  <c r="D12" i="29" s="1"/>
  <c r="D13" i="29" s="1"/>
  <c r="D23" i="28"/>
  <c r="D24" i="28" s="1"/>
  <c r="D27" i="28" s="1"/>
  <c r="D28" i="28" s="1"/>
  <c r="D33" i="28"/>
  <c r="D34" i="28" s="1"/>
  <c r="G98" i="27"/>
  <c r="G109" i="27"/>
  <c r="G108" i="27"/>
  <c r="I107" i="27"/>
  <c r="J107" i="27" s="1"/>
  <c r="G107" i="27"/>
  <c r="I106" i="27"/>
  <c r="J106" i="27" s="1"/>
  <c r="G106" i="27"/>
  <c r="G105" i="27"/>
  <c r="G104" i="27"/>
  <c r="G103" i="27"/>
  <c r="I102" i="27"/>
  <c r="J102" i="27" s="1"/>
  <c r="G102" i="27"/>
  <c r="G101" i="27"/>
  <c r="D101" i="27"/>
  <c r="G100" i="27"/>
  <c r="I99" i="27"/>
  <c r="J99" i="27" s="1"/>
  <c r="G99" i="27"/>
  <c r="I97" i="27"/>
  <c r="J97" i="27" s="1"/>
  <c r="G97" i="27"/>
  <c r="I96" i="27"/>
  <c r="J96" i="27" s="1"/>
  <c r="G96" i="27"/>
  <c r="G95" i="27"/>
  <c r="I94" i="27"/>
  <c r="J94" i="27" s="1"/>
  <c r="G94" i="27"/>
  <c r="D91" i="27"/>
  <c r="D96" i="27" s="1"/>
  <c r="D95" i="27" s="1"/>
  <c r="H80" i="27" l="1"/>
  <c r="G81" i="27"/>
  <c r="H81" i="27" s="1"/>
  <c r="G83" i="27"/>
  <c r="H83" i="27" s="1"/>
  <c r="G82" i="27"/>
  <c r="H82" i="27" s="1"/>
  <c r="I109" i="27"/>
  <c r="J109" i="27" s="1"/>
  <c r="G78" i="27"/>
  <c r="H78" i="27" s="1"/>
  <c r="G79" i="27"/>
  <c r="H79" i="27" s="1"/>
  <c r="G110" i="27"/>
  <c r="H62" i="27"/>
  <c r="H72" i="27"/>
  <c r="G64" i="27"/>
  <c r="H64" i="27" s="1"/>
  <c r="G68" i="27"/>
  <c r="H68" i="27" s="1"/>
  <c r="I101" i="27" s="1"/>
  <c r="J101" i="27" s="1"/>
  <c r="G70" i="27"/>
  <c r="H70" i="27" s="1"/>
  <c r="G73" i="27"/>
  <c r="H73" i="27" s="1"/>
  <c r="G77" i="27"/>
  <c r="H77" i="27" s="1"/>
  <c r="H75" i="27"/>
  <c r="H65" i="27"/>
  <c r="H67" i="27"/>
  <c r="H76" i="27"/>
  <c r="G63" i="27"/>
  <c r="H63" i="27" s="1"/>
  <c r="G66" i="27"/>
  <c r="H66" i="27" s="1"/>
  <c r="G69" i="27"/>
  <c r="H69" i="27" s="1"/>
  <c r="G71" i="27"/>
  <c r="H71" i="27" s="1"/>
  <c r="G74" i="27"/>
  <c r="H74" i="27" s="1"/>
  <c r="G4" i="27"/>
  <c r="H4" i="27" s="1"/>
  <c r="H6" i="27"/>
  <c r="G8" i="27"/>
  <c r="H8" i="27" s="1"/>
  <c r="G10" i="27"/>
  <c r="H10" i="27" s="1"/>
  <c r="H12" i="27"/>
  <c r="H14" i="27"/>
  <c r="G16" i="27"/>
  <c r="H16" i="27" s="1"/>
  <c r="H18" i="27"/>
  <c r="H20" i="27"/>
  <c r="G22" i="27"/>
  <c r="H22" i="27" s="1"/>
  <c r="H24" i="27"/>
  <c r="G26" i="27"/>
  <c r="H26" i="27" s="1"/>
  <c r="G28" i="27"/>
  <c r="H28" i="27" s="1"/>
  <c r="G30" i="27"/>
  <c r="H30" i="27" s="1"/>
  <c r="G32" i="27"/>
  <c r="H32" i="27" s="1"/>
  <c r="G34" i="27"/>
  <c r="H34" i="27" s="1"/>
  <c r="G36" i="27"/>
  <c r="H36" i="27" s="1"/>
  <c r="G38" i="27"/>
  <c r="H38" i="27" s="1"/>
  <c r="H40" i="27"/>
  <c r="H42" i="27"/>
  <c r="H44" i="27"/>
  <c r="G46" i="27"/>
  <c r="H46" i="27" s="1"/>
  <c r="G48" i="27"/>
  <c r="H48" i="27" s="1"/>
  <c r="H50" i="27"/>
  <c r="G52" i="27"/>
  <c r="H52" i="27" s="1"/>
  <c r="G54" i="27"/>
  <c r="H54" i="27" s="1"/>
  <c r="G56" i="27"/>
  <c r="H56" i="27" s="1"/>
  <c r="G58" i="27"/>
  <c r="H58" i="27" s="1"/>
  <c r="H60" i="27"/>
  <c r="G2" i="27"/>
  <c r="H2" i="27" s="1"/>
  <c r="G3" i="27"/>
  <c r="H3" i="27" s="1"/>
  <c r="H7" i="27"/>
  <c r="G11" i="27"/>
  <c r="H11" i="27" s="1"/>
  <c r="G15" i="27"/>
  <c r="H15" i="27" s="1"/>
  <c r="G19" i="27"/>
  <c r="H19" i="27" s="1"/>
  <c r="G23" i="27"/>
  <c r="H23" i="27" s="1"/>
  <c r="G27" i="27"/>
  <c r="H27" i="27" s="1"/>
  <c r="G31" i="27"/>
  <c r="H31" i="27" s="1"/>
  <c r="H35" i="27"/>
  <c r="G39" i="27"/>
  <c r="H39" i="27" s="1"/>
  <c r="G43" i="27"/>
  <c r="H43" i="27" s="1"/>
  <c r="H47" i="27"/>
  <c r="G51" i="27"/>
  <c r="H51" i="27" s="1"/>
  <c r="G55" i="27"/>
  <c r="H55" i="27" s="1"/>
  <c r="G59" i="27"/>
  <c r="H59" i="27" s="1"/>
  <c r="H5" i="27"/>
  <c r="G9" i="27"/>
  <c r="H9" i="27" s="1"/>
  <c r="H13" i="27"/>
  <c r="H17" i="27"/>
  <c r="G21" i="27"/>
  <c r="H21" i="27" s="1"/>
  <c r="G25" i="27"/>
  <c r="H25" i="27" s="1"/>
  <c r="G29" i="27"/>
  <c r="H29" i="27" s="1"/>
  <c r="G33" i="27"/>
  <c r="H33" i="27" s="1"/>
  <c r="H37" i="27"/>
  <c r="G41" i="27"/>
  <c r="H41" i="27" s="1"/>
  <c r="G45" i="27"/>
  <c r="H45" i="27" s="1"/>
  <c r="H49" i="27"/>
  <c r="H53" i="27"/>
  <c r="G57" i="27"/>
  <c r="H57" i="27" s="1"/>
  <c r="G61" i="27"/>
  <c r="H61" i="27" s="1"/>
  <c r="I104" i="27"/>
  <c r="J104" i="27" s="1"/>
  <c r="D102" i="27"/>
  <c r="D24" i="22"/>
  <c r="I105" i="27" l="1"/>
  <c r="J105" i="27" s="1"/>
  <c r="I100" i="27"/>
  <c r="J100" i="27" s="1"/>
  <c r="D92" i="27"/>
  <c r="D93" i="27" s="1"/>
  <c r="D94" i="27" s="1"/>
  <c r="D97" i="27" s="1"/>
  <c r="I93" i="27"/>
  <c r="J93" i="27" s="1"/>
  <c r="I95" i="27"/>
  <c r="J95" i="27" s="1"/>
  <c r="I98" i="27"/>
  <c r="I103" i="27"/>
  <c r="J103" i="27" s="1"/>
  <c r="I108" i="27"/>
  <c r="J108" i="27" s="1"/>
  <c r="D104" i="27"/>
  <c r="D105" i="27" s="1"/>
  <c r="D106" i="27" s="1"/>
  <c r="J98" i="27"/>
  <c r="D98" i="27" l="1"/>
  <c r="D31" i="24" l="1"/>
  <c r="D21" i="24"/>
  <c r="D26" i="24" s="1"/>
  <c r="D25" i="24" s="1"/>
  <c r="D22" i="23"/>
  <c r="D23" i="23" s="1"/>
  <c r="D12" i="23"/>
  <c r="D17" i="23" s="1"/>
  <c r="D16" i="23" s="1"/>
  <c r="D34" i="22"/>
  <c r="D29" i="22"/>
  <c r="D28" i="22" s="1"/>
  <c r="D28" i="21"/>
  <c r="D18" i="21"/>
  <c r="D23" i="21" s="1"/>
  <c r="D22" i="21" s="1"/>
  <c r="G9" i="22" l="1"/>
  <c r="H9" i="22" s="1"/>
  <c r="H4" i="22"/>
  <c r="G20" i="22"/>
  <c r="H20" i="22" s="1"/>
  <c r="G16" i="22"/>
  <c r="H16" i="22" s="1"/>
  <c r="G11" i="22"/>
  <c r="H11" i="22" s="1"/>
  <c r="H21" i="22"/>
  <c r="G2" i="22"/>
  <c r="H2" i="22" s="1"/>
  <c r="G18" i="22"/>
  <c r="H18" i="22" s="1"/>
  <c r="G14" i="22"/>
  <c r="H14" i="22" s="1"/>
  <c r="G7" i="22"/>
  <c r="H7" i="22" s="1"/>
  <c r="H3" i="22"/>
  <c r="D29" i="21"/>
  <c r="H6" i="21" s="1"/>
  <c r="H7" i="23"/>
  <c r="H9" i="23"/>
  <c r="G3" i="23"/>
  <c r="H3" i="23" s="1"/>
  <c r="G6" i="23"/>
  <c r="H6" i="23" s="1"/>
  <c r="G8" i="23"/>
  <c r="H8" i="23" s="1"/>
  <c r="H5" i="23"/>
  <c r="H2" i="23"/>
  <c r="G4" i="23"/>
  <c r="H4" i="23" s="1"/>
  <c r="G10" i="23"/>
  <c r="H10" i="23" s="1"/>
  <c r="G8" i="21"/>
  <c r="H8" i="21" s="1"/>
  <c r="H14" i="21"/>
  <c r="G3" i="21"/>
  <c r="H3" i="21" s="1"/>
  <c r="G11" i="21"/>
  <c r="H11" i="21" s="1"/>
  <c r="G4" i="21"/>
  <c r="H4" i="21" s="1"/>
  <c r="H13" i="21"/>
  <c r="G17" i="24"/>
  <c r="H17" i="24" s="1"/>
  <c r="G15" i="24"/>
  <c r="H15" i="24" s="1"/>
  <c r="G13" i="24"/>
  <c r="H13" i="24" s="1"/>
  <c r="G12" i="24"/>
  <c r="H12" i="24" s="1"/>
  <c r="G10" i="24"/>
  <c r="H10" i="24" s="1"/>
  <c r="G4" i="24"/>
  <c r="H4" i="24" s="1"/>
  <c r="G2" i="24"/>
  <c r="H2" i="24" s="1"/>
  <c r="G14" i="24"/>
  <c r="H14" i="24" s="1"/>
  <c r="G11" i="24"/>
  <c r="H11" i="24" s="1"/>
  <c r="G8" i="24"/>
  <c r="H8" i="24" s="1"/>
  <c r="G7" i="24"/>
  <c r="H7" i="24" s="1"/>
  <c r="H16" i="24"/>
  <c r="H9" i="24"/>
  <c r="H6" i="24"/>
  <c r="H5" i="24"/>
  <c r="H3" i="24"/>
  <c r="D23" i="24"/>
  <c r="D24" i="24" s="1"/>
  <c r="D27" i="24" s="1"/>
  <c r="D28" i="24" s="1"/>
  <c r="D14" i="23"/>
  <c r="D15" i="23" s="1"/>
  <c r="D18" i="23" s="1"/>
  <c r="D19" i="23" s="1"/>
  <c r="G22" i="22"/>
  <c r="H22" i="22" s="1"/>
  <c r="G19" i="22"/>
  <c r="H19" i="22" s="1"/>
  <c r="G17" i="22"/>
  <c r="H17" i="22" s="1"/>
  <c r="G15" i="22"/>
  <c r="H15" i="22" s="1"/>
  <c r="G13" i="22"/>
  <c r="H13" i="22" s="1"/>
  <c r="G12" i="22"/>
  <c r="H12" i="22" s="1"/>
  <c r="G8" i="22"/>
  <c r="H8" i="22" s="1"/>
  <c r="G5" i="22"/>
  <c r="H5" i="22" s="1"/>
  <c r="H6" i="22"/>
  <c r="D26" i="22"/>
  <c r="D27" i="22" s="1"/>
  <c r="D30" i="22" s="1"/>
  <c r="D31" i="22" s="1"/>
  <c r="D20" i="21"/>
  <c r="D21" i="21" s="1"/>
  <c r="D24" i="21" s="1"/>
  <c r="D25" i="21" s="1"/>
  <c r="G3" i="17"/>
  <c r="H3" i="17" s="1"/>
  <c r="G2" i="17"/>
  <c r="H2" i="17" s="1"/>
  <c r="D24" i="17"/>
  <c r="D14" i="17"/>
  <c r="D19" i="17" s="1"/>
  <c r="D18" i="17" s="1"/>
  <c r="D33" i="24" l="1"/>
  <c r="D34" i="24" s="1"/>
  <c r="D36" i="22"/>
  <c r="H7" i="21"/>
  <c r="G2" i="21"/>
  <c r="H2" i="21" s="1"/>
  <c r="G9" i="21"/>
  <c r="H9" i="21" s="1"/>
  <c r="H12" i="21"/>
  <c r="G10" i="21"/>
  <c r="H10" i="21" s="1"/>
  <c r="G15" i="21"/>
  <c r="H15" i="21" s="1"/>
  <c r="H5" i="21"/>
  <c r="D24" i="23"/>
  <c r="D25" i="23" s="1"/>
  <c r="D30" i="21"/>
  <c r="D31" i="21" s="1"/>
  <c r="D37" i="22"/>
  <c r="D16" i="17"/>
  <c r="D17" i="17" s="1"/>
  <c r="D20" i="17" s="1"/>
  <c r="D21" i="17" s="1"/>
  <c r="D26" i="17"/>
  <c r="D27" i="17" s="1"/>
  <c r="D18" i="29"/>
  <c r="D19" i="29" s="1"/>
</calcChain>
</file>

<file path=xl/sharedStrings.xml><?xml version="1.0" encoding="utf-8"?>
<sst xmlns="http://schemas.openxmlformats.org/spreadsheetml/2006/main" count="2352" uniqueCount="360">
  <si>
    <t>DATA</t>
  </si>
  <si>
    <t>GAME</t>
  </si>
  <si>
    <t>HOME-PINNACLE</t>
  </si>
  <si>
    <t>DRAW-PINNACLE</t>
  </si>
  <si>
    <t>AWAY-PINNACLE</t>
  </si>
  <si>
    <t>UNDER 1,5-PINNACLE</t>
  </si>
  <si>
    <t xml:space="preserve">OVER 2,5-PINNACLE </t>
  </si>
  <si>
    <t>UNDER 2,5-PINNACLE</t>
  </si>
  <si>
    <t>OVER 2,25-PINNACLE</t>
  </si>
  <si>
    <t>ANALISE-FUNDAMENTALISTA</t>
  </si>
  <si>
    <t>OVER 2</t>
  </si>
  <si>
    <t>RESULT</t>
  </si>
  <si>
    <t>PERFORMANCE</t>
  </si>
  <si>
    <t>LEAGUE</t>
  </si>
  <si>
    <t>OVER 1,75</t>
  </si>
  <si>
    <t>SOUTH KOREA - K LEAGUE 2</t>
  </si>
  <si>
    <t>JAPAN - J2 LEAGUE</t>
  </si>
  <si>
    <t>JAPAN - J3 LEAGUE</t>
  </si>
  <si>
    <t>EC SAO JOSE vs CONFIANCA</t>
  </si>
  <si>
    <t>BRAZIL - SERIE C</t>
  </si>
  <si>
    <t>NAGANO PARCEIRO vs SC SAGAMIHARA</t>
  </si>
  <si>
    <t>SEONGNAM vs JEONNAM DRAGONS</t>
  </si>
  <si>
    <t>VEGALTA SENDAI vs FUJIEDA MYFC</t>
  </si>
  <si>
    <t> ATLETICO MG vs FLAMENGO</t>
  </si>
  <si>
    <t> BRAZIL - SERIE A</t>
  </si>
  <si>
    <t>SAN ANTONIO vs HARTFORD A.</t>
  </si>
  <si>
    <t>USA - USL CHAMPIONSHIP</t>
  </si>
  <si>
    <t>over 3</t>
  </si>
  <si>
    <t>over 3,25</t>
  </si>
  <si>
    <t>over 3,5</t>
  </si>
  <si>
    <t>over 2,75</t>
  </si>
  <si>
    <t>2--1</t>
  </si>
  <si>
    <t>1--1</t>
  </si>
  <si>
    <t>5--2</t>
  </si>
  <si>
    <t>1--2</t>
  </si>
  <si>
    <t>MORECAMBE vs BURTON ALBION</t>
  </si>
  <si>
    <t>LEAGUE ONE</t>
  </si>
  <si>
    <t> OXFORD UTD vs EXETER CITY</t>
  </si>
  <si>
    <t>BRENTFORD vs LIVERPOOL</t>
  </si>
  <si>
    <t> PREMIER LEAGUE</t>
  </si>
  <si>
    <t>INVERNESS vs COVE RANGERS</t>
  </si>
  <si>
    <t> SCOTLAND - CHAMPIONSHIP</t>
  </si>
  <si>
    <t>STRASBOURG vs TROYES</t>
  </si>
  <si>
    <t>FRANCE - LIGUE 1</t>
  </si>
  <si>
    <t>ALTRINCHAM vs BROMLEY</t>
  </si>
  <si>
    <t>ENGLAND - NATIONAL LEAGUE</t>
  </si>
  <si>
    <t>AYR UTD vs HAMILTON</t>
  </si>
  <si>
    <t>SCOTLAND - CHAMPIONSHIP</t>
  </si>
  <si>
    <t>CHARLTON vs LINCOLN CITY</t>
  </si>
  <si>
    <t>ESPANYOL vs GIRONA</t>
  </si>
  <si>
    <t>LA LIGA</t>
  </si>
  <si>
    <t>JUVENTUS vs UDINESE</t>
  </si>
  <si>
    <t>ITALY - SERIE A</t>
  </si>
  <si>
    <t>MONTEROSI vs POTENZA</t>
  </si>
  <si>
    <t>ITALY - SERIE C - GROUP C</t>
  </si>
  <si>
    <t>YORK CITY vs MAIDSTONE UTD</t>
  </si>
  <si>
    <t> ENGLAND - NATIONAL LEAGUE</t>
  </si>
  <si>
    <t> BORGOSESIA vs FOSSANO</t>
  </si>
  <si>
    <t>ITALY - SERIE D - GROUP A</t>
  </si>
  <si>
    <t>CASTANESE vs FEZZANESE</t>
  </si>
  <si>
    <t>DERTHONA vs VADO</t>
  </si>
  <si>
    <t>CHIERI vs DERTHONA</t>
  </si>
  <si>
    <t>CLERMONT vs RENNES</t>
  </si>
  <si>
    <t> FRANCE - LIGUE 1</t>
  </si>
  <si>
    <t>STRESA vs CASTANESE</t>
  </si>
  <si>
    <t>ACCRINGTON vs BRISTOL ROVERS</t>
  </si>
  <si>
    <t>EXETER CITY vs FOREST GREEN</t>
  </si>
  <si>
    <t> LEAGUE ONE</t>
  </si>
  <si>
    <t>GIRONA vs SEVILLA FC</t>
  </si>
  <si>
    <t>LYON vs STRASBOURG</t>
  </si>
  <si>
    <t>ATALANTA vs SALERNITANA</t>
  </si>
  <si>
    <t>CASALE vs DERTHONA</t>
  </si>
  <si>
    <t>FEZZANESE vs SANREMESE</t>
  </si>
  <si>
    <t>STRESA vs PINEROLO</t>
  </si>
  <si>
    <t>TOULOUSE vs BREST</t>
  </si>
  <si>
    <t>CADIZ vs ELCHE</t>
  </si>
  <si>
    <t>TORQUAY UTD vs BROMLEY</t>
  </si>
  <si>
    <t>RB LEIPZIG vs BAYERN MUNICH</t>
  </si>
  <si>
    <t>BUNDESLIGA</t>
  </si>
  <si>
    <t>SHEFFIELD UTD vs HULL CITY</t>
  </si>
  <si>
    <t>CHAMPIONSHIP</t>
  </si>
  <si>
    <t>FC KOLN vs WERDER BREMEN</t>
  </si>
  <si>
    <t>FIORENTINA vs TORINO</t>
  </si>
  <si>
    <t>GATESHEAD FC vs DORKING</t>
  </si>
  <si>
    <t>LINCOLN CITY vs BURTON ALBION</t>
  </si>
  <si>
    <t> OLDHAM vs SOUTHEND UTD</t>
  </si>
  <si>
    <t> PORTSMOUTH vs EXETER CITY</t>
  </si>
  <si>
    <t> SHEFFIELD WED vs FLEETWOOD</t>
  </si>
  <si>
    <t>SOLIHULL MOORS vs SCUNTHORPE</t>
  </si>
  <si>
    <t>UNION BERLIN vs HOFFENHEIM</t>
  </si>
  <si>
    <t>WOLFSBURG vs FREIBURG</t>
  </si>
  <si>
    <t>BORGOSESIA vs CHIERI</t>
  </si>
  <si>
    <t>GIUGLIANO vs LATINA</t>
  </si>
  <si>
    <t>ACCRINGTON vs PLYMOUTH</t>
  </si>
  <si>
    <t>OLDHAM vs YORK CITY</t>
  </si>
  <si>
    <t>SOLIHULL MOORS vs NOTTS COUNTY</t>
  </si>
  <si>
    <t>BRA vs SANREMESE</t>
  </si>
  <si>
    <t>LIGORNA vs DERTHONA</t>
  </si>
  <si>
    <t>STRESA vs CHISOLA</t>
  </si>
  <si>
    <t>VADO vs CASTELLANZESE</t>
  </si>
  <si>
    <t> ITALY - SERIE D - GROUP A</t>
  </si>
  <si>
    <t>LECCE vs SALERNITANA</t>
  </si>
  <si>
    <t>LORIENT vs RENNES</t>
  </si>
  <si>
    <t>BAYERN MUNICH vs E. FRANKFURT</t>
  </si>
  <si>
    <t> BUNDESLIGA</t>
  </si>
  <si>
    <t>TORQUAY UTD vs MAIDSTONE UTD</t>
  </si>
  <si>
    <t>AC MILAN vs SASSUOLO</t>
  </si>
  <si>
    <t>BORGOSESIA vs CASALE</t>
  </si>
  <si>
    <t> CASTELLANZESE vs GOZZANO</t>
  </si>
  <si>
    <t>CELTA VIGO vs ATHLETIC BILBAO</t>
  </si>
  <si>
    <t>STRASBOURG vs TOULOUSE</t>
  </si>
  <si>
    <t>CHARLESTON vs OAKLAND ROOTS</t>
  </si>
  <si>
    <t>MIAMI FC vs EL PASO</t>
  </si>
  <si>
    <t>SHONAN BELLMARE vs S. HIROSHIMA</t>
  </si>
  <si>
    <t>JAPAN - J1 LEAGUE</t>
  </si>
  <si>
    <t>BAHIA vs AMERICA MG</t>
  </si>
  <si>
    <t>CUIABA vs FLAMENGO</t>
  </si>
  <si>
    <t>BRAZIL - SERIE A</t>
  </si>
  <si>
    <t>KASHIMA ANTLERS vs C. SAPPORO</t>
  </si>
  <si>
    <t>URAWA RD vs YOKOHAMA M.</t>
  </si>
  <si>
    <t>REIMS vs LORIENT</t>
  </si>
  <si>
    <t>TOULOUSE vs TROYES</t>
  </si>
  <si>
    <t>SCUNTHORPE vs BARNET</t>
  </si>
  <si>
    <t>FLEETWOOD vs BURTON ALBION</t>
  </si>
  <si>
    <t>SHEFFIELD WED vs PLYMOUTH</t>
  </si>
  <si>
    <t>SOLIHULL MOORS vs GATESHEAD FC</t>
  </si>
  <si>
    <t>TORQUAY UTD vs NOTTS COUNTY</t>
  </si>
  <si>
    <t>CLERMONT vs MONACO</t>
  </si>
  <si>
    <t>GOZZANO vs DERTHONA</t>
  </si>
  <si>
    <t>STRESA vs CASTELLANZESE</t>
  </si>
  <si>
    <t>WOLFSBURG vs BAYERN MUNICH</t>
  </si>
  <si>
    <t>SCHALKE 04 vs WOLFSBURG</t>
  </si>
  <si>
    <t>BURTON ALBION vs EXETER CITY</t>
  </si>
  <si>
    <t>CRYSTAL PALACE vs BRIGHTON</t>
  </si>
  <si>
    <t>PREMIER LEAGUE</t>
  </si>
  <si>
    <t> SHEFFIELD UTD vs SWANSEA CITY</t>
  </si>
  <si>
    <t> CHAMPIONSHIP</t>
  </si>
  <si>
    <t>DUNDEE FC vs COVE RANGERS</t>
  </si>
  <si>
    <t> FC KOLN vs E. FRANKFURT</t>
  </si>
  <si>
    <t>LILLE vs STRASBOURG</t>
  </si>
  <si>
    <t>NANTES vs LORIENT</t>
  </si>
  <si>
    <t>REIMS vs TROYES</t>
  </si>
  <si>
    <t>HELLAS VERONA vs SALERNITANA</t>
  </si>
  <si>
    <t>BRISTOL ROVERS vs IPSWICH TOWN</t>
  </si>
  <si>
    <t>OLDHAM vs GATESHEAD FC</t>
  </si>
  <si>
    <t>PORTSMOUTH vs BURTON ALBION</t>
  </si>
  <si>
    <t>BRISTOL ROVERS vs BURTON ALBION</t>
  </si>
  <si>
    <t>BROMLEY vs DORKING</t>
  </si>
  <si>
    <t>COVE RANGERS vs ARBROATH</t>
  </si>
  <si>
    <t>MONCHENGLADBACH vs BAYERN MUNICH</t>
  </si>
  <si>
    <t>SPAL vs COMO</t>
  </si>
  <si>
    <t>ITALY - SERIE B</t>
  </si>
  <si>
    <t> WOLFSBURG vs RB LEIPZIG</t>
  </si>
  <si>
    <t>YEOVIL TOWN vs NOTTS COUNTY</t>
  </si>
  <si>
    <t>ex-over</t>
  </si>
  <si>
    <t>PRICE</t>
  </si>
  <si>
    <t>ANALISE-FUNDAMENTALSTA</t>
  </si>
  <si>
    <t>ANALISE-TECNICA</t>
  </si>
  <si>
    <t>RETURN</t>
  </si>
  <si>
    <t>PROFIT</t>
  </si>
  <si>
    <t>over 2,5</t>
  </si>
  <si>
    <t>T.ENTRADA</t>
  </si>
  <si>
    <t>T.ERROS</t>
  </si>
  <si>
    <t>T.ACERTOS</t>
  </si>
  <si>
    <t>MARGEM</t>
  </si>
  <si>
    <t>EX.MARGEM</t>
  </si>
  <si>
    <t>MEDIA ODDS</t>
  </si>
  <si>
    <t>PROFIT RATE</t>
  </si>
  <si>
    <t>MONTH RATE</t>
  </si>
  <si>
    <t>CAPITAL INICIAL BANTUBET</t>
  </si>
  <si>
    <r>
      <t>CAPITAL</t>
    </r>
    <r>
      <rPr>
        <b/>
        <sz val="12"/>
        <color rgb="FFFF6600"/>
        <rFont val="Calibri"/>
        <family val="2"/>
        <scheme val="minor"/>
      </rPr>
      <t xml:space="preserve"> INVEST</t>
    </r>
  </si>
  <si>
    <t>STAKE</t>
  </si>
  <si>
    <t>LUCRO</t>
  </si>
  <si>
    <t>RATE</t>
  </si>
  <si>
    <t>COLOR</t>
  </si>
  <si>
    <t>gray</t>
  </si>
  <si>
    <t>STAKE BET MATRIZ-FULL 3,8%</t>
  </si>
  <si>
    <t>5--1</t>
  </si>
  <si>
    <t>0--1</t>
  </si>
  <si>
    <t>3--1</t>
  </si>
  <si>
    <t>6--1</t>
  </si>
  <si>
    <t>4--1</t>
  </si>
  <si>
    <t>2--3</t>
  </si>
  <si>
    <t>1--0</t>
  </si>
  <si>
    <t>2--2</t>
  </si>
  <si>
    <t>0--0</t>
  </si>
  <si>
    <t>2--0</t>
  </si>
  <si>
    <t>8--1</t>
  </si>
  <si>
    <t>3--4</t>
  </si>
  <si>
    <t>0--2</t>
  </si>
  <si>
    <t>7--1</t>
  </si>
  <si>
    <t>6--0</t>
  </si>
  <si>
    <t>2--5</t>
  </si>
  <si>
    <t>BREST vs MONACO</t>
  </si>
  <si>
    <t>FSV MAINZ vs MONCHENGLADBACH</t>
  </si>
  <si>
    <t> LILLE vs BREST</t>
  </si>
  <si>
    <t> RB LEIPZIG vs E. FRANKFURT</t>
  </si>
  <si>
    <t>BAYERN MUNICH vs UNION BERLIN</t>
  </si>
  <si>
    <t>MONACO vs NICE</t>
  </si>
  <si>
    <t>REIMS vs TOULOUSE</t>
  </si>
  <si>
    <t>ATALANTA vs UDINESE</t>
  </si>
  <si>
    <t>IPSWICH TOWN vs BURTON ALBION</t>
  </si>
  <si>
    <t>STUTTGART vs BAYERN MUNICH</t>
  </si>
  <si>
    <t>TOULOUSE vs CLERMONT</t>
  </si>
  <si>
    <t>WOLFSBURG vs E. FRANKFURT</t>
  </si>
  <si>
    <t>4--2</t>
  </si>
  <si>
    <t>0-2</t>
  </si>
  <si>
    <t>2--4</t>
  </si>
  <si>
    <t>3--0</t>
  </si>
  <si>
    <t>4--0</t>
  </si>
  <si>
    <t>1-0</t>
  </si>
  <si>
    <t>3--2</t>
  </si>
  <si>
    <t>0--3</t>
  </si>
  <si>
    <t>PHOENIX RISING vs SAN ANTONIO</t>
  </si>
  <si>
    <t>LEEDS UTD vs BRIGHTON</t>
  </si>
  <si>
    <t>FC TOKYO vs YOKOHAMA FC</t>
  </si>
  <si>
    <t>MONACO vs REIMS</t>
  </si>
  <si>
    <t>WOLFSBURG vs UNION BERLIN</t>
  </si>
  <si>
    <t>AC MILAN vs SALERNITANA</t>
  </si>
  <si>
    <t>MONZA vs CREMONESE</t>
  </si>
  <si>
    <t>PLYMOUTH vs FOREST GREEN</t>
  </si>
  <si>
    <t>AVISPA FUKUOKA vs SHONAN BELLMARE</t>
  </si>
  <si>
    <t>STRASBOURG vs AUXERRE</t>
  </si>
  <si>
    <t>SWANSEA CITY vs BRISTOL CITY</t>
  </si>
  <si>
    <t>UNION BERLIN vs E. FRANKFURT</t>
  </si>
  <si>
    <t>AUXERRE vs TROYES</t>
  </si>
  <si>
    <t>SHONAN BELLMARE vs GAMBA OSAKA</t>
  </si>
  <si>
    <t>UNION BERLIN vs STUTTGART</t>
  </si>
  <si>
    <t>LILLE vs LORIENT</t>
  </si>
  <si>
    <t>MONACO vs STRASBOURG</t>
  </si>
  <si>
    <t>NEWCASTLE UTD vs MANCHESTER UTD</t>
  </si>
  <si>
    <t>BOURNEMOUTH vs BRIGHTON</t>
  </si>
  <si>
    <t>AC MILAN vs EMPOLI</t>
  </si>
  <si>
    <t>LENS vs STRASBOURG</t>
  </si>
  <si>
    <t>FREIBURG vs BAYERN MUNICH</t>
  </si>
  <si>
    <t>4--3</t>
  </si>
  <si>
    <t>GAMBA OSAKA vs K. FRONTALE</t>
  </si>
  <si>
    <t>MONCHENGLADBACH vs WOLFSBURG</t>
  </si>
  <si>
    <t>CHARLTON vs BURTON ALBION</t>
  </si>
  <si>
    <t>EXETER CITY vs PLYMOUTH</t>
  </si>
  <si>
    <t>FC KOLN vs FSV MAINZ</t>
  </si>
  <si>
    <t>YOKOHAMA FC vs S. HIROSHIMA</t>
  </si>
  <si>
    <t>MONACO vs LORIENT</t>
  </si>
  <si>
    <t>CHARLTON vs MORECAMBE</t>
  </si>
  <si>
    <t>DERBY COUNTY vs BURTON ALBION</t>
  </si>
  <si>
    <t>FSV MAINZ vs BAYERN MUNICH</t>
  </si>
  <si>
    <t>LENS vs MONACO</t>
  </si>
  <si>
    <t>SALERNITANA vs SASSUOLO</t>
  </si>
  <si>
    <t> SHEFFIELD WED vs EXETER CITY</t>
  </si>
  <si>
    <t>C. SAPPORO vs AVISPA FUKUOKA</t>
  </si>
  <si>
    <t>GAMBA OSAKA vs YOKOHAMA FC</t>
  </si>
  <si>
    <t>NANTES vs TROYES</t>
  </si>
  <si>
    <t>REIMS vs STRASBOURG</t>
  </si>
  <si>
    <t>UDINESE vs CREMONESE</t>
  </si>
  <si>
    <t>NOTTM FOREST vs BRIGHTON</t>
  </si>
  <si>
    <t>STRASBOURG vs LYON</t>
  </si>
  <si>
    <t>CEREZO OSAKA vs S. HIROSHIMA</t>
  </si>
  <si>
    <t>CHARLTON vs PORT VALE</t>
  </si>
  <si>
    <t>E. FRANKFURT vs FC AUGSBURG</t>
  </si>
  <si>
    <t>FC TOKYO vs ALBIREX NIIGATA</t>
  </si>
  <si>
    <t>YOKOHAMA FC vs C. SAPPORO</t>
  </si>
  <si>
    <t>BAYERN MUNICH vs HERTHA BERLIN</t>
  </si>
  <si>
    <t>MARSEILLE vs AUXERRE</t>
  </si>
  <si>
    <t>WOLFSBURG vs FSV MAINZ</t>
  </si>
  <si>
    <t>AC MILAN vs CREMONESE</t>
  </si>
  <si>
    <t>YOKOHAMA FC vs ALBIREX NIIGATA</t>
  </si>
  <si>
    <t>LEVERKUSEN vs FC KOLN</t>
  </si>
  <si>
    <t>LIVERPOOL vs BRENTFORD</t>
  </si>
  <si>
    <t>NAGOYA G. vs GAMBA OSAKA</t>
  </si>
  <si>
    <t>NANTES vs STRASBOURG</t>
  </si>
  <si>
    <t>UDINESE vs SAMPDORIA</t>
  </si>
  <si>
    <t>FC KOLN vs HERTHA BERLIN</t>
  </si>
  <si>
    <t>BAYERN MUNICH vs SCHALKE 04</t>
  </si>
  <si>
    <t>E. FRANKFURT vs FSV MAINZ</t>
  </si>
  <si>
    <t>KASHIWA REYSOL vs YOKOHAMA FC</t>
  </si>
  <si>
    <t>LEEDS UTD vs NEWCASTLE UTD</t>
  </si>
  <si>
    <t> SHONAN BELLMARE vs C. SAPPORO</t>
  </si>
  <si>
    <t>ALBIREX NIIGATA vs YOKOHAMA M.</t>
  </si>
  <si>
    <t>GREMIO vs FORTALEZA</t>
  </si>
  <si>
    <t>NEW MEXICO vs MONTEREY BAY</t>
  </si>
  <si>
    <t>NEWCASTLE UTD vs BRIGHTON</t>
  </si>
  <si>
    <t>LYON vs MONACO</t>
  </si>
  <si>
    <t>AC MILAN vs SAMPDORIA</t>
  </si>
  <si>
    <t>SCHALKE 04 vs E. FRANKFURT</t>
  </si>
  <si>
    <t>FSV MAINZ vs STUTTGART</t>
  </si>
  <si>
    <t>LEVERKUSEN vs MONCHENGLADBACH</t>
  </si>
  <si>
    <t>TROYES vs STRASBOURG</t>
  </si>
  <si>
    <t>CLERMONT vs LORIENT</t>
  </si>
  <si>
    <t>FC KOLN vs BAYERN MUNICH</t>
  </si>
  <si>
    <t>FORTALEZA vs VASCO DA GAMA</t>
  </si>
  <si>
    <t>LILLE vs NANTES</t>
  </si>
  <si>
    <t>MARSEILLE vs BREST</t>
  </si>
  <si>
    <t>TOULOUSE vs AUXERRE</t>
  </si>
  <si>
    <t>WOLFSBURG vs HERTHA BERLIN</t>
  </si>
  <si>
    <t>1--4</t>
  </si>
  <si>
    <t>purple</t>
  </si>
  <si>
    <t>under 2,5</t>
  </si>
  <si>
    <t>blue</t>
  </si>
  <si>
    <t>league</t>
  </si>
  <si>
    <t>LEAGUE TWO</t>
  </si>
  <si>
    <t>LEAGUE PROFIT +</t>
  </si>
  <si>
    <t>TOTAL DE ENTRADA</t>
  </si>
  <si>
    <t>PROFIT/LOSS</t>
  </si>
  <si>
    <t>%</t>
  </si>
  <si>
    <t>CAPITAL</t>
  </si>
  <si>
    <t>stake bet matriz-primo/…</t>
  </si>
  <si>
    <t>over 2</t>
  </si>
  <si>
    <t>PALMEIRAS vs CORITIBA</t>
  </si>
  <si>
    <t>AMAZONAS vs BOTAFOGO PB</t>
  </si>
  <si>
    <t>ATLETICO MG vs BRAGANTINO</t>
  </si>
  <si>
    <t>LAS VEGAS L. vs HARTFORD A.</t>
  </si>
  <si>
    <t>MEMPHIS vs ORANGE COUNTY</t>
  </si>
  <si>
    <t>ove 2,5</t>
  </si>
  <si>
    <t>VERIFICADO</t>
  </si>
  <si>
    <t>under 2</t>
  </si>
  <si>
    <t>yellow</t>
  </si>
  <si>
    <t>over 2,25</t>
  </si>
  <si>
    <t>NEW MEXICO vs SAN ANTONIO</t>
  </si>
  <si>
    <t>PHOENIX RISING vs EL PASO</t>
  </si>
  <si>
    <t>SAN DIEGO LOYAL vs MEMPHIS</t>
  </si>
  <si>
    <t>PALMEIRAS vs CRUZEIRO</t>
  </si>
  <si>
    <t>ONE KNOXVILLE vs LEXINGTON</t>
  </si>
  <si>
    <t>USA - USL LEAGUE ONE</t>
  </si>
  <si>
    <t>SAN ANTONIO vs MONTEREY BAY</t>
  </si>
  <si>
    <t>STAKE BET EX-OVER 2%</t>
  </si>
  <si>
    <t>STAKE BET MATRIZ-FULL 2%</t>
  </si>
  <si>
    <t>FORTALEZA vs CORITIBA</t>
  </si>
  <si>
    <t>PALMEIRAS vs VASCO DA GAMA</t>
  </si>
  <si>
    <t>RIO GRANDE vs SAN DIEGO LOYAL</t>
  </si>
  <si>
    <t>RIO GRANDE vs SAN ANTONIO</t>
  </si>
  <si>
    <t>LYON vs PARIS SG</t>
  </si>
  <si>
    <t>PLYMOUTH vs BLACKBURN</t>
  </si>
  <si>
    <t>WEST BROM vs HUDDERSFIELD</t>
  </si>
  <si>
    <t>BAHIA vs VASCO DA GAMA</t>
  </si>
  <si>
    <t>NEW MEXICO vs CHARLESTON</t>
  </si>
  <si>
    <t>PHOENIX RISING vs RIO GRANDE</t>
  </si>
  <si>
    <t>SANTOS vs CRUZEIRO</t>
  </si>
  <si>
    <t>HULL CITY vs COVENTRY CITY</t>
  </si>
  <si>
    <t>AL KHALEEJ vs AL FATEH</t>
  </si>
  <si>
    <t>saudi arabia - professional league</t>
  </si>
  <si>
    <t>GOIAS vs FLAMENGO</t>
  </si>
  <si>
    <t>HULL CITY vs LEEDS UTD</t>
  </si>
  <si>
    <t>ARSENAL vs TOTTENHAM</t>
  </si>
  <si>
    <t>BOLOGNA vs NAPOLI</t>
  </si>
  <si>
    <t>CROTONE vs SORRENTO</t>
  </si>
  <si>
    <t>PARIS SG vs MARSEILLE</t>
  </si>
  <si>
    <t>BAYERN MUNICH vs BOCHUM</t>
  </si>
  <si>
    <t>COVENTRY CITY vs HUDDERSFIELD</t>
  </si>
  <si>
    <t>CREMONESE vs PARMA</t>
  </si>
  <si>
    <t>LORIENT vs MONTPELLIER</t>
  </si>
  <si>
    <t>FIORENTINA vs CAGLIARI</t>
  </si>
  <si>
    <t>BRISTOL ROVERS vs PORT VALE</t>
  </si>
  <si>
    <t>WEST BROM vs SHEFFIELD WED</t>
  </si>
  <si>
    <t>SUDTIROL vs CATANZARO</t>
  </si>
  <si>
    <t>BRISTOL CITY vs COVENTRY CITY</t>
  </si>
  <si>
    <t>BRISTOL ROVERS vs STEVENAGE</t>
  </si>
  <si>
    <t>  ATHLETICO PR vs AMERICA MG</t>
  </si>
  <si>
    <t>BOCHUM vs FSV MAINZ</t>
  </si>
  <si>
    <t>COMO vs CATANZARO</t>
  </si>
  <si>
    <t>SOUTHAMPTON vs BIRMINGHAM 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</si>
</sst>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[$$-409]* #,##0.00_ ;_-[$$-409]* \-#,##0.00\ ;_-[$$-409]* &quot;-&quot;??_ ;_-@_ "/>
    <numFmt numFmtId="165" formatCode="&quot;R$&quot;\ #,##0.00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rgb="FFFF66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0000"/>
      <name val="Calibri"/>
      <family val="2"/>
    </font>
    <font>
      <sz val="14"/>
      <name val="Arial"/>
      <family val="2"/>
    </font>
    <font>
      <b/>
      <sz val="11"/>
      <color rgb="FF434343"/>
      <name val="Calibri"/>
      <family val="2"/>
    </font>
    <font>
      <sz val="11"/>
      <color rgb="FF000000"/>
      <name val="Calibri"/>
      <family val="2"/>
    </font>
    <font>
      <b/>
      <sz val="11"/>
      <color rgb="FF548135"/>
      <name val="Calibri"/>
      <family val="2"/>
    </font>
    <font>
      <sz val="12"/>
      <color rgb="FF00B050"/>
      <name val="Calibri"/>
      <family val="2"/>
      <scheme val="minor"/>
    </font>
    <font>
      <sz val="12"/>
      <color rgb="FFFF000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F993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9CB9C"/>
        <bgColor rgb="FFF9CB9C"/>
      </patternFill>
    </fill>
    <fill>
      <patternFill patternType="solid">
        <fgColor rgb="FFFCE5CD"/>
        <bgColor rgb="FFFCE5CD"/>
      </patternFill>
    </fill>
    <fill>
      <patternFill patternType="solid">
        <fgColor theme="9" tint="0.59999389629810485"/>
        <bgColor rgb="FFFCF5E8"/>
      </patternFill>
    </fill>
    <fill>
      <patternFill patternType="solid">
        <fgColor theme="9" tint="0.79998168889431442"/>
        <bgColor rgb="FFFCF5E8"/>
      </patternFill>
    </fill>
    <fill>
      <patternFill patternType="solid">
        <fgColor rgb="FFFCF5E8"/>
        <bgColor rgb="FFFCF5E8"/>
      </patternFill>
    </fill>
    <fill>
      <patternFill patternType="solid">
        <fgColor rgb="FF00B050"/>
        <bgColor indexed="64"/>
      </patternFill>
    </fill>
  </fills>
  <borders count="7">
    <border>
      <left/>
      <right/>
      <top/>
      <bottom/>
      <diagonal/>
    </border>
    <border>
      <left/>
      <right style="thin">
        <color theme="0"/>
      </right>
      <top/>
      <bottom/>
      <diagonal/>
    </border>
    <border>
      <left style="thick">
        <color rgb="FFFFFFFF"/>
      </left>
      <right/>
      <top style="thick">
        <color rgb="FFFFFFFF"/>
      </top>
      <bottom style="thick">
        <color rgb="FFFFFFFF"/>
      </bottom>
      <diagonal/>
    </border>
    <border>
      <left/>
      <right/>
      <top style="thick">
        <color rgb="FFFFFFFF"/>
      </top>
      <bottom style="thick">
        <color rgb="FFFFFFFF"/>
      </bottom>
      <diagonal/>
    </border>
    <border>
      <left/>
      <right style="thick">
        <color rgb="FFFFFFFF"/>
      </right>
      <top style="thick">
        <color rgb="FFFFFFFF"/>
      </top>
      <bottom style="thick">
        <color rgb="FFFFFFFF"/>
      </bottom>
      <diagonal/>
    </border>
    <border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  <diagonal/>
    </border>
    <border>
      <left style="thick">
        <color rgb="FFFFFFFF"/>
      </left>
      <right style="thick">
        <color rgb="FFFFFFFF"/>
      </right>
      <top/>
      <bottom/>
      <diagonal/>
    </border>
  </borders>
  <cellStyleXfs count="1">
    <xf numFmtId="0" fontId="0" fillId="0" borderId="0"/>
  </cellStyleXfs>
  <cellXfs count="86">
    <xf numFmtId="0" fontId="0" fillId="0" borderId="0" xfId="0"/>
    <xf numFmtId="0" fontId="1" fillId="0" borderId="0" xfId="0" applyFont="1" applyAlignment="1">
      <alignment horizontal="center" textRotation="45"/>
    </xf>
    <xf numFmtId="0" fontId="1" fillId="2" borderId="0" xfId="0" applyFont="1" applyFill="1" applyAlignment="1">
      <alignment horizontal="center" textRotation="90"/>
    </xf>
    <xf numFmtId="0" fontId="1" fillId="3" borderId="0" xfId="0" applyFont="1" applyFill="1" applyAlignment="1">
      <alignment horizontal="center" textRotation="90"/>
    </xf>
    <xf numFmtId="0" fontId="1" fillId="4" borderId="0" xfId="0" applyFont="1" applyFill="1" applyAlignment="1">
      <alignment horizontal="center" textRotation="90"/>
    </xf>
    <xf numFmtId="14" fontId="0" fillId="0" borderId="0" xfId="0" applyNumberFormat="1"/>
    <xf numFmtId="0" fontId="0" fillId="0" borderId="0" xfId="0" applyAlignment="1">
      <alignment horizontal="center"/>
    </xf>
    <xf numFmtId="0" fontId="0" fillId="6" borderId="0" xfId="0" applyFill="1" applyAlignment="1">
      <alignment horizontal="center"/>
    </xf>
    <xf numFmtId="0" fontId="0" fillId="5" borderId="0" xfId="0" applyFill="1"/>
    <xf numFmtId="0" fontId="0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2" fontId="4" fillId="0" borderId="0" xfId="0" applyNumberFormat="1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 vertical="center"/>
    </xf>
    <xf numFmtId="14" fontId="0" fillId="0" borderId="0" xfId="0" applyNumberFormat="1" applyFill="1"/>
    <xf numFmtId="0" fontId="0" fillId="0" borderId="0" xfId="0" applyNumberFormat="1" applyAlignment="1">
      <alignment horizontal="center"/>
    </xf>
    <xf numFmtId="0" fontId="6" fillId="0" borderId="1" xfId="0" applyFont="1" applyFill="1" applyBorder="1" applyAlignment="1">
      <alignment horizontal="center"/>
    </xf>
    <xf numFmtId="165" fontId="0" fillId="0" borderId="0" xfId="0" applyNumberFormat="1" applyFont="1" applyFill="1" applyAlignment="1">
      <alignment horizontal="center"/>
    </xf>
    <xf numFmtId="165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5" fontId="0" fillId="0" borderId="0" xfId="0" applyNumberFormat="1" applyFill="1" applyAlignment="1">
      <alignment horizontal="center"/>
    </xf>
    <xf numFmtId="0" fontId="5" fillId="0" borderId="0" xfId="0" applyFont="1" applyAlignment="1">
      <alignment horizontal="center"/>
    </xf>
    <xf numFmtId="165" fontId="7" fillId="7" borderId="0" xfId="0" applyNumberFormat="1" applyFont="1" applyFill="1" applyAlignment="1">
      <alignment horizontal="center"/>
    </xf>
    <xf numFmtId="164" fontId="8" fillId="8" borderId="0" xfId="0" applyNumberFormat="1" applyFont="1" applyFill="1" applyAlignment="1">
      <alignment horizontal="center"/>
    </xf>
    <xf numFmtId="0" fontId="6" fillId="7" borderId="0" xfId="0" applyFont="1" applyFill="1" applyAlignment="1">
      <alignment horizontal="center"/>
    </xf>
    <xf numFmtId="164" fontId="0" fillId="9" borderId="0" xfId="0" applyNumberFormat="1" applyFill="1" applyAlignment="1">
      <alignment horizontal="center"/>
    </xf>
    <xf numFmtId="164" fontId="0" fillId="0" borderId="0" xfId="0" applyNumberFormat="1" applyFill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/>
    <xf numFmtId="14" fontId="0" fillId="0" borderId="0" xfId="0" applyNumberFormat="1" applyFont="1" applyFill="1" applyAlignment="1">
      <alignment horizontal="center"/>
    </xf>
    <xf numFmtId="0" fontId="2" fillId="0" borderId="0" xfId="0" applyFont="1" applyFill="1" applyAlignment="1">
      <alignment horizontal="center"/>
    </xf>
    <xf numFmtId="164" fontId="0" fillId="0" borderId="0" xfId="0" applyNumberFormat="1" applyFont="1" applyFill="1" applyAlignment="1">
      <alignment horizontal="center" vertical="center"/>
    </xf>
    <xf numFmtId="0" fontId="0" fillId="0" borderId="0" xfId="0" applyNumberFormat="1" applyFill="1" applyAlignment="1">
      <alignment horizontal="center"/>
    </xf>
    <xf numFmtId="0" fontId="5" fillId="0" borderId="0" xfId="0" applyFont="1" applyFill="1" applyAlignment="1">
      <alignment horizontal="center"/>
    </xf>
    <xf numFmtId="165" fontId="7" fillId="0" borderId="0" xfId="0" applyNumberFormat="1" applyFont="1" applyFill="1" applyAlignment="1">
      <alignment horizontal="center"/>
    </xf>
    <xf numFmtId="164" fontId="8" fillId="0" borderId="0" xfId="0" applyNumberFormat="1" applyFont="1" applyFill="1" applyAlignment="1">
      <alignment horizontal="center"/>
    </xf>
    <xf numFmtId="0" fontId="0" fillId="0" borderId="0" xfId="0" applyFill="1"/>
    <xf numFmtId="0" fontId="3" fillId="0" borderId="0" xfId="0" applyFont="1" applyAlignment="1">
      <alignment horizontal="center" textRotation="90"/>
    </xf>
    <xf numFmtId="0" fontId="3" fillId="0" borderId="0" xfId="0" applyFont="1" applyFill="1" applyAlignment="1">
      <alignment horizontal="center" textRotation="90"/>
    </xf>
    <xf numFmtId="0" fontId="0" fillId="11" borderId="0" xfId="0" applyFill="1" applyAlignment="1">
      <alignment horizontal="center"/>
    </xf>
    <xf numFmtId="0" fontId="0" fillId="11" borderId="0" xfId="0" applyFill="1"/>
    <xf numFmtId="16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  <xf numFmtId="0" fontId="10" fillId="0" borderId="0" xfId="0" applyFont="1" applyAlignment="1">
      <alignment horizontal="center" vertical="center"/>
    </xf>
    <xf numFmtId="164" fontId="2" fillId="0" borderId="0" xfId="0" applyNumberFormat="1" applyFont="1" applyFill="1" applyAlignment="1">
      <alignment horizontal="center" vertical="center"/>
    </xf>
    <xf numFmtId="164" fontId="5" fillId="0" borderId="0" xfId="0" applyNumberFormat="1" applyFont="1" applyFill="1" applyAlignment="1">
      <alignment horizontal="center" vertical="center"/>
    </xf>
    <xf numFmtId="0" fontId="11" fillId="13" borderId="2" xfId="0" applyFont="1" applyFill="1" applyBorder="1" applyAlignment="1">
      <alignment horizontal="center" vertical="center"/>
    </xf>
    <xf numFmtId="0" fontId="12" fillId="14" borderId="3" xfId="0" applyFont="1" applyFill="1" applyBorder="1" applyAlignment="1">
      <alignment horizontal="center"/>
    </xf>
    <xf numFmtId="0" fontId="12" fillId="14" borderId="4" xfId="0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13" fillId="14" borderId="5" xfId="0" applyFont="1" applyFill="1" applyBorder="1" applyAlignment="1">
      <alignment horizontal="center" vertical="center"/>
    </xf>
    <xf numFmtId="164" fontId="13" fillId="14" borderId="5" xfId="0" applyNumberFormat="1" applyFont="1" applyFill="1" applyBorder="1" applyAlignment="1">
      <alignment horizontal="center" vertical="center"/>
    </xf>
    <xf numFmtId="0" fontId="14" fillId="15" borderId="5" xfId="0" applyFont="1" applyFill="1" applyBorder="1" applyAlignment="1">
      <alignment horizontal="center" vertical="center"/>
    </xf>
    <xf numFmtId="0" fontId="14" fillId="16" borderId="5" xfId="0" applyFont="1" applyFill="1" applyBorder="1" applyAlignment="1">
      <alignment horizontal="center" vertical="center"/>
    </xf>
    <xf numFmtId="165" fontId="15" fillId="16" borderId="5" xfId="0" applyNumberFormat="1" applyFont="1" applyFill="1" applyBorder="1" applyAlignment="1">
      <alignment horizontal="center" vertical="center"/>
    </xf>
    <xf numFmtId="0" fontId="14" fillId="17" borderId="5" xfId="0" applyFont="1" applyFill="1" applyBorder="1" applyAlignment="1">
      <alignment horizontal="center" vertical="center"/>
    </xf>
    <xf numFmtId="0" fontId="0" fillId="12" borderId="0" xfId="0" applyFill="1" applyAlignment="1">
      <alignment horizontal="center"/>
    </xf>
    <xf numFmtId="0" fontId="0" fillId="17" borderId="0" xfId="0" applyFill="1" applyAlignment="1">
      <alignment horizontal="center"/>
    </xf>
    <xf numFmtId="164" fontId="0" fillId="10" borderId="0" xfId="0" applyNumberFormat="1" applyFill="1" applyAlignment="1">
      <alignment horizontal="center"/>
    </xf>
    <xf numFmtId="0" fontId="0" fillId="3" borderId="0" xfId="0" applyFont="1" applyFill="1" applyAlignment="1">
      <alignment horizontal="center" vertical="center"/>
    </xf>
    <xf numFmtId="0" fontId="0" fillId="14" borderId="0" xfId="0" applyFill="1" applyAlignment="1">
      <alignment horizontal="center"/>
    </xf>
    <xf numFmtId="0" fontId="0" fillId="18" borderId="0" xfId="0" applyFill="1" applyAlignment="1">
      <alignment horizontal="center"/>
    </xf>
    <xf numFmtId="0" fontId="0" fillId="3" borderId="6" xfId="0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/>
    </xf>
    <xf numFmtId="14" fontId="0" fillId="0" borderId="0" xfId="0" applyNumberFormat="1" applyFill="1" applyAlignment="1">
      <alignment horizontal="center"/>
    </xf>
    <xf numFmtId="0" fontId="0" fillId="18" borderId="0" xfId="0" applyFont="1" applyFill="1" applyAlignment="1">
      <alignment horizontal="center"/>
    </xf>
    <xf numFmtId="165" fontId="0" fillId="18" borderId="0" xfId="0" applyNumberFormat="1" applyFont="1" applyFill="1" applyAlignment="1">
      <alignment horizontal="center"/>
    </xf>
    <xf numFmtId="165" fontId="0" fillId="18" borderId="0" xfId="0" applyNumberFormat="1" applyFill="1" applyBorder="1" applyAlignment="1">
      <alignment horizontal="center"/>
    </xf>
    <xf numFmtId="0" fontId="0" fillId="15" borderId="0" xfId="0" applyFill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NumberFormat="1" applyFont="1" applyAlignment="1">
      <alignment horizontal="center"/>
    </xf>
    <xf numFmtId="0" fontId="0" fillId="0" borderId="0" xfId="0" applyFont="1" applyFill="1"/>
    <xf numFmtId="0" fontId="10" fillId="0" borderId="0" xfId="0" applyFont="1" applyAlignment="1">
      <alignment horizontal="center"/>
    </xf>
    <xf numFmtId="0" fontId="10" fillId="0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164" fontId="10" fillId="0" borderId="0" xfId="0" applyNumberFormat="1" applyFont="1" applyAlignment="1">
      <alignment horizontal="center"/>
    </xf>
    <xf numFmtId="0" fontId="16" fillId="0" borderId="0" xfId="0" applyFont="1" applyFill="1" applyAlignment="1">
      <alignment horizontal="center"/>
    </xf>
    <xf numFmtId="0" fontId="17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1" xfId="0" applyFill="1" applyBorder="1" applyAlignment="1">
      <alignment horizontal="center"/>
    </xf>
  </cellXfs>
  <cellStyles count="1">
    <cellStyle name="Normal" xfId="0" builtinId="0"/>
  </cellStyles>
  <dxfs count="8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numFmt numFmtId="165" formatCode="&quot;R$&quot;\ #,##0.00"/>
      <alignment horizontal="center" vertical="bottom" textRotation="0" wrapText="0" indent="0" justifyLastLine="0" shrinkToFit="0" readingOrder="0"/>
    </dxf>
    <dxf>
      <numFmt numFmtId="165" formatCode="&quot;R$&quot;\ #,##0.00"/>
      <alignment horizontal="center" wrapText="0" indent="0" justifyLastLine="0" shrinkToFit="0" readingOrder="0"/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ck">
          <color rgb="FFFFFFFF"/>
        </left>
        <right style="thick">
          <color rgb="FFFFFFFF"/>
        </right>
        <top/>
        <bottom/>
      </border>
    </dxf>
    <dxf>
      <fill>
        <patternFill>
          <bgColor theme="9" tint="0.79998168889431442"/>
        </patternFill>
      </fill>
      <alignment horizontal="center" vertical="center" textRotation="0" wrapText="0" indent="0" justifyLastLine="0" shrinkToFit="0" readingOrder="0"/>
      <border outline="0">
        <left style="thick">
          <color rgb="FFFFFFFF"/>
        </left>
        <right style="thick">
          <color rgb="FFFFFFFF"/>
        </right>
      </border>
    </dxf>
    <dxf>
      <fill>
        <patternFill patternType="solid">
          <fgColor rgb="FFFCF5E8"/>
          <bgColor theme="9" tint="0.59999389629810485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rgb="FFFCF5E8"/>
          <bgColor theme="9" tint="0.59999389629810485"/>
        </patternFill>
      </fill>
      <alignment horizontal="center" wrapText="0" indent="0" justifyLastLine="0" shrinkToFit="0" readingOrder="0"/>
    </dxf>
    <dxf>
      <alignment horizontal="center" wrapText="0" indent="0" justifyLastLine="0" shrinkToFit="0" readingOrder="0"/>
    </dxf>
    <dxf>
      <alignment horizontal="center" wrapText="0" indent="0" justifyLastLine="0" shrinkToFit="0" readingOrder="0"/>
    </dxf>
    <dxf>
      <alignment horizontal="center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bgColor theme="9" tint="0.79998168889431442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numFmt numFmtId="165" formatCode="&quot;R$&quot;\ #,##0.00"/>
      <fill>
        <patternFill patternType="solid">
          <bgColor theme="9" tint="0.79998168889431442"/>
        </patternFill>
      </fill>
      <alignment horizontal="center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outline="0">
        <left style="thick">
          <color rgb="FFFFFFFF"/>
        </left>
        <right style="thick">
          <color rgb="FFFFFFFF"/>
        </right>
      </border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 patternType="solid">
          <fgColor rgb="FFFCF5E8"/>
          <bgColor theme="9" tint="0.59999389629810485"/>
        </patternFill>
      </fill>
      <alignment horizontal="center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>
          <bgColor theme="5" tint="0.39997558519241921"/>
        </patternFill>
      </fill>
      <alignment horizontal="center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>
          <bgColor theme="5" tint="0.39997558519241921"/>
        </patternFill>
      </fill>
      <alignment horizontal="center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>
          <bgColor theme="5" tint="0.39997558519241921"/>
        </patternFill>
      </fill>
      <alignment horizontal="center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center" vertical="bottom" textRotation="0" wrapText="0" indent="0" justifyLastLine="0" shrinkToFit="0" readingOrder="0"/>
    </dxf>
    <dxf>
      <numFmt numFmtId="165" formatCode="&quot;R$&quot;\ #,##0.00"/>
      <alignment horizontal="center" wrapText="0" indent="0" justifyLastLine="0" shrinkToFit="0" readingOrder="0"/>
    </dxf>
    <dxf>
      <fill>
        <patternFill>
          <bgColor theme="9" tint="0.79998168889431442"/>
        </patternFill>
      </fill>
      <alignment horizontal="center" vertical="center" textRotation="0" wrapText="0" indent="0" justifyLastLine="0" shrinkToFit="0" readingOrder="0"/>
      <border outline="0">
        <left style="thick">
          <color rgb="FFFFFFFF"/>
        </left>
        <right style="thick">
          <color rgb="FFFFFFFF"/>
        </right>
      </border>
    </dxf>
    <dxf>
      <fill>
        <patternFill patternType="solid">
          <fgColor rgb="FFFCF5E8"/>
          <bgColor theme="9" tint="0.59999389629810485"/>
        </patternFill>
      </fill>
      <alignment horizontal="center" wrapText="0" indent="0" justifyLastLine="0" shrinkToFit="0" readingOrder="0"/>
    </dxf>
    <dxf>
      <alignment horizontal="center" wrapText="0" indent="0" justifyLastLine="0" shrinkToFit="0" readingOrder="0"/>
    </dxf>
    <dxf>
      <alignment horizontal="center" wrapText="0" indent="0" justifyLastLine="0" shrinkToFit="0" readingOrder="0"/>
    </dxf>
    <dxf>
      <alignment horizontal="center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F5E8"/>
          <bgColor rgb="FFFCF5E8"/>
        </patternFill>
      </fill>
    </dxf>
    <dxf>
      <fill>
        <patternFill patternType="solid">
          <fgColor rgb="FFFCF5E8"/>
          <bgColor rgb="FFFCF5E8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F5E8"/>
          <bgColor rgb="FFFCF5E8"/>
        </patternFill>
      </fill>
    </dxf>
  </dxfs>
  <tableStyles count="3" defaultTableStyle="TableStyleMedium2" defaultPivotStyle="PivotStyleMedium9">
    <tableStyle name="Equipes-style 2" pivot="0" count="2">
      <tableStyleElement type="firstRowStripe" dxfId="86"/>
      <tableStyleElement type="secondRowStripe" dxfId="85"/>
    </tableStyle>
    <tableStyle name="Equipes-style 3" pivot="0" count="2">
      <tableStyleElement type="firstRowStripe" dxfId="84"/>
      <tableStyleElement type="secondRowStripe" dxfId="83"/>
    </tableStyle>
    <tableStyle name="Equipes-style 4" pivot="0" count="2">
      <tableStyleElement type="firstRowStripe" dxfId="82"/>
      <tableStyleElement type="secondRowStripe" dxfId="8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4" name="Table_2355" displayName="Table_2355" ref="G106:J106" headerRowCount="0" headerRowDxfId="74" dataDxfId="73" totalsRowDxfId="72">
  <tableColumns count="4">
    <tableColumn id="1" name="Column1" dataDxfId="71">
      <calculatedColumnFormula>COUNTIF($J$2:$J$90,H106)</calculatedColumnFormula>
    </tableColumn>
    <tableColumn id="2" name="Column2" dataDxfId="70"/>
    <tableColumn id="3" name="Column3" dataDxfId="69">
      <calculatedColumnFormula>SUMIFS($H$2:$H$90,$J$2:$J$90,H106)</calculatedColumnFormula>
    </tableColumn>
    <tableColumn id="4" name="Column4" dataDxfId="68">
      <calculatedColumnFormula>I106/D$100*100</calculatedColumnFormula>
    </tableColumn>
  </tableColumns>
  <tableStyleInfo name="Equipes-style 2" showFirstColumn="1" showLastColumn="1" showRowStripes="1" showColumnStripes="0"/>
</table>
</file>

<file path=xl/tables/table2.xml><?xml version="1.0" encoding="utf-8"?>
<table xmlns="http://schemas.openxmlformats.org/spreadsheetml/2006/main" id="5" name="Table_3366" displayName="Table_3366" ref="G107:J107" headerRowCount="0" headerRowDxfId="67" dataDxfId="66" totalsRowDxfId="65">
  <tableColumns count="4">
    <tableColumn id="1" name="Column1" dataDxfId="64">
      <calculatedColumnFormula>COUNTIF($J$2:$J$90,H107)</calculatedColumnFormula>
    </tableColumn>
    <tableColumn id="2" name="Column2" dataDxfId="63"/>
    <tableColumn id="3" name="Column3" dataDxfId="62">
      <calculatedColumnFormula>SUMIFS($H$2:$H$90,$J$2:$J$90,H107)</calculatedColumnFormula>
    </tableColumn>
    <tableColumn id="4" name="Column4" dataDxfId="61">
      <calculatedColumnFormula>I107/D$100*100</calculatedColumnFormula>
    </tableColumn>
  </tableColumns>
  <tableStyleInfo name="Equipes-style 3" showFirstColumn="1" showLastColumn="1" showRowStripes="1" showColumnStripes="0"/>
</table>
</file>

<file path=xl/tables/table3.xml><?xml version="1.0" encoding="utf-8"?>
<table xmlns="http://schemas.openxmlformats.org/spreadsheetml/2006/main" id="6" name="Table_4377" displayName="Table_4377" ref="G108:J110" headerRowCount="0" totalsRowCount="1" headerRowDxfId="60" dataDxfId="59" totalsRowDxfId="58">
  <tableColumns count="4">
    <tableColumn id="1" name="Column1" totalsRowFunction="custom" dataDxfId="57" totalsRowDxfId="56">
      <calculatedColumnFormula>COUNTIF($J$2:$J$90,H108)</calculatedColumnFormula>
      <totalsRowFormula>SUM(G93:G109)</totalsRowFormula>
    </tableColumn>
    <tableColumn id="2" name="Column2" dataDxfId="55" totalsRowDxfId="54"/>
    <tableColumn id="3" name="Column3" dataDxfId="53" totalsRowDxfId="52">
      <calculatedColumnFormula>SUMIFS($H$2:$H$90,$J$2:$J$90,H108)</calculatedColumnFormula>
    </tableColumn>
    <tableColumn id="4" name="Column4" dataDxfId="51" totalsRowDxfId="50">
      <calculatedColumnFormula>I108/D$100*100</calculatedColumnFormula>
    </tableColumn>
  </tableColumns>
  <tableStyleInfo name="Equipes-style 4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0"/>
  <sheetViews>
    <sheetView topLeftCell="A89" workbookViewId="0">
      <selection activeCell="B104" sqref="B104"/>
    </sheetView>
  </sheetViews>
  <sheetFormatPr defaultRowHeight="15" x14ac:dyDescent="0.25"/>
  <cols>
    <col min="1" max="1" width="10.7109375" bestFit="1" customWidth="1"/>
    <col min="2" max="2" width="38.5703125" bestFit="1" customWidth="1"/>
    <col min="4" max="4" width="17.140625" bestFit="1" customWidth="1"/>
    <col min="6" max="6" width="9.140625" style="40"/>
    <col min="7" max="7" width="18.42578125" bestFit="1" customWidth="1"/>
    <col min="8" max="8" width="28.140625" bestFit="1" customWidth="1"/>
    <col min="9" max="9" width="13.7109375" bestFit="1" customWidth="1"/>
    <col min="10" max="10" width="28.85546875" customWidth="1"/>
  </cols>
  <sheetData>
    <row r="1" spans="1:10" ht="154.5" x14ac:dyDescent="0.25">
      <c r="A1" s="41" t="s">
        <v>0</v>
      </c>
      <c r="B1" s="41" t="s">
        <v>1</v>
      </c>
      <c r="C1" s="41" t="s">
        <v>155</v>
      </c>
      <c r="D1" s="41" t="s">
        <v>156</v>
      </c>
      <c r="E1" s="41" t="s">
        <v>174</v>
      </c>
      <c r="F1" s="42" t="s">
        <v>157</v>
      </c>
      <c r="G1" s="41" t="s">
        <v>158</v>
      </c>
      <c r="H1" s="41" t="s">
        <v>159</v>
      </c>
      <c r="I1" s="41" t="s">
        <v>11</v>
      </c>
      <c r="J1" s="42" t="s">
        <v>298</v>
      </c>
    </row>
    <row r="2" spans="1:10" x14ac:dyDescent="0.25">
      <c r="A2" s="5">
        <v>44928</v>
      </c>
      <c r="B2" s="6" t="s">
        <v>42</v>
      </c>
      <c r="C2" s="12">
        <v>2</v>
      </c>
      <c r="D2" s="14" t="s">
        <v>154</v>
      </c>
      <c r="E2" s="69" t="s">
        <v>175</v>
      </c>
      <c r="F2" s="50" t="s">
        <v>160</v>
      </c>
      <c r="G2" s="28">
        <f>C2*D$103</f>
        <v>4000</v>
      </c>
      <c r="H2" s="28">
        <f t="shared" ref="H2:H33" si="0">G2-D$103</f>
        <v>2000</v>
      </c>
      <c r="I2" s="6" t="s">
        <v>182</v>
      </c>
      <c r="J2" s="6" t="s">
        <v>43</v>
      </c>
    </row>
    <row r="3" spans="1:10" x14ac:dyDescent="0.25">
      <c r="A3" s="5">
        <v>44933</v>
      </c>
      <c r="B3" s="6" t="s">
        <v>51</v>
      </c>
      <c r="C3" s="12">
        <v>1.83</v>
      </c>
      <c r="D3" s="14" t="s">
        <v>154</v>
      </c>
      <c r="E3" s="69" t="s">
        <v>295</v>
      </c>
      <c r="F3" s="50" t="s">
        <v>296</v>
      </c>
      <c r="G3" s="28">
        <f>C3*D$103</f>
        <v>3660</v>
      </c>
      <c r="H3" s="28">
        <f t="shared" si="0"/>
        <v>1660</v>
      </c>
      <c r="I3" s="14" t="s">
        <v>183</v>
      </c>
      <c r="J3" s="6" t="s">
        <v>52</v>
      </c>
    </row>
    <row r="4" spans="1:10" x14ac:dyDescent="0.25">
      <c r="A4" s="5">
        <v>44933</v>
      </c>
      <c r="B4" s="6" t="s">
        <v>53</v>
      </c>
      <c r="C4" s="12">
        <v>1.56</v>
      </c>
      <c r="D4" s="14" t="s">
        <v>154</v>
      </c>
      <c r="E4" s="69" t="s">
        <v>297</v>
      </c>
      <c r="F4" s="50" t="s">
        <v>296</v>
      </c>
      <c r="G4" s="28">
        <f>C4*D$103</f>
        <v>3120</v>
      </c>
      <c r="H4" s="28">
        <f t="shared" si="0"/>
        <v>1120</v>
      </c>
      <c r="I4" s="14" t="s">
        <v>185</v>
      </c>
      <c r="J4" s="6" t="s">
        <v>54</v>
      </c>
    </row>
    <row r="5" spans="1:10" x14ac:dyDescent="0.25">
      <c r="A5" s="16">
        <v>44937</v>
      </c>
      <c r="B5" s="69" t="s">
        <v>62</v>
      </c>
      <c r="C5" s="12">
        <v>1.81</v>
      </c>
      <c r="D5" s="14" t="s">
        <v>154</v>
      </c>
      <c r="E5" s="69" t="s">
        <v>295</v>
      </c>
      <c r="F5" s="49" t="s">
        <v>296</v>
      </c>
      <c r="G5" s="28">
        <v>0</v>
      </c>
      <c r="H5" s="28">
        <f t="shared" si="0"/>
        <v>-2000</v>
      </c>
      <c r="I5" s="69" t="s">
        <v>31</v>
      </c>
      <c r="J5" s="69" t="s">
        <v>43</v>
      </c>
    </row>
    <row r="6" spans="1:10" x14ac:dyDescent="0.25">
      <c r="A6" s="5">
        <v>44941</v>
      </c>
      <c r="B6" s="6" t="s">
        <v>74</v>
      </c>
      <c r="C6" s="12">
        <v>1.78</v>
      </c>
      <c r="D6" s="14" t="s">
        <v>154</v>
      </c>
      <c r="E6" s="69" t="s">
        <v>175</v>
      </c>
      <c r="F6" s="49" t="s">
        <v>160</v>
      </c>
      <c r="G6" s="28">
        <v>0</v>
      </c>
      <c r="H6" s="28">
        <f t="shared" si="0"/>
        <v>-2000</v>
      </c>
      <c r="I6" s="14" t="s">
        <v>32</v>
      </c>
      <c r="J6" s="6" t="s">
        <v>43</v>
      </c>
    </row>
    <row r="7" spans="1:10" x14ac:dyDescent="0.25">
      <c r="A7" s="5">
        <v>44946</v>
      </c>
      <c r="B7" s="6" t="s">
        <v>77</v>
      </c>
      <c r="C7" s="12">
        <v>1.48</v>
      </c>
      <c r="D7" s="14" t="s">
        <v>154</v>
      </c>
      <c r="E7" s="69" t="s">
        <v>175</v>
      </c>
      <c r="F7" s="49" t="s">
        <v>160</v>
      </c>
      <c r="G7" s="28">
        <v>0</v>
      </c>
      <c r="H7" s="28">
        <f t="shared" si="0"/>
        <v>-2000</v>
      </c>
      <c r="I7" s="14" t="s">
        <v>32</v>
      </c>
      <c r="J7" s="6" t="s">
        <v>78</v>
      </c>
    </row>
    <row r="8" spans="1:10" x14ac:dyDescent="0.25">
      <c r="A8" s="5">
        <v>44946</v>
      </c>
      <c r="B8" s="6" t="s">
        <v>79</v>
      </c>
      <c r="C8" s="12">
        <v>1.83</v>
      </c>
      <c r="D8" s="14" t="s">
        <v>154</v>
      </c>
      <c r="E8" s="69" t="s">
        <v>295</v>
      </c>
      <c r="F8" s="50" t="s">
        <v>296</v>
      </c>
      <c r="G8" s="28">
        <f>C8*D$103</f>
        <v>3660</v>
      </c>
      <c r="H8" s="28">
        <f t="shared" si="0"/>
        <v>1660</v>
      </c>
      <c r="I8" s="14" t="s">
        <v>183</v>
      </c>
      <c r="J8" s="6" t="s">
        <v>80</v>
      </c>
    </row>
    <row r="9" spans="1:10" x14ac:dyDescent="0.25">
      <c r="A9" s="5">
        <v>44947</v>
      </c>
      <c r="B9" s="6" t="s">
        <v>81</v>
      </c>
      <c r="C9" s="12">
        <v>1.83</v>
      </c>
      <c r="D9" s="14" t="s">
        <v>154</v>
      </c>
      <c r="E9" s="69" t="s">
        <v>175</v>
      </c>
      <c r="F9" s="50" t="s">
        <v>160</v>
      </c>
      <c r="G9" s="28">
        <f>C9*D$103</f>
        <v>3660</v>
      </c>
      <c r="H9" s="28">
        <f t="shared" si="0"/>
        <v>1660</v>
      </c>
      <c r="I9" s="6" t="s">
        <v>190</v>
      </c>
      <c r="J9" s="6" t="s">
        <v>78</v>
      </c>
    </row>
    <row r="10" spans="1:10" x14ac:dyDescent="0.25">
      <c r="A10" s="5">
        <v>44947</v>
      </c>
      <c r="B10" s="6" t="s">
        <v>82</v>
      </c>
      <c r="C10" s="12">
        <v>1.68</v>
      </c>
      <c r="D10" s="14" t="s">
        <v>154</v>
      </c>
      <c r="E10" s="69" t="s">
        <v>297</v>
      </c>
      <c r="F10" s="50" t="s">
        <v>296</v>
      </c>
      <c r="G10" s="28">
        <f>C10*D$103</f>
        <v>3360</v>
      </c>
      <c r="H10" s="28">
        <f t="shared" si="0"/>
        <v>1360</v>
      </c>
      <c r="I10" s="6" t="s">
        <v>178</v>
      </c>
      <c r="J10" s="6" t="s">
        <v>52</v>
      </c>
    </row>
    <row r="11" spans="1:10" x14ac:dyDescent="0.25">
      <c r="A11" s="5">
        <v>44948</v>
      </c>
      <c r="B11" s="6" t="s">
        <v>92</v>
      </c>
      <c r="C11" s="12">
        <v>1.49</v>
      </c>
      <c r="D11" s="14" t="s">
        <v>154</v>
      </c>
      <c r="E11" s="69" t="s">
        <v>297</v>
      </c>
      <c r="F11" s="50" t="s">
        <v>296</v>
      </c>
      <c r="G11" s="28">
        <f>C11*D$103</f>
        <v>2980</v>
      </c>
      <c r="H11" s="28">
        <f t="shared" si="0"/>
        <v>980</v>
      </c>
      <c r="I11" s="6" t="s">
        <v>32</v>
      </c>
      <c r="J11" s="6" t="s">
        <v>54</v>
      </c>
    </row>
    <row r="12" spans="1:10" x14ac:dyDescent="0.25">
      <c r="A12" s="5">
        <v>44953</v>
      </c>
      <c r="B12" s="6" t="s">
        <v>101</v>
      </c>
      <c r="C12" s="6">
        <v>1.78</v>
      </c>
      <c r="D12" s="14" t="s">
        <v>154</v>
      </c>
      <c r="E12" s="69" t="s">
        <v>295</v>
      </c>
      <c r="F12" s="49" t="s">
        <v>296</v>
      </c>
      <c r="G12" s="28">
        <v>0</v>
      </c>
      <c r="H12" s="28">
        <f t="shared" si="0"/>
        <v>-2000</v>
      </c>
      <c r="I12" s="6" t="s">
        <v>34</v>
      </c>
      <c r="J12" s="6" t="s">
        <v>52</v>
      </c>
    </row>
    <row r="13" spans="1:10" x14ac:dyDescent="0.25">
      <c r="A13" s="16">
        <v>44953</v>
      </c>
      <c r="B13" s="69" t="s">
        <v>102</v>
      </c>
      <c r="C13" s="69">
        <v>1.68</v>
      </c>
      <c r="D13" s="14" t="s">
        <v>154</v>
      </c>
      <c r="E13" s="69" t="s">
        <v>295</v>
      </c>
      <c r="F13" s="49" t="s">
        <v>296</v>
      </c>
      <c r="G13" s="28">
        <v>0</v>
      </c>
      <c r="H13" s="28">
        <f t="shared" si="0"/>
        <v>-2000</v>
      </c>
      <c r="I13" s="69" t="s">
        <v>31</v>
      </c>
      <c r="J13" s="69" t="s">
        <v>43</v>
      </c>
    </row>
    <row r="14" spans="1:10" x14ac:dyDescent="0.25">
      <c r="A14" s="5">
        <v>44954</v>
      </c>
      <c r="B14" s="6" t="s">
        <v>103</v>
      </c>
      <c r="C14" s="12">
        <v>1.63</v>
      </c>
      <c r="D14" s="14" t="s">
        <v>154</v>
      </c>
      <c r="E14" s="69" t="s">
        <v>175</v>
      </c>
      <c r="F14" s="49" t="s">
        <v>160</v>
      </c>
      <c r="G14" s="28">
        <v>0</v>
      </c>
      <c r="H14" s="28">
        <f t="shared" si="0"/>
        <v>-2000</v>
      </c>
      <c r="I14" s="6" t="s">
        <v>189</v>
      </c>
      <c r="J14" s="6" t="s">
        <v>78</v>
      </c>
    </row>
    <row r="15" spans="1:10" x14ac:dyDescent="0.25">
      <c r="A15" s="5">
        <v>44955</v>
      </c>
      <c r="B15" s="6" t="s">
        <v>110</v>
      </c>
      <c r="C15" s="12">
        <v>1.86</v>
      </c>
      <c r="D15" s="14" t="s">
        <v>154</v>
      </c>
      <c r="E15" s="69" t="s">
        <v>175</v>
      </c>
      <c r="F15" s="50" t="s">
        <v>160</v>
      </c>
      <c r="G15" s="28">
        <f>C15*D$103</f>
        <v>3720</v>
      </c>
      <c r="H15" s="28">
        <f t="shared" si="0"/>
        <v>1720</v>
      </c>
      <c r="I15" s="6" t="s">
        <v>34</v>
      </c>
      <c r="J15" s="6" t="s">
        <v>43</v>
      </c>
    </row>
    <row r="16" spans="1:10" x14ac:dyDescent="0.25">
      <c r="A16" s="5">
        <v>44958</v>
      </c>
      <c r="B16" s="6" t="s">
        <v>120</v>
      </c>
      <c r="C16" s="14">
        <v>1.88</v>
      </c>
      <c r="D16" s="14" t="s">
        <v>154</v>
      </c>
      <c r="E16" s="14" t="s">
        <v>175</v>
      </c>
      <c r="F16" s="37" t="s">
        <v>160</v>
      </c>
      <c r="G16" s="28">
        <f>C16*D$103</f>
        <v>3760</v>
      </c>
      <c r="H16" s="28">
        <f t="shared" si="0"/>
        <v>1760</v>
      </c>
      <c r="I16" s="14" t="s">
        <v>205</v>
      </c>
      <c r="J16" s="6" t="s">
        <v>43</v>
      </c>
    </row>
    <row r="17" spans="1:10" x14ac:dyDescent="0.25">
      <c r="A17" s="5">
        <v>44961</v>
      </c>
      <c r="B17" s="6" t="s">
        <v>123</v>
      </c>
      <c r="C17" s="12">
        <v>1.7</v>
      </c>
      <c r="D17" s="14" t="s">
        <v>154</v>
      </c>
      <c r="E17" s="69" t="s">
        <v>295</v>
      </c>
      <c r="F17" s="49" t="s">
        <v>296</v>
      </c>
      <c r="G17" s="28">
        <v>0</v>
      </c>
      <c r="H17" s="28">
        <f t="shared" si="0"/>
        <v>-2000</v>
      </c>
      <c r="I17" s="6" t="s">
        <v>182</v>
      </c>
      <c r="J17" s="69" t="s">
        <v>36</v>
      </c>
    </row>
    <row r="18" spans="1:10" x14ac:dyDescent="0.25">
      <c r="A18" s="5">
        <v>44962</v>
      </c>
      <c r="B18" s="6" t="s">
        <v>127</v>
      </c>
      <c r="C18" s="12">
        <v>1.94</v>
      </c>
      <c r="D18" s="14" t="s">
        <v>154</v>
      </c>
      <c r="E18" s="69" t="s">
        <v>175</v>
      </c>
      <c r="F18" s="49" t="s">
        <v>160</v>
      </c>
      <c r="G18" s="28">
        <v>0</v>
      </c>
      <c r="H18" s="28">
        <f t="shared" si="0"/>
        <v>-2000</v>
      </c>
      <c r="I18" s="6" t="s">
        <v>189</v>
      </c>
      <c r="J18" s="6" t="s">
        <v>43</v>
      </c>
    </row>
    <row r="19" spans="1:10" x14ac:dyDescent="0.25">
      <c r="A19" s="5">
        <v>44962</v>
      </c>
      <c r="B19" s="6" t="s">
        <v>130</v>
      </c>
      <c r="C19" s="12">
        <v>1.52</v>
      </c>
      <c r="D19" s="14" t="s">
        <v>154</v>
      </c>
      <c r="E19" s="69" t="s">
        <v>175</v>
      </c>
      <c r="F19" s="50" t="s">
        <v>160</v>
      </c>
      <c r="G19" s="28">
        <f>C19*D$103</f>
        <v>3040</v>
      </c>
      <c r="H19" s="28">
        <f t="shared" si="0"/>
        <v>1040</v>
      </c>
      <c r="I19" s="6" t="s">
        <v>207</v>
      </c>
      <c r="J19" s="6" t="s">
        <v>78</v>
      </c>
    </row>
    <row r="20" spans="1:10" x14ac:dyDescent="0.25">
      <c r="A20" s="5">
        <v>44967</v>
      </c>
      <c r="B20" s="6" t="s">
        <v>131</v>
      </c>
      <c r="C20" s="12">
        <v>1.91</v>
      </c>
      <c r="D20" s="14" t="s">
        <v>154</v>
      </c>
      <c r="E20" s="69" t="s">
        <v>175</v>
      </c>
      <c r="F20" s="49" t="s">
        <v>160</v>
      </c>
      <c r="G20" s="28">
        <v>0</v>
      </c>
      <c r="H20" s="28">
        <f t="shared" si="0"/>
        <v>-2000</v>
      </c>
      <c r="I20" s="14" t="s">
        <v>185</v>
      </c>
      <c r="J20" s="6" t="s">
        <v>78</v>
      </c>
    </row>
    <row r="21" spans="1:10" x14ac:dyDescent="0.25">
      <c r="A21" s="5">
        <v>44968</v>
      </c>
      <c r="B21" s="6" t="s">
        <v>132</v>
      </c>
      <c r="C21" s="12">
        <v>1.81</v>
      </c>
      <c r="D21" s="14" t="s">
        <v>154</v>
      </c>
      <c r="E21" s="69" t="s">
        <v>295</v>
      </c>
      <c r="F21" s="50" t="s">
        <v>296</v>
      </c>
      <c r="G21" s="28">
        <f>C21*D$103</f>
        <v>3620</v>
      </c>
      <c r="H21" s="28">
        <f t="shared" si="0"/>
        <v>1620</v>
      </c>
      <c r="I21" s="6" t="s">
        <v>183</v>
      </c>
      <c r="J21" s="6" t="s">
        <v>36</v>
      </c>
    </row>
    <row r="22" spans="1:10" x14ac:dyDescent="0.25">
      <c r="A22" s="5">
        <v>44968</v>
      </c>
      <c r="B22" s="6" t="s">
        <v>135</v>
      </c>
      <c r="C22" s="12">
        <v>1.87</v>
      </c>
      <c r="D22" s="14" t="s">
        <v>154</v>
      </c>
      <c r="E22" s="69" t="s">
        <v>175</v>
      </c>
      <c r="F22" s="50" t="s">
        <v>160</v>
      </c>
      <c r="G22" s="28">
        <f>C22*D$103</f>
        <v>3740</v>
      </c>
      <c r="H22" s="28">
        <f t="shared" si="0"/>
        <v>1740</v>
      </c>
      <c r="I22" s="6" t="s">
        <v>208</v>
      </c>
      <c r="J22" s="6" t="s">
        <v>80</v>
      </c>
    </row>
    <row r="23" spans="1:10" x14ac:dyDescent="0.25">
      <c r="A23" s="5">
        <v>44969</v>
      </c>
      <c r="B23" s="6" t="s">
        <v>138</v>
      </c>
      <c r="C23" s="6">
        <v>1.89</v>
      </c>
      <c r="D23" s="14" t="s">
        <v>154</v>
      </c>
      <c r="E23" s="69" t="s">
        <v>175</v>
      </c>
      <c r="F23" s="50" t="s">
        <v>160</v>
      </c>
      <c r="G23" s="28">
        <f>C23*D$103</f>
        <v>3780</v>
      </c>
      <c r="H23" s="28">
        <f t="shared" si="0"/>
        <v>1780</v>
      </c>
      <c r="I23" s="6" t="s">
        <v>208</v>
      </c>
      <c r="J23" s="6" t="s">
        <v>78</v>
      </c>
    </row>
    <row r="24" spans="1:10" x14ac:dyDescent="0.25">
      <c r="A24" s="5">
        <v>44969</v>
      </c>
      <c r="B24" s="6" t="s">
        <v>139</v>
      </c>
      <c r="C24" s="6">
        <v>16.690000000000001</v>
      </c>
      <c r="D24" s="14" t="s">
        <v>154</v>
      </c>
      <c r="E24" s="69" t="s">
        <v>175</v>
      </c>
      <c r="F24" s="49" t="s">
        <v>160</v>
      </c>
      <c r="G24" s="28">
        <v>0</v>
      </c>
      <c r="H24" s="28">
        <f t="shared" si="0"/>
        <v>-2000</v>
      </c>
      <c r="I24" s="6" t="s">
        <v>186</v>
      </c>
      <c r="J24" s="6" t="s">
        <v>43</v>
      </c>
    </row>
    <row r="25" spans="1:10" x14ac:dyDescent="0.25">
      <c r="A25" s="5">
        <v>44969</v>
      </c>
      <c r="B25" s="6" t="s">
        <v>141</v>
      </c>
      <c r="C25" s="12">
        <v>1.75</v>
      </c>
      <c r="D25" s="14" t="s">
        <v>154</v>
      </c>
      <c r="E25" s="69" t="s">
        <v>175</v>
      </c>
      <c r="F25" s="50" t="s">
        <v>160</v>
      </c>
      <c r="G25" s="28">
        <f t="shared" ref="G25:G34" si="1">C25*D$103</f>
        <v>3500</v>
      </c>
      <c r="H25" s="28">
        <f t="shared" si="0"/>
        <v>1500</v>
      </c>
      <c r="I25" s="6" t="s">
        <v>209</v>
      </c>
      <c r="J25" s="6" t="s">
        <v>43</v>
      </c>
    </row>
    <row r="26" spans="1:10" x14ac:dyDescent="0.25">
      <c r="A26" s="16">
        <v>44970</v>
      </c>
      <c r="B26" s="69" t="s">
        <v>142</v>
      </c>
      <c r="C26" s="12">
        <v>1.85</v>
      </c>
      <c r="D26" s="14" t="s">
        <v>154</v>
      </c>
      <c r="E26" s="69" t="s">
        <v>295</v>
      </c>
      <c r="F26" s="50" t="s">
        <v>296</v>
      </c>
      <c r="G26" s="28">
        <f t="shared" si="1"/>
        <v>3700</v>
      </c>
      <c r="H26" s="28">
        <f t="shared" si="0"/>
        <v>1700</v>
      </c>
      <c r="I26" s="69" t="s">
        <v>183</v>
      </c>
      <c r="J26" s="69" t="s">
        <v>52</v>
      </c>
    </row>
    <row r="27" spans="1:10" x14ac:dyDescent="0.25">
      <c r="A27" s="5">
        <v>44975</v>
      </c>
      <c r="B27" s="6" t="s">
        <v>149</v>
      </c>
      <c r="C27" s="12">
        <v>1.43</v>
      </c>
      <c r="D27" s="14" t="s">
        <v>154</v>
      </c>
      <c r="E27" s="69" t="s">
        <v>175</v>
      </c>
      <c r="F27" s="50" t="s">
        <v>160</v>
      </c>
      <c r="G27" s="28">
        <f t="shared" si="1"/>
        <v>2860</v>
      </c>
      <c r="H27" s="28">
        <f t="shared" si="0"/>
        <v>860</v>
      </c>
      <c r="I27" s="6" t="s">
        <v>211</v>
      </c>
      <c r="J27" s="6" t="s">
        <v>78</v>
      </c>
    </row>
    <row r="28" spans="1:10" x14ac:dyDescent="0.25">
      <c r="A28" s="5">
        <v>44975</v>
      </c>
      <c r="B28" s="6" t="s">
        <v>150</v>
      </c>
      <c r="C28" s="12">
        <v>1.74</v>
      </c>
      <c r="D28" s="14" t="s">
        <v>154</v>
      </c>
      <c r="E28" s="69" t="s">
        <v>295</v>
      </c>
      <c r="F28" s="50" t="s">
        <v>296</v>
      </c>
      <c r="G28" s="28">
        <f t="shared" si="1"/>
        <v>3480</v>
      </c>
      <c r="H28" s="28">
        <f t="shared" si="0"/>
        <v>1480</v>
      </c>
      <c r="I28" s="6" t="s">
        <v>32</v>
      </c>
      <c r="J28" s="6" t="s">
        <v>151</v>
      </c>
    </row>
    <row r="29" spans="1:10" x14ac:dyDescent="0.25">
      <c r="A29" s="5">
        <v>44975</v>
      </c>
      <c r="B29" s="6" t="s">
        <v>152</v>
      </c>
      <c r="C29" s="69">
        <v>1.74</v>
      </c>
      <c r="D29" s="14" t="s">
        <v>154</v>
      </c>
      <c r="E29" s="69" t="s">
        <v>175</v>
      </c>
      <c r="F29" s="50" t="s">
        <v>160</v>
      </c>
      <c r="G29" s="28">
        <f t="shared" si="1"/>
        <v>3480</v>
      </c>
      <c r="H29" s="28">
        <f t="shared" si="0"/>
        <v>1480</v>
      </c>
      <c r="I29" s="6" t="s">
        <v>212</v>
      </c>
      <c r="J29" s="6" t="s">
        <v>78</v>
      </c>
    </row>
    <row r="30" spans="1:10" x14ac:dyDescent="0.25">
      <c r="A30" s="5">
        <v>44976</v>
      </c>
      <c r="B30" s="6" t="s">
        <v>193</v>
      </c>
      <c r="C30" s="69">
        <v>1.84</v>
      </c>
      <c r="D30" s="14" t="s">
        <v>154</v>
      </c>
      <c r="E30" s="69" t="s">
        <v>175</v>
      </c>
      <c r="F30" s="50" t="s">
        <v>160</v>
      </c>
      <c r="G30" s="28">
        <f t="shared" si="1"/>
        <v>3680</v>
      </c>
      <c r="H30" s="28">
        <f t="shared" si="0"/>
        <v>1680</v>
      </c>
      <c r="I30" s="6" t="s">
        <v>34</v>
      </c>
      <c r="J30" s="6" t="s">
        <v>43</v>
      </c>
    </row>
    <row r="31" spans="1:10" x14ac:dyDescent="0.25">
      <c r="A31" s="5">
        <v>44981</v>
      </c>
      <c r="B31" s="6" t="s">
        <v>194</v>
      </c>
      <c r="C31" s="6">
        <v>1.76</v>
      </c>
      <c r="D31" s="14" t="s">
        <v>154</v>
      </c>
      <c r="E31" s="69" t="s">
        <v>175</v>
      </c>
      <c r="F31" s="50" t="s">
        <v>160</v>
      </c>
      <c r="G31" s="28">
        <f t="shared" si="1"/>
        <v>3520</v>
      </c>
      <c r="H31" s="28">
        <f t="shared" si="0"/>
        <v>1520</v>
      </c>
      <c r="I31" s="6" t="s">
        <v>209</v>
      </c>
      <c r="J31" s="6" t="s">
        <v>78</v>
      </c>
    </row>
    <row r="32" spans="1:10" x14ac:dyDescent="0.25">
      <c r="A32" s="5">
        <v>44981</v>
      </c>
      <c r="B32" s="6" t="s">
        <v>195</v>
      </c>
      <c r="C32" s="6">
        <v>1.66</v>
      </c>
      <c r="D32" s="14" t="s">
        <v>154</v>
      </c>
      <c r="E32" s="69" t="s">
        <v>175</v>
      </c>
      <c r="F32" s="50" t="s">
        <v>160</v>
      </c>
      <c r="G32" s="28">
        <f t="shared" si="1"/>
        <v>3320</v>
      </c>
      <c r="H32" s="28">
        <f t="shared" si="0"/>
        <v>1320</v>
      </c>
      <c r="I32" s="6" t="s">
        <v>31</v>
      </c>
      <c r="J32" s="6" t="s">
        <v>43</v>
      </c>
    </row>
    <row r="33" spans="1:10" x14ac:dyDescent="0.25">
      <c r="A33" s="5">
        <v>44982</v>
      </c>
      <c r="B33" s="6" t="s">
        <v>196</v>
      </c>
      <c r="C33" s="69">
        <v>1.79</v>
      </c>
      <c r="D33" s="14" t="s">
        <v>154</v>
      </c>
      <c r="E33" s="69" t="s">
        <v>175</v>
      </c>
      <c r="F33" s="50" t="s">
        <v>160</v>
      </c>
      <c r="G33" s="28">
        <f t="shared" si="1"/>
        <v>3580</v>
      </c>
      <c r="H33" s="28">
        <f t="shared" si="0"/>
        <v>1580</v>
      </c>
      <c r="I33" s="6" t="s">
        <v>31</v>
      </c>
      <c r="J33" s="9" t="s">
        <v>78</v>
      </c>
    </row>
    <row r="34" spans="1:10" x14ac:dyDescent="0.25">
      <c r="A34" s="5">
        <v>44983</v>
      </c>
      <c r="B34" s="6" t="s">
        <v>197</v>
      </c>
      <c r="C34" s="69">
        <v>1.74</v>
      </c>
      <c r="D34" s="14" t="s">
        <v>154</v>
      </c>
      <c r="E34" s="69" t="s">
        <v>175</v>
      </c>
      <c r="F34" s="50" t="s">
        <v>160</v>
      </c>
      <c r="G34" s="28">
        <f t="shared" si="1"/>
        <v>3480</v>
      </c>
      <c r="H34" s="28">
        <f t="shared" ref="H34:H65" si="2">G34-D$103</f>
        <v>1480</v>
      </c>
      <c r="I34" s="6" t="s">
        <v>208</v>
      </c>
      <c r="J34" s="6" t="s">
        <v>78</v>
      </c>
    </row>
    <row r="35" spans="1:10" x14ac:dyDescent="0.25">
      <c r="A35" s="16">
        <v>44983</v>
      </c>
      <c r="B35" s="69" t="s">
        <v>198</v>
      </c>
      <c r="C35" s="69">
        <v>1.81</v>
      </c>
      <c r="D35" s="14" t="s">
        <v>154</v>
      </c>
      <c r="E35" s="69" t="s">
        <v>295</v>
      </c>
      <c r="F35" s="49" t="s">
        <v>296</v>
      </c>
      <c r="G35" s="28">
        <v>0</v>
      </c>
      <c r="H35" s="28">
        <f t="shared" si="2"/>
        <v>-2000</v>
      </c>
      <c r="I35" s="69" t="s">
        <v>212</v>
      </c>
      <c r="J35" s="69" t="s">
        <v>43</v>
      </c>
    </row>
    <row r="36" spans="1:10" x14ac:dyDescent="0.25">
      <c r="A36" s="5">
        <v>44983</v>
      </c>
      <c r="B36" s="6" t="s">
        <v>199</v>
      </c>
      <c r="C36" s="69">
        <v>1.78</v>
      </c>
      <c r="D36" s="14" t="s">
        <v>154</v>
      </c>
      <c r="E36" s="69" t="s">
        <v>175</v>
      </c>
      <c r="F36" s="50" t="s">
        <v>160</v>
      </c>
      <c r="G36" s="28">
        <f>C36*D$103</f>
        <v>3560</v>
      </c>
      <c r="H36" s="28">
        <f t="shared" si="2"/>
        <v>1560</v>
      </c>
      <c r="I36" s="6" t="s">
        <v>208</v>
      </c>
      <c r="J36" s="6" t="s">
        <v>43</v>
      </c>
    </row>
    <row r="37" spans="1:10" x14ac:dyDescent="0.25">
      <c r="A37" s="5">
        <v>44989</v>
      </c>
      <c r="B37" s="6" t="s">
        <v>200</v>
      </c>
      <c r="C37" s="6">
        <v>1.74</v>
      </c>
      <c r="D37" s="14" t="s">
        <v>154</v>
      </c>
      <c r="E37" s="14" t="s">
        <v>175</v>
      </c>
      <c r="F37" s="34" t="s">
        <v>160</v>
      </c>
      <c r="G37" s="28">
        <v>0</v>
      </c>
      <c r="H37" s="28">
        <f t="shared" si="2"/>
        <v>-2000</v>
      </c>
      <c r="I37" s="6" t="s">
        <v>185</v>
      </c>
      <c r="J37" s="6" t="s">
        <v>52</v>
      </c>
    </row>
    <row r="38" spans="1:10" x14ac:dyDescent="0.25">
      <c r="A38" s="5">
        <v>44989</v>
      </c>
      <c r="B38" s="6" t="s">
        <v>201</v>
      </c>
      <c r="C38" s="6">
        <v>1.66</v>
      </c>
      <c r="D38" s="14" t="s">
        <v>154</v>
      </c>
      <c r="E38" s="69" t="s">
        <v>175</v>
      </c>
      <c r="F38" s="50" t="s">
        <v>160</v>
      </c>
      <c r="G38" s="28">
        <f>C38*D$103</f>
        <v>3320</v>
      </c>
      <c r="H38" s="28">
        <f t="shared" si="2"/>
        <v>1320</v>
      </c>
      <c r="I38" s="6" t="s">
        <v>209</v>
      </c>
      <c r="J38" s="6" t="s">
        <v>36</v>
      </c>
    </row>
    <row r="39" spans="1:10" x14ac:dyDescent="0.25">
      <c r="A39" s="5">
        <v>44989</v>
      </c>
      <c r="B39" s="6" t="s">
        <v>202</v>
      </c>
      <c r="C39" s="6">
        <v>1.56</v>
      </c>
      <c r="D39" s="14" t="s">
        <v>154</v>
      </c>
      <c r="E39" s="69" t="s">
        <v>175</v>
      </c>
      <c r="F39" s="50" t="s">
        <v>160</v>
      </c>
      <c r="G39" s="28">
        <f>C39*D$103</f>
        <v>3120</v>
      </c>
      <c r="H39" s="28">
        <f t="shared" si="2"/>
        <v>1120</v>
      </c>
      <c r="I39" s="6" t="s">
        <v>34</v>
      </c>
      <c r="J39" s="6" t="s">
        <v>78</v>
      </c>
    </row>
    <row r="40" spans="1:10" x14ac:dyDescent="0.25">
      <c r="A40" s="5">
        <v>44990</v>
      </c>
      <c r="B40" s="6" t="s">
        <v>203</v>
      </c>
      <c r="C40" s="6">
        <v>1.81</v>
      </c>
      <c r="D40" s="14" t="s">
        <v>154</v>
      </c>
      <c r="E40" s="69" t="s">
        <v>175</v>
      </c>
      <c r="F40" s="49" t="s">
        <v>160</v>
      </c>
      <c r="G40" s="28">
        <v>0</v>
      </c>
      <c r="H40" s="28">
        <f t="shared" si="2"/>
        <v>-2000</v>
      </c>
      <c r="I40" s="6" t="s">
        <v>178</v>
      </c>
      <c r="J40" s="6" t="s">
        <v>43</v>
      </c>
    </row>
    <row r="41" spans="1:10" x14ac:dyDescent="0.25">
      <c r="A41" s="5">
        <v>44990</v>
      </c>
      <c r="B41" s="6" t="s">
        <v>204</v>
      </c>
      <c r="C41" s="6">
        <v>1.92</v>
      </c>
      <c r="D41" s="14" t="s">
        <v>154</v>
      </c>
      <c r="E41" s="69" t="s">
        <v>175</v>
      </c>
      <c r="F41" s="50" t="s">
        <v>160</v>
      </c>
      <c r="G41" s="28">
        <f>C41*D$103</f>
        <v>3840</v>
      </c>
      <c r="H41" s="28">
        <f t="shared" si="2"/>
        <v>1840</v>
      </c>
      <c r="I41" s="45" t="s">
        <v>184</v>
      </c>
      <c r="J41" s="6" t="s">
        <v>78</v>
      </c>
    </row>
    <row r="42" spans="1:10" x14ac:dyDescent="0.25">
      <c r="A42" s="16">
        <v>44998</v>
      </c>
      <c r="B42" s="40" t="s">
        <v>218</v>
      </c>
      <c r="C42" s="69">
        <v>1.72</v>
      </c>
      <c r="D42" s="14" t="s">
        <v>154</v>
      </c>
      <c r="E42" s="69" t="s">
        <v>175</v>
      </c>
      <c r="F42" s="49" t="s">
        <v>160</v>
      </c>
      <c r="G42" s="28">
        <v>0</v>
      </c>
      <c r="H42" s="28">
        <f t="shared" si="2"/>
        <v>-2000</v>
      </c>
      <c r="I42" s="69" t="s">
        <v>32</v>
      </c>
      <c r="J42" s="69" t="s">
        <v>52</v>
      </c>
    </row>
    <row r="43" spans="1:10" x14ac:dyDescent="0.25">
      <c r="A43" s="16">
        <v>45003</v>
      </c>
      <c r="B43" s="40" t="s">
        <v>219</v>
      </c>
      <c r="C43" s="69">
        <v>1.71</v>
      </c>
      <c r="D43" s="14" t="s">
        <v>154</v>
      </c>
      <c r="E43" s="69" t="s">
        <v>295</v>
      </c>
      <c r="F43" s="50" t="s">
        <v>296</v>
      </c>
      <c r="G43" s="28">
        <f>C43*D$103</f>
        <v>3420</v>
      </c>
      <c r="H43" s="28">
        <f t="shared" si="2"/>
        <v>1420</v>
      </c>
      <c r="I43" s="69" t="s">
        <v>32</v>
      </c>
      <c r="J43" s="69" t="s">
        <v>52</v>
      </c>
    </row>
    <row r="44" spans="1:10" x14ac:dyDescent="0.25">
      <c r="A44" s="16">
        <v>45003</v>
      </c>
      <c r="B44" s="40" t="s">
        <v>220</v>
      </c>
      <c r="C44" s="12">
        <v>1.71</v>
      </c>
      <c r="D44" s="14" t="s">
        <v>154</v>
      </c>
      <c r="E44" s="69" t="s">
        <v>175</v>
      </c>
      <c r="F44" s="49" t="s">
        <v>160</v>
      </c>
      <c r="G44" s="28">
        <v>0</v>
      </c>
      <c r="H44" s="28">
        <f t="shared" si="2"/>
        <v>-2000</v>
      </c>
      <c r="I44" s="69" t="s">
        <v>186</v>
      </c>
      <c r="J44" s="69" t="s">
        <v>36</v>
      </c>
    </row>
    <row r="45" spans="1:10" x14ac:dyDescent="0.25">
      <c r="A45" s="16">
        <v>45004</v>
      </c>
      <c r="B45" s="40" t="s">
        <v>222</v>
      </c>
      <c r="C45" s="69">
        <v>1.65</v>
      </c>
      <c r="D45" s="14" t="s">
        <v>154</v>
      </c>
      <c r="E45" s="69" t="s">
        <v>297</v>
      </c>
      <c r="F45" s="50" t="s">
        <v>296</v>
      </c>
      <c r="G45" s="28">
        <f>C45*D$103</f>
        <v>3300</v>
      </c>
      <c r="H45" s="28">
        <f t="shared" si="2"/>
        <v>1300</v>
      </c>
      <c r="I45" s="69" t="s">
        <v>186</v>
      </c>
      <c r="J45" s="69" t="s">
        <v>43</v>
      </c>
    </row>
    <row r="46" spans="1:10" x14ac:dyDescent="0.25">
      <c r="A46" s="70">
        <v>45017</v>
      </c>
      <c r="B46" s="69" t="s">
        <v>225</v>
      </c>
      <c r="C46" s="69">
        <v>1.71</v>
      </c>
      <c r="D46" s="14" t="s">
        <v>154</v>
      </c>
      <c r="E46" s="14" t="s">
        <v>295</v>
      </c>
      <c r="F46" s="37" t="s">
        <v>296</v>
      </c>
      <c r="G46" s="28">
        <f>C46*D$103</f>
        <v>3420</v>
      </c>
      <c r="H46" s="28">
        <f t="shared" si="2"/>
        <v>1420</v>
      </c>
      <c r="I46" s="69" t="s">
        <v>183</v>
      </c>
      <c r="J46" s="69" t="s">
        <v>43</v>
      </c>
    </row>
    <row r="47" spans="1:10" x14ac:dyDescent="0.25">
      <c r="A47" s="70">
        <v>45023</v>
      </c>
      <c r="B47" s="69" t="s">
        <v>232</v>
      </c>
      <c r="C47" s="69">
        <v>1.91</v>
      </c>
      <c r="D47" s="14" t="s">
        <v>154</v>
      </c>
      <c r="E47" s="69" t="s">
        <v>175</v>
      </c>
      <c r="F47" s="49" t="s">
        <v>160</v>
      </c>
      <c r="G47" s="28">
        <v>0</v>
      </c>
      <c r="H47" s="28">
        <f t="shared" si="2"/>
        <v>-2000</v>
      </c>
      <c r="I47" s="69" t="s">
        <v>185</v>
      </c>
      <c r="J47" s="14" t="s">
        <v>52</v>
      </c>
    </row>
    <row r="48" spans="1:10" x14ac:dyDescent="0.25">
      <c r="A48" s="46">
        <v>45023</v>
      </c>
      <c r="B48" s="6" t="s">
        <v>233</v>
      </c>
      <c r="C48" s="6">
        <v>1.46</v>
      </c>
      <c r="D48" s="14" t="s">
        <v>154</v>
      </c>
      <c r="E48" s="69" t="s">
        <v>175</v>
      </c>
      <c r="F48" s="50" t="s">
        <v>306</v>
      </c>
      <c r="G48" s="28">
        <f>C48*D$103</f>
        <v>2920</v>
      </c>
      <c r="H48" s="28">
        <f t="shared" si="2"/>
        <v>920</v>
      </c>
      <c r="I48" s="6" t="s">
        <v>31</v>
      </c>
      <c r="J48" s="6" t="s">
        <v>43</v>
      </c>
    </row>
    <row r="49" spans="1:10" x14ac:dyDescent="0.25">
      <c r="A49" s="46">
        <v>45024</v>
      </c>
      <c r="B49" s="6" t="s">
        <v>234</v>
      </c>
      <c r="C49" s="12">
        <v>1.58</v>
      </c>
      <c r="D49" s="14" t="s">
        <v>154</v>
      </c>
      <c r="E49" s="69" t="s">
        <v>175</v>
      </c>
      <c r="F49" s="49" t="s">
        <v>160</v>
      </c>
      <c r="G49" s="28">
        <v>0</v>
      </c>
      <c r="H49" s="28">
        <f t="shared" si="2"/>
        <v>-2000</v>
      </c>
      <c r="I49" s="6" t="s">
        <v>178</v>
      </c>
      <c r="J49" s="6" t="s">
        <v>78</v>
      </c>
    </row>
    <row r="50" spans="1:10" x14ac:dyDescent="0.25">
      <c r="A50" s="46">
        <v>45025</v>
      </c>
      <c r="B50" s="6" t="s">
        <v>237</v>
      </c>
      <c r="C50" s="6">
        <v>1.65</v>
      </c>
      <c r="D50" s="14" t="s">
        <v>154</v>
      </c>
      <c r="E50" s="69" t="s">
        <v>175</v>
      </c>
      <c r="F50" s="49" t="s">
        <v>160</v>
      </c>
      <c r="G50" s="28">
        <v>0</v>
      </c>
      <c r="H50" s="28">
        <f t="shared" si="2"/>
        <v>-2000</v>
      </c>
      <c r="I50" s="6" t="s">
        <v>186</v>
      </c>
      <c r="J50" s="6" t="s">
        <v>78</v>
      </c>
    </row>
    <row r="51" spans="1:10" x14ac:dyDescent="0.25">
      <c r="A51" s="46">
        <v>45026</v>
      </c>
      <c r="B51" s="6" t="s">
        <v>238</v>
      </c>
      <c r="C51" s="12">
        <v>1.81</v>
      </c>
      <c r="D51" s="14" t="s">
        <v>154</v>
      </c>
      <c r="E51" s="69" t="s">
        <v>175</v>
      </c>
      <c r="F51" s="50" t="s">
        <v>160</v>
      </c>
      <c r="G51" s="28">
        <f>C51*D$103</f>
        <v>3620</v>
      </c>
      <c r="H51" s="28">
        <f t="shared" si="2"/>
        <v>1620</v>
      </c>
      <c r="I51" s="6" t="s">
        <v>211</v>
      </c>
      <c r="J51" s="6" t="s">
        <v>36</v>
      </c>
    </row>
    <row r="52" spans="1:10" x14ac:dyDescent="0.25">
      <c r="A52" s="46">
        <v>45038</v>
      </c>
      <c r="B52" s="6" t="s">
        <v>243</v>
      </c>
      <c r="C52" s="6">
        <v>1.7</v>
      </c>
      <c r="D52" s="14" t="s">
        <v>154</v>
      </c>
      <c r="E52" s="69" t="s">
        <v>175</v>
      </c>
      <c r="F52" s="50" t="s">
        <v>160</v>
      </c>
      <c r="G52" s="28">
        <f>C52*D$103</f>
        <v>3400</v>
      </c>
      <c r="H52" s="28">
        <f t="shared" si="2"/>
        <v>1400</v>
      </c>
      <c r="I52" s="6" t="s">
        <v>182</v>
      </c>
      <c r="J52" s="6" t="s">
        <v>36</v>
      </c>
    </row>
    <row r="53" spans="1:10" x14ac:dyDescent="0.25">
      <c r="A53" s="46">
        <v>45038</v>
      </c>
      <c r="B53" s="6" t="s">
        <v>244</v>
      </c>
      <c r="C53" s="6">
        <v>1.74</v>
      </c>
      <c r="D53" s="14" t="s">
        <v>154</v>
      </c>
      <c r="E53" s="69" t="s">
        <v>175</v>
      </c>
      <c r="F53" s="49" t="s">
        <v>160</v>
      </c>
      <c r="G53" s="28">
        <v>0</v>
      </c>
      <c r="H53" s="28">
        <f t="shared" si="2"/>
        <v>-2000</v>
      </c>
      <c r="I53" s="6" t="s">
        <v>183</v>
      </c>
      <c r="J53" s="6" t="s">
        <v>36</v>
      </c>
    </row>
    <row r="54" spans="1:10" x14ac:dyDescent="0.25">
      <c r="A54" s="46">
        <v>45038</v>
      </c>
      <c r="B54" s="6" t="s">
        <v>245</v>
      </c>
      <c r="C54" s="6">
        <v>1.58</v>
      </c>
      <c r="D54" s="14" t="s">
        <v>154</v>
      </c>
      <c r="E54" s="69" t="s">
        <v>175</v>
      </c>
      <c r="F54" s="50" t="s">
        <v>160</v>
      </c>
      <c r="G54" s="28">
        <f t="shared" ref="G54:G59" si="3">C54*D$103</f>
        <v>3160</v>
      </c>
      <c r="H54" s="28">
        <f t="shared" si="2"/>
        <v>1160</v>
      </c>
      <c r="I54" s="6" t="s">
        <v>179</v>
      </c>
      <c r="J54" s="6" t="s">
        <v>78</v>
      </c>
    </row>
    <row r="55" spans="1:10" x14ac:dyDescent="0.25">
      <c r="A55" s="46">
        <v>45038</v>
      </c>
      <c r="B55" s="6" t="s">
        <v>246</v>
      </c>
      <c r="C55" s="6">
        <v>1.68</v>
      </c>
      <c r="D55" s="14" t="s">
        <v>154</v>
      </c>
      <c r="E55" s="69" t="s">
        <v>175</v>
      </c>
      <c r="F55" s="50" t="s">
        <v>160</v>
      </c>
      <c r="G55" s="28">
        <f t="shared" si="3"/>
        <v>3360</v>
      </c>
      <c r="H55" s="28">
        <f t="shared" si="2"/>
        <v>1360</v>
      </c>
      <c r="I55" s="6" t="s">
        <v>208</v>
      </c>
      <c r="J55" s="6" t="s">
        <v>43</v>
      </c>
    </row>
    <row r="56" spans="1:10" x14ac:dyDescent="0.25">
      <c r="A56" s="70">
        <v>45038</v>
      </c>
      <c r="B56" s="69" t="s">
        <v>247</v>
      </c>
      <c r="C56" s="69">
        <v>1.84</v>
      </c>
      <c r="D56" s="14" t="s">
        <v>154</v>
      </c>
      <c r="E56" s="69" t="s">
        <v>175</v>
      </c>
      <c r="F56" s="50" t="s">
        <v>160</v>
      </c>
      <c r="G56" s="28">
        <f t="shared" si="3"/>
        <v>3680</v>
      </c>
      <c r="H56" s="28">
        <f t="shared" si="2"/>
        <v>1680</v>
      </c>
      <c r="I56" s="69" t="s">
        <v>208</v>
      </c>
      <c r="J56" s="69" t="s">
        <v>52</v>
      </c>
    </row>
    <row r="57" spans="1:10" x14ac:dyDescent="0.25">
      <c r="A57" s="46">
        <v>45039</v>
      </c>
      <c r="B57" s="6" t="s">
        <v>251</v>
      </c>
      <c r="C57" s="6">
        <v>1.74</v>
      </c>
      <c r="D57" s="14" t="s">
        <v>154</v>
      </c>
      <c r="E57" s="69" t="s">
        <v>175</v>
      </c>
      <c r="F57" s="50" t="s">
        <v>312</v>
      </c>
      <c r="G57" s="28">
        <f t="shared" si="3"/>
        <v>3480</v>
      </c>
      <c r="H57" s="28">
        <f t="shared" si="2"/>
        <v>1480</v>
      </c>
      <c r="I57" s="6" t="s">
        <v>184</v>
      </c>
      <c r="J57" s="6" t="s">
        <v>43</v>
      </c>
    </row>
    <row r="58" spans="1:10" x14ac:dyDescent="0.25">
      <c r="A58" s="70">
        <v>45039</v>
      </c>
      <c r="B58" s="69" t="s">
        <v>252</v>
      </c>
      <c r="C58" s="12">
        <v>1.85</v>
      </c>
      <c r="D58" s="14" t="s">
        <v>154</v>
      </c>
      <c r="E58" s="69" t="s">
        <v>295</v>
      </c>
      <c r="F58" s="50" t="s">
        <v>296</v>
      </c>
      <c r="G58" s="28">
        <f t="shared" si="3"/>
        <v>3700</v>
      </c>
      <c r="H58" s="28">
        <f t="shared" si="2"/>
        <v>1700</v>
      </c>
      <c r="I58" s="69" t="s">
        <v>189</v>
      </c>
      <c r="J58" s="69" t="s">
        <v>43</v>
      </c>
    </row>
    <row r="59" spans="1:10" x14ac:dyDescent="0.25">
      <c r="A59" s="70">
        <v>45039</v>
      </c>
      <c r="B59" s="69" t="s">
        <v>253</v>
      </c>
      <c r="C59" s="12">
        <v>1.93</v>
      </c>
      <c r="D59" s="14" t="s">
        <v>154</v>
      </c>
      <c r="E59" s="69" t="s">
        <v>175</v>
      </c>
      <c r="F59" s="50" t="s">
        <v>160</v>
      </c>
      <c r="G59" s="28">
        <f t="shared" si="3"/>
        <v>3860</v>
      </c>
      <c r="H59" s="28">
        <f t="shared" si="2"/>
        <v>1860</v>
      </c>
      <c r="I59" s="69" t="s">
        <v>208</v>
      </c>
      <c r="J59" s="69" t="s">
        <v>52</v>
      </c>
    </row>
    <row r="60" spans="1:10" x14ac:dyDescent="0.25">
      <c r="A60" s="46">
        <v>45045</v>
      </c>
      <c r="B60" s="6" t="s">
        <v>258</v>
      </c>
      <c r="C60" s="69">
        <v>1.66</v>
      </c>
      <c r="D60" s="14" t="s">
        <v>154</v>
      </c>
      <c r="E60" s="69" t="s">
        <v>175</v>
      </c>
      <c r="F60" s="49" t="s">
        <v>160</v>
      </c>
      <c r="G60" s="28">
        <v>0</v>
      </c>
      <c r="H60" s="28">
        <f t="shared" si="2"/>
        <v>-2000</v>
      </c>
      <c r="I60" s="6" t="s">
        <v>32</v>
      </c>
      <c r="J60" s="6" t="s">
        <v>78</v>
      </c>
    </row>
    <row r="61" spans="1:10" x14ac:dyDescent="0.25">
      <c r="A61" s="46">
        <v>45046</v>
      </c>
      <c r="B61" s="6" t="s">
        <v>263</v>
      </c>
      <c r="C61" s="69">
        <v>1.71</v>
      </c>
      <c r="D61" s="14" t="s">
        <v>154</v>
      </c>
      <c r="E61" s="69" t="s">
        <v>175</v>
      </c>
      <c r="F61" s="50" t="s">
        <v>160</v>
      </c>
      <c r="G61" s="28">
        <f>C61*D$103</f>
        <v>3420</v>
      </c>
      <c r="H61" s="28">
        <f t="shared" si="2"/>
        <v>1420</v>
      </c>
      <c r="I61" s="6" t="s">
        <v>208</v>
      </c>
      <c r="J61" s="6" t="s">
        <v>78</v>
      </c>
    </row>
    <row r="62" spans="1:10" x14ac:dyDescent="0.25">
      <c r="A62" s="46">
        <v>45049</v>
      </c>
      <c r="B62" s="6" t="s">
        <v>264</v>
      </c>
      <c r="C62" s="69">
        <v>1.86</v>
      </c>
      <c r="D62" s="14" t="s">
        <v>154</v>
      </c>
      <c r="E62" s="14" t="s">
        <v>175</v>
      </c>
      <c r="F62" s="34" t="s">
        <v>160</v>
      </c>
      <c r="G62" s="28">
        <v>0</v>
      </c>
      <c r="H62" s="28">
        <f t="shared" si="2"/>
        <v>-2000</v>
      </c>
      <c r="I62" s="6" t="s">
        <v>32</v>
      </c>
      <c r="J62" s="6" t="s">
        <v>52</v>
      </c>
    </row>
    <row r="63" spans="1:10" x14ac:dyDescent="0.25">
      <c r="A63" s="46">
        <v>45051</v>
      </c>
      <c r="B63" s="6" t="s">
        <v>266</v>
      </c>
      <c r="C63" s="69">
        <v>1.74</v>
      </c>
      <c r="D63" s="14" t="s">
        <v>154</v>
      </c>
      <c r="E63" s="69" t="s">
        <v>175</v>
      </c>
      <c r="F63" s="50" t="s">
        <v>160</v>
      </c>
      <c r="G63" s="28">
        <f>C63*D$103</f>
        <v>3480</v>
      </c>
      <c r="H63" s="28">
        <f t="shared" si="2"/>
        <v>1480</v>
      </c>
      <c r="I63" s="6" t="s">
        <v>34</v>
      </c>
      <c r="J63" s="6" t="s">
        <v>78</v>
      </c>
    </row>
    <row r="64" spans="1:10" x14ac:dyDescent="0.25">
      <c r="A64" s="46">
        <v>45053</v>
      </c>
      <c r="B64" s="6" t="s">
        <v>269</v>
      </c>
      <c r="C64" s="6">
        <v>1.61</v>
      </c>
      <c r="D64" s="14" t="s">
        <v>154</v>
      </c>
      <c r="E64" s="69" t="s">
        <v>297</v>
      </c>
      <c r="F64" s="50" t="s">
        <v>314</v>
      </c>
      <c r="G64" s="28">
        <f>C64*D$103</f>
        <v>3220</v>
      </c>
      <c r="H64" s="28">
        <f t="shared" si="2"/>
        <v>1220</v>
      </c>
      <c r="I64" s="6" t="s">
        <v>189</v>
      </c>
      <c r="J64" s="6" t="s">
        <v>43</v>
      </c>
    </row>
    <row r="65" spans="1:10" x14ac:dyDescent="0.25">
      <c r="A65" s="46">
        <v>45054</v>
      </c>
      <c r="B65" s="6" t="s">
        <v>270</v>
      </c>
      <c r="C65" s="12">
        <v>1.82</v>
      </c>
      <c r="D65" s="14" t="s">
        <v>154</v>
      </c>
      <c r="E65" s="69" t="s">
        <v>175</v>
      </c>
      <c r="F65" s="49" t="s">
        <v>160</v>
      </c>
      <c r="G65" s="28">
        <v>0</v>
      </c>
      <c r="H65" s="28">
        <f t="shared" si="2"/>
        <v>-2000</v>
      </c>
      <c r="I65" s="6" t="s">
        <v>186</v>
      </c>
      <c r="J65" s="6" t="s">
        <v>52</v>
      </c>
    </row>
    <row r="66" spans="1:10" x14ac:dyDescent="0.25">
      <c r="A66" s="46">
        <v>45058</v>
      </c>
      <c r="B66" s="6" t="s">
        <v>271</v>
      </c>
      <c r="C66" s="6">
        <v>1.76</v>
      </c>
      <c r="D66" s="14" t="s">
        <v>154</v>
      </c>
      <c r="E66" s="69" t="s">
        <v>175</v>
      </c>
      <c r="F66" s="50" t="s">
        <v>160</v>
      </c>
      <c r="G66" s="28">
        <f>C66*D$103</f>
        <v>3520</v>
      </c>
      <c r="H66" s="28">
        <f t="shared" ref="H66:H74" si="4">G66-D$103</f>
        <v>1520</v>
      </c>
      <c r="I66" s="6" t="s">
        <v>33</v>
      </c>
      <c r="J66" s="6" t="s">
        <v>78</v>
      </c>
    </row>
    <row r="67" spans="1:10" x14ac:dyDescent="0.25">
      <c r="A67" s="46">
        <v>45060</v>
      </c>
      <c r="B67" s="6" t="s">
        <v>278</v>
      </c>
      <c r="C67" s="12">
        <v>1.72</v>
      </c>
      <c r="D67" s="14" t="s">
        <v>154</v>
      </c>
      <c r="E67" s="69" t="s">
        <v>315</v>
      </c>
      <c r="F67" s="49" t="s">
        <v>316</v>
      </c>
      <c r="G67" s="28">
        <v>0</v>
      </c>
      <c r="H67" s="28">
        <f t="shared" si="4"/>
        <v>-2000</v>
      </c>
      <c r="I67" s="6" t="s">
        <v>185</v>
      </c>
      <c r="J67" s="6" t="s">
        <v>117</v>
      </c>
    </row>
    <row r="68" spans="1:10" x14ac:dyDescent="0.25">
      <c r="A68" s="46">
        <v>45060</v>
      </c>
      <c r="B68" s="6" t="s">
        <v>279</v>
      </c>
      <c r="C68" s="6">
        <v>1.91</v>
      </c>
      <c r="D68" s="14" t="s">
        <v>154</v>
      </c>
      <c r="E68" s="69" t="s">
        <v>175</v>
      </c>
      <c r="F68" s="50" t="s">
        <v>160</v>
      </c>
      <c r="G68" s="28">
        <f>C68*D$103</f>
        <v>3820</v>
      </c>
      <c r="H68" s="28">
        <f t="shared" si="4"/>
        <v>1820</v>
      </c>
      <c r="I68" s="6" t="s">
        <v>31</v>
      </c>
      <c r="J68" s="6" t="s">
        <v>26</v>
      </c>
    </row>
    <row r="69" spans="1:10" x14ac:dyDescent="0.25">
      <c r="A69" s="46">
        <v>45066</v>
      </c>
      <c r="B69" s="6" t="s">
        <v>283</v>
      </c>
      <c r="C69" s="6">
        <v>1.66</v>
      </c>
      <c r="D69" s="14" t="s">
        <v>154</v>
      </c>
      <c r="E69" s="69" t="s">
        <v>175</v>
      </c>
      <c r="F69" s="50" t="s">
        <v>160</v>
      </c>
      <c r="G69" s="28">
        <f>C69*D$103</f>
        <v>3320</v>
      </c>
      <c r="H69" s="28">
        <f t="shared" si="4"/>
        <v>1320</v>
      </c>
      <c r="I69" s="6" t="s">
        <v>184</v>
      </c>
      <c r="J69" s="6" t="s">
        <v>78</v>
      </c>
    </row>
    <row r="70" spans="1:10" x14ac:dyDescent="0.25">
      <c r="A70" s="46">
        <v>45067</v>
      </c>
      <c r="B70" s="6" t="s">
        <v>284</v>
      </c>
      <c r="C70" s="6">
        <v>1.83</v>
      </c>
      <c r="D70" s="14" t="s">
        <v>154</v>
      </c>
      <c r="E70" s="69" t="s">
        <v>175</v>
      </c>
      <c r="F70" s="50" t="s">
        <v>160</v>
      </c>
      <c r="G70" s="28">
        <f>C70*D$103</f>
        <v>3660</v>
      </c>
      <c r="H70" s="28">
        <f t="shared" si="4"/>
        <v>1660</v>
      </c>
      <c r="I70" s="6" t="s">
        <v>294</v>
      </c>
      <c r="J70" s="6" t="s">
        <v>78</v>
      </c>
    </row>
    <row r="71" spans="1:10" x14ac:dyDescent="0.25">
      <c r="A71" s="46">
        <v>45067</v>
      </c>
      <c r="B71" s="6" t="s">
        <v>285</v>
      </c>
      <c r="C71" s="6">
        <v>1.42</v>
      </c>
      <c r="D71" s="14" t="s">
        <v>154</v>
      </c>
      <c r="E71" s="69" t="s">
        <v>175</v>
      </c>
      <c r="F71" s="50" t="s">
        <v>160</v>
      </c>
      <c r="G71" s="28">
        <f>C71*D$103</f>
        <v>2840</v>
      </c>
      <c r="H71" s="28">
        <f t="shared" si="4"/>
        <v>840</v>
      </c>
      <c r="I71" s="6" t="s">
        <v>184</v>
      </c>
      <c r="J71" s="6" t="s">
        <v>78</v>
      </c>
    </row>
    <row r="72" spans="1:10" x14ac:dyDescent="0.25">
      <c r="A72" s="46">
        <v>45067</v>
      </c>
      <c r="B72" s="6" t="s">
        <v>286</v>
      </c>
      <c r="C72" s="6">
        <v>1.65</v>
      </c>
      <c r="D72" s="14" t="s">
        <v>154</v>
      </c>
      <c r="E72" s="69" t="s">
        <v>175</v>
      </c>
      <c r="F72" s="49" t="s">
        <v>160</v>
      </c>
      <c r="G72" s="28">
        <v>0</v>
      </c>
      <c r="H72" s="28">
        <f t="shared" si="4"/>
        <v>-2000</v>
      </c>
      <c r="I72" s="6" t="s">
        <v>32</v>
      </c>
      <c r="J72" s="6" t="s">
        <v>43</v>
      </c>
    </row>
    <row r="73" spans="1:10" x14ac:dyDescent="0.25">
      <c r="A73" s="46">
        <v>45073</v>
      </c>
      <c r="B73" s="6" t="s">
        <v>287</v>
      </c>
      <c r="C73" s="6">
        <v>1.83</v>
      </c>
      <c r="D73" s="14" t="s">
        <v>154</v>
      </c>
      <c r="E73" s="69" t="s">
        <v>295</v>
      </c>
      <c r="F73" s="50" t="s">
        <v>314</v>
      </c>
      <c r="G73" s="28">
        <f>C73*D$103</f>
        <v>3660</v>
      </c>
      <c r="H73" s="28">
        <f t="shared" si="4"/>
        <v>1660</v>
      </c>
      <c r="I73" s="6" t="s">
        <v>186</v>
      </c>
      <c r="J73" s="6" t="s">
        <v>43</v>
      </c>
    </row>
    <row r="74" spans="1:10" x14ac:dyDescent="0.25">
      <c r="A74" s="46">
        <v>45073</v>
      </c>
      <c r="B74" s="6" t="s">
        <v>288</v>
      </c>
      <c r="C74" s="12">
        <v>1.34</v>
      </c>
      <c r="D74" s="14" t="s">
        <v>154</v>
      </c>
      <c r="E74" s="69" t="s">
        <v>175</v>
      </c>
      <c r="F74" s="50" t="s">
        <v>160</v>
      </c>
      <c r="G74" s="28">
        <f>C74*D$103</f>
        <v>2680</v>
      </c>
      <c r="H74" s="28">
        <f t="shared" si="4"/>
        <v>680</v>
      </c>
      <c r="I74" s="6" t="s">
        <v>34</v>
      </c>
      <c r="J74" s="6" t="s">
        <v>78</v>
      </c>
    </row>
    <row r="75" spans="1:10" x14ac:dyDescent="0.25">
      <c r="A75" s="46">
        <v>45073</v>
      </c>
      <c r="B75" s="6" t="s">
        <v>289</v>
      </c>
      <c r="C75" s="12">
        <v>1.7</v>
      </c>
      <c r="D75" s="14" t="s">
        <v>154</v>
      </c>
      <c r="E75" s="69" t="s">
        <v>315</v>
      </c>
      <c r="F75" s="49" t="s">
        <v>316</v>
      </c>
      <c r="G75" s="28">
        <v>0</v>
      </c>
      <c r="H75" s="28">
        <f>(G75-D$103)/2</f>
        <v>-1000</v>
      </c>
      <c r="I75" s="6" t="s">
        <v>186</v>
      </c>
      <c r="J75" s="6" t="s">
        <v>117</v>
      </c>
    </row>
    <row r="76" spans="1:10" x14ac:dyDescent="0.25">
      <c r="A76" s="46">
        <v>45073</v>
      </c>
      <c r="B76" s="6" t="s">
        <v>292</v>
      </c>
      <c r="C76" s="6">
        <v>1.6</v>
      </c>
      <c r="D76" s="14" t="s">
        <v>154</v>
      </c>
      <c r="E76" s="69" t="s">
        <v>175</v>
      </c>
      <c r="F76" s="49" t="s">
        <v>160</v>
      </c>
      <c r="G76" s="28">
        <v>0</v>
      </c>
      <c r="H76" s="28">
        <f t="shared" ref="H76:H83" si="5">G76-D$103</f>
        <v>-2000</v>
      </c>
      <c r="I76" s="6" t="s">
        <v>32</v>
      </c>
      <c r="J76" s="6" t="s">
        <v>43</v>
      </c>
    </row>
    <row r="77" spans="1:10" x14ac:dyDescent="0.25">
      <c r="A77" s="46">
        <v>45073</v>
      </c>
      <c r="B77" s="6" t="s">
        <v>293</v>
      </c>
      <c r="C77" s="6">
        <v>1.31</v>
      </c>
      <c r="D77" s="14" t="s">
        <v>154</v>
      </c>
      <c r="E77" s="69" t="s">
        <v>175</v>
      </c>
      <c r="F77" s="50" t="s">
        <v>160</v>
      </c>
      <c r="G77" s="28">
        <f>C77*D$103</f>
        <v>2620</v>
      </c>
      <c r="H77" s="28">
        <f t="shared" si="5"/>
        <v>620</v>
      </c>
      <c r="I77" s="6" t="s">
        <v>34</v>
      </c>
      <c r="J77" s="6" t="s">
        <v>78</v>
      </c>
    </row>
    <row r="78" spans="1:10" x14ac:dyDescent="0.25">
      <c r="A78" s="5">
        <v>45081</v>
      </c>
      <c r="B78" t="s">
        <v>307</v>
      </c>
      <c r="C78" s="69">
        <v>1.76</v>
      </c>
      <c r="D78" s="14" t="s">
        <v>154</v>
      </c>
      <c r="E78" s="14" t="s">
        <v>175</v>
      </c>
      <c r="F78" s="37" t="s">
        <v>160</v>
      </c>
      <c r="G78" s="28">
        <f>C78*D$103</f>
        <v>3520</v>
      </c>
      <c r="H78" s="28">
        <f t="shared" si="5"/>
        <v>1520</v>
      </c>
      <c r="I78" s="6" t="s">
        <v>31</v>
      </c>
      <c r="J78" s="6" t="s">
        <v>117</v>
      </c>
    </row>
    <row r="79" spans="1:10" x14ac:dyDescent="0.25">
      <c r="A79" s="5">
        <v>45087</v>
      </c>
      <c r="B79" t="s">
        <v>309</v>
      </c>
      <c r="C79" s="6">
        <v>1.7</v>
      </c>
      <c r="D79" s="14" t="s">
        <v>154</v>
      </c>
      <c r="E79" s="69" t="s">
        <v>295</v>
      </c>
      <c r="F79" s="50" t="s">
        <v>296</v>
      </c>
      <c r="G79" s="28">
        <f>C79*D$103</f>
        <v>3400</v>
      </c>
      <c r="H79" s="28">
        <f t="shared" si="5"/>
        <v>1400</v>
      </c>
      <c r="I79" s="6" t="s">
        <v>32</v>
      </c>
      <c r="J79" s="6" t="s">
        <v>117</v>
      </c>
    </row>
    <row r="80" spans="1:10" ht="15.75" x14ac:dyDescent="0.25">
      <c r="A80" s="46">
        <v>45130</v>
      </c>
      <c r="B80" s="80" t="s">
        <v>310</v>
      </c>
      <c r="C80" s="6">
        <v>1.54</v>
      </c>
      <c r="D80" s="78" t="s">
        <v>154</v>
      </c>
      <c r="E80" s="79" t="s">
        <v>175</v>
      </c>
      <c r="F80" s="83" t="s">
        <v>160</v>
      </c>
      <c r="G80" s="28">
        <v>0</v>
      </c>
      <c r="H80" s="28">
        <f t="shared" si="5"/>
        <v>-2000</v>
      </c>
      <c r="I80" s="80" t="s">
        <v>189</v>
      </c>
      <c r="J80" s="80" t="s">
        <v>26</v>
      </c>
    </row>
    <row r="81" spans="1:10" ht="15.75" x14ac:dyDescent="0.25">
      <c r="A81" s="46">
        <v>45130</v>
      </c>
      <c r="B81" s="80" t="s">
        <v>311</v>
      </c>
      <c r="C81" s="6">
        <v>1.68</v>
      </c>
      <c r="D81" s="78" t="s">
        <v>154</v>
      </c>
      <c r="E81" s="79" t="s">
        <v>175</v>
      </c>
      <c r="F81" s="82" t="s">
        <v>160</v>
      </c>
      <c r="G81" s="28">
        <f>C81*D$103</f>
        <v>3360</v>
      </c>
      <c r="H81" s="28">
        <f t="shared" si="5"/>
        <v>1360</v>
      </c>
      <c r="I81" s="80" t="s">
        <v>188</v>
      </c>
      <c r="J81" s="80" t="s">
        <v>26</v>
      </c>
    </row>
    <row r="82" spans="1:10" ht="15.75" x14ac:dyDescent="0.25">
      <c r="A82" s="46">
        <v>45137</v>
      </c>
      <c r="B82" s="6" t="s">
        <v>23</v>
      </c>
      <c r="C82" s="78">
        <v>1.8919999999999999</v>
      </c>
      <c r="D82" s="78" t="s">
        <v>154</v>
      </c>
      <c r="E82" s="79" t="s">
        <v>315</v>
      </c>
      <c r="F82" s="82" t="s">
        <v>316</v>
      </c>
      <c r="G82" s="28">
        <f>C82*D$103</f>
        <v>3784</v>
      </c>
      <c r="H82" s="28">
        <f t="shared" si="5"/>
        <v>1784</v>
      </c>
      <c r="I82" s="6" t="s">
        <v>34</v>
      </c>
      <c r="J82" s="6" t="s">
        <v>117</v>
      </c>
    </row>
    <row r="83" spans="1:10" ht="15.75" x14ac:dyDescent="0.25">
      <c r="A83" s="46">
        <v>45137</v>
      </c>
      <c r="B83" s="6" t="s">
        <v>25</v>
      </c>
      <c r="C83" s="78">
        <v>1.6279999999999999</v>
      </c>
      <c r="D83" s="78" t="s">
        <v>154</v>
      </c>
      <c r="E83" s="79" t="s">
        <v>175</v>
      </c>
      <c r="F83" s="82" t="s">
        <v>160</v>
      </c>
      <c r="G83" s="28">
        <f>C83*D$103</f>
        <v>3256</v>
      </c>
      <c r="H83" s="28">
        <f t="shared" si="5"/>
        <v>1256</v>
      </c>
      <c r="I83" s="6" t="s">
        <v>33</v>
      </c>
      <c r="J83" s="6" t="s">
        <v>26</v>
      </c>
    </row>
    <row r="84" spans="1:10" x14ac:dyDescent="0.25">
      <c r="A84" s="16"/>
      <c r="B84" s="69"/>
      <c r="C84" s="12"/>
      <c r="D84" s="14"/>
      <c r="E84" s="69"/>
      <c r="F84" s="49"/>
      <c r="G84" s="28"/>
      <c r="H84" s="28"/>
      <c r="I84" s="69"/>
      <c r="J84" s="69"/>
    </row>
    <row r="85" spans="1:10" x14ac:dyDescent="0.25">
      <c r="A85" s="16"/>
      <c r="B85" s="69"/>
      <c r="C85" s="69"/>
      <c r="D85" s="14"/>
      <c r="E85" s="69"/>
      <c r="F85" s="49"/>
      <c r="G85" s="28"/>
      <c r="H85" s="28"/>
      <c r="I85" s="69"/>
      <c r="J85" s="69"/>
    </row>
    <row r="86" spans="1:10" x14ac:dyDescent="0.25">
      <c r="A86" s="16"/>
      <c r="B86" s="69"/>
      <c r="C86" s="12"/>
      <c r="D86" s="14"/>
      <c r="E86" s="69"/>
      <c r="F86" s="49"/>
      <c r="G86" s="28"/>
      <c r="H86" s="28"/>
      <c r="I86" s="69"/>
      <c r="J86" s="69"/>
    </row>
    <row r="87" spans="1:10" x14ac:dyDescent="0.25">
      <c r="A87" s="16"/>
      <c r="B87" s="69"/>
      <c r="C87" s="12"/>
      <c r="D87" s="14"/>
      <c r="E87" s="69"/>
      <c r="F87" s="50"/>
      <c r="G87" s="28"/>
      <c r="H87" s="28"/>
      <c r="I87" s="69"/>
      <c r="J87" s="69"/>
    </row>
    <row r="88" spans="1:10" x14ac:dyDescent="0.25">
      <c r="A88" s="16"/>
      <c r="B88" s="69"/>
      <c r="C88" s="12"/>
      <c r="D88" s="14"/>
      <c r="E88" s="69"/>
      <c r="F88" s="50"/>
      <c r="G88" s="28"/>
      <c r="H88" s="28"/>
      <c r="I88" s="69"/>
      <c r="J88" s="69"/>
    </row>
    <row r="89" spans="1:10" x14ac:dyDescent="0.25">
      <c r="A89" s="16"/>
      <c r="B89" s="69"/>
      <c r="C89" s="12"/>
      <c r="D89" s="14"/>
      <c r="E89" s="69"/>
      <c r="F89" s="50"/>
      <c r="G89" s="28"/>
      <c r="H89" s="28"/>
      <c r="I89" s="69"/>
      <c r="J89" s="69"/>
    </row>
    <row r="90" spans="1:10" ht="15.75" thickBot="1" x14ac:dyDescent="0.3">
      <c r="A90" s="16"/>
      <c r="B90" s="69"/>
      <c r="C90" s="12"/>
      <c r="D90" s="14"/>
      <c r="E90" s="69"/>
      <c r="F90" s="50"/>
      <c r="G90" s="28"/>
      <c r="H90" s="28"/>
      <c r="I90" s="69"/>
      <c r="J90" s="69"/>
    </row>
    <row r="91" spans="1:10" ht="19.5" thickTop="1" thickBot="1" x14ac:dyDescent="0.3">
      <c r="A91" s="6"/>
      <c r="B91" s="6" t="s">
        <v>161</v>
      </c>
      <c r="C91" s="6"/>
      <c r="D91" s="17">
        <f>COUNT(C:C)</f>
        <v>82</v>
      </c>
      <c r="E91" s="69"/>
      <c r="F91" s="69"/>
      <c r="G91" s="51" t="s">
        <v>300</v>
      </c>
      <c r="H91" s="52"/>
      <c r="I91" s="53"/>
      <c r="J91" s="54"/>
    </row>
    <row r="92" spans="1:10" ht="16.5" thickTop="1" thickBot="1" x14ac:dyDescent="0.3">
      <c r="A92" s="6"/>
      <c r="B92" s="6" t="s">
        <v>162</v>
      </c>
      <c r="C92" s="6"/>
      <c r="D92" s="10">
        <f>COUNTIF(H2:H90,"&lt;0")</f>
        <v>27</v>
      </c>
      <c r="E92" s="69"/>
      <c r="F92" s="69"/>
      <c r="G92" s="55" t="s">
        <v>301</v>
      </c>
      <c r="H92" s="55" t="s">
        <v>13</v>
      </c>
      <c r="I92" s="56" t="s">
        <v>302</v>
      </c>
      <c r="J92" s="54" t="s">
        <v>303</v>
      </c>
    </row>
    <row r="93" spans="1:10" ht="16.5" thickTop="1" thickBot="1" x14ac:dyDescent="0.3">
      <c r="A93" s="6"/>
      <c r="B93" s="6" t="s">
        <v>163</v>
      </c>
      <c r="C93" s="6"/>
      <c r="D93" s="23">
        <f>D91-D92</f>
        <v>55</v>
      </c>
      <c r="E93" s="69"/>
      <c r="F93" s="69"/>
      <c r="G93" s="57">
        <f t="shared" ref="G93:G109" si="6">COUNTIF($J$2:$J$90,H93)</f>
        <v>2</v>
      </c>
      <c r="H93" s="58" t="s">
        <v>80</v>
      </c>
      <c r="I93" s="59">
        <f t="shared" ref="I93:I109" si="7">SUMIFS($H$2:$H$90,$J$2:$J$90,H93)</f>
        <v>3400</v>
      </c>
      <c r="J93" s="66">
        <f t="shared" ref="J93:J109" si="8">I93/D$100*100</f>
        <v>3.4000000000000004</v>
      </c>
    </row>
    <row r="94" spans="1:10" ht="16.5" thickTop="1" thickBot="1" x14ac:dyDescent="0.3">
      <c r="A94" s="6"/>
      <c r="B94" s="6" t="s">
        <v>164</v>
      </c>
      <c r="C94" s="6"/>
      <c r="D94" s="6">
        <f>D93/D91*100</f>
        <v>67.073170731707322</v>
      </c>
      <c r="E94" s="69"/>
      <c r="F94" s="69"/>
      <c r="G94" s="57">
        <f t="shared" si="6"/>
        <v>0</v>
      </c>
      <c r="H94" s="60" t="s">
        <v>299</v>
      </c>
      <c r="I94" s="59">
        <f t="shared" si="7"/>
        <v>0</v>
      </c>
      <c r="J94" s="61">
        <f t="shared" si="8"/>
        <v>0</v>
      </c>
    </row>
    <row r="95" spans="1:10" ht="16.5" thickTop="1" thickBot="1" x14ac:dyDescent="0.3">
      <c r="A95" s="6"/>
      <c r="B95" s="6" t="s">
        <v>165</v>
      </c>
      <c r="C95" s="6"/>
      <c r="D95" s="6">
        <f>1/D96*100</f>
        <v>52.453143990277006</v>
      </c>
      <c r="E95" s="69"/>
      <c r="F95" s="69"/>
      <c r="G95" s="57">
        <f t="shared" si="6"/>
        <v>7</v>
      </c>
      <c r="H95" s="60" t="s">
        <v>36</v>
      </c>
      <c r="I95" s="59">
        <f t="shared" si="7"/>
        <v>-40</v>
      </c>
      <c r="J95" s="54">
        <f t="shared" si="8"/>
        <v>-0.04</v>
      </c>
    </row>
    <row r="96" spans="1:10" ht="16.5" thickTop="1" thickBot="1" x14ac:dyDescent="0.3">
      <c r="A96" s="6"/>
      <c r="B96" s="6" t="s">
        <v>166</v>
      </c>
      <c r="C96" s="6"/>
      <c r="D96" s="6">
        <f>SUM(C:C)/D91</f>
        <v>1.9064634146341455</v>
      </c>
      <c r="E96" s="69"/>
      <c r="F96" s="69"/>
      <c r="G96" s="57">
        <f t="shared" si="6"/>
        <v>0</v>
      </c>
      <c r="H96" s="69" t="s">
        <v>45</v>
      </c>
      <c r="I96" s="59">
        <f t="shared" si="7"/>
        <v>0</v>
      </c>
      <c r="J96" s="61">
        <f t="shared" si="8"/>
        <v>0</v>
      </c>
    </row>
    <row r="97" spans="1:10" ht="16.5" thickTop="1" thickBot="1" x14ac:dyDescent="0.3">
      <c r="A97" s="6"/>
      <c r="B97" s="6" t="s">
        <v>167</v>
      </c>
      <c r="C97" s="6"/>
      <c r="D97" s="23">
        <f>D94-D95</f>
        <v>14.620026741430316</v>
      </c>
      <c r="E97" s="69"/>
      <c r="F97" s="69"/>
      <c r="G97" s="57">
        <f t="shared" si="6"/>
        <v>0</v>
      </c>
      <c r="H97" s="54" t="s">
        <v>134</v>
      </c>
      <c r="I97" s="59">
        <f t="shared" si="7"/>
        <v>0</v>
      </c>
      <c r="J97" s="54">
        <f t="shared" si="8"/>
        <v>0</v>
      </c>
    </row>
    <row r="98" spans="1:10" ht="16.5" thickTop="1" thickBot="1" x14ac:dyDescent="0.3">
      <c r="A98" s="6"/>
      <c r="B98" s="6" t="s">
        <v>168</v>
      </c>
      <c r="C98" s="6"/>
      <c r="D98" s="23">
        <f>D105/1</f>
        <v>26.419999999999998</v>
      </c>
      <c r="E98" s="69"/>
      <c r="F98" s="69"/>
      <c r="G98" s="57">
        <f t="shared" si="6"/>
        <v>24</v>
      </c>
      <c r="H98" s="58" t="s">
        <v>43</v>
      </c>
      <c r="I98" s="59">
        <f t="shared" si="7"/>
        <v>4600</v>
      </c>
      <c r="J98" s="66">
        <f t="shared" si="8"/>
        <v>4.5999999999999996</v>
      </c>
    </row>
    <row r="99" spans="1:10" ht="16.5" thickTop="1" thickBot="1" x14ac:dyDescent="0.3">
      <c r="A99" s="6"/>
      <c r="B99" s="6"/>
      <c r="C99" s="6"/>
      <c r="D99" s="23"/>
      <c r="E99" s="69"/>
      <c r="F99" s="69"/>
      <c r="G99" s="57">
        <f t="shared" si="6"/>
        <v>0</v>
      </c>
      <c r="H99" s="9" t="s">
        <v>47</v>
      </c>
      <c r="I99" s="59">
        <f t="shared" si="7"/>
        <v>0</v>
      </c>
      <c r="J99" s="61">
        <f t="shared" si="8"/>
        <v>0</v>
      </c>
    </row>
    <row r="100" spans="1:10" ht="20.25" thickTop="1" thickBot="1" x14ac:dyDescent="0.35">
      <c r="A100" s="6"/>
      <c r="B100" s="6" t="s">
        <v>304</v>
      </c>
      <c r="C100" s="6"/>
      <c r="D100" s="25">
        <v>100000</v>
      </c>
      <c r="E100" s="69"/>
      <c r="F100" s="69"/>
      <c r="G100" s="57">
        <f t="shared" si="6"/>
        <v>5</v>
      </c>
      <c r="H100" s="58" t="s">
        <v>117</v>
      </c>
      <c r="I100" s="59">
        <f t="shared" si="7"/>
        <v>1704</v>
      </c>
      <c r="J100" s="54">
        <f t="shared" si="8"/>
        <v>1.704</v>
      </c>
    </row>
    <row r="101" spans="1:10" ht="16.5" thickTop="1" thickBot="1" x14ac:dyDescent="0.3">
      <c r="A101" s="6"/>
      <c r="B101" s="6" t="s">
        <v>171</v>
      </c>
      <c r="C101" s="6"/>
      <c r="D101" s="11">
        <f>D100/100</f>
        <v>1000</v>
      </c>
      <c r="E101" s="69"/>
      <c r="F101" s="69"/>
      <c r="G101" s="57">
        <f t="shared" si="6"/>
        <v>4</v>
      </c>
      <c r="H101" s="62" t="s">
        <v>26</v>
      </c>
      <c r="I101" s="59">
        <f t="shared" si="7"/>
        <v>2436</v>
      </c>
      <c r="J101" s="54">
        <f t="shared" si="8"/>
        <v>2.4359999999999999</v>
      </c>
    </row>
    <row r="102" spans="1:10" ht="16.5" thickTop="1" thickBot="1" x14ac:dyDescent="0.3">
      <c r="A102" s="6"/>
      <c r="B102" s="6" t="s">
        <v>305</v>
      </c>
      <c r="C102" s="6"/>
      <c r="D102" s="63">
        <f>D101*4</f>
        <v>4000</v>
      </c>
      <c r="E102" s="69"/>
      <c r="F102" s="69"/>
      <c r="G102" s="57">
        <f t="shared" si="6"/>
        <v>0</v>
      </c>
      <c r="H102" s="64" t="s">
        <v>50</v>
      </c>
      <c r="I102" s="59">
        <f t="shared" si="7"/>
        <v>0</v>
      </c>
      <c r="J102" s="61">
        <f t="shared" si="8"/>
        <v>0</v>
      </c>
    </row>
    <row r="103" spans="1:10" ht="16.5" thickTop="1" thickBot="1" x14ac:dyDescent="0.3">
      <c r="A103" s="6"/>
      <c r="B103" s="6" t="s">
        <v>324</v>
      </c>
      <c r="C103" s="6"/>
      <c r="D103" s="63">
        <f>D101*2</f>
        <v>2000</v>
      </c>
      <c r="E103" s="69"/>
      <c r="F103" s="69"/>
      <c r="G103" s="57">
        <f t="shared" si="6"/>
        <v>12</v>
      </c>
      <c r="H103" s="65" t="s">
        <v>52</v>
      </c>
      <c r="I103" s="59">
        <f t="shared" si="7"/>
        <v>-2320</v>
      </c>
      <c r="J103" s="54">
        <f t="shared" si="8"/>
        <v>-2.3199999999999998</v>
      </c>
    </row>
    <row r="104" spans="1:10" ht="16.5" thickTop="1" thickBot="1" x14ac:dyDescent="0.3">
      <c r="A104" s="6"/>
      <c r="B104" s="6" t="s">
        <v>172</v>
      </c>
      <c r="C104" s="6"/>
      <c r="D104" s="11">
        <f>SUM(H2:H90)</f>
        <v>26420</v>
      </c>
      <c r="E104" s="69"/>
      <c r="F104" s="69"/>
      <c r="G104" s="57">
        <f t="shared" si="6"/>
        <v>1</v>
      </c>
      <c r="H104" s="60" t="s">
        <v>151</v>
      </c>
      <c r="I104" s="59">
        <f t="shared" si="7"/>
        <v>1480</v>
      </c>
      <c r="J104" s="54">
        <f t="shared" si="8"/>
        <v>1.48</v>
      </c>
    </row>
    <row r="105" spans="1:10" ht="16.5" thickTop="1" thickBot="1" x14ac:dyDescent="0.3">
      <c r="A105" s="6"/>
      <c r="B105" s="66" t="s">
        <v>173</v>
      </c>
      <c r="C105" s="6"/>
      <c r="D105" s="6">
        <f>D104/D100*100</f>
        <v>26.419999999999998</v>
      </c>
      <c r="E105" s="69"/>
      <c r="F105" s="69"/>
      <c r="G105" s="57">
        <f t="shared" si="6"/>
        <v>2</v>
      </c>
      <c r="H105" s="69" t="s">
        <v>54</v>
      </c>
      <c r="I105" s="59">
        <f t="shared" si="7"/>
        <v>2100</v>
      </c>
      <c r="J105" s="54">
        <f t="shared" si="8"/>
        <v>2.1</v>
      </c>
    </row>
    <row r="106" spans="1:10" ht="16.5" thickTop="1" thickBot="1" x14ac:dyDescent="0.3">
      <c r="A106" s="6"/>
      <c r="B106" s="6"/>
      <c r="C106" s="6"/>
      <c r="D106" s="11">
        <f>D105/7</f>
        <v>3.774285714285714</v>
      </c>
      <c r="E106" s="69"/>
      <c r="F106" s="69"/>
      <c r="G106" s="57">
        <f t="shared" si="6"/>
        <v>0</v>
      </c>
      <c r="H106" s="9" t="s">
        <v>58</v>
      </c>
      <c r="I106" s="59">
        <f t="shared" si="7"/>
        <v>0</v>
      </c>
      <c r="J106" s="61">
        <f t="shared" si="8"/>
        <v>0</v>
      </c>
    </row>
    <row r="107" spans="1:10" ht="16.5" thickTop="1" thickBot="1" x14ac:dyDescent="0.3">
      <c r="A107" s="6"/>
      <c r="B107" s="6"/>
      <c r="C107" s="6"/>
      <c r="D107" s="11"/>
      <c r="E107" s="69"/>
      <c r="F107" s="69"/>
      <c r="G107" s="57">
        <f t="shared" si="6"/>
        <v>0</v>
      </c>
      <c r="H107" s="54" t="s">
        <v>114</v>
      </c>
      <c r="I107" s="59">
        <f t="shared" si="7"/>
        <v>0</v>
      </c>
      <c r="J107" s="54">
        <f t="shared" si="8"/>
        <v>0</v>
      </c>
    </row>
    <row r="108" spans="1:10" ht="16.5" thickTop="1" thickBot="1" x14ac:dyDescent="0.3">
      <c r="A108" s="6"/>
      <c r="B108" s="6"/>
      <c r="C108" s="6"/>
      <c r="D108" s="6"/>
      <c r="E108" s="6"/>
      <c r="F108" s="69"/>
      <c r="G108" s="57">
        <f t="shared" si="6"/>
        <v>25</v>
      </c>
      <c r="H108" s="60" t="s">
        <v>78</v>
      </c>
      <c r="I108" s="59">
        <f t="shared" si="7"/>
        <v>13060</v>
      </c>
      <c r="J108" s="54">
        <f t="shared" si="8"/>
        <v>13.059999999999999</v>
      </c>
    </row>
    <row r="109" spans="1:10" ht="16.5" thickTop="1" thickBot="1" x14ac:dyDescent="0.3">
      <c r="A109" s="6"/>
      <c r="B109" s="6"/>
      <c r="C109" s="6"/>
      <c r="D109" s="6"/>
      <c r="E109" s="6"/>
      <c r="F109" s="69"/>
      <c r="G109" s="57">
        <f t="shared" si="6"/>
        <v>0</v>
      </c>
      <c r="H109" s="58" t="s">
        <v>19</v>
      </c>
      <c r="I109" s="59">
        <f t="shared" si="7"/>
        <v>0</v>
      </c>
      <c r="J109" s="54">
        <f t="shared" si="8"/>
        <v>0</v>
      </c>
    </row>
    <row r="110" spans="1:10" ht="15.75" thickTop="1" x14ac:dyDescent="0.25">
      <c r="G110" s="74">
        <f>SUM(G93:G109)</f>
        <v>82</v>
      </c>
      <c r="H110" s="67"/>
      <c r="I110" s="75"/>
      <c r="J110" s="76"/>
    </row>
  </sheetData>
  <conditionalFormatting sqref="I93:I109">
    <cfRule type="cellIs" dxfId="80" priority="25" operator="greaterThan">
      <formula>0</formula>
    </cfRule>
    <cfRule type="cellIs" dxfId="79" priority="26" operator="lessThan">
      <formula>0</formula>
    </cfRule>
  </conditionalFormatting>
  <conditionalFormatting sqref="H85:H90 H2:H83">
    <cfRule type="cellIs" dxfId="78" priority="23" operator="lessThan">
      <formula>0</formula>
    </cfRule>
    <cfRule type="cellIs" dxfId="77" priority="24" operator="greaterThan">
      <formula>0</formula>
    </cfRule>
  </conditionalFormatting>
  <conditionalFormatting sqref="H84">
    <cfRule type="cellIs" dxfId="76" priority="19" operator="lessThan">
      <formula>0</formula>
    </cfRule>
    <cfRule type="cellIs" dxfId="75" priority="20" operator="greaterThan">
      <formula>0</formula>
    </cfRule>
  </conditionalFormatting>
  <pageMargins left="0.7" right="0.7" top="0.75" bottom="0.75" header="0.3" footer="0.3"/>
  <tableParts count="3">
    <tablePart r:id="rId1"/>
    <tablePart r:id="rId2"/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1"/>
  <sheetViews>
    <sheetView topLeftCell="A2" workbookViewId="0">
      <selection activeCell="G30" sqref="G30:G31"/>
    </sheetView>
  </sheetViews>
  <sheetFormatPr defaultRowHeight="15" x14ac:dyDescent="0.25"/>
  <cols>
    <col min="1" max="1" width="13" style="6" customWidth="1"/>
    <col min="2" max="2" width="32.5703125" style="6" bestFit="1" customWidth="1"/>
    <col min="13" max="13" width="9.140625" style="6"/>
    <col min="14" max="14" width="24.140625" style="6" bestFit="1" customWidth="1"/>
  </cols>
  <sheetData>
    <row r="1" spans="1:19" ht="144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30</v>
      </c>
      <c r="Q1" s="2" t="s">
        <v>27</v>
      </c>
      <c r="R1" s="2" t="s">
        <v>28</v>
      </c>
      <c r="S1" s="2" t="s">
        <v>29</v>
      </c>
    </row>
    <row r="2" spans="1:19" x14ac:dyDescent="0.25">
      <c r="A2" s="46">
        <v>45049</v>
      </c>
      <c r="B2" s="6" t="s">
        <v>264</v>
      </c>
      <c r="C2">
        <v>1.37</v>
      </c>
      <c r="D2">
        <v>5.04</v>
      </c>
      <c r="E2">
        <v>9.4600000000000009</v>
      </c>
      <c r="F2">
        <v>4.17</v>
      </c>
      <c r="G2">
        <v>1.86</v>
      </c>
      <c r="H2">
        <v>2.0499999999999998</v>
      </c>
      <c r="I2">
        <v>1.63</v>
      </c>
      <c r="J2" s="6" t="s">
        <v>154</v>
      </c>
      <c r="K2">
        <v>1.42</v>
      </c>
      <c r="L2" t="s">
        <v>32</v>
      </c>
      <c r="M2" s="6">
        <v>24</v>
      </c>
      <c r="N2" s="6" t="s">
        <v>52</v>
      </c>
      <c r="O2">
        <v>1.33</v>
      </c>
      <c r="P2">
        <v>2.08</v>
      </c>
      <c r="Q2">
        <v>2.4900000000000002</v>
      </c>
      <c r="R2">
        <v>2.8</v>
      </c>
      <c r="S2">
        <v>3.14</v>
      </c>
    </row>
    <row r="3" spans="1:19" x14ac:dyDescent="0.25">
      <c r="A3" s="46">
        <v>45049</v>
      </c>
      <c r="B3" s="6" t="s">
        <v>265</v>
      </c>
      <c r="C3">
        <v>2.78</v>
      </c>
      <c r="D3">
        <v>3.66</v>
      </c>
      <c r="E3">
        <v>2.5299999999999998</v>
      </c>
      <c r="F3">
        <v>3.88</v>
      </c>
      <c r="G3">
        <v>1.83</v>
      </c>
      <c r="H3">
        <v>2.06</v>
      </c>
      <c r="I3">
        <v>1.62</v>
      </c>
      <c r="J3" s="6" t="s">
        <v>154</v>
      </c>
      <c r="K3">
        <v>1.4</v>
      </c>
      <c r="L3" t="s">
        <v>183</v>
      </c>
      <c r="M3" s="6">
        <v>28</v>
      </c>
      <c r="N3" s="6" t="s">
        <v>114</v>
      </c>
      <c r="O3">
        <v>1.32</v>
      </c>
      <c r="P3">
        <v>2.0499999999999998</v>
      </c>
      <c r="Q3">
        <v>2.41</v>
      </c>
      <c r="R3">
        <v>2.73</v>
      </c>
      <c r="S3">
        <v>3.02</v>
      </c>
    </row>
    <row r="4" spans="1:19" x14ac:dyDescent="0.25">
      <c r="A4" s="46">
        <v>45051</v>
      </c>
      <c r="B4" s="6" t="s">
        <v>266</v>
      </c>
      <c r="C4">
        <v>1.62</v>
      </c>
      <c r="D4">
        <v>4.32</v>
      </c>
      <c r="E4">
        <v>5.66</v>
      </c>
      <c r="F4">
        <v>4.0599999999999996</v>
      </c>
      <c r="G4">
        <v>1.74</v>
      </c>
      <c r="H4">
        <v>2.2000000000000002</v>
      </c>
      <c r="I4">
        <v>1.54</v>
      </c>
      <c r="J4" s="6" t="s">
        <v>154</v>
      </c>
      <c r="K4">
        <v>1.34</v>
      </c>
      <c r="L4" t="s">
        <v>34</v>
      </c>
      <c r="M4" s="6">
        <v>47</v>
      </c>
      <c r="N4" s="6" t="s">
        <v>78</v>
      </c>
      <c r="O4">
        <v>1.28</v>
      </c>
      <c r="P4">
        <v>1.93</v>
      </c>
      <c r="Q4">
        <v>2.2400000000000002</v>
      </c>
      <c r="R4">
        <v>2.56</v>
      </c>
      <c r="S4">
        <v>2.85</v>
      </c>
    </row>
    <row r="5" spans="1:19" x14ac:dyDescent="0.25">
      <c r="A5" s="46">
        <v>45052</v>
      </c>
      <c r="B5" s="6" t="s">
        <v>267</v>
      </c>
      <c r="C5">
        <v>1.43</v>
      </c>
      <c r="D5">
        <v>5.39</v>
      </c>
      <c r="E5">
        <v>6.91</v>
      </c>
      <c r="F5">
        <v>404</v>
      </c>
      <c r="G5">
        <v>1.48</v>
      </c>
      <c r="H5">
        <v>2.76</v>
      </c>
      <c r="I5">
        <v>1.34</v>
      </c>
      <c r="J5" s="6" t="s">
        <v>154</v>
      </c>
      <c r="K5">
        <v>1.22</v>
      </c>
      <c r="L5" t="s">
        <v>183</v>
      </c>
      <c r="M5" s="6">
        <v>80</v>
      </c>
      <c r="N5" s="6" t="s">
        <v>134</v>
      </c>
      <c r="O5">
        <v>404</v>
      </c>
      <c r="P5">
        <v>1.58</v>
      </c>
      <c r="Q5">
        <v>1.75</v>
      </c>
      <c r="R5">
        <v>2</v>
      </c>
      <c r="S5">
        <v>2.23</v>
      </c>
    </row>
    <row r="6" spans="1:19" x14ac:dyDescent="0.25">
      <c r="A6" s="46">
        <v>45052</v>
      </c>
      <c r="B6" s="6" t="s">
        <v>268</v>
      </c>
      <c r="C6">
        <v>2.17</v>
      </c>
      <c r="D6">
        <v>3.33</v>
      </c>
      <c r="E6">
        <v>3.74</v>
      </c>
      <c r="F6">
        <v>2.67</v>
      </c>
      <c r="G6">
        <v>2.4900000000000002</v>
      </c>
      <c r="H6">
        <v>1.58</v>
      </c>
      <c r="I6">
        <v>2.1800000000000002</v>
      </c>
      <c r="J6" s="6" t="s">
        <v>154</v>
      </c>
      <c r="K6">
        <v>1.88</v>
      </c>
      <c r="L6" t="s">
        <v>183</v>
      </c>
      <c r="M6" s="6">
        <v>38</v>
      </c>
      <c r="N6" s="6" t="s">
        <v>114</v>
      </c>
      <c r="O6">
        <v>1.65</v>
      </c>
      <c r="P6">
        <v>2.4900000000000002</v>
      </c>
      <c r="Q6">
        <v>2.97</v>
      </c>
      <c r="R6">
        <v>4.18</v>
      </c>
      <c r="S6">
        <v>4.54</v>
      </c>
    </row>
    <row r="7" spans="1:19" x14ac:dyDescent="0.25">
      <c r="A7" s="46">
        <v>45053</v>
      </c>
      <c r="B7" s="6" t="s">
        <v>269</v>
      </c>
      <c r="C7">
        <v>2.86</v>
      </c>
      <c r="D7">
        <v>3.13</v>
      </c>
      <c r="E7">
        <v>2.83</v>
      </c>
      <c r="F7">
        <v>2.92</v>
      </c>
      <c r="G7">
        <v>2.46</v>
      </c>
      <c r="H7">
        <v>1.61</v>
      </c>
      <c r="I7">
        <v>2.13</v>
      </c>
      <c r="J7" s="6" t="s">
        <v>154</v>
      </c>
      <c r="K7">
        <v>1.8</v>
      </c>
      <c r="L7" t="s">
        <v>189</v>
      </c>
      <c r="M7" s="6">
        <v>33</v>
      </c>
      <c r="N7" s="6" t="s">
        <v>43</v>
      </c>
      <c r="O7">
        <v>1.58</v>
      </c>
      <c r="P7">
        <v>2.92</v>
      </c>
      <c r="Q7">
        <v>3.84</v>
      </c>
      <c r="R7">
        <v>4.12</v>
      </c>
      <c r="S7">
        <v>3.63</v>
      </c>
    </row>
    <row r="8" spans="1:19" x14ac:dyDescent="0.25">
      <c r="A8" s="46">
        <v>45054</v>
      </c>
      <c r="B8" s="6" t="s">
        <v>270</v>
      </c>
      <c r="C8">
        <v>1.51</v>
      </c>
      <c r="D8">
        <v>4.5599999999999996</v>
      </c>
      <c r="E8">
        <v>6.87</v>
      </c>
      <c r="F8">
        <v>3.97</v>
      </c>
      <c r="G8">
        <v>1.82</v>
      </c>
      <c r="H8">
        <v>2.09</v>
      </c>
      <c r="I8">
        <v>1.61</v>
      </c>
      <c r="J8" s="6" t="s">
        <v>154</v>
      </c>
      <c r="K8">
        <v>1.39</v>
      </c>
      <c r="L8" t="s">
        <v>186</v>
      </c>
      <c r="M8" s="6">
        <v>27</v>
      </c>
      <c r="N8" s="6" t="s">
        <v>52</v>
      </c>
      <c r="O8">
        <v>1.32</v>
      </c>
      <c r="P8">
        <v>2.0499999999999998</v>
      </c>
      <c r="Q8">
        <v>2.41</v>
      </c>
      <c r="R8">
        <v>2.74</v>
      </c>
      <c r="S8">
        <v>3.04</v>
      </c>
    </row>
    <row r="9" spans="1:19" x14ac:dyDescent="0.25">
      <c r="A9" s="46">
        <v>45058</v>
      </c>
      <c r="B9" s="6" t="s">
        <v>271</v>
      </c>
      <c r="C9">
        <v>1.93</v>
      </c>
      <c r="D9">
        <v>3.91</v>
      </c>
      <c r="E9">
        <v>3.97</v>
      </c>
      <c r="F9">
        <v>4.0599999999999996</v>
      </c>
      <c r="G9">
        <v>1.76</v>
      </c>
      <c r="H9">
        <v>2.1800000000000002</v>
      </c>
      <c r="I9">
        <v>1.56</v>
      </c>
      <c r="J9" s="6" t="s">
        <v>154</v>
      </c>
      <c r="K9">
        <v>1.35</v>
      </c>
      <c r="L9" t="s">
        <v>33</v>
      </c>
      <c r="M9" s="6">
        <v>72</v>
      </c>
      <c r="N9" s="6" t="s">
        <v>104</v>
      </c>
      <c r="O9">
        <v>1.28</v>
      </c>
      <c r="P9">
        <v>1.96</v>
      </c>
      <c r="Q9">
        <v>2.27</v>
      </c>
      <c r="R9">
        <v>2.59</v>
      </c>
      <c r="S9">
        <v>2.89</v>
      </c>
    </row>
    <row r="10" spans="1:19" x14ac:dyDescent="0.25">
      <c r="A10" s="46">
        <v>45059</v>
      </c>
      <c r="B10" s="6" t="s">
        <v>272</v>
      </c>
      <c r="C10">
        <v>1.1399999999999999</v>
      </c>
      <c r="D10">
        <v>9.5</v>
      </c>
      <c r="E10">
        <v>18.5</v>
      </c>
      <c r="F10">
        <v>404</v>
      </c>
      <c r="G10">
        <v>404</v>
      </c>
      <c r="H10">
        <v>404</v>
      </c>
      <c r="I10">
        <v>404</v>
      </c>
      <c r="J10" s="6" t="s">
        <v>154</v>
      </c>
      <c r="K10">
        <v>404</v>
      </c>
      <c r="L10" t="s">
        <v>191</v>
      </c>
      <c r="M10" s="6">
        <v>41</v>
      </c>
      <c r="N10" s="6" t="s">
        <v>78</v>
      </c>
      <c r="O10">
        <v>404</v>
      </c>
      <c r="P10">
        <v>1.31</v>
      </c>
      <c r="Q10">
        <v>1.26</v>
      </c>
      <c r="R10">
        <v>1.36</v>
      </c>
      <c r="S10">
        <v>1.5</v>
      </c>
    </row>
    <row r="11" spans="1:19" x14ac:dyDescent="0.25">
      <c r="A11" s="46">
        <v>45059</v>
      </c>
      <c r="B11" s="6" t="s">
        <v>273</v>
      </c>
      <c r="C11">
        <v>2.11</v>
      </c>
      <c r="D11">
        <v>3.77</v>
      </c>
      <c r="E11">
        <v>3.53</v>
      </c>
      <c r="F11">
        <v>3.68</v>
      </c>
      <c r="G11">
        <v>1.69</v>
      </c>
      <c r="H11">
        <v>2.29</v>
      </c>
      <c r="I11">
        <v>1.5</v>
      </c>
      <c r="J11" s="6" t="s">
        <v>154</v>
      </c>
      <c r="K11">
        <v>1.3</v>
      </c>
      <c r="L11" t="s">
        <v>208</v>
      </c>
      <c r="M11" s="6">
        <v>50</v>
      </c>
      <c r="N11" s="6" t="s">
        <v>78</v>
      </c>
      <c r="O11">
        <v>1.25</v>
      </c>
      <c r="P11">
        <v>1.86</v>
      </c>
      <c r="Q11">
        <v>2.09</v>
      </c>
      <c r="R11">
        <v>2.4</v>
      </c>
      <c r="S11">
        <v>2.65</v>
      </c>
    </row>
    <row r="12" spans="1:19" x14ac:dyDescent="0.25">
      <c r="A12" s="46">
        <v>45059</v>
      </c>
      <c r="B12" s="6" t="s">
        <v>274</v>
      </c>
      <c r="C12">
        <v>1.82</v>
      </c>
      <c r="D12">
        <v>3.88</v>
      </c>
      <c r="E12">
        <v>4.49</v>
      </c>
      <c r="F12">
        <v>4.0599999999999996</v>
      </c>
      <c r="G12">
        <v>1.84</v>
      </c>
      <c r="H12">
        <v>2.06</v>
      </c>
      <c r="I12">
        <v>1.61</v>
      </c>
      <c r="J12" s="6" t="s">
        <v>154</v>
      </c>
      <c r="K12">
        <v>1.4</v>
      </c>
      <c r="L12" t="s">
        <v>178</v>
      </c>
      <c r="M12" s="6">
        <v>60</v>
      </c>
      <c r="N12" s="6" t="s">
        <v>114</v>
      </c>
      <c r="O12">
        <v>404</v>
      </c>
      <c r="P12">
        <v>2.0499999999999998</v>
      </c>
      <c r="Q12">
        <v>2.4300000000000002</v>
      </c>
      <c r="R12">
        <v>404</v>
      </c>
      <c r="S12">
        <v>3.07</v>
      </c>
    </row>
    <row r="13" spans="1:19" x14ac:dyDescent="0.25">
      <c r="A13" s="46">
        <v>45059</v>
      </c>
      <c r="B13" s="6" t="s">
        <v>275</v>
      </c>
      <c r="C13">
        <v>5.16</v>
      </c>
      <c r="D13">
        <v>4.5</v>
      </c>
      <c r="E13">
        <v>1.63</v>
      </c>
      <c r="F13">
        <v>404</v>
      </c>
      <c r="G13">
        <v>1.58</v>
      </c>
      <c r="H13">
        <v>2.5299999999999998</v>
      </c>
      <c r="I13">
        <v>1.41</v>
      </c>
      <c r="J13" s="6" t="s">
        <v>154</v>
      </c>
      <c r="K13">
        <v>1.25</v>
      </c>
      <c r="L13" t="s">
        <v>184</v>
      </c>
      <c r="M13" s="6">
        <v>38</v>
      </c>
      <c r="N13" s="6" t="s">
        <v>134</v>
      </c>
      <c r="O13">
        <v>1.25</v>
      </c>
      <c r="P13">
        <v>1.71</v>
      </c>
      <c r="Q13">
        <v>1.92</v>
      </c>
      <c r="R13">
        <v>2.1800000000000002</v>
      </c>
      <c r="S13">
        <v>2.44</v>
      </c>
    </row>
    <row r="14" spans="1:19" x14ac:dyDescent="0.25">
      <c r="A14" s="46">
        <v>45059</v>
      </c>
      <c r="B14" s="6" t="s">
        <v>276</v>
      </c>
      <c r="C14">
        <v>2.69</v>
      </c>
      <c r="D14">
        <v>3.82</v>
      </c>
      <c r="E14">
        <v>2.54</v>
      </c>
      <c r="F14">
        <v>4.92</v>
      </c>
      <c r="G14">
        <v>1.61</v>
      </c>
      <c r="H14">
        <v>2.4300000000000002</v>
      </c>
      <c r="I14">
        <v>1.5</v>
      </c>
      <c r="J14" s="6" t="s">
        <v>154</v>
      </c>
      <c r="K14">
        <v>1.43</v>
      </c>
      <c r="L14" t="s">
        <v>207</v>
      </c>
      <c r="M14" s="6">
        <v>23</v>
      </c>
      <c r="N14" s="6" t="s">
        <v>114</v>
      </c>
      <c r="O14">
        <v>404</v>
      </c>
      <c r="P14">
        <v>1.75</v>
      </c>
      <c r="Q14">
        <v>1.97</v>
      </c>
      <c r="R14">
        <v>2.23</v>
      </c>
      <c r="S14">
        <v>2.5</v>
      </c>
    </row>
    <row r="15" spans="1:19" x14ac:dyDescent="0.25">
      <c r="A15" s="46">
        <v>45060</v>
      </c>
      <c r="B15" s="6" t="s">
        <v>277</v>
      </c>
      <c r="C15">
        <v>3.63</v>
      </c>
      <c r="D15">
        <v>4.0999999999999996</v>
      </c>
      <c r="E15">
        <v>1.96</v>
      </c>
      <c r="F15">
        <v>5.52</v>
      </c>
      <c r="G15">
        <v>1.51</v>
      </c>
      <c r="H15">
        <v>2.68</v>
      </c>
      <c r="I15">
        <v>1.53</v>
      </c>
      <c r="J15" s="6" t="s">
        <v>154</v>
      </c>
      <c r="K15">
        <v>404</v>
      </c>
      <c r="L15" t="s">
        <v>31</v>
      </c>
      <c r="M15" s="6">
        <v>50</v>
      </c>
      <c r="N15" s="6" t="s">
        <v>114</v>
      </c>
      <c r="O15">
        <v>404</v>
      </c>
      <c r="P15">
        <v>1.61</v>
      </c>
      <c r="Q15">
        <v>1.78</v>
      </c>
      <c r="R15">
        <v>2.02</v>
      </c>
      <c r="S15">
        <v>2.25</v>
      </c>
    </row>
    <row r="16" spans="1:19" x14ac:dyDescent="0.25">
      <c r="A16" s="46">
        <v>45060</v>
      </c>
      <c r="B16" s="6" t="s">
        <v>278</v>
      </c>
      <c r="C16">
        <v>1.9</v>
      </c>
      <c r="D16">
        <v>3.64</v>
      </c>
      <c r="E16">
        <v>4.38</v>
      </c>
      <c r="F16">
        <v>3.66</v>
      </c>
      <c r="G16">
        <v>1.97</v>
      </c>
      <c r="H16">
        <v>1.92</v>
      </c>
      <c r="I16">
        <v>1.72</v>
      </c>
      <c r="J16" s="6" t="s">
        <v>154</v>
      </c>
      <c r="K16">
        <v>1.48</v>
      </c>
      <c r="L16" t="s">
        <v>185</v>
      </c>
      <c r="M16" s="6">
        <v>28</v>
      </c>
      <c r="N16" s="6" t="s">
        <v>117</v>
      </c>
      <c r="O16">
        <v>404</v>
      </c>
      <c r="P16">
        <v>2.23</v>
      </c>
      <c r="Q16">
        <v>2.71</v>
      </c>
      <c r="R16">
        <v>404</v>
      </c>
      <c r="S16">
        <v>3.38</v>
      </c>
    </row>
    <row r="17" spans="1:19" x14ac:dyDescent="0.25">
      <c r="A17" s="46">
        <v>45060</v>
      </c>
      <c r="B17" s="6" t="s">
        <v>279</v>
      </c>
      <c r="C17">
        <v>1.72</v>
      </c>
      <c r="D17">
        <v>3.93</v>
      </c>
      <c r="E17">
        <v>4.53</v>
      </c>
      <c r="F17">
        <v>404</v>
      </c>
      <c r="G17">
        <v>1.91</v>
      </c>
      <c r="H17">
        <v>1.93</v>
      </c>
      <c r="I17">
        <v>1.67</v>
      </c>
      <c r="J17" s="6" t="s">
        <v>154</v>
      </c>
      <c r="K17">
        <v>1.43</v>
      </c>
      <c r="L17" t="s">
        <v>31</v>
      </c>
      <c r="M17" s="6">
        <v>34</v>
      </c>
      <c r="N17" s="6" t="s">
        <v>26</v>
      </c>
      <c r="O17">
        <v>404</v>
      </c>
      <c r="P17">
        <v>2.13</v>
      </c>
      <c r="Q17">
        <v>2.5299999999999998</v>
      </c>
      <c r="R17">
        <v>2.57</v>
      </c>
      <c r="S17">
        <v>2.52</v>
      </c>
    </row>
    <row r="18" spans="1:19" x14ac:dyDescent="0.25">
      <c r="A18" s="46">
        <v>45064</v>
      </c>
      <c r="B18" s="6" t="s">
        <v>280</v>
      </c>
      <c r="C18">
        <v>1.8</v>
      </c>
      <c r="D18">
        <v>4.2</v>
      </c>
      <c r="E18">
        <v>4.33</v>
      </c>
      <c r="F18">
        <v>3.85</v>
      </c>
      <c r="G18">
        <v>1.57</v>
      </c>
      <c r="H18">
        <v>2.54</v>
      </c>
      <c r="I18">
        <v>1.4</v>
      </c>
      <c r="J18" s="6" t="s">
        <v>154</v>
      </c>
      <c r="K18">
        <v>1.24</v>
      </c>
      <c r="L18" t="s">
        <v>181</v>
      </c>
      <c r="M18" s="6">
        <v>22</v>
      </c>
      <c r="N18" s="6" t="s">
        <v>134</v>
      </c>
      <c r="O18">
        <v>1.24</v>
      </c>
      <c r="P18">
        <v>1.7</v>
      </c>
      <c r="Q18">
        <v>1.9</v>
      </c>
      <c r="R18">
        <v>2.16</v>
      </c>
      <c r="S18">
        <v>2.42</v>
      </c>
    </row>
    <row r="19" spans="1:19" x14ac:dyDescent="0.25">
      <c r="A19" s="46">
        <v>45065</v>
      </c>
      <c r="B19" s="6" t="s">
        <v>281</v>
      </c>
      <c r="C19">
        <v>2.38</v>
      </c>
      <c r="D19">
        <v>4.1100000000000003</v>
      </c>
      <c r="E19">
        <v>2.79</v>
      </c>
      <c r="F19">
        <v>404</v>
      </c>
      <c r="G19">
        <v>1.48</v>
      </c>
      <c r="H19">
        <v>2.81</v>
      </c>
      <c r="I19">
        <v>1.33</v>
      </c>
      <c r="J19" s="6" t="s">
        <v>154</v>
      </c>
      <c r="K19">
        <v>1.23</v>
      </c>
      <c r="L19" t="s">
        <v>179</v>
      </c>
      <c r="M19" s="6">
        <v>8</v>
      </c>
      <c r="N19" s="6" t="s">
        <v>43</v>
      </c>
      <c r="O19">
        <v>1.24</v>
      </c>
      <c r="P19">
        <v>1.58</v>
      </c>
      <c r="Q19">
        <v>1.73</v>
      </c>
      <c r="R19">
        <v>1.98</v>
      </c>
      <c r="S19">
        <v>2.2000000000000002</v>
      </c>
    </row>
    <row r="20" spans="1:19" x14ac:dyDescent="0.25">
      <c r="A20" s="46">
        <v>45066</v>
      </c>
      <c r="B20" s="6" t="s">
        <v>282</v>
      </c>
      <c r="C20">
        <v>1.1200000000000001</v>
      </c>
      <c r="D20">
        <v>10.26</v>
      </c>
      <c r="E20">
        <v>23.23</v>
      </c>
      <c r="F20">
        <v>404</v>
      </c>
      <c r="G20">
        <v>1.42</v>
      </c>
      <c r="H20">
        <v>2.87</v>
      </c>
      <c r="I20">
        <v>1.3</v>
      </c>
      <c r="J20" s="6" t="s">
        <v>154</v>
      </c>
      <c r="K20">
        <v>1.24</v>
      </c>
      <c r="L20" t="s">
        <v>177</v>
      </c>
      <c r="M20" s="6">
        <v>33</v>
      </c>
      <c r="N20" s="6" t="s">
        <v>52</v>
      </c>
      <c r="O20">
        <v>1.24</v>
      </c>
      <c r="P20">
        <v>1.52</v>
      </c>
      <c r="Q20">
        <v>1.65</v>
      </c>
      <c r="R20">
        <v>1.88</v>
      </c>
      <c r="S20">
        <v>2.1</v>
      </c>
    </row>
    <row r="21" spans="1:19" x14ac:dyDescent="0.25">
      <c r="A21" s="46">
        <v>45066</v>
      </c>
      <c r="B21" s="6" t="s">
        <v>283</v>
      </c>
      <c r="C21">
        <v>2.83</v>
      </c>
      <c r="D21">
        <v>3.77</v>
      </c>
      <c r="E21">
        <v>2.48</v>
      </c>
      <c r="F21">
        <v>404</v>
      </c>
      <c r="G21">
        <v>1.66</v>
      </c>
      <c r="H21">
        <v>2.35</v>
      </c>
      <c r="I21">
        <v>1.47</v>
      </c>
      <c r="J21" s="6" t="s">
        <v>154</v>
      </c>
      <c r="K21">
        <v>1.28</v>
      </c>
      <c r="L21" t="s">
        <v>184</v>
      </c>
      <c r="M21" s="6">
        <v>68</v>
      </c>
      <c r="N21" s="6" t="s">
        <v>78</v>
      </c>
      <c r="O21">
        <v>1.24</v>
      </c>
      <c r="P21">
        <v>1.81</v>
      </c>
      <c r="Q21">
        <v>2.0699999999999998</v>
      </c>
      <c r="R21">
        <v>2.34</v>
      </c>
      <c r="S21">
        <v>2.62</v>
      </c>
    </row>
    <row r="22" spans="1:19" x14ac:dyDescent="0.25">
      <c r="A22" s="46">
        <v>45067</v>
      </c>
      <c r="B22" s="6" t="s">
        <v>284</v>
      </c>
      <c r="C22">
        <v>2.78</v>
      </c>
      <c r="D22">
        <v>3.48</v>
      </c>
      <c r="E22">
        <v>2.67</v>
      </c>
      <c r="F22">
        <v>4.1399999999999997</v>
      </c>
      <c r="G22">
        <v>1.83</v>
      </c>
      <c r="H22">
        <v>2.0699999999999998</v>
      </c>
      <c r="I22">
        <v>1.61</v>
      </c>
      <c r="J22" s="6" t="s">
        <v>154</v>
      </c>
      <c r="K22">
        <v>1.38</v>
      </c>
      <c r="L22" t="s">
        <v>294</v>
      </c>
      <c r="M22" s="6">
        <v>55</v>
      </c>
      <c r="N22" s="6" t="s">
        <v>104</v>
      </c>
      <c r="O22">
        <v>1.3</v>
      </c>
      <c r="P22">
        <v>2.0499999999999998</v>
      </c>
      <c r="Q22">
        <v>2.39</v>
      </c>
      <c r="R22">
        <v>2.71</v>
      </c>
      <c r="S22">
        <v>3</v>
      </c>
    </row>
    <row r="23" spans="1:19" x14ac:dyDescent="0.25">
      <c r="A23" s="46">
        <v>45067</v>
      </c>
      <c r="B23" s="6" t="s">
        <v>285</v>
      </c>
      <c r="C23">
        <v>1.3</v>
      </c>
      <c r="D23">
        <v>6.15</v>
      </c>
      <c r="E23">
        <v>10.210000000000001</v>
      </c>
      <c r="F23">
        <v>404</v>
      </c>
      <c r="G23">
        <v>1.42</v>
      </c>
      <c r="H23">
        <v>2.98</v>
      </c>
      <c r="I23">
        <v>1.29</v>
      </c>
      <c r="J23" s="6" t="s">
        <v>154</v>
      </c>
      <c r="K23">
        <v>1.21</v>
      </c>
      <c r="L23" t="s">
        <v>184</v>
      </c>
      <c r="M23" s="6">
        <v>73</v>
      </c>
      <c r="N23" s="6" t="s">
        <v>78</v>
      </c>
      <c r="O23">
        <v>404</v>
      </c>
      <c r="P23">
        <v>1.51</v>
      </c>
      <c r="Q23">
        <v>1.63</v>
      </c>
      <c r="R23">
        <v>1.86</v>
      </c>
      <c r="S23">
        <v>2.0699999999999998</v>
      </c>
    </row>
    <row r="24" spans="1:19" x14ac:dyDescent="0.25">
      <c r="A24" s="46">
        <v>45067</v>
      </c>
      <c r="B24" s="6" t="s">
        <v>286</v>
      </c>
      <c r="C24">
        <v>7.83</v>
      </c>
      <c r="D24">
        <v>5.04</v>
      </c>
      <c r="E24">
        <v>1.42</v>
      </c>
      <c r="F24">
        <v>3.96</v>
      </c>
      <c r="G24">
        <v>1.65</v>
      </c>
      <c r="H24">
        <v>2.34</v>
      </c>
      <c r="I24">
        <v>1.47</v>
      </c>
      <c r="J24" s="6" t="s">
        <v>154</v>
      </c>
      <c r="K24">
        <v>1.29</v>
      </c>
      <c r="L24" t="s">
        <v>32</v>
      </c>
      <c r="M24" s="6">
        <v>39</v>
      </c>
      <c r="N24" s="6" t="s">
        <v>43</v>
      </c>
      <c r="O24">
        <v>1.25</v>
      </c>
      <c r="P24">
        <v>1.81</v>
      </c>
      <c r="Q24">
        <v>2.0699999999999998</v>
      </c>
      <c r="R24">
        <v>2.35</v>
      </c>
      <c r="S24">
        <v>2.63</v>
      </c>
    </row>
    <row r="25" spans="1:19" x14ac:dyDescent="0.25">
      <c r="A25" s="46">
        <v>45073</v>
      </c>
      <c r="B25" s="6" t="s">
        <v>287</v>
      </c>
      <c r="C25">
        <v>2.34</v>
      </c>
      <c r="D25">
        <v>3.37</v>
      </c>
      <c r="E25">
        <v>3.36</v>
      </c>
      <c r="F25">
        <v>3.48</v>
      </c>
      <c r="G25">
        <v>2.09</v>
      </c>
      <c r="H25">
        <v>1.83</v>
      </c>
      <c r="I25">
        <v>1.82</v>
      </c>
      <c r="J25" s="6" t="s">
        <v>154</v>
      </c>
      <c r="K25">
        <v>1.55</v>
      </c>
      <c r="L25" t="s">
        <v>186</v>
      </c>
      <c r="M25" s="6">
        <v>12</v>
      </c>
      <c r="N25" s="6" t="s">
        <v>43</v>
      </c>
      <c r="O25">
        <v>1.42</v>
      </c>
      <c r="P25">
        <v>2.39</v>
      </c>
      <c r="Q25">
        <v>2.95</v>
      </c>
      <c r="R25">
        <v>3.29</v>
      </c>
      <c r="S25">
        <v>3.65</v>
      </c>
    </row>
    <row r="26" spans="1:19" x14ac:dyDescent="0.25">
      <c r="A26" s="46">
        <v>45073</v>
      </c>
      <c r="B26" s="6" t="s">
        <v>288</v>
      </c>
      <c r="C26">
        <v>5.94</v>
      </c>
      <c r="D26">
        <v>5.44</v>
      </c>
      <c r="E26">
        <v>1.49</v>
      </c>
      <c r="F26">
        <v>404</v>
      </c>
      <c r="G26">
        <v>1.34</v>
      </c>
      <c r="H26">
        <v>3.46</v>
      </c>
      <c r="I26">
        <v>404</v>
      </c>
      <c r="J26" s="6" t="s">
        <v>154</v>
      </c>
      <c r="K26">
        <v>404</v>
      </c>
      <c r="L26" t="s">
        <v>34</v>
      </c>
      <c r="M26" s="6">
        <v>45</v>
      </c>
      <c r="N26" s="6" t="s">
        <v>78</v>
      </c>
      <c r="O26">
        <v>404</v>
      </c>
      <c r="P26">
        <v>1.4</v>
      </c>
      <c r="Q26">
        <v>1.5</v>
      </c>
      <c r="R26">
        <v>1.69</v>
      </c>
      <c r="S26">
        <v>1.89</v>
      </c>
    </row>
    <row r="27" spans="1:19" x14ac:dyDescent="0.25">
      <c r="A27" s="46">
        <v>45073</v>
      </c>
      <c r="B27" s="6" t="s">
        <v>289</v>
      </c>
      <c r="C27">
        <v>1.68</v>
      </c>
      <c r="D27">
        <v>4.03</v>
      </c>
      <c r="E27">
        <v>5.3</v>
      </c>
      <c r="F27">
        <v>3.72</v>
      </c>
      <c r="G27">
        <v>1.93</v>
      </c>
      <c r="H27">
        <v>1.95</v>
      </c>
      <c r="I27">
        <v>1.7</v>
      </c>
      <c r="J27" s="6" t="s">
        <v>154</v>
      </c>
      <c r="K27">
        <v>1.46</v>
      </c>
      <c r="L27" t="s">
        <v>186</v>
      </c>
      <c r="M27" s="6">
        <v>72</v>
      </c>
      <c r="N27" s="6" t="s">
        <v>117</v>
      </c>
      <c r="O27">
        <v>1.43</v>
      </c>
      <c r="P27">
        <v>2.19</v>
      </c>
      <c r="Q27">
        <v>2.66</v>
      </c>
      <c r="R27">
        <v>404</v>
      </c>
      <c r="S27">
        <v>3.35</v>
      </c>
    </row>
    <row r="28" spans="1:19" x14ac:dyDescent="0.25">
      <c r="A28" s="46">
        <v>45073</v>
      </c>
      <c r="B28" s="6" t="s">
        <v>290</v>
      </c>
      <c r="C28">
        <v>1.44</v>
      </c>
      <c r="D28">
        <v>4.87</v>
      </c>
      <c r="E28">
        <v>7.61</v>
      </c>
      <c r="F28">
        <v>404</v>
      </c>
      <c r="G28">
        <v>1.76</v>
      </c>
      <c r="H28">
        <v>2.17</v>
      </c>
      <c r="I28">
        <v>1.56</v>
      </c>
      <c r="J28" s="6" t="s">
        <v>154</v>
      </c>
      <c r="K28">
        <v>1.35</v>
      </c>
      <c r="L28" t="s">
        <v>31</v>
      </c>
      <c r="M28" s="6">
        <v>45</v>
      </c>
      <c r="N28" s="6" t="s">
        <v>43</v>
      </c>
      <c r="O28">
        <v>1.29</v>
      </c>
      <c r="P28">
        <v>1.96</v>
      </c>
      <c r="Q28">
        <v>2.27</v>
      </c>
      <c r="R28">
        <v>2.56</v>
      </c>
      <c r="S28">
        <v>2.84</v>
      </c>
    </row>
    <row r="29" spans="1:19" x14ac:dyDescent="0.25">
      <c r="A29" s="46">
        <v>45073</v>
      </c>
      <c r="B29" s="6" t="s">
        <v>291</v>
      </c>
      <c r="C29">
        <v>1.32</v>
      </c>
      <c r="D29">
        <v>6.28</v>
      </c>
      <c r="E29">
        <v>10.28</v>
      </c>
      <c r="F29">
        <v>404</v>
      </c>
      <c r="G29">
        <v>1.53</v>
      </c>
      <c r="H29">
        <v>2.66</v>
      </c>
      <c r="I29">
        <v>1.38</v>
      </c>
      <c r="J29" s="6" t="s">
        <v>154</v>
      </c>
      <c r="K29">
        <v>1.22</v>
      </c>
      <c r="L29" t="s">
        <v>34</v>
      </c>
      <c r="M29" s="6">
        <v>24</v>
      </c>
      <c r="N29" s="6" t="s">
        <v>43</v>
      </c>
      <c r="O29">
        <v>1.25</v>
      </c>
      <c r="P29">
        <v>1.65</v>
      </c>
      <c r="Q29">
        <v>1.78</v>
      </c>
      <c r="R29">
        <v>2.09</v>
      </c>
      <c r="S29">
        <v>2.2799999999999998</v>
      </c>
    </row>
    <row r="30" spans="1:19" x14ac:dyDescent="0.25">
      <c r="A30" s="46">
        <v>45073</v>
      </c>
      <c r="B30" s="6" t="s">
        <v>292</v>
      </c>
      <c r="C30">
        <v>2.1</v>
      </c>
      <c r="D30">
        <v>3.97</v>
      </c>
      <c r="E30">
        <v>3.39</v>
      </c>
      <c r="F30">
        <v>4.05</v>
      </c>
      <c r="G30">
        <v>1.6</v>
      </c>
      <c r="H30">
        <v>2.4900000000000002</v>
      </c>
      <c r="I30">
        <v>1.42</v>
      </c>
      <c r="J30" s="6" t="s">
        <v>154</v>
      </c>
      <c r="K30">
        <v>1.25</v>
      </c>
      <c r="L30" t="s">
        <v>32</v>
      </c>
      <c r="M30" s="6">
        <v>34</v>
      </c>
      <c r="N30" s="6" t="s">
        <v>43</v>
      </c>
      <c r="O30">
        <v>1.25</v>
      </c>
      <c r="P30">
        <v>1.73</v>
      </c>
      <c r="Q30">
        <v>1.95</v>
      </c>
      <c r="R30">
        <v>2.2200000000000002</v>
      </c>
      <c r="S30">
        <v>2.4900000000000002</v>
      </c>
    </row>
    <row r="31" spans="1:19" x14ac:dyDescent="0.25">
      <c r="A31" s="46">
        <v>45073</v>
      </c>
      <c r="B31" s="6" t="s">
        <v>293</v>
      </c>
      <c r="C31">
        <v>1.24</v>
      </c>
      <c r="D31">
        <v>7.01</v>
      </c>
      <c r="E31">
        <v>11.14</v>
      </c>
      <c r="F31">
        <v>404</v>
      </c>
      <c r="G31">
        <v>1.31</v>
      </c>
      <c r="H31">
        <v>3.49</v>
      </c>
      <c r="I31">
        <v>1.29</v>
      </c>
      <c r="J31" s="6" t="s">
        <v>154</v>
      </c>
      <c r="K31">
        <v>1.22</v>
      </c>
      <c r="L31" t="s">
        <v>34</v>
      </c>
      <c r="M31" s="6">
        <v>61</v>
      </c>
      <c r="N31" s="6" t="s">
        <v>78</v>
      </c>
      <c r="O31">
        <v>1.23</v>
      </c>
      <c r="P31">
        <v>1.32</v>
      </c>
      <c r="Q31">
        <v>1.38</v>
      </c>
      <c r="R31">
        <v>1.56</v>
      </c>
      <c r="S31">
        <v>1.72</v>
      </c>
    </row>
  </sheetData>
  <conditionalFormatting sqref="K1">
    <cfRule type="cellIs" dxfId="25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topLeftCell="A5" workbookViewId="0">
      <selection activeCell="C19" sqref="C19"/>
    </sheetView>
  </sheetViews>
  <sheetFormatPr defaultRowHeight="15" x14ac:dyDescent="0.25"/>
  <cols>
    <col min="1" max="1" width="10.7109375" bestFit="1" customWidth="1"/>
    <col min="2" max="2" width="34.5703125" bestFit="1" customWidth="1"/>
    <col min="3" max="3" width="9.140625" style="6"/>
    <col min="4" max="4" width="16.42578125" bestFit="1" customWidth="1"/>
    <col min="6" max="6" width="9.140625" style="77"/>
    <col min="7" max="7" width="10.28515625" bestFit="1" customWidth="1"/>
    <col min="8" max="8" width="9.42578125" bestFit="1" customWidth="1"/>
    <col min="10" max="10" width="30.7109375" customWidth="1"/>
  </cols>
  <sheetData>
    <row r="1" spans="1:10" ht="154.5" x14ac:dyDescent="0.25">
      <c r="A1" s="41" t="s">
        <v>0</v>
      </c>
      <c r="B1" s="41" t="s">
        <v>1</v>
      </c>
      <c r="C1" s="41" t="s">
        <v>155</v>
      </c>
      <c r="D1" s="41" t="s">
        <v>156</v>
      </c>
      <c r="E1" s="42" t="s">
        <v>174</v>
      </c>
      <c r="F1" s="42" t="s">
        <v>157</v>
      </c>
      <c r="G1" s="41" t="s">
        <v>158</v>
      </c>
      <c r="H1" s="41" t="s">
        <v>159</v>
      </c>
      <c r="I1" s="41" t="s">
        <v>11</v>
      </c>
      <c r="J1" s="41" t="s">
        <v>13</v>
      </c>
    </row>
    <row r="2" spans="1:10" x14ac:dyDescent="0.25">
      <c r="A2" s="46">
        <v>45049</v>
      </c>
      <c r="B2" s="6" t="s">
        <v>264</v>
      </c>
      <c r="C2" s="69">
        <v>1.86</v>
      </c>
      <c r="D2" s="14" t="s">
        <v>154</v>
      </c>
      <c r="E2" s="14" t="s">
        <v>175</v>
      </c>
      <c r="F2" s="34" t="s">
        <v>160</v>
      </c>
      <c r="G2" s="28">
        <v>0</v>
      </c>
      <c r="H2" s="28">
        <f>G2-D$32</f>
        <v>-372.32</v>
      </c>
      <c r="I2" t="s">
        <v>32</v>
      </c>
      <c r="J2" s="6" t="s">
        <v>52</v>
      </c>
    </row>
    <row r="3" spans="1:10" x14ac:dyDescent="0.25">
      <c r="A3" s="46">
        <v>45051</v>
      </c>
      <c r="B3" s="6" t="s">
        <v>266</v>
      </c>
      <c r="C3" s="69">
        <v>1.74</v>
      </c>
      <c r="D3" s="14" t="s">
        <v>154</v>
      </c>
      <c r="E3" s="69" t="s">
        <v>175</v>
      </c>
      <c r="F3" s="50" t="s">
        <v>160</v>
      </c>
      <c r="G3" s="28">
        <f t="shared" ref="G3:G17" si="0">C3*D$32</f>
        <v>647.83680000000004</v>
      </c>
      <c r="H3" s="28">
        <f t="shared" ref="H3:H17" si="1">G3-D$32</f>
        <v>275.51680000000005</v>
      </c>
      <c r="I3" t="s">
        <v>34</v>
      </c>
      <c r="J3" s="6" t="s">
        <v>78</v>
      </c>
    </row>
    <row r="4" spans="1:10" x14ac:dyDescent="0.25">
      <c r="A4" s="46">
        <v>45053</v>
      </c>
      <c r="B4" s="6" t="s">
        <v>269</v>
      </c>
      <c r="C4" s="6">
        <v>1.61</v>
      </c>
      <c r="D4" s="14" t="s">
        <v>154</v>
      </c>
      <c r="E4" s="69" t="s">
        <v>297</v>
      </c>
      <c r="F4" s="50" t="s">
        <v>314</v>
      </c>
      <c r="G4" s="28">
        <f t="shared" si="0"/>
        <v>599.43520000000001</v>
      </c>
      <c r="H4" s="28">
        <f t="shared" si="1"/>
        <v>227.11520000000002</v>
      </c>
      <c r="I4" t="s">
        <v>189</v>
      </c>
      <c r="J4" s="6" t="s">
        <v>43</v>
      </c>
    </row>
    <row r="5" spans="1:10" x14ac:dyDescent="0.25">
      <c r="A5" s="46">
        <v>45054</v>
      </c>
      <c r="B5" s="6" t="s">
        <v>270</v>
      </c>
      <c r="C5" s="12">
        <v>1.82</v>
      </c>
      <c r="D5" s="14" t="s">
        <v>154</v>
      </c>
      <c r="E5" s="69" t="s">
        <v>175</v>
      </c>
      <c r="F5" s="49" t="s">
        <v>160</v>
      </c>
      <c r="G5" s="28">
        <v>0</v>
      </c>
      <c r="H5" s="28">
        <f t="shared" si="1"/>
        <v>-372.32</v>
      </c>
      <c r="I5" t="s">
        <v>186</v>
      </c>
      <c r="J5" s="6" t="s">
        <v>52</v>
      </c>
    </row>
    <row r="6" spans="1:10" x14ac:dyDescent="0.25">
      <c r="A6" s="46">
        <v>45058</v>
      </c>
      <c r="B6" s="6" t="s">
        <v>271</v>
      </c>
      <c r="C6" s="6">
        <v>1.76</v>
      </c>
      <c r="D6" s="14" t="s">
        <v>154</v>
      </c>
      <c r="E6" s="69" t="s">
        <v>175</v>
      </c>
      <c r="F6" s="50" t="s">
        <v>160</v>
      </c>
      <c r="G6" s="28">
        <f t="shared" si="0"/>
        <v>655.28319999999997</v>
      </c>
      <c r="H6" s="28">
        <f t="shared" si="1"/>
        <v>282.96319999999997</v>
      </c>
      <c r="I6" t="s">
        <v>33</v>
      </c>
      <c r="J6" s="6" t="s">
        <v>78</v>
      </c>
    </row>
    <row r="7" spans="1:10" x14ac:dyDescent="0.25">
      <c r="A7" s="46">
        <v>45060</v>
      </c>
      <c r="B7" s="6" t="s">
        <v>278</v>
      </c>
      <c r="C7" s="12">
        <v>1.72</v>
      </c>
      <c r="D7" s="14" t="s">
        <v>154</v>
      </c>
      <c r="E7" s="69" t="s">
        <v>315</v>
      </c>
      <c r="F7" s="49" t="s">
        <v>316</v>
      </c>
      <c r="G7" s="28">
        <v>0</v>
      </c>
      <c r="H7" s="28">
        <f t="shared" si="1"/>
        <v>-372.32</v>
      </c>
      <c r="I7" t="s">
        <v>185</v>
      </c>
      <c r="J7" s="6" t="s">
        <v>117</v>
      </c>
    </row>
    <row r="8" spans="1:10" x14ac:dyDescent="0.25">
      <c r="A8" s="46">
        <v>45060</v>
      </c>
      <c r="B8" s="6" t="s">
        <v>279</v>
      </c>
      <c r="C8" s="6">
        <v>1.91</v>
      </c>
      <c r="D8" s="14" t="s">
        <v>154</v>
      </c>
      <c r="E8" s="69" t="s">
        <v>175</v>
      </c>
      <c r="F8" s="50" t="s">
        <v>160</v>
      </c>
      <c r="G8" s="28">
        <f t="shared" si="0"/>
        <v>711.13119999999992</v>
      </c>
      <c r="H8" s="28">
        <f t="shared" si="1"/>
        <v>338.81119999999993</v>
      </c>
      <c r="I8" t="s">
        <v>31</v>
      </c>
      <c r="J8" s="6" t="s">
        <v>26</v>
      </c>
    </row>
    <row r="9" spans="1:10" x14ac:dyDescent="0.25">
      <c r="A9" s="46">
        <v>45066</v>
      </c>
      <c r="B9" s="6" t="s">
        <v>283</v>
      </c>
      <c r="C9" s="6">
        <v>1.66</v>
      </c>
      <c r="D9" s="14" t="s">
        <v>154</v>
      </c>
      <c r="E9" s="69" t="s">
        <v>175</v>
      </c>
      <c r="F9" s="50" t="s">
        <v>160</v>
      </c>
      <c r="G9" s="28">
        <f t="shared" si="0"/>
        <v>618.05119999999999</v>
      </c>
      <c r="H9" s="28">
        <f t="shared" si="1"/>
        <v>245.7312</v>
      </c>
      <c r="I9" t="s">
        <v>184</v>
      </c>
      <c r="J9" s="6" t="s">
        <v>78</v>
      </c>
    </row>
    <row r="10" spans="1:10" x14ac:dyDescent="0.25">
      <c r="A10" s="46">
        <v>45067</v>
      </c>
      <c r="B10" s="6" t="s">
        <v>284</v>
      </c>
      <c r="C10" s="6">
        <v>1.83</v>
      </c>
      <c r="D10" s="14" t="s">
        <v>154</v>
      </c>
      <c r="E10" s="69" t="s">
        <v>175</v>
      </c>
      <c r="F10" s="50" t="s">
        <v>160</v>
      </c>
      <c r="G10" s="28">
        <f t="shared" si="0"/>
        <v>681.34559999999999</v>
      </c>
      <c r="H10" s="28">
        <f t="shared" si="1"/>
        <v>309.0256</v>
      </c>
      <c r="I10" t="s">
        <v>294</v>
      </c>
      <c r="J10" s="6" t="s">
        <v>78</v>
      </c>
    </row>
    <row r="11" spans="1:10" x14ac:dyDescent="0.25">
      <c r="A11" s="46">
        <v>45067</v>
      </c>
      <c r="B11" s="6" t="s">
        <v>285</v>
      </c>
      <c r="C11" s="6">
        <v>1.42</v>
      </c>
      <c r="D11" s="14" t="s">
        <v>154</v>
      </c>
      <c r="E11" s="69" t="s">
        <v>175</v>
      </c>
      <c r="F11" s="50" t="s">
        <v>160</v>
      </c>
      <c r="G11" s="28">
        <f t="shared" si="0"/>
        <v>528.69439999999997</v>
      </c>
      <c r="H11" s="28">
        <f t="shared" si="1"/>
        <v>156.37439999999998</v>
      </c>
      <c r="I11" t="s">
        <v>184</v>
      </c>
      <c r="J11" s="6" t="s">
        <v>78</v>
      </c>
    </row>
    <row r="12" spans="1:10" x14ac:dyDescent="0.25">
      <c r="A12" s="46">
        <v>45067</v>
      </c>
      <c r="B12" s="6" t="s">
        <v>286</v>
      </c>
      <c r="C12" s="6">
        <v>1.65</v>
      </c>
      <c r="D12" s="14" t="s">
        <v>154</v>
      </c>
      <c r="E12" s="69" t="s">
        <v>175</v>
      </c>
      <c r="F12" s="49" t="s">
        <v>160</v>
      </c>
      <c r="G12" s="28">
        <v>0</v>
      </c>
      <c r="H12" s="28">
        <f t="shared" si="1"/>
        <v>-372.32</v>
      </c>
      <c r="I12" t="s">
        <v>32</v>
      </c>
      <c r="J12" s="6" t="s">
        <v>43</v>
      </c>
    </row>
    <row r="13" spans="1:10" x14ac:dyDescent="0.25">
      <c r="A13" s="46">
        <v>45073</v>
      </c>
      <c r="B13" s="6" t="s">
        <v>287</v>
      </c>
      <c r="C13" s="6">
        <v>1.83</v>
      </c>
      <c r="D13" s="14" t="s">
        <v>154</v>
      </c>
      <c r="E13" s="69" t="s">
        <v>295</v>
      </c>
      <c r="F13" s="50" t="s">
        <v>296</v>
      </c>
      <c r="G13" s="28">
        <f t="shared" si="0"/>
        <v>681.34559999999999</v>
      </c>
      <c r="H13" s="28">
        <f t="shared" si="1"/>
        <v>309.0256</v>
      </c>
      <c r="I13" t="s">
        <v>186</v>
      </c>
      <c r="J13" s="6" t="s">
        <v>43</v>
      </c>
    </row>
    <row r="14" spans="1:10" x14ac:dyDescent="0.25">
      <c r="A14" s="46">
        <v>45073</v>
      </c>
      <c r="B14" s="6" t="s">
        <v>288</v>
      </c>
      <c r="C14" s="12">
        <v>1.34</v>
      </c>
      <c r="D14" s="14" t="s">
        <v>154</v>
      </c>
      <c r="E14" s="69" t="s">
        <v>175</v>
      </c>
      <c r="F14" s="50" t="s">
        <v>160</v>
      </c>
      <c r="G14" s="28">
        <f t="shared" si="0"/>
        <v>498.90880000000004</v>
      </c>
      <c r="H14" s="28">
        <f t="shared" si="1"/>
        <v>126.58880000000005</v>
      </c>
      <c r="I14" t="s">
        <v>34</v>
      </c>
      <c r="J14" s="6" t="s">
        <v>78</v>
      </c>
    </row>
    <row r="15" spans="1:10" x14ac:dyDescent="0.25">
      <c r="A15" s="46">
        <v>45073</v>
      </c>
      <c r="B15" s="6" t="s">
        <v>289</v>
      </c>
      <c r="C15" s="12">
        <v>1.7</v>
      </c>
      <c r="D15" s="14" t="s">
        <v>154</v>
      </c>
      <c r="E15" s="69" t="s">
        <v>315</v>
      </c>
      <c r="F15" s="49" t="s">
        <v>316</v>
      </c>
      <c r="G15" s="28">
        <v>0</v>
      </c>
      <c r="H15" s="28">
        <f>(G15-D$32)/2</f>
        <v>-186.16</v>
      </c>
      <c r="I15" t="s">
        <v>186</v>
      </c>
      <c r="J15" s="6" t="s">
        <v>117</v>
      </c>
    </row>
    <row r="16" spans="1:10" x14ac:dyDescent="0.25">
      <c r="A16" s="46">
        <v>45073</v>
      </c>
      <c r="B16" s="6" t="s">
        <v>292</v>
      </c>
      <c r="C16" s="6">
        <v>1.6</v>
      </c>
      <c r="D16" s="14" t="s">
        <v>154</v>
      </c>
      <c r="E16" s="69" t="s">
        <v>175</v>
      </c>
      <c r="F16" s="49" t="s">
        <v>160</v>
      </c>
      <c r="G16" s="28">
        <v>0</v>
      </c>
      <c r="H16" s="28">
        <f t="shared" si="1"/>
        <v>-372.32</v>
      </c>
      <c r="I16" t="s">
        <v>32</v>
      </c>
      <c r="J16" s="6" t="s">
        <v>43</v>
      </c>
    </row>
    <row r="17" spans="1:10" x14ac:dyDescent="0.25">
      <c r="A17" s="46">
        <v>45073</v>
      </c>
      <c r="B17" s="6" t="s">
        <v>293</v>
      </c>
      <c r="C17" s="6">
        <v>1.31</v>
      </c>
      <c r="D17" s="14" t="s">
        <v>154</v>
      </c>
      <c r="E17" s="69" t="s">
        <v>175</v>
      </c>
      <c r="F17" s="50" t="s">
        <v>160</v>
      </c>
      <c r="G17" s="28">
        <f t="shared" si="0"/>
        <v>487.73919999999998</v>
      </c>
      <c r="H17" s="28">
        <f t="shared" si="1"/>
        <v>115.41919999999999</v>
      </c>
      <c r="I17" t="s">
        <v>34</v>
      </c>
      <c r="J17" s="6" t="s">
        <v>78</v>
      </c>
    </row>
    <row r="18" spans="1:10" x14ac:dyDescent="0.25">
      <c r="A18" s="16"/>
      <c r="B18" s="40"/>
      <c r="C18" s="69"/>
      <c r="D18" s="14"/>
      <c r="E18" s="69"/>
      <c r="F18" s="35"/>
      <c r="G18" s="28"/>
      <c r="H18" s="28"/>
      <c r="J18" s="69"/>
    </row>
    <row r="19" spans="1:10" x14ac:dyDescent="0.25">
      <c r="A19" s="16"/>
      <c r="B19" s="40"/>
      <c r="C19" s="69"/>
      <c r="D19" s="14"/>
      <c r="E19" s="69"/>
      <c r="F19" s="35"/>
      <c r="G19" s="28"/>
      <c r="H19" s="28"/>
      <c r="I19" s="69"/>
      <c r="J19" s="69"/>
    </row>
    <row r="20" spans="1:10" x14ac:dyDescent="0.25">
      <c r="A20" s="16"/>
      <c r="B20" s="69"/>
      <c r="C20" s="12"/>
      <c r="D20" s="14"/>
      <c r="E20" s="69"/>
      <c r="F20" s="35"/>
      <c r="G20" s="28"/>
      <c r="H20" s="28"/>
      <c r="I20" s="69"/>
      <c r="J20" s="69"/>
    </row>
    <row r="21" spans="1:10" ht="15.75" x14ac:dyDescent="0.25">
      <c r="A21" s="5"/>
      <c r="B21" s="6"/>
      <c r="D21" s="17">
        <f>COUNT(C2:C20)</f>
        <v>16</v>
      </c>
      <c r="E21" s="36"/>
      <c r="F21" s="14"/>
      <c r="G21" s="18"/>
      <c r="H21" s="69"/>
      <c r="I21" s="69"/>
    </row>
    <row r="22" spans="1:10" x14ac:dyDescent="0.25">
      <c r="A22" s="6"/>
      <c r="B22" s="6"/>
      <c r="D22" s="10">
        <v>5</v>
      </c>
      <c r="E22" s="34"/>
      <c r="F22" s="19"/>
      <c r="G22" s="20"/>
      <c r="H22" s="21"/>
      <c r="I22" s="22"/>
    </row>
    <row r="23" spans="1:10" x14ac:dyDescent="0.25">
      <c r="A23" s="6"/>
      <c r="B23" s="6" t="s">
        <v>161</v>
      </c>
      <c r="D23" s="23">
        <f>D21-D22</f>
        <v>11</v>
      </c>
      <c r="E23" s="37"/>
      <c r="F23" s="19"/>
      <c r="G23" s="20"/>
      <c r="H23" s="21"/>
      <c r="I23" s="22"/>
    </row>
    <row r="24" spans="1:10" x14ac:dyDescent="0.25">
      <c r="A24" s="6"/>
      <c r="B24" s="6" t="s">
        <v>162</v>
      </c>
      <c r="D24" s="6">
        <f>D23/D21*100</f>
        <v>68.75</v>
      </c>
      <c r="E24" s="69"/>
      <c r="F24" s="19"/>
      <c r="G24" s="20"/>
      <c r="H24" s="21"/>
      <c r="I24" s="22"/>
    </row>
    <row r="25" spans="1:10" x14ac:dyDescent="0.25">
      <c r="A25" s="6"/>
      <c r="B25" s="6" t="s">
        <v>163</v>
      </c>
      <c r="D25" s="6">
        <f>1/D26*100</f>
        <v>59.790732436472339</v>
      </c>
      <c r="E25" s="69"/>
      <c r="F25" s="19"/>
      <c r="G25" s="20"/>
      <c r="H25" s="21"/>
      <c r="I25" s="22"/>
    </row>
    <row r="26" spans="1:10" x14ac:dyDescent="0.25">
      <c r="A26" s="6"/>
      <c r="B26" s="6" t="s">
        <v>164</v>
      </c>
      <c r="D26" s="6">
        <f>SUM(C2:C20)/D21</f>
        <v>1.6725000000000001</v>
      </c>
      <c r="E26" s="69"/>
      <c r="F26" s="19"/>
      <c r="G26" s="20"/>
      <c r="H26" s="21"/>
      <c r="I26" s="22"/>
    </row>
    <row r="27" spans="1:10" x14ac:dyDescent="0.25">
      <c r="A27" s="6"/>
      <c r="B27" s="6" t="s">
        <v>165</v>
      </c>
      <c r="D27" s="23">
        <f>D24-D25</f>
        <v>8.9592675635276606</v>
      </c>
      <c r="E27" s="37"/>
      <c r="F27" s="19"/>
      <c r="G27" s="20"/>
      <c r="H27" s="21"/>
      <c r="I27" s="22"/>
    </row>
    <row r="28" spans="1:10" x14ac:dyDescent="0.25">
      <c r="A28" s="6"/>
      <c r="B28" s="6" t="s">
        <v>166</v>
      </c>
      <c r="D28" s="23">
        <f>D27/1</f>
        <v>8.9592675635276606</v>
      </c>
      <c r="E28" s="37"/>
      <c r="F28" s="19"/>
      <c r="G28" s="20"/>
      <c r="H28" s="21"/>
      <c r="I28" s="22"/>
    </row>
    <row r="29" spans="1:10" ht="18.75" x14ac:dyDescent="0.3">
      <c r="A29" s="6"/>
      <c r="B29" s="6" t="s">
        <v>167</v>
      </c>
      <c r="D29" s="24">
        <v>18616</v>
      </c>
      <c r="E29" s="38"/>
      <c r="F29" s="19"/>
      <c r="G29" s="20"/>
      <c r="H29" s="21"/>
      <c r="I29" s="22"/>
    </row>
    <row r="30" spans="1:10" ht="18.75" x14ac:dyDescent="0.3">
      <c r="A30" s="6"/>
      <c r="B30" s="6" t="s">
        <v>168</v>
      </c>
      <c r="D30" s="25">
        <v>18616</v>
      </c>
      <c r="E30" s="39"/>
      <c r="F30" s="19"/>
      <c r="G30" s="20"/>
      <c r="H30" s="21"/>
      <c r="I30" s="22"/>
    </row>
    <row r="31" spans="1:10" ht="15.75" x14ac:dyDescent="0.25">
      <c r="A31" s="6"/>
      <c r="B31" s="26" t="s">
        <v>169</v>
      </c>
      <c r="D31" s="11">
        <f>D30/100</f>
        <v>186.16</v>
      </c>
      <c r="E31" s="28"/>
      <c r="F31" s="19"/>
      <c r="G31" s="20"/>
      <c r="H31" s="21"/>
      <c r="I31" s="22"/>
    </row>
    <row r="32" spans="1:10" ht="15.75" x14ac:dyDescent="0.25">
      <c r="A32" s="6"/>
      <c r="B32" s="6" t="s">
        <v>170</v>
      </c>
      <c r="D32" s="27">
        <f>D31*2</f>
        <v>372.32</v>
      </c>
      <c r="E32" s="28"/>
      <c r="F32" s="19"/>
      <c r="G32" s="20"/>
      <c r="H32" s="21"/>
      <c r="I32" s="22"/>
    </row>
    <row r="33" spans="1:9" x14ac:dyDescent="0.25">
      <c r="A33" s="6"/>
      <c r="B33" s="6" t="s">
        <v>171</v>
      </c>
      <c r="D33" s="28">
        <f>SUM(H2:H20)</f>
        <v>338.81119999999987</v>
      </c>
      <c r="E33" s="28"/>
      <c r="F33" s="19"/>
      <c r="G33" s="20"/>
      <c r="H33" s="21"/>
      <c r="I33" s="22"/>
    </row>
    <row r="34" spans="1:9" x14ac:dyDescent="0.25">
      <c r="A34" s="6"/>
      <c r="B34" s="29" t="s">
        <v>176</v>
      </c>
      <c r="D34" s="69">
        <f>D33/D29*100</f>
        <v>1.8199999999999994</v>
      </c>
      <c r="E34" s="69"/>
      <c r="F34" s="19"/>
      <c r="G34" s="20"/>
      <c r="H34" s="21"/>
      <c r="I34" s="22"/>
    </row>
    <row r="35" spans="1:9" x14ac:dyDescent="0.25">
      <c r="A35" s="6"/>
      <c r="B35" s="6" t="s">
        <v>172</v>
      </c>
      <c r="D35" s="69"/>
      <c r="E35" s="69"/>
      <c r="F35" s="19"/>
      <c r="G35" s="20"/>
      <c r="H35" s="21"/>
      <c r="I35" s="22"/>
    </row>
    <row r="36" spans="1:9" x14ac:dyDescent="0.25">
      <c r="A36" s="6"/>
      <c r="B36" s="30" t="s">
        <v>173</v>
      </c>
      <c r="D36" s="69"/>
      <c r="E36" s="69"/>
      <c r="F36" s="19"/>
      <c r="G36" s="20"/>
      <c r="H36" s="21"/>
      <c r="I36" s="22"/>
    </row>
    <row r="37" spans="1:9" x14ac:dyDescent="0.25">
      <c r="A37" s="6"/>
      <c r="B37" s="6"/>
      <c r="D37" s="69"/>
      <c r="E37" s="69"/>
      <c r="F37" s="19"/>
      <c r="G37" s="20"/>
      <c r="H37" s="21"/>
      <c r="I37" s="22"/>
    </row>
    <row r="38" spans="1:9" x14ac:dyDescent="0.25">
      <c r="A38" s="6"/>
      <c r="B38" s="6"/>
      <c r="D38" s="69"/>
      <c r="E38" s="69"/>
      <c r="F38" s="19"/>
      <c r="G38" s="20"/>
      <c r="H38" s="21"/>
      <c r="I38" s="22"/>
    </row>
  </sheetData>
  <conditionalFormatting sqref="F22:F38 I22:I38">
    <cfRule type="cellIs" dxfId="24" priority="1" operator="greaterThan">
      <formula>0</formula>
    </cfRule>
    <cfRule type="cellIs" dxfId="23" priority="2" operator="lessThan">
      <formula>-240.63</formula>
    </cfRule>
    <cfRule type="cellIs" dxfId="22" priority="3" operator="greaterThan">
      <formula>0</formula>
    </cfRule>
  </conditionalFormatting>
  <conditionalFormatting sqref="H2:H20">
    <cfRule type="cellIs" dxfId="21" priority="4" operator="lessThan">
      <formula>0</formula>
    </cfRule>
    <cfRule type="cellIs" dxfId="20" priority="5" operator="greaterThan">
      <formula>0</formula>
    </cfRule>
  </conditionalFormatting>
  <pageMargins left="0.7" right="0.7" top="0.75" bottom="0.75" header="0.3" footer="0.3"/>
  <ignoredErrors>
    <ignoredError sqref="H15" formula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"/>
  <sheetViews>
    <sheetView workbookViewId="0">
      <selection activeCell="H4" sqref="H4"/>
    </sheetView>
  </sheetViews>
  <sheetFormatPr defaultRowHeight="15" x14ac:dyDescent="0.25"/>
  <cols>
    <col min="1" max="1" width="10.7109375" bestFit="1" customWidth="1"/>
    <col min="2" max="2" width="27.42578125" bestFit="1" customWidth="1"/>
    <col min="14" max="14" width="15.5703125" bestFit="1" customWidth="1"/>
  </cols>
  <sheetData>
    <row r="1" spans="1:19" ht="144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30</v>
      </c>
      <c r="Q1" s="2" t="s">
        <v>27</v>
      </c>
      <c r="R1" s="2" t="s">
        <v>28</v>
      </c>
      <c r="S1" s="2" t="s">
        <v>29</v>
      </c>
    </row>
    <row r="2" spans="1:19" x14ac:dyDescent="0.25">
      <c r="A2" s="5">
        <v>45081</v>
      </c>
      <c r="B2" t="s">
        <v>307</v>
      </c>
      <c r="C2">
        <v>1.29</v>
      </c>
      <c r="D2">
        <v>5.88</v>
      </c>
      <c r="E2">
        <v>11.94</v>
      </c>
      <c r="F2">
        <v>4.22</v>
      </c>
      <c r="G2">
        <v>1.76</v>
      </c>
      <c r="H2">
        <v>2.14</v>
      </c>
      <c r="I2">
        <v>1.56</v>
      </c>
      <c r="J2" t="s">
        <v>154</v>
      </c>
      <c r="K2">
        <v>1.41</v>
      </c>
      <c r="L2" t="s">
        <v>31</v>
      </c>
      <c r="M2">
        <v>35</v>
      </c>
      <c r="N2" t="s">
        <v>24</v>
      </c>
      <c r="O2">
        <v>1.25</v>
      </c>
      <c r="P2">
        <v>1.97</v>
      </c>
      <c r="Q2">
        <v>2.2999999999999998</v>
      </c>
      <c r="R2">
        <v>2.62</v>
      </c>
      <c r="S2">
        <v>2.92</v>
      </c>
    </row>
    <row r="3" spans="1:19" x14ac:dyDescent="0.25">
      <c r="A3" s="5">
        <v>45084</v>
      </c>
      <c r="B3" t="s">
        <v>308</v>
      </c>
      <c r="C3">
        <v>2.52</v>
      </c>
      <c r="D3">
        <v>2.95</v>
      </c>
      <c r="E3">
        <v>3.1</v>
      </c>
      <c r="F3">
        <v>2.75</v>
      </c>
      <c r="G3">
        <v>2.42</v>
      </c>
      <c r="H3">
        <v>1.54</v>
      </c>
      <c r="I3">
        <v>2.12</v>
      </c>
      <c r="J3" t="s">
        <v>154</v>
      </c>
      <c r="K3">
        <v>1.8</v>
      </c>
      <c r="L3" t="s">
        <v>185</v>
      </c>
      <c r="M3">
        <v>28</v>
      </c>
      <c r="N3" t="s">
        <v>19</v>
      </c>
      <c r="O3">
        <v>1.57</v>
      </c>
      <c r="P3">
        <v>2.5299999999999998</v>
      </c>
      <c r="Q3">
        <v>404</v>
      </c>
      <c r="R3">
        <v>404</v>
      </c>
      <c r="S3">
        <v>404</v>
      </c>
    </row>
    <row r="4" spans="1:19" x14ac:dyDescent="0.25">
      <c r="A4" s="5">
        <v>45087</v>
      </c>
      <c r="B4" t="s">
        <v>309</v>
      </c>
      <c r="C4">
        <v>1.82</v>
      </c>
      <c r="D4">
        <v>3.43</v>
      </c>
      <c r="E4">
        <v>5.3</v>
      </c>
      <c r="F4">
        <v>3.09</v>
      </c>
      <c r="G4">
        <v>2.2400000000000002</v>
      </c>
      <c r="H4">
        <v>1.7</v>
      </c>
      <c r="I4">
        <v>1.96</v>
      </c>
      <c r="J4" t="s">
        <v>154</v>
      </c>
      <c r="K4">
        <v>1.66</v>
      </c>
      <c r="L4" t="s">
        <v>32</v>
      </c>
      <c r="M4">
        <v>24</v>
      </c>
      <c r="N4" t="s">
        <v>117</v>
      </c>
      <c r="O4">
        <v>1.5</v>
      </c>
      <c r="P4">
        <v>2.61</v>
      </c>
      <c r="Q4">
        <v>2.9</v>
      </c>
      <c r="R4">
        <v>404</v>
      </c>
      <c r="S4">
        <v>4.0599999999999996</v>
      </c>
    </row>
  </sheetData>
  <conditionalFormatting sqref="K1">
    <cfRule type="cellIs" dxfId="19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topLeftCell="A3" workbookViewId="0">
      <selection activeCell="E15" sqref="E15"/>
    </sheetView>
  </sheetViews>
  <sheetFormatPr defaultRowHeight="15" x14ac:dyDescent="0.25"/>
  <cols>
    <col min="1" max="1" width="10.7109375" bestFit="1" customWidth="1"/>
    <col min="2" max="2" width="34.7109375" bestFit="1" customWidth="1"/>
    <col min="4" max="4" width="16.42578125" bestFit="1" customWidth="1"/>
    <col min="6" max="6" width="9.140625" style="32"/>
    <col min="10" max="10" width="24.140625" bestFit="1" customWidth="1"/>
  </cols>
  <sheetData>
    <row r="1" spans="1:10" ht="154.5" x14ac:dyDescent="0.25">
      <c r="A1" s="41" t="s">
        <v>0</v>
      </c>
      <c r="B1" s="41" t="s">
        <v>1</v>
      </c>
      <c r="C1" s="41" t="s">
        <v>155</v>
      </c>
      <c r="D1" s="41" t="s">
        <v>156</v>
      </c>
      <c r="E1" s="42" t="s">
        <v>174</v>
      </c>
      <c r="F1" s="42" t="s">
        <v>157</v>
      </c>
      <c r="G1" s="41" t="s">
        <v>158</v>
      </c>
      <c r="H1" s="41" t="s">
        <v>159</v>
      </c>
      <c r="I1" s="41" t="s">
        <v>11</v>
      </c>
      <c r="J1" s="41" t="s">
        <v>13</v>
      </c>
    </row>
    <row r="2" spans="1:10" x14ac:dyDescent="0.25">
      <c r="A2" s="5">
        <v>45081</v>
      </c>
      <c r="B2" t="s">
        <v>307</v>
      </c>
      <c r="C2" s="69">
        <v>1.76</v>
      </c>
      <c r="D2" s="14" t="s">
        <v>154</v>
      </c>
      <c r="E2" s="14" t="s">
        <v>175</v>
      </c>
      <c r="F2" s="37" t="s">
        <v>160</v>
      </c>
      <c r="G2" s="28">
        <f>C2*D$17</f>
        <v>655.28319999999997</v>
      </c>
      <c r="H2" s="28">
        <f>G2-D$17</f>
        <v>282.96319999999997</v>
      </c>
      <c r="I2" s="6" t="s">
        <v>31</v>
      </c>
      <c r="J2" s="6" t="s">
        <v>117</v>
      </c>
    </row>
    <row r="3" spans="1:10" x14ac:dyDescent="0.25">
      <c r="A3" s="5">
        <v>45087</v>
      </c>
      <c r="B3" t="s">
        <v>309</v>
      </c>
      <c r="C3" s="6">
        <v>1.7</v>
      </c>
      <c r="D3" s="14" t="s">
        <v>154</v>
      </c>
      <c r="E3" s="69" t="s">
        <v>295</v>
      </c>
      <c r="F3" s="50" t="s">
        <v>296</v>
      </c>
      <c r="G3" s="28">
        <f>C3*D$17</f>
        <v>632.94399999999996</v>
      </c>
      <c r="H3" s="28">
        <f>G3-D$17</f>
        <v>260.62399999999997</v>
      </c>
      <c r="I3" s="6" t="s">
        <v>32</v>
      </c>
      <c r="J3" s="6" t="s">
        <v>117</v>
      </c>
    </row>
    <row r="4" spans="1:10" x14ac:dyDescent="0.25">
      <c r="A4" s="46"/>
      <c r="B4" s="6"/>
      <c r="C4" s="12"/>
      <c r="D4" s="14"/>
      <c r="E4" s="69"/>
      <c r="F4" s="35"/>
      <c r="G4" s="28"/>
      <c r="H4" s="28"/>
      <c r="J4" s="6"/>
    </row>
    <row r="5" spans="1:10" x14ac:dyDescent="0.25">
      <c r="A5" s="46"/>
      <c r="B5" s="6"/>
      <c r="C5" s="6"/>
      <c r="D5" s="14"/>
      <c r="E5" s="69"/>
      <c r="F5" s="35"/>
      <c r="G5" s="28"/>
      <c r="H5" s="28"/>
      <c r="J5" s="6"/>
    </row>
    <row r="6" spans="1:10" ht="15.75" x14ac:dyDescent="0.25">
      <c r="A6" s="5"/>
      <c r="B6" s="6"/>
      <c r="C6" s="6"/>
      <c r="D6" s="17">
        <f>COUNT(C2:C5)</f>
        <v>2</v>
      </c>
      <c r="E6" s="36"/>
      <c r="F6" s="14"/>
      <c r="G6" s="18"/>
      <c r="H6" s="69"/>
      <c r="I6" s="69"/>
    </row>
    <row r="7" spans="1:10" x14ac:dyDescent="0.25">
      <c r="A7" s="6"/>
      <c r="B7" s="6"/>
      <c r="C7" s="6"/>
      <c r="D7" s="10">
        <v>0</v>
      </c>
      <c r="E7" s="34"/>
      <c r="F7" s="19"/>
      <c r="G7" s="20"/>
      <c r="H7" s="21"/>
      <c r="I7" s="22"/>
    </row>
    <row r="8" spans="1:10" x14ac:dyDescent="0.25">
      <c r="A8" s="6"/>
      <c r="B8" s="6" t="s">
        <v>161</v>
      </c>
      <c r="C8" s="6"/>
      <c r="D8" s="23">
        <f>D6-D7</f>
        <v>2</v>
      </c>
      <c r="E8" s="37"/>
      <c r="F8" s="19"/>
      <c r="G8" s="20"/>
      <c r="H8" s="21"/>
      <c r="I8" s="22"/>
    </row>
    <row r="9" spans="1:10" x14ac:dyDescent="0.25">
      <c r="A9" s="6"/>
      <c r="B9" s="6" t="s">
        <v>162</v>
      </c>
      <c r="C9" s="6"/>
      <c r="D9" s="6">
        <f>D8/D6*100</f>
        <v>100</v>
      </c>
      <c r="E9" s="69"/>
      <c r="F9" s="19"/>
      <c r="G9" s="20"/>
      <c r="H9" s="21"/>
      <c r="I9" s="22"/>
    </row>
    <row r="10" spans="1:10" x14ac:dyDescent="0.25">
      <c r="A10" s="6"/>
      <c r="B10" s="6" t="s">
        <v>163</v>
      </c>
      <c r="C10" s="6"/>
      <c r="D10" s="6">
        <f>1/D11*100</f>
        <v>57.80346820809249</v>
      </c>
      <c r="E10" s="69"/>
      <c r="F10" s="19"/>
      <c r="G10" s="20"/>
      <c r="H10" s="21"/>
      <c r="I10" s="22"/>
    </row>
    <row r="11" spans="1:10" x14ac:dyDescent="0.25">
      <c r="A11" s="6"/>
      <c r="B11" s="6" t="s">
        <v>164</v>
      </c>
      <c r="C11" s="6"/>
      <c r="D11" s="6">
        <f>SUM(C2:C5)/D6</f>
        <v>1.73</v>
      </c>
      <c r="E11" s="69"/>
      <c r="F11" s="19"/>
      <c r="G11" s="20"/>
      <c r="H11" s="21"/>
      <c r="I11" s="22"/>
    </row>
    <row r="12" spans="1:10" x14ac:dyDescent="0.25">
      <c r="A12" s="6"/>
      <c r="B12" s="6" t="s">
        <v>165</v>
      </c>
      <c r="C12" s="6"/>
      <c r="D12" s="23">
        <f>D9-D10</f>
        <v>42.19653179190751</v>
      </c>
      <c r="E12" s="37"/>
      <c r="F12" s="19"/>
      <c r="G12" s="20"/>
      <c r="H12" s="21"/>
      <c r="I12" s="22"/>
    </row>
    <row r="13" spans="1:10" x14ac:dyDescent="0.25">
      <c r="A13" s="6"/>
      <c r="B13" s="6" t="s">
        <v>166</v>
      </c>
      <c r="C13" s="6"/>
      <c r="D13" s="23">
        <f>D12/1</f>
        <v>42.19653179190751</v>
      </c>
      <c r="E13" s="37"/>
      <c r="F13" s="19"/>
      <c r="G13" s="20"/>
      <c r="H13" s="21"/>
      <c r="I13" s="22"/>
    </row>
    <row r="14" spans="1:10" ht="18.75" x14ac:dyDescent="0.3">
      <c r="A14" s="6"/>
      <c r="B14" s="6" t="s">
        <v>167</v>
      </c>
      <c r="C14" s="6"/>
      <c r="D14" s="24">
        <v>18616</v>
      </c>
      <c r="E14" s="38"/>
      <c r="F14" s="19"/>
      <c r="G14" s="20"/>
      <c r="H14" s="21"/>
      <c r="I14" s="22"/>
    </row>
    <row r="15" spans="1:10" ht="18.75" x14ac:dyDescent="0.3">
      <c r="A15" s="6"/>
      <c r="B15" s="6" t="s">
        <v>168</v>
      </c>
      <c r="C15" s="6"/>
      <c r="D15" s="25">
        <v>18616</v>
      </c>
      <c r="E15" s="39"/>
      <c r="F15" s="19"/>
      <c r="G15" s="20"/>
      <c r="H15" s="21"/>
      <c r="I15" s="22"/>
    </row>
    <row r="16" spans="1:10" ht="15.75" x14ac:dyDescent="0.25">
      <c r="A16" s="6"/>
      <c r="B16" s="26" t="s">
        <v>169</v>
      </c>
      <c r="C16" s="6"/>
      <c r="D16" s="11">
        <f>D15/100</f>
        <v>186.16</v>
      </c>
      <c r="E16" s="28"/>
      <c r="F16" s="19"/>
      <c r="G16" s="20"/>
      <c r="H16" s="21"/>
      <c r="I16" s="22"/>
    </row>
    <row r="17" spans="1:9" ht="15.75" x14ac:dyDescent="0.25">
      <c r="A17" s="6"/>
      <c r="B17" s="6" t="s">
        <v>170</v>
      </c>
      <c r="C17" s="6"/>
      <c r="D17" s="27">
        <f>D16*2</f>
        <v>372.32</v>
      </c>
      <c r="E17" s="28"/>
      <c r="F17" s="19"/>
      <c r="G17" s="20"/>
      <c r="H17" s="21"/>
      <c r="I17" s="22"/>
    </row>
    <row r="18" spans="1:9" x14ac:dyDescent="0.25">
      <c r="A18" s="6"/>
      <c r="B18" s="6" t="s">
        <v>171</v>
      </c>
      <c r="C18" s="6"/>
      <c r="D18" s="28">
        <f>SUM(H2:H5)</f>
        <v>543.58719999999994</v>
      </c>
      <c r="E18" s="28"/>
      <c r="F18" s="19"/>
      <c r="G18" s="20"/>
      <c r="H18" s="21"/>
      <c r="I18" s="22"/>
    </row>
    <row r="19" spans="1:9" x14ac:dyDescent="0.25">
      <c r="A19" s="6"/>
      <c r="B19" s="29" t="s">
        <v>176</v>
      </c>
      <c r="C19" s="6"/>
      <c r="D19" s="69">
        <f>D18/D14*100</f>
        <v>2.9199999999999995</v>
      </c>
      <c r="E19" s="69"/>
      <c r="F19" s="19"/>
      <c r="G19" s="20"/>
      <c r="H19" s="21"/>
      <c r="I19" s="22"/>
    </row>
    <row r="20" spans="1:9" x14ac:dyDescent="0.25">
      <c r="A20" s="6"/>
      <c r="B20" s="6" t="s">
        <v>172</v>
      </c>
      <c r="C20" s="6"/>
      <c r="D20" s="69"/>
      <c r="E20" s="69"/>
      <c r="F20" s="19"/>
      <c r="G20" s="20"/>
      <c r="H20" s="21"/>
      <c r="I20" s="22"/>
    </row>
    <row r="21" spans="1:9" x14ac:dyDescent="0.25">
      <c r="A21" s="6"/>
      <c r="B21" s="30" t="s">
        <v>173</v>
      </c>
      <c r="C21" s="6"/>
      <c r="D21" s="69"/>
      <c r="E21" s="69"/>
      <c r="F21" s="19"/>
      <c r="G21" s="20"/>
      <c r="H21" s="21"/>
      <c r="I21" s="22"/>
    </row>
    <row r="22" spans="1:9" x14ac:dyDescent="0.25">
      <c r="A22" s="6"/>
      <c r="B22" s="6"/>
      <c r="C22" s="6"/>
      <c r="D22" s="69"/>
      <c r="E22" s="69"/>
      <c r="F22" s="19"/>
      <c r="G22" s="20"/>
      <c r="H22" s="21"/>
      <c r="I22" s="22"/>
    </row>
    <row r="23" spans="1:9" x14ac:dyDescent="0.25">
      <c r="A23" s="6"/>
      <c r="B23" s="6"/>
      <c r="C23" s="6"/>
      <c r="D23" s="69"/>
      <c r="E23" s="69"/>
      <c r="F23" s="19"/>
      <c r="G23" s="20"/>
      <c r="H23" s="21"/>
      <c r="I23" s="22"/>
    </row>
  </sheetData>
  <conditionalFormatting sqref="F7:F23 I7:I23">
    <cfRule type="cellIs" dxfId="18" priority="1" operator="greaterThan">
      <formula>0</formula>
    </cfRule>
    <cfRule type="cellIs" dxfId="17" priority="2" operator="lessThan">
      <formula>-240.63</formula>
    </cfRule>
    <cfRule type="cellIs" dxfId="16" priority="3" operator="greaterThan">
      <formula>0</formula>
    </cfRule>
  </conditionalFormatting>
  <conditionalFormatting sqref="H2:H5">
    <cfRule type="cellIs" dxfId="15" priority="4" operator="lessThan">
      <formula>0</formula>
    </cfRule>
    <cfRule type="cellIs" dxfId="14" priority="5" operator="greaterThan">
      <formula>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"/>
  <sheetViews>
    <sheetView topLeftCell="E1" workbookViewId="0">
      <selection activeCell="N4" sqref="N4"/>
    </sheetView>
  </sheetViews>
  <sheetFormatPr defaultRowHeight="15" x14ac:dyDescent="0.25"/>
  <cols>
    <col min="1" max="1" width="10.7109375" bestFit="1" customWidth="1"/>
    <col min="2" max="2" width="36.7109375" bestFit="1" customWidth="1"/>
    <col min="12" max="12" width="9.140625" style="6"/>
    <col min="14" max="14" width="36.7109375" bestFit="1" customWidth="1"/>
  </cols>
  <sheetData>
    <row r="1" spans="1:23" ht="144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30</v>
      </c>
      <c r="Q1" s="2" t="s">
        <v>27</v>
      </c>
      <c r="R1" s="2" t="s">
        <v>28</v>
      </c>
      <c r="S1" s="2" t="s">
        <v>29</v>
      </c>
    </row>
    <row r="2" spans="1:23" x14ac:dyDescent="0.25">
      <c r="A2" s="5">
        <v>45130</v>
      </c>
      <c r="B2" t="s">
        <v>310</v>
      </c>
      <c r="C2">
        <v>1.81</v>
      </c>
      <c r="D2">
        <v>3.96</v>
      </c>
      <c r="E2">
        <v>3.97</v>
      </c>
      <c r="F2">
        <v>404</v>
      </c>
      <c r="G2">
        <v>1.54</v>
      </c>
      <c r="H2">
        <v>2.37</v>
      </c>
      <c r="I2">
        <v>1.45</v>
      </c>
      <c r="J2" s="6" t="s">
        <v>154</v>
      </c>
      <c r="K2">
        <v>1.37</v>
      </c>
      <c r="L2" s="6" t="s">
        <v>189</v>
      </c>
      <c r="M2">
        <v>54</v>
      </c>
      <c r="N2" t="s">
        <v>26</v>
      </c>
      <c r="O2">
        <v>404</v>
      </c>
      <c r="P2">
        <v>1.62</v>
      </c>
      <c r="Q2">
        <v>1.79</v>
      </c>
      <c r="R2">
        <v>2.04</v>
      </c>
      <c r="S2">
        <v>2.25</v>
      </c>
    </row>
    <row r="3" spans="1:23" x14ac:dyDescent="0.25">
      <c r="A3" s="5">
        <v>45130</v>
      </c>
      <c r="B3" t="s">
        <v>311</v>
      </c>
      <c r="C3">
        <v>1.92</v>
      </c>
      <c r="D3">
        <v>3.94</v>
      </c>
      <c r="E3">
        <v>3.55</v>
      </c>
      <c r="F3">
        <v>404</v>
      </c>
      <c r="G3">
        <v>1.68</v>
      </c>
      <c r="H3">
        <v>2.19</v>
      </c>
      <c r="I3">
        <v>1.49</v>
      </c>
      <c r="J3" s="6" t="s">
        <v>154</v>
      </c>
      <c r="K3">
        <v>404</v>
      </c>
      <c r="L3" s="6" t="s">
        <v>188</v>
      </c>
      <c r="M3">
        <v>29</v>
      </c>
      <c r="N3" t="s">
        <v>26</v>
      </c>
      <c r="O3">
        <v>404</v>
      </c>
      <c r="P3">
        <v>1.86</v>
      </c>
      <c r="Q3">
        <v>2.13</v>
      </c>
      <c r="R3">
        <v>2.4</v>
      </c>
      <c r="S3">
        <v>2.56</v>
      </c>
    </row>
    <row r="4" spans="1:23" x14ac:dyDescent="0.25">
      <c r="A4" s="5">
        <v>45136</v>
      </c>
      <c r="B4" t="s">
        <v>18</v>
      </c>
      <c r="C4">
        <v>1.847</v>
      </c>
      <c r="D4">
        <v>3.31</v>
      </c>
      <c r="E4">
        <v>4.54</v>
      </c>
      <c r="F4">
        <v>404</v>
      </c>
      <c r="G4">
        <v>2.19</v>
      </c>
      <c r="H4">
        <v>1.66</v>
      </c>
      <c r="I4">
        <v>1.9339999999999999</v>
      </c>
      <c r="J4" s="6" t="s">
        <v>154</v>
      </c>
      <c r="K4">
        <v>1.6319999999999999</v>
      </c>
      <c r="L4" s="6" t="s">
        <v>186</v>
      </c>
      <c r="M4">
        <v>52</v>
      </c>
      <c r="N4" s="7" t="s">
        <v>19</v>
      </c>
      <c r="O4">
        <v>1.4690000000000001</v>
      </c>
      <c r="P4">
        <v>2.5299999999999998</v>
      </c>
      <c r="Q4">
        <v>404</v>
      </c>
      <c r="R4">
        <v>404</v>
      </c>
      <c r="S4">
        <v>404</v>
      </c>
    </row>
    <row r="5" spans="1:23" x14ac:dyDescent="0.25">
      <c r="A5" s="5">
        <v>45136</v>
      </c>
      <c r="B5" t="s">
        <v>20</v>
      </c>
      <c r="C5">
        <v>1.97</v>
      </c>
      <c r="D5">
        <v>3.48</v>
      </c>
      <c r="E5">
        <v>3.71</v>
      </c>
      <c r="F5">
        <v>404</v>
      </c>
      <c r="G5">
        <v>2.08</v>
      </c>
      <c r="H5">
        <v>1.7350000000000001</v>
      </c>
      <c r="I5">
        <v>1.84</v>
      </c>
      <c r="J5" s="6" t="s">
        <v>154</v>
      </c>
      <c r="K5">
        <v>1.5580000000000001</v>
      </c>
      <c r="M5">
        <v>31</v>
      </c>
      <c r="N5" s="7" t="s">
        <v>17</v>
      </c>
      <c r="O5">
        <v>1.42</v>
      </c>
      <c r="P5">
        <v>2.38</v>
      </c>
      <c r="Q5">
        <v>404</v>
      </c>
      <c r="R5">
        <v>404</v>
      </c>
      <c r="S5">
        <v>404</v>
      </c>
    </row>
    <row r="6" spans="1:23" x14ac:dyDescent="0.25">
      <c r="A6" s="5">
        <v>45136</v>
      </c>
      <c r="B6" t="s">
        <v>21</v>
      </c>
      <c r="C6">
        <v>2.62</v>
      </c>
      <c r="D6">
        <v>3.49</v>
      </c>
      <c r="E6">
        <v>2.74</v>
      </c>
      <c r="F6" s="8">
        <v>3.8</v>
      </c>
      <c r="G6">
        <v>1.909</v>
      </c>
      <c r="H6">
        <v>1.9610000000000001</v>
      </c>
      <c r="I6">
        <v>1.671</v>
      </c>
      <c r="J6" s="6" t="s">
        <v>154</v>
      </c>
      <c r="K6">
        <v>1.4339999999999999</v>
      </c>
      <c r="L6" s="6" t="s">
        <v>31</v>
      </c>
      <c r="M6">
        <v>13</v>
      </c>
      <c r="N6" s="7" t="s">
        <v>15</v>
      </c>
      <c r="O6">
        <v>404</v>
      </c>
      <c r="P6">
        <v>2.15</v>
      </c>
      <c r="Q6">
        <v>2.57</v>
      </c>
      <c r="R6">
        <v>404</v>
      </c>
      <c r="S6">
        <v>3.22</v>
      </c>
    </row>
    <row r="7" spans="1:23" x14ac:dyDescent="0.25">
      <c r="A7" s="5">
        <v>45136</v>
      </c>
      <c r="B7" t="s">
        <v>22</v>
      </c>
      <c r="C7">
        <v>2.1800000000000002</v>
      </c>
      <c r="D7">
        <v>4.05</v>
      </c>
      <c r="E7">
        <v>3.04</v>
      </c>
      <c r="F7" s="8">
        <v>5.35</v>
      </c>
      <c r="G7">
        <v>1.5489999999999999</v>
      </c>
      <c r="H7">
        <v>2.54</v>
      </c>
      <c r="I7">
        <v>404</v>
      </c>
      <c r="J7" s="6" t="s">
        <v>154</v>
      </c>
      <c r="K7">
        <v>404</v>
      </c>
      <c r="L7" s="6" t="s">
        <v>32</v>
      </c>
      <c r="M7">
        <v>23</v>
      </c>
      <c r="N7" s="7" t="s">
        <v>16</v>
      </c>
      <c r="O7">
        <v>404</v>
      </c>
      <c r="P7">
        <v>1.671</v>
      </c>
      <c r="Q7">
        <v>1.8620000000000001</v>
      </c>
      <c r="R7">
        <v>2.1</v>
      </c>
      <c r="S7">
        <v>2.35</v>
      </c>
    </row>
    <row r="8" spans="1:23" x14ac:dyDescent="0.25">
      <c r="A8" s="5">
        <v>45137</v>
      </c>
      <c r="B8" t="s">
        <v>23</v>
      </c>
      <c r="C8">
        <v>2.52</v>
      </c>
      <c r="D8">
        <v>3.28</v>
      </c>
      <c r="E8">
        <v>3.08</v>
      </c>
      <c r="F8">
        <v>3.29</v>
      </c>
      <c r="G8">
        <v>2.17</v>
      </c>
      <c r="H8">
        <v>1.746</v>
      </c>
      <c r="I8">
        <v>1.8919999999999999</v>
      </c>
      <c r="J8" s="6" t="s">
        <v>154</v>
      </c>
      <c r="K8">
        <v>1.5980000000000001</v>
      </c>
      <c r="L8" s="6" t="s">
        <v>34</v>
      </c>
      <c r="M8">
        <v>29</v>
      </c>
      <c r="N8" s="6" t="s">
        <v>24</v>
      </c>
      <c r="O8">
        <v>1.454</v>
      </c>
      <c r="P8">
        <v>2.5299999999999998</v>
      </c>
      <c r="Q8">
        <v>404</v>
      </c>
      <c r="R8">
        <v>404</v>
      </c>
      <c r="S8">
        <v>3.93</v>
      </c>
    </row>
    <row r="9" spans="1:23" x14ac:dyDescent="0.25">
      <c r="A9" s="5">
        <v>45137</v>
      </c>
      <c r="B9" t="s">
        <v>25</v>
      </c>
      <c r="C9">
        <v>1.3740000000000001</v>
      </c>
      <c r="D9">
        <v>4.96</v>
      </c>
      <c r="E9">
        <v>7.46</v>
      </c>
      <c r="F9" s="8">
        <v>404</v>
      </c>
      <c r="G9">
        <v>1.6279999999999999</v>
      </c>
      <c r="H9">
        <v>2.2599999999999998</v>
      </c>
      <c r="I9">
        <v>1.452</v>
      </c>
      <c r="J9" s="6" t="s">
        <v>154</v>
      </c>
      <c r="K9">
        <v>404</v>
      </c>
      <c r="L9" s="6" t="s">
        <v>33</v>
      </c>
      <c r="M9">
        <v>41</v>
      </c>
      <c r="N9" s="6" t="s">
        <v>26</v>
      </c>
      <c r="O9">
        <v>404</v>
      </c>
      <c r="P9">
        <v>1.8</v>
      </c>
      <c r="Q9">
        <v>2.04</v>
      </c>
      <c r="R9">
        <v>2.29</v>
      </c>
      <c r="S9">
        <v>404</v>
      </c>
      <c r="U9" t="s">
        <v>30</v>
      </c>
      <c r="V9">
        <v>1.72</v>
      </c>
      <c r="W9" t="s">
        <v>33</v>
      </c>
    </row>
  </sheetData>
  <conditionalFormatting sqref="K1">
    <cfRule type="cellIs" dxfId="13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topLeftCell="A3" workbookViewId="0">
      <selection activeCell="J4" sqref="A4:J4"/>
    </sheetView>
  </sheetViews>
  <sheetFormatPr defaultRowHeight="15" x14ac:dyDescent="0.25"/>
  <cols>
    <col min="1" max="1" width="10.7109375" bestFit="1" customWidth="1"/>
    <col min="2" max="2" width="28" bestFit="1" customWidth="1"/>
    <col min="4" max="4" width="16.42578125" bestFit="1" customWidth="1"/>
    <col min="7" max="7" width="9.7109375" bestFit="1" customWidth="1"/>
    <col min="8" max="8" width="10.42578125" bestFit="1" customWidth="1"/>
    <col min="10" max="10" width="32.140625" customWidth="1"/>
  </cols>
  <sheetData>
    <row r="1" spans="1:10" ht="154.5" x14ac:dyDescent="0.25">
      <c r="A1" s="41" t="s">
        <v>0</v>
      </c>
      <c r="B1" s="41" t="s">
        <v>1</v>
      </c>
      <c r="C1" s="41" t="s">
        <v>155</v>
      </c>
      <c r="D1" s="41" t="s">
        <v>156</v>
      </c>
      <c r="E1" s="42" t="s">
        <v>174</v>
      </c>
      <c r="F1" s="42" t="s">
        <v>157</v>
      </c>
      <c r="G1" s="41" t="s">
        <v>158</v>
      </c>
      <c r="H1" s="41" t="s">
        <v>159</v>
      </c>
      <c r="I1" s="41" t="s">
        <v>11</v>
      </c>
      <c r="J1" s="41" t="s">
        <v>13</v>
      </c>
    </row>
    <row r="2" spans="1:10" ht="15.75" x14ac:dyDescent="0.25">
      <c r="A2" s="46">
        <v>45130</v>
      </c>
      <c r="B2" s="80" t="s">
        <v>310</v>
      </c>
      <c r="C2" s="6">
        <v>1.54</v>
      </c>
      <c r="D2" s="78" t="s">
        <v>154</v>
      </c>
      <c r="E2" s="79" t="s">
        <v>175</v>
      </c>
      <c r="F2" s="83" t="s">
        <v>160</v>
      </c>
      <c r="G2" s="81">
        <v>0</v>
      </c>
      <c r="H2" s="81">
        <f>G2-D$19</f>
        <v>-372.32</v>
      </c>
      <c r="I2" s="80" t="s">
        <v>189</v>
      </c>
      <c r="J2" s="80" t="s">
        <v>26</v>
      </c>
    </row>
    <row r="3" spans="1:10" ht="15.75" x14ac:dyDescent="0.25">
      <c r="A3" s="46">
        <v>45130</v>
      </c>
      <c r="B3" s="80" t="s">
        <v>311</v>
      </c>
      <c r="C3" s="6">
        <v>1.68</v>
      </c>
      <c r="D3" s="78" t="s">
        <v>154</v>
      </c>
      <c r="E3" s="79" t="s">
        <v>175</v>
      </c>
      <c r="F3" s="82" t="s">
        <v>160</v>
      </c>
      <c r="G3" s="81">
        <f>C3*D$19</f>
        <v>625.49759999999992</v>
      </c>
      <c r="H3" s="81">
        <f>G3-D$19</f>
        <v>253.17759999999993</v>
      </c>
      <c r="I3" s="80" t="s">
        <v>188</v>
      </c>
      <c r="J3" s="80" t="s">
        <v>26</v>
      </c>
    </row>
    <row r="4" spans="1:10" ht="15.75" x14ac:dyDescent="0.25">
      <c r="A4" s="46">
        <v>45137</v>
      </c>
      <c r="B4" s="6" t="s">
        <v>23</v>
      </c>
      <c r="C4" s="78">
        <v>1.8919999999999999</v>
      </c>
      <c r="D4" s="78" t="s">
        <v>154</v>
      </c>
      <c r="E4" s="79" t="s">
        <v>315</v>
      </c>
      <c r="F4" s="82" t="s">
        <v>316</v>
      </c>
      <c r="G4" s="81">
        <f>C4*D$19</f>
        <v>704.42944</v>
      </c>
      <c r="H4" s="81">
        <f>G4-D$19</f>
        <v>332.10944000000001</v>
      </c>
      <c r="I4" s="6" t="s">
        <v>34</v>
      </c>
      <c r="J4" s="6" t="s">
        <v>117</v>
      </c>
    </row>
    <row r="5" spans="1:10" ht="15.75" x14ac:dyDescent="0.25">
      <c r="A5" s="46">
        <v>45137</v>
      </c>
      <c r="B5" s="6" t="s">
        <v>25</v>
      </c>
      <c r="C5" s="78">
        <v>1.6279999999999999</v>
      </c>
      <c r="D5" s="78" t="s">
        <v>154</v>
      </c>
      <c r="E5" s="79" t="s">
        <v>175</v>
      </c>
      <c r="F5" s="82" t="s">
        <v>160</v>
      </c>
      <c r="G5" s="81">
        <f>C5*D$19</f>
        <v>606.13695999999993</v>
      </c>
      <c r="H5" s="81">
        <f>G5-D$19</f>
        <v>233.81695999999994</v>
      </c>
      <c r="I5" s="6" t="s">
        <v>33</v>
      </c>
      <c r="J5" s="6" t="s">
        <v>26</v>
      </c>
    </row>
    <row r="6" spans="1:10" x14ac:dyDescent="0.25">
      <c r="A6" s="46"/>
      <c r="B6" s="6"/>
      <c r="C6" s="12"/>
      <c r="D6" s="14"/>
      <c r="E6" s="69"/>
      <c r="F6" s="35"/>
      <c r="G6" s="28"/>
      <c r="H6" s="28"/>
      <c r="J6" s="6"/>
    </row>
    <row r="7" spans="1:10" x14ac:dyDescent="0.25">
      <c r="A7" s="46"/>
      <c r="B7" s="6"/>
      <c r="C7" s="6"/>
      <c r="D7" s="14"/>
      <c r="E7" s="69"/>
      <c r="F7" s="35"/>
      <c r="G7" s="28"/>
      <c r="H7" s="28"/>
      <c r="J7" s="6"/>
    </row>
    <row r="8" spans="1:10" ht="15.75" x14ac:dyDescent="0.25">
      <c r="A8" s="5"/>
      <c r="B8" s="6"/>
      <c r="C8" s="6"/>
      <c r="D8" s="17">
        <f>COUNT(C6:C7)</f>
        <v>0</v>
      </c>
      <c r="E8" s="36"/>
      <c r="F8" s="14"/>
      <c r="G8" s="18"/>
      <c r="H8" s="69"/>
      <c r="I8" s="69"/>
    </row>
    <row r="9" spans="1:10" x14ac:dyDescent="0.25">
      <c r="A9" s="6"/>
      <c r="B9" s="6"/>
      <c r="C9" s="6"/>
      <c r="D9" s="10">
        <v>0</v>
      </c>
      <c r="E9" s="34"/>
      <c r="F9" s="19"/>
      <c r="G9" s="20"/>
      <c r="H9" s="21"/>
      <c r="I9" s="22"/>
    </row>
    <row r="10" spans="1:10" x14ac:dyDescent="0.25">
      <c r="A10" s="6"/>
      <c r="B10" s="6" t="s">
        <v>161</v>
      </c>
      <c r="C10" s="6"/>
      <c r="D10" s="23">
        <f>D8-D9</f>
        <v>0</v>
      </c>
      <c r="E10" s="37"/>
      <c r="F10" s="19"/>
      <c r="G10" s="20"/>
      <c r="H10" s="21"/>
      <c r="I10" s="22"/>
    </row>
    <row r="11" spans="1:10" x14ac:dyDescent="0.25">
      <c r="A11" s="6"/>
      <c r="B11" s="6" t="s">
        <v>162</v>
      </c>
      <c r="C11" s="6"/>
      <c r="D11" s="6" t="e">
        <f>D10/D8*100</f>
        <v>#DIV/0!</v>
      </c>
      <c r="E11" s="69"/>
      <c r="F11" s="19"/>
      <c r="G11" s="20"/>
      <c r="H11" s="21"/>
      <c r="I11" s="22"/>
    </row>
    <row r="12" spans="1:10" x14ac:dyDescent="0.25">
      <c r="A12" s="6"/>
      <c r="B12" s="6" t="s">
        <v>163</v>
      </c>
      <c r="C12" s="6"/>
      <c r="D12" s="6" t="e">
        <f>1/D13*100</f>
        <v>#DIV/0!</v>
      </c>
      <c r="E12" s="69"/>
      <c r="F12" s="19"/>
      <c r="G12" s="20"/>
      <c r="H12" s="21"/>
      <c r="I12" s="22"/>
    </row>
    <row r="13" spans="1:10" x14ac:dyDescent="0.25">
      <c r="A13" s="6"/>
      <c r="B13" s="6" t="s">
        <v>164</v>
      </c>
      <c r="C13" s="6"/>
      <c r="D13" s="6" t="e">
        <f>SUM(C6:C7)/D8</f>
        <v>#DIV/0!</v>
      </c>
      <c r="E13" s="69"/>
      <c r="F13" s="19"/>
      <c r="G13" s="20"/>
      <c r="H13" s="21"/>
      <c r="I13" s="22"/>
    </row>
    <row r="14" spans="1:10" x14ac:dyDescent="0.25">
      <c r="A14" s="6"/>
      <c r="B14" s="6" t="s">
        <v>165</v>
      </c>
      <c r="C14" s="6"/>
      <c r="D14" s="23" t="e">
        <f>D11-D12</f>
        <v>#DIV/0!</v>
      </c>
      <c r="E14" s="37"/>
      <c r="F14" s="19"/>
      <c r="G14" s="20"/>
      <c r="H14" s="21"/>
      <c r="I14" s="22"/>
    </row>
    <row r="15" spans="1:10" x14ac:dyDescent="0.25">
      <c r="A15" s="6"/>
      <c r="B15" s="6" t="s">
        <v>166</v>
      </c>
      <c r="C15" s="6"/>
      <c r="D15" s="23" t="e">
        <f>D14/1</f>
        <v>#DIV/0!</v>
      </c>
      <c r="E15" s="37"/>
      <c r="F15" s="19"/>
      <c r="G15" s="20"/>
      <c r="H15" s="21"/>
      <c r="I15" s="22"/>
    </row>
    <row r="16" spans="1:10" ht="18.75" x14ac:dyDescent="0.3">
      <c r="A16" s="6"/>
      <c r="B16" s="6" t="s">
        <v>167</v>
      </c>
      <c r="C16" s="6"/>
      <c r="D16" s="24">
        <v>18616</v>
      </c>
      <c r="E16" s="38"/>
      <c r="F16" s="19"/>
      <c r="G16" s="20"/>
      <c r="H16" s="21"/>
      <c r="I16" s="22"/>
    </row>
    <row r="17" spans="1:9" ht="18.75" x14ac:dyDescent="0.3">
      <c r="A17" s="6"/>
      <c r="B17" s="6" t="s">
        <v>168</v>
      </c>
      <c r="C17" s="6"/>
      <c r="D17" s="25">
        <v>18616</v>
      </c>
      <c r="E17" s="39"/>
      <c r="F17" s="19"/>
      <c r="G17" s="20"/>
      <c r="H17" s="21"/>
      <c r="I17" s="22"/>
    </row>
    <row r="18" spans="1:9" ht="15.75" x14ac:dyDescent="0.25">
      <c r="A18" s="6"/>
      <c r="B18" s="26" t="s">
        <v>169</v>
      </c>
      <c r="C18" s="6"/>
      <c r="D18" s="11">
        <f>D17/100</f>
        <v>186.16</v>
      </c>
      <c r="E18" s="28"/>
      <c r="F18" s="19"/>
      <c r="G18" s="20"/>
      <c r="H18" s="21"/>
      <c r="I18" s="22"/>
    </row>
    <row r="19" spans="1:9" ht="15.75" x14ac:dyDescent="0.25">
      <c r="A19" s="6"/>
      <c r="B19" s="6" t="s">
        <v>170</v>
      </c>
      <c r="C19" s="6"/>
      <c r="D19" s="27">
        <f>D18*2</f>
        <v>372.32</v>
      </c>
      <c r="E19" s="28"/>
      <c r="F19" s="19"/>
      <c r="G19" s="20"/>
      <c r="H19" s="21"/>
      <c r="I19" s="22"/>
    </row>
    <row r="20" spans="1:9" x14ac:dyDescent="0.25">
      <c r="A20" s="6"/>
      <c r="B20" s="6" t="s">
        <v>171</v>
      </c>
      <c r="C20" s="6"/>
      <c r="D20" s="28">
        <f>SUM(H2:H7)</f>
        <v>446.78399999999988</v>
      </c>
      <c r="E20" s="28"/>
      <c r="F20" s="19"/>
      <c r="G20" s="20"/>
      <c r="H20" s="21"/>
      <c r="I20" s="22"/>
    </row>
    <row r="21" spans="1:9" x14ac:dyDescent="0.25">
      <c r="A21" s="6"/>
      <c r="B21" s="29" t="s">
        <v>176</v>
      </c>
      <c r="C21" s="6"/>
      <c r="D21" s="69">
        <f>D20/D16*100</f>
        <v>2.3999999999999995</v>
      </c>
      <c r="E21" s="69"/>
      <c r="F21" s="19"/>
      <c r="G21" s="20"/>
      <c r="H21" s="21"/>
      <c r="I21" s="22"/>
    </row>
    <row r="22" spans="1:9" x14ac:dyDescent="0.25">
      <c r="A22" s="6"/>
      <c r="B22" s="6" t="s">
        <v>172</v>
      </c>
      <c r="C22" s="6"/>
      <c r="D22" s="69"/>
      <c r="E22" s="69"/>
      <c r="F22" s="19"/>
      <c r="G22" s="20"/>
      <c r="H22" s="21"/>
      <c r="I22" s="22"/>
    </row>
    <row r="23" spans="1:9" x14ac:dyDescent="0.25">
      <c r="A23" s="6"/>
      <c r="B23" s="30" t="s">
        <v>173</v>
      </c>
      <c r="C23" s="6"/>
      <c r="D23" s="69"/>
      <c r="E23" s="69"/>
      <c r="F23" s="19"/>
      <c r="G23" s="20"/>
      <c r="H23" s="21"/>
      <c r="I23" s="22"/>
    </row>
  </sheetData>
  <conditionalFormatting sqref="F9:F23 I9:I23">
    <cfRule type="cellIs" dxfId="12" priority="1" operator="greaterThan">
      <formula>0</formula>
    </cfRule>
    <cfRule type="cellIs" dxfId="11" priority="2" operator="lessThan">
      <formula>-240.63</formula>
    </cfRule>
    <cfRule type="cellIs" dxfId="10" priority="3" operator="greaterThan">
      <formula>0</formula>
    </cfRule>
  </conditionalFormatting>
  <conditionalFormatting sqref="H6:H7">
    <cfRule type="cellIs" dxfId="9" priority="4" operator="lessThan">
      <formula>0</formula>
    </cfRule>
    <cfRule type="cellIs" dxfId="8" priority="5" operator="greaterThan">
      <formula>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"/>
  <sheetViews>
    <sheetView topLeftCell="C1" zoomScale="80" zoomScaleNormal="80" workbookViewId="0">
      <selection activeCell="J2" sqref="J2"/>
    </sheetView>
  </sheetViews>
  <sheetFormatPr defaultRowHeight="15" x14ac:dyDescent="0.25"/>
  <cols>
    <col min="1" max="1" width="11.5703125" bestFit="1" customWidth="1"/>
    <col min="2" max="2" width="36.5703125" style="6" bestFit="1" customWidth="1"/>
    <col min="14" max="14" width="25.7109375" style="6" bestFit="1" customWidth="1"/>
  </cols>
  <sheetData>
    <row r="1" spans="1:19" ht="144.75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30</v>
      </c>
      <c r="Q1" s="2" t="s">
        <v>27</v>
      </c>
      <c r="R1" s="2" t="s">
        <v>28</v>
      </c>
      <c r="S1" s="2" t="s">
        <v>29</v>
      </c>
    </row>
    <row r="2" spans="1:19" x14ac:dyDescent="0.25">
      <c r="A2" s="5">
        <v>45142</v>
      </c>
      <c r="B2" s="6" t="s">
        <v>111</v>
      </c>
      <c r="C2">
        <v>2.1800000000000002</v>
      </c>
      <c r="D2">
        <v>3.5</v>
      </c>
      <c r="E2">
        <v>3.12</v>
      </c>
      <c r="F2">
        <v>404</v>
      </c>
      <c r="G2">
        <v>1.7809999999999999</v>
      </c>
      <c r="H2">
        <v>2.02</v>
      </c>
      <c r="I2">
        <v>1.5640000000000001</v>
      </c>
      <c r="J2" t="s">
        <v>154</v>
      </c>
      <c r="K2">
        <v>404</v>
      </c>
      <c r="L2" s="6" t="s">
        <v>183</v>
      </c>
      <c r="M2">
        <v>38</v>
      </c>
      <c r="N2" s="6" t="s">
        <v>26</v>
      </c>
      <c r="O2">
        <v>404</v>
      </c>
      <c r="P2">
        <v>2</v>
      </c>
      <c r="Q2">
        <v>2.33</v>
      </c>
      <c r="R2">
        <v>2.61</v>
      </c>
      <c r="S2">
        <v>404</v>
      </c>
    </row>
    <row r="3" spans="1:19" x14ac:dyDescent="0.25">
      <c r="A3" s="5">
        <v>45144</v>
      </c>
      <c r="B3" s="6" t="s">
        <v>112</v>
      </c>
      <c r="C3">
        <v>2.17</v>
      </c>
      <c r="D3">
        <v>3.53</v>
      </c>
      <c r="E3">
        <v>3.13</v>
      </c>
      <c r="F3">
        <v>404</v>
      </c>
      <c r="G3">
        <v>1.84</v>
      </c>
      <c r="H3">
        <v>1.98</v>
      </c>
      <c r="I3">
        <v>1.613</v>
      </c>
      <c r="J3" t="s">
        <v>154</v>
      </c>
      <c r="K3">
        <v>1.3859999999999999</v>
      </c>
      <c r="M3">
        <v>15</v>
      </c>
      <c r="N3" s="6" t="s">
        <v>26</v>
      </c>
      <c r="O3">
        <v>404</v>
      </c>
      <c r="P3">
        <v>2.0499999999999998</v>
      </c>
      <c r="Q3">
        <v>2.42</v>
      </c>
      <c r="R3">
        <v>404</v>
      </c>
      <c r="S3">
        <v>404</v>
      </c>
    </row>
    <row r="4" spans="1:19" x14ac:dyDescent="0.25">
      <c r="A4" s="5">
        <v>45143</v>
      </c>
      <c r="B4" s="6" t="s">
        <v>113</v>
      </c>
      <c r="C4">
        <v>3.85</v>
      </c>
      <c r="D4">
        <v>3.8</v>
      </c>
      <c r="E4">
        <v>1.97</v>
      </c>
      <c r="F4">
        <v>4.17</v>
      </c>
      <c r="G4">
        <v>1.8</v>
      </c>
      <c r="H4">
        <v>2.1</v>
      </c>
      <c r="I4">
        <v>1.5880000000000001</v>
      </c>
      <c r="J4" t="s">
        <v>154</v>
      </c>
      <c r="K4">
        <v>404</v>
      </c>
      <c r="M4">
        <v>9</v>
      </c>
      <c r="N4" s="6" t="s">
        <v>114</v>
      </c>
      <c r="O4">
        <v>404</v>
      </c>
      <c r="P4">
        <v>2.0099999999999998</v>
      </c>
      <c r="Q4">
        <v>2.34</v>
      </c>
      <c r="R4">
        <v>2.66</v>
      </c>
      <c r="S4">
        <v>2.95</v>
      </c>
    </row>
    <row r="5" spans="1:19" x14ac:dyDescent="0.25">
      <c r="A5" s="5">
        <v>45144</v>
      </c>
      <c r="B5" s="6" t="s">
        <v>115</v>
      </c>
      <c r="C5">
        <v>1.98</v>
      </c>
      <c r="D5">
        <v>3.68</v>
      </c>
      <c r="E5">
        <v>3.9660000000000002</v>
      </c>
      <c r="F5">
        <v>3.81</v>
      </c>
      <c r="G5">
        <v>1.917</v>
      </c>
      <c r="H5">
        <v>1.97</v>
      </c>
      <c r="I5">
        <v>1.68</v>
      </c>
      <c r="J5" t="s">
        <v>154</v>
      </c>
      <c r="K5">
        <v>1.444</v>
      </c>
      <c r="M5">
        <v>56</v>
      </c>
      <c r="N5" s="6" t="s">
        <v>117</v>
      </c>
      <c r="O5">
        <v>404</v>
      </c>
      <c r="P5">
        <v>2.16</v>
      </c>
      <c r="Q5">
        <v>2.6</v>
      </c>
      <c r="R5">
        <v>404</v>
      </c>
      <c r="S5">
        <v>3.27</v>
      </c>
    </row>
    <row r="6" spans="1:19" x14ac:dyDescent="0.25">
      <c r="A6" s="5">
        <v>45144</v>
      </c>
      <c r="B6" s="6" t="s">
        <v>116</v>
      </c>
      <c r="C6">
        <v>3.42</v>
      </c>
      <c r="D6">
        <v>3.28</v>
      </c>
      <c r="E6">
        <v>2.3199999999999998</v>
      </c>
      <c r="F6">
        <v>3</v>
      </c>
      <c r="G6">
        <v>2.3199999999999998</v>
      </c>
      <c r="H6">
        <v>1.657</v>
      </c>
      <c r="I6">
        <v>2.0299999999999998</v>
      </c>
      <c r="J6" t="s">
        <v>154</v>
      </c>
      <c r="K6">
        <v>1.7090000000000001</v>
      </c>
      <c r="M6">
        <v>26</v>
      </c>
      <c r="N6" s="6" t="s">
        <v>117</v>
      </c>
      <c r="O6">
        <v>1.5309999999999999</v>
      </c>
      <c r="P6">
        <v>2.75</v>
      </c>
      <c r="Q6">
        <v>404</v>
      </c>
      <c r="R6">
        <v>404</v>
      </c>
      <c r="S6">
        <v>4.38</v>
      </c>
    </row>
    <row r="7" spans="1:19" x14ac:dyDescent="0.25">
      <c r="A7" s="5">
        <v>45144</v>
      </c>
      <c r="B7" s="6" t="s">
        <v>118</v>
      </c>
      <c r="C7">
        <v>2.17</v>
      </c>
      <c r="D7">
        <v>3.76</v>
      </c>
      <c r="E7">
        <v>3.33</v>
      </c>
      <c r="F7">
        <v>4.28</v>
      </c>
      <c r="G7">
        <v>1.7809999999999999</v>
      </c>
      <c r="H7">
        <v>2.12</v>
      </c>
      <c r="I7">
        <v>1.571</v>
      </c>
      <c r="J7" t="s">
        <v>154</v>
      </c>
      <c r="K7">
        <v>404</v>
      </c>
      <c r="M7">
        <v>49</v>
      </c>
      <c r="N7" s="6" t="s">
        <v>114</v>
      </c>
      <c r="O7">
        <v>404</v>
      </c>
      <c r="P7">
        <v>1.98</v>
      </c>
      <c r="Q7">
        <v>2.2999999999999998</v>
      </c>
      <c r="R7">
        <v>2.6</v>
      </c>
      <c r="S7">
        <v>2.88</v>
      </c>
    </row>
    <row r="8" spans="1:19" x14ac:dyDescent="0.25">
      <c r="A8" s="5">
        <v>45144</v>
      </c>
      <c r="B8" s="6" t="s">
        <v>119</v>
      </c>
      <c r="C8">
        <v>2.4</v>
      </c>
      <c r="D8">
        <v>3.84</v>
      </c>
      <c r="E8">
        <v>2.85</v>
      </c>
      <c r="F8">
        <v>5.18</v>
      </c>
      <c r="G8">
        <v>1.6020000000000001</v>
      </c>
      <c r="H8">
        <v>2.4500000000000002</v>
      </c>
      <c r="I8">
        <v>404</v>
      </c>
      <c r="J8" t="s">
        <v>154</v>
      </c>
      <c r="K8">
        <v>404</v>
      </c>
      <c r="M8">
        <v>43</v>
      </c>
      <c r="N8" s="6" t="s">
        <v>114</v>
      </c>
      <c r="O8">
        <v>404</v>
      </c>
      <c r="P8">
        <v>1.7350000000000001</v>
      </c>
      <c r="Q8">
        <v>1.952</v>
      </c>
      <c r="R8">
        <v>2.2000000000000002</v>
      </c>
      <c r="S8">
        <v>2.46</v>
      </c>
    </row>
    <row r="9" spans="1:19" x14ac:dyDescent="0.25">
      <c r="A9" s="5">
        <v>45144</v>
      </c>
      <c r="B9" s="6" t="s">
        <v>213</v>
      </c>
      <c r="C9">
        <v>2.2799999999999998</v>
      </c>
      <c r="D9">
        <v>3.52</v>
      </c>
      <c r="E9">
        <v>2.93</v>
      </c>
      <c r="F9">
        <v>404</v>
      </c>
      <c r="G9">
        <v>1.7190000000000001</v>
      </c>
      <c r="H9">
        <v>2.11</v>
      </c>
      <c r="I9">
        <v>1.512</v>
      </c>
      <c r="J9" t="s">
        <v>154</v>
      </c>
      <c r="K9">
        <v>404</v>
      </c>
      <c r="M9">
        <v>21</v>
      </c>
      <c r="N9" s="6" t="s">
        <v>26</v>
      </c>
      <c r="O9">
        <v>404</v>
      </c>
      <c r="P9">
        <v>1.917</v>
      </c>
      <c r="Q9">
        <v>2.23</v>
      </c>
      <c r="R9">
        <v>2.4700000000000002</v>
      </c>
      <c r="S9">
        <v>404</v>
      </c>
    </row>
    <row r="10" spans="1:19" x14ac:dyDescent="0.25">
      <c r="A10" s="5">
        <v>45151</v>
      </c>
      <c r="B10" s="6" t="s">
        <v>317</v>
      </c>
      <c r="C10">
        <v>2.71</v>
      </c>
      <c r="D10">
        <v>3.43</v>
      </c>
      <c r="E10">
        <v>2.48</v>
      </c>
      <c r="F10">
        <v>404</v>
      </c>
      <c r="G10">
        <v>1.84</v>
      </c>
      <c r="H10">
        <v>1.98</v>
      </c>
      <c r="I10">
        <v>1.6020000000000001</v>
      </c>
      <c r="J10" t="s">
        <v>154</v>
      </c>
      <c r="K10">
        <v>1.369</v>
      </c>
      <c r="M10">
        <v>30</v>
      </c>
      <c r="N10" s="6" t="s">
        <v>26</v>
      </c>
      <c r="O10">
        <v>404</v>
      </c>
      <c r="P10">
        <v>2.0499999999999998</v>
      </c>
      <c r="Q10">
        <v>2.42</v>
      </c>
      <c r="R10">
        <v>404</v>
      </c>
      <c r="S10">
        <v>404</v>
      </c>
    </row>
    <row r="11" spans="1:19" x14ac:dyDescent="0.25">
      <c r="A11" s="5">
        <v>45151</v>
      </c>
      <c r="B11" s="6" t="s">
        <v>318</v>
      </c>
      <c r="C11">
        <v>2.06</v>
      </c>
      <c r="D11">
        <v>3.62</v>
      </c>
      <c r="E11">
        <v>3.27</v>
      </c>
      <c r="F11">
        <v>404</v>
      </c>
      <c r="G11">
        <v>1.694</v>
      </c>
      <c r="H11">
        <v>2.15</v>
      </c>
      <c r="I11">
        <v>1.4970000000000001</v>
      </c>
      <c r="J11" t="s">
        <v>154</v>
      </c>
      <c r="K11">
        <v>404</v>
      </c>
      <c r="M11">
        <v>23</v>
      </c>
      <c r="N11" s="6" t="s">
        <v>26</v>
      </c>
      <c r="O11">
        <v>404</v>
      </c>
      <c r="P11">
        <v>1.8620000000000001</v>
      </c>
      <c r="Q11">
        <v>2.15</v>
      </c>
      <c r="R11">
        <v>2.4</v>
      </c>
      <c r="S11">
        <v>404</v>
      </c>
    </row>
    <row r="12" spans="1:19" x14ac:dyDescent="0.25">
      <c r="A12" s="5">
        <v>45151</v>
      </c>
      <c r="B12" s="6" t="s">
        <v>319</v>
      </c>
      <c r="C12">
        <v>1.877</v>
      </c>
      <c r="D12">
        <v>3.81</v>
      </c>
      <c r="E12">
        <v>3.72</v>
      </c>
      <c r="F12">
        <v>404</v>
      </c>
      <c r="G12">
        <v>1.6619999999999999</v>
      </c>
      <c r="H12">
        <v>2.2000000000000002</v>
      </c>
      <c r="I12">
        <v>1.4710000000000001</v>
      </c>
      <c r="J12" t="s">
        <v>154</v>
      </c>
      <c r="K12">
        <v>404</v>
      </c>
      <c r="M12">
        <v>4</v>
      </c>
      <c r="N12" s="6" t="s">
        <v>26</v>
      </c>
      <c r="O12">
        <v>404</v>
      </c>
      <c r="P12">
        <v>1.84</v>
      </c>
      <c r="Q12">
        <v>2.09</v>
      </c>
      <c r="R12">
        <v>2.35</v>
      </c>
      <c r="S12">
        <v>404</v>
      </c>
    </row>
    <row r="13" spans="1:19" x14ac:dyDescent="0.25">
      <c r="A13" s="5">
        <v>45152</v>
      </c>
      <c r="B13" s="9" t="s">
        <v>320</v>
      </c>
      <c r="C13" s="40">
        <v>1.5980000000000001</v>
      </c>
      <c r="D13" s="40">
        <v>4.07</v>
      </c>
      <c r="E13" s="40">
        <v>6.26</v>
      </c>
      <c r="F13" s="40">
        <v>3.42</v>
      </c>
      <c r="G13" s="40">
        <v>2.0499999999999998</v>
      </c>
      <c r="H13" s="40">
        <v>1.8540000000000001</v>
      </c>
      <c r="I13" s="40">
        <v>1.7869999999999999</v>
      </c>
      <c r="J13" t="s">
        <v>154</v>
      </c>
      <c r="K13">
        <v>1.534</v>
      </c>
      <c r="M13">
        <v>38</v>
      </c>
      <c r="N13" s="6" t="s">
        <v>117</v>
      </c>
      <c r="O13">
        <v>404</v>
      </c>
      <c r="P13">
        <v>2.34</v>
      </c>
      <c r="Q13">
        <v>2.89</v>
      </c>
      <c r="R13">
        <v>404</v>
      </c>
      <c r="S13">
        <v>3.61</v>
      </c>
    </row>
    <row r="14" spans="1:19" x14ac:dyDescent="0.25">
      <c r="A14" s="5">
        <v>45157</v>
      </c>
      <c r="B14" s="6" t="s">
        <v>321</v>
      </c>
      <c r="C14" s="40">
        <v>404</v>
      </c>
      <c r="D14" s="40">
        <v>404</v>
      </c>
      <c r="E14" s="40">
        <v>404</v>
      </c>
      <c r="F14" s="40">
        <v>404</v>
      </c>
      <c r="G14" s="40">
        <v>404</v>
      </c>
      <c r="H14" s="40">
        <v>404</v>
      </c>
      <c r="I14" s="40">
        <v>404</v>
      </c>
      <c r="J14" t="s">
        <v>154</v>
      </c>
      <c r="K14">
        <v>404</v>
      </c>
      <c r="M14">
        <v>33</v>
      </c>
      <c r="N14" s="6" t="s">
        <v>322</v>
      </c>
      <c r="O14">
        <v>404</v>
      </c>
      <c r="P14">
        <v>404</v>
      </c>
      <c r="Q14">
        <v>404</v>
      </c>
      <c r="R14">
        <v>404</v>
      </c>
      <c r="S14">
        <v>404</v>
      </c>
    </row>
    <row r="15" spans="1:19" x14ac:dyDescent="0.25">
      <c r="A15" s="5">
        <v>45158</v>
      </c>
      <c r="B15" s="6" t="s">
        <v>323</v>
      </c>
      <c r="C15" s="40">
        <v>1.427</v>
      </c>
      <c r="D15" s="40">
        <v>4.74</v>
      </c>
      <c r="E15" s="40">
        <v>6.57</v>
      </c>
      <c r="F15" s="40">
        <v>404</v>
      </c>
      <c r="G15" s="40">
        <v>1.6839999999999999</v>
      </c>
      <c r="H15" s="40">
        <v>2.16</v>
      </c>
      <c r="I15" s="40">
        <v>1.4950000000000001</v>
      </c>
      <c r="J15" t="s">
        <v>154</v>
      </c>
      <c r="K15">
        <v>404</v>
      </c>
      <c r="M15">
        <v>18</v>
      </c>
      <c r="N15" s="6" t="s">
        <v>26</v>
      </c>
      <c r="O15">
        <v>404</v>
      </c>
      <c r="P15">
        <v>1.869</v>
      </c>
      <c r="Q15">
        <v>2.14</v>
      </c>
      <c r="R15">
        <v>2.4</v>
      </c>
      <c r="S15">
        <v>404</v>
      </c>
    </row>
    <row r="16" spans="1:19" x14ac:dyDescent="0.25">
      <c r="A16" s="5">
        <v>45165</v>
      </c>
      <c r="B16" s="6" t="s">
        <v>326</v>
      </c>
      <c r="C16" s="40">
        <v>1.6060000000000001</v>
      </c>
      <c r="D16" s="40">
        <v>4.13</v>
      </c>
      <c r="E16" s="40">
        <v>6.04</v>
      </c>
      <c r="F16" s="40">
        <v>3.37</v>
      </c>
      <c r="G16" s="40">
        <v>2.0699999999999998</v>
      </c>
      <c r="H16" s="40">
        <v>1.833</v>
      </c>
      <c r="I16" s="40">
        <v>1.8606</v>
      </c>
      <c r="J16" t="s">
        <v>154</v>
      </c>
      <c r="K16">
        <v>1.5489999999999999</v>
      </c>
      <c r="M16">
        <v>65</v>
      </c>
      <c r="N16" s="6" t="s">
        <v>117</v>
      </c>
      <c r="O16">
        <v>404</v>
      </c>
      <c r="P16">
        <v>2.37</v>
      </c>
      <c r="Q16">
        <v>2.95</v>
      </c>
      <c r="R16">
        <v>404</v>
      </c>
      <c r="S16">
        <v>3.68</v>
      </c>
    </row>
    <row r="17" spans="1:19" x14ac:dyDescent="0.25">
      <c r="A17" s="5">
        <v>45165</v>
      </c>
      <c r="B17" s="6" t="s">
        <v>327</v>
      </c>
      <c r="C17" s="40">
        <v>1.478</v>
      </c>
      <c r="D17" s="40">
        <v>4.3899999999999997</v>
      </c>
      <c r="E17" s="40">
        <v>7.85</v>
      </c>
      <c r="F17" s="40">
        <v>3.45</v>
      </c>
      <c r="G17" s="40">
        <v>2.02</v>
      </c>
      <c r="H17" s="40">
        <v>1.869</v>
      </c>
      <c r="I17" s="40">
        <v>1.7689999999999999</v>
      </c>
      <c r="J17" t="s">
        <v>154</v>
      </c>
      <c r="K17">
        <v>1.5229999999999999</v>
      </c>
      <c r="M17">
        <v>41</v>
      </c>
      <c r="N17" s="6" t="s">
        <v>117</v>
      </c>
      <c r="O17">
        <v>404</v>
      </c>
      <c r="P17">
        <v>2.2999999999999998</v>
      </c>
      <c r="Q17">
        <v>2.82</v>
      </c>
      <c r="R17">
        <v>404</v>
      </c>
      <c r="S17">
        <v>3.51</v>
      </c>
    </row>
    <row r="18" spans="1:19" x14ac:dyDescent="0.25">
      <c r="A18" s="5">
        <v>45165</v>
      </c>
      <c r="B18" s="6" t="s">
        <v>328</v>
      </c>
      <c r="C18" s="40">
        <v>2.23</v>
      </c>
      <c r="D18" s="40">
        <v>3.49</v>
      </c>
      <c r="E18" s="40">
        <v>3.04</v>
      </c>
      <c r="F18" s="40">
        <v>404</v>
      </c>
      <c r="G18" s="40">
        <v>1.8129999999999999</v>
      </c>
      <c r="H18" s="40">
        <v>2.02</v>
      </c>
      <c r="I18" s="40">
        <v>1.5880000000000001</v>
      </c>
      <c r="J18" t="s">
        <v>154</v>
      </c>
      <c r="K18">
        <v>1.3660000000000001</v>
      </c>
      <c r="M18">
        <v>14</v>
      </c>
      <c r="N18" s="6" t="s">
        <v>26</v>
      </c>
      <c r="O18">
        <v>404</v>
      </c>
      <c r="P18">
        <v>2.0099999999999998</v>
      </c>
      <c r="Q18">
        <v>2.34</v>
      </c>
      <c r="R18">
        <v>404</v>
      </c>
      <c r="S18">
        <v>404</v>
      </c>
    </row>
    <row r="19" spans="1:19" x14ac:dyDescent="0.25">
      <c r="A19" s="5">
        <v>45169</v>
      </c>
      <c r="B19" s="6" t="s">
        <v>329</v>
      </c>
      <c r="C19" s="40">
        <v>3.13</v>
      </c>
      <c r="D19" s="40">
        <v>3.39</v>
      </c>
      <c r="E19" s="40">
        <v>2.23</v>
      </c>
      <c r="F19" s="40">
        <v>404</v>
      </c>
      <c r="G19" s="40">
        <v>1.877</v>
      </c>
      <c r="H19" s="40">
        <v>1.9430000000000001</v>
      </c>
      <c r="I19" s="40">
        <v>1.6359999999999999</v>
      </c>
      <c r="J19" t="s">
        <v>154</v>
      </c>
      <c r="K19">
        <v>1.403</v>
      </c>
      <c r="M19">
        <v>32</v>
      </c>
      <c r="N19" s="6" t="s">
        <v>26</v>
      </c>
      <c r="O19">
        <v>404</v>
      </c>
      <c r="P19">
        <v>2.1</v>
      </c>
      <c r="Q19">
        <v>2.4700000000000002</v>
      </c>
      <c r="R19">
        <v>404</v>
      </c>
      <c r="S19">
        <v>404</v>
      </c>
    </row>
  </sheetData>
  <conditionalFormatting sqref="K1">
    <cfRule type="cellIs" dxfId="7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topLeftCell="A17" workbookViewId="0">
      <selection activeCell="D28" sqref="D28"/>
    </sheetView>
  </sheetViews>
  <sheetFormatPr defaultRowHeight="15" x14ac:dyDescent="0.25"/>
  <cols>
    <col min="1" max="1" width="10.7109375" bestFit="1" customWidth="1"/>
    <col min="2" max="2" width="38.5703125" bestFit="1" customWidth="1"/>
    <col min="3" max="3" width="7" bestFit="1" customWidth="1"/>
    <col min="4" max="4" width="23.28515625" bestFit="1" customWidth="1"/>
    <col min="5" max="5" width="11.85546875" style="40" customWidth="1"/>
    <col min="6" max="6" width="9.140625" style="32"/>
    <col min="7" max="7" width="10.28515625" bestFit="1" customWidth="1"/>
    <col min="8" max="8" width="9.42578125" bestFit="1" customWidth="1"/>
    <col min="10" max="10" width="24.140625" bestFit="1" customWidth="1"/>
  </cols>
  <sheetData>
    <row r="1" spans="1:10" ht="154.5" x14ac:dyDescent="0.25">
      <c r="A1" s="41" t="s">
        <v>0</v>
      </c>
      <c r="B1" s="41" t="s">
        <v>1</v>
      </c>
      <c r="C1" s="41" t="s">
        <v>155</v>
      </c>
      <c r="D1" s="41" t="s">
        <v>156</v>
      </c>
      <c r="E1" s="42" t="s">
        <v>174</v>
      </c>
      <c r="F1" s="41" t="s">
        <v>157</v>
      </c>
      <c r="G1" s="41" t="s">
        <v>158</v>
      </c>
      <c r="H1" s="41" t="s">
        <v>159</v>
      </c>
      <c r="I1" s="41" t="s">
        <v>11</v>
      </c>
      <c r="J1" s="41" t="s">
        <v>13</v>
      </c>
    </row>
    <row r="2" spans="1:10" x14ac:dyDescent="0.25">
      <c r="A2" s="5">
        <v>45142</v>
      </c>
      <c r="B2" t="s">
        <v>111</v>
      </c>
      <c r="C2" s="14">
        <v>1.68</v>
      </c>
      <c r="D2" s="14" t="s">
        <v>154</v>
      </c>
      <c r="E2" s="14" t="s">
        <v>175</v>
      </c>
      <c r="F2" s="14" t="s">
        <v>160</v>
      </c>
      <c r="G2" s="28">
        <f>C2*D$25</f>
        <v>625.49759999999992</v>
      </c>
      <c r="H2" s="28">
        <f>G2-D$25</f>
        <v>253.17759999999993</v>
      </c>
      <c r="I2" s="14"/>
      <c r="J2" t="s">
        <v>26</v>
      </c>
    </row>
    <row r="3" spans="1:10" x14ac:dyDescent="0.25">
      <c r="A3" s="5">
        <v>45143</v>
      </c>
      <c r="B3" t="s">
        <v>113</v>
      </c>
      <c r="C3" s="12">
        <v>1.7</v>
      </c>
      <c r="D3" s="14" t="s">
        <v>154</v>
      </c>
      <c r="E3" s="13" t="s">
        <v>175</v>
      </c>
      <c r="F3" s="35" t="s">
        <v>160</v>
      </c>
      <c r="G3" s="28">
        <f>C3*D$25</f>
        <v>632.94399999999996</v>
      </c>
      <c r="H3" s="28">
        <f>G3-D$25</f>
        <v>260.62399999999997</v>
      </c>
      <c r="I3" s="14"/>
      <c r="J3" t="s">
        <v>114</v>
      </c>
    </row>
    <row r="4" spans="1:10" x14ac:dyDescent="0.25">
      <c r="A4" s="16"/>
      <c r="B4" s="13"/>
      <c r="C4" s="12"/>
      <c r="D4" s="14" t="s">
        <v>154</v>
      </c>
      <c r="E4" s="13"/>
      <c r="F4" s="35"/>
      <c r="G4" s="28"/>
      <c r="H4" s="28"/>
      <c r="I4" s="14"/>
      <c r="J4" s="13"/>
    </row>
    <row r="5" spans="1:10" x14ac:dyDescent="0.25">
      <c r="A5" s="16"/>
      <c r="B5" s="13"/>
      <c r="C5" s="12"/>
      <c r="D5" s="14" t="s">
        <v>154</v>
      </c>
      <c r="E5" s="13"/>
      <c r="F5" s="35"/>
      <c r="G5" s="28"/>
      <c r="H5" s="28"/>
      <c r="I5" s="14"/>
      <c r="J5" s="13"/>
    </row>
    <row r="6" spans="1:10" x14ac:dyDescent="0.25">
      <c r="A6" s="16"/>
      <c r="B6" s="13"/>
      <c r="C6" s="12"/>
      <c r="D6" s="14" t="s">
        <v>154</v>
      </c>
      <c r="E6" s="13"/>
      <c r="F6" s="35"/>
      <c r="G6" s="28"/>
      <c r="H6" s="28"/>
      <c r="I6" s="14"/>
      <c r="J6" s="13"/>
    </row>
    <row r="7" spans="1:10" x14ac:dyDescent="0.25">
      <c r="A7" s="16"/>
      <c r="B7" s="13"/>
      <c r="C7" s="12"/>
      <c r="D7" s="14" t="s">
        <v>154</v>
      </c>
      <c r="E7" s="13"/>
      <c r="F7" s="35"/>
      <c r="G7" s="28"/>
      <c r="H7" s="28"/>
      <c r="I7" s="13"/>
      <c r="J7" s="13"/>
    </row>
    <row r="8" spans="1:10" x14ac:dyDescent="0.25">
      <c r="A8" s="16"/>
      <c r="B8" s="13"/>
      <c r="C8" s="12"/>
      <c r="D8" s="14" t="s">
        <v>154</v>
      </c>
      <c r="E8" s="13"/>
      <c r="F8" s="35"/>
      <c r="G8" s="28"/>
      <c r="H8" s="28"/>
      <c r="I8" s="13"/>
      <c r="J8" s="13"/>
    </row>
    <row r="9" spans="1:10" x14ac:dyDescent="0.25">
      <c r="A9" s="33"/>
      <c r="B9" s="15"/>
      <c r="C9" s="12"/>
      <c r="D9" s="14" t="s">
        <v>154</v>
      </c>
      <c r="E9" s="13"/>
      <c r="F9" s="35"/>
      <c r="G9" s="28"/>
      <c r="H9" s="28"/>
      <c r="I9" s="14"/>
      <c r="J9" s="15"/>
    </row>
    <row r="10" spans="1:10" x14ac:dyDescent="0.25">
      <c r="A10" s="16"/>
      <c r="B10" s="13"/>
      <c r="C10" s="12"/>
      <c r="D10" s="14" t="s">
        <v>154</v>
      </c>
      <c r="E10" s="13"/>
      <c r="F10" s="35"/>
      <c r="G10" s="28"/>
      <c r="H10" s="28"/>
      <c r="I10" s="14"/>
      <c r="J10" s="13"/>
    </row>
    <row r="11" spans="1:10" x14ac:dyDescent="0.25">
      <c r="A11" s="16"/>
      <c r="B11" s="13"/>
      <c r="C11" s="12"/>
      <c r="D11" s="14" t="s">
        <v>154</v>
      </c>
      <c r="E11" s="13"/>
      <c r="F11" s="35"/>
      <c r="G11" s="28"/>
      <c r="H11" s="28"/>
      <c r="I11" s="14"/>
      <c r="J11" s="13"/>
    </row>
    <row r="12" spans="1:10" x14ac:dyDescent="0.25">
      <c r="A12" s="16"/>
      <c r="B12" s="13"/>
      <c r="C12" s="12"/>
      <c r="D12" s="13"/>
      <c r="E12" s="13"/>
      <c r="F12" s="35"/>
      <c r="G12" s="28"/>
      <c r="H12" s="28"/>
      <c r="I12" s="14"/>
      <c r="J12" s="13"/>
    </row>
    <row r="13" spans="1:10" x14ac:dyDescent="0.25">
      <c r="A13" s="5"/>
      <c r="B13" s="5"/>
      <c r="C13" s="6"/>
      <c r="D13" s="84"/>
      <c r="E13" s="84"/>
      <c r="F13" s="84"/>
      <c r="G13" s="85"/>
      <c r="H13" s="84"/>
      <c r="I13" s="84"/>
    </row>
    <row r="14" spans="1:10" ht="15.75" x14ac:dyDescent="0.25">
      <c r="A14" s="5"/>
      <c r="B14" s="6"/>
      <c r="C14" s="6"/>
      <c r="D14" s="17">
        <f>COUNT(C2:C12)</f>
        <v>2</v>
      </c>
      <c r="E14" s="36"/>
      <c r="F14" s="14"/>
      <c r="G14" s="18"/>
      <c r="H14" s="13"/>
      <c r="I14" s="13"/>
    </row>
    <row r="15" spans="1:10" x14ac:dyDescent="0.25">
      <c r="A15" s="6"/>
      <c r="B15" s="6"/>
      <c r="C15" s="6"/>
      <c r="D15" s="10">
        <v>0</v>
      </c>
      <c r="E15" s="34"/>
      <c r="F15" s="19"/>
      <c r="G15" s="20"/>
      <c r="H15" s="21"/>
      <c r="I15" s="22"/>
    </row>
    <row r="16" spans="1:10" x14ac:dyDescent="0.25">
      <c r="A16" s="6"/>
      <c r="B16" s="6" t="s">
        <v>161</v>
      </c>
      <c r="C16" s="6"/>
      <c r="D16" s="23">
        <f>D14-D15</f>
        <v>2</v>
      </c>
      <c r="E16" s="37"/>
      <c r="F16" s="19"/>
      <c r="G16" s="20"/>
      <c r="H16" s="21"/>
      <c r="I16" s="22"/>
    </row>
    <row r="17" spans="1:9" x14ac:dyDescent="0.25">
      <c r="A17" s="6"/>
      <c r="B17" s="6" t="s">
        <v>162</v>
      </c>
      <c r="C17" s="6"/>
      <c r="D17" s="6">
        <f>D16/D14*100</f>
        <v>100</v>
      </c>
      <c r="E17" s="13"/>
      <c r="F17" s="19"/>
      <c r="G17" s="20"/>
      <c r="H17" s="21"/>
      <c r="I17" s="22"/>
    </row>
    <row r="18" spans="1:9" x14ac:dyDescent="0.25">
      <c r="A18" s="6"/>
      <c r="B18" s="6" t="s">
        <v>163</v>
      </c>
      <c r="C18" s="6"/>
      <c r="D18" s="6">
        <f>1/D19*100</f>
        <v>59.171597633136095</v>
      </c>
      <c r="E18" s="13"/>
      <c r="F18" s="19"/>
      <c r="G18" s="20"/>
      <c r="H18" s="21"/>
      <c r="I18" s="22"/>
    </row>
    <row r="19" spans="1:9" x14ac:dyDescent="0.25">
      <c r="A19" s="6"/>
      <c r="B19" s="6" t="s">
        <v>164</v>
      </c>
      <c r="C19" s="6"/>
      <c r="D19" s="6">
        <f>SUM(C2:C12)/D14</f>
        <v>1.69</v>
      </c>
      <c r="E19" s="13"/>
      <c r="F19" s="19"/>
      <c r="G19" s="20"/>
      <c r="H19" s="21"/>
      <c r="I19" s="22"/>
    </row>
    <row r="20" spans="1:9" x14ac:dyDescent="0.25">
      <c r="A20" s="6"/>
      <c r="B20" s="6" t="s">
        <v>165</v>
      </c>
      <c r="C20" s="6"/>
      <c r="D20" s="23">
        <f>D17-D18</f>
        <v>40.828402366863905</v>
      </c>
      <c r="E20" s="37"/>
      <c r="F20" s="19"/>
      <c r="G20" s="20"/>
      <c r="H20" s="21"/>
      <c r="I20" s="22"/>
    </row>
    <row r="21" spans="1:9" x14ac:dyDescent="0.25">
      <c r="A21" s="6"/>
      <c r="B21" s="6" t="s">
        <v>166</v>
      </c>
      <c r="C21" s="6"/>
      <c r="D21" s="23">
        <f>D20/1</f>
        <v>40.828402366863905</v>
      </c>
      <c r="E21" s="37"/>
      <c r="F21" s="19"/>
      <c r="G21" s="20"/>
      <c r="H21" s="21"/>
      <c r="I21" s="22"/>
    </row>
    <row r="22" spans="1:9" ht="18.75" x14ac:dyDescent="0.3">
      <c r="A22" s="6"/>
      <c r="B22" s="6" t="s">
        <v>167</v>
      </c>
      <c r="C22" s="6"/>
      <c r="D22" s="24">
        <v>18616</v>
      </c>
      <c r="E22" s="38"/>
      <c r="F22" s="19"/>
      <c r="G22" s="20"/>
      <c r="H22" s="21"/>
      <c r="I22" s="22"/>
    </row>
    <row r="23" spans="1:9" ht="18.75" x14ac:dyDescent="0.3">
      <c r="A23" s="6"/>
      <c r="B23" s="6" t="s">
        <v>168</v>
      </c>
      <c r="C23" s="6"/>
      <c r="D23" s="25">
        <v>18616</v>
      </c>
      <c r="E23" s="39"/>
      <c r="F23" s="19"/>
      <c r="G23" s="20"/>
      <c r="H23" s="21"/>
      <c r="I23" s="22"/>
    </row>
    <row r="24" spans="1:9" ht="15.75" x14ac:dyDescent="0.25">
      <c r="A24" s="6"/>
      <c r="B24" s="26" t="s">
        <v>169</v>
      </c>
      <c r="C24" s="6"/>
      <c r="D24" s="11">
        <f>D23/100</f>
        <v>186.16</v>
      </c>
      <c r="E24" s="28"/>
      <c r="F24" s="19"/>
      <c r="G24" s="20"/>
      <c r="H24" s="21"/>
      <c r="I24" s="22"/>
    </row>
    <row r="25" spans="1:9" ht="15.75" x14ac:dyDescent="0.25">
      <c r="A25" s="6"/>
      <c r="B25" s="6" t="s">
        <v>170</v>
      </c>
      <c r="C25" s="6"/>
      <c r="D25" s="27">
        <f>D24*2</f>
        <v>372.32</v>
      </c>
      <c r="E25" s="28"/>
      <c r="F25" s="19"/>
      <c r="G25" s="20"/>
      <c r="H25" s="21"/>
      <c r="I25" s="22"/>
    </row>
    <row r="26" spans="1:9" x14ac:dyDescent="0.25">
      <c r="A26" s="6"/>
      <c r="B26" s="6" t="s">
        <v>171</v>
      </c>
      <c r="C26" s="6"/>
      <c r="D26" s="28">
        <f>SUM(H2:H12)</f>
        <v>513.80159999999989</v>
      </c>
      <c r="E26" s="28"/>
      <c r="F26" s="19"/>
      <c r="G26" s="20"/>
      <c r="H26" s="21"/>
      <c r="I26" s="22"/>
    </row>
    <row r="27" spans="1:9" x14ac:dyDescent="0.25">
      <c r="A27" s="6"/>
      <c r="B27" s="29" t="s">
        <v>325</v>
      </c>
      <c r="C27" s="6"/>
      <c r="D27" s="13">
        <f>D26/D22*100</f>
        <v>2.7599999999999993</v>
      </c>
      <c r="E27" s="13"/>
      <c r="F27" s="19"/>
      <c r="G27" s="20"/>
      <c r="H27" s="21"/>
      <c r="I27" s="22"/>
    </row>
    <row r="28" spans="1:9" x14ac:dyDescent="0.25">
      <c r="A28" s="6"/>
      <c r="B28" s="6" t="s">
        <v>172</v>
      </c>
      <c r="C28" s="6"/>
      <c r="D28" s="13"/>
      <c r="E28" s="13"/>
      <c r="F28" s="19"/>
      <c r="G28" s="20"/>
      <c r="H28" s="21"/>
      <c r="I28" s="22"/>
    </row>
    <row r="29" spans="1:9" x14ac:dyDescent="0.25">
      <c r="A29" s="6"/>
      <c r="B29" s="30" t="s">
        <v>173</v>
      </c>
      <c r="C29" s="6"/>
      <c r="D29" s="13"/>
      <c r="E29" s="13"/>
      <c r="F29" s="19"/>
      <c r="G29" s="20"/>
      <c r="H29" s="21"/>
      <c r="I29" s="22"/>
    </row>
    <row r="30" spans="1:9" x14ac:dyDescent="0.25">
      <c r="A30" s="6"/>
      <c r="B30" s="6"/>
      <c r="C30" s="6"/>
      <c r="D30" s="13"/>
      <c r="E30" s="13"/>
      <c r="F30" s="19"/>
      <c r="G30" s="20"/>
      <c r="H30" s="21"/>
      <c r="I30" s="22"/>
    </row>
    <row r="31" spans="1:9" x14ac:dyDescent="0.25">
      <c r="A31" s="6"/>
      <c r="B31" s="6"/>
      <c r="C31" s="6"/>
      <c r="D31" s="13"/>
      <c r="E31" s="13"/>
      <c r="F31" s="19"/>
      <c r="G31" s="20"/>
      <c r="H31" s="21"/>
      <c r="I31" s="22"/>
    </row>
    <row r="32" spans="1:9" x14ac:dyDescent="0.25">
      <c r="A32" s="6"/>
      <c r="B32" s="31"/>
      <c r="C32" s="6"/>
      <c r="D32" s="13"/>
      <c r="E32" s="13"/>
      <c r="F32" s="19"/>
      <c r="G32" s="20"/>
      <c r="H32" s="21"/>
      <c r="I32" s="22"/>
    </row>
    <row r="33" spans="1:2" x14ac:dyDescent="0.25">
      <c r="A33" s="6"/>
      <c r="B33" s="31"/>
    </row>
  </sheetData>
  <mergeCells count="2">
    <mergeCell ref="D13:G13"/>
    <mergeCell ref="H13:I13"/>
  </mergeCells>
  <conditionalFormatting sqref="F15:F32 I15:I32">
    <cfRule type="cellIs" dxfId="6" priority="1" operator="greaterThan">
      <formula>0</formula>
    </cfRule>
    <cfRule type="cellIs" dxfId="5" priority="2" operator="lessThan">
      <formula>-240.63</formula>
    </cfRule>
    <cfRule type="cellIs" dxfId="4" priority="3" operator="greaterThan">
      <formula>0</formula>
    </cfRule>
  </conditionalFormatting>
  <conditionalFormatting sqref="H2:H12">
    <cfRule type="cellIs" dxfId="3" priority="4" operator="lessThan">
      <formula>0</formula>
    </cfRule>
    <cfRule type="cellIs" dxfId="2" priority="5" operator="greaterThan">
      <formula>0</formula>
    </cfRule>
  </conditionalFormatting>
  <pageMargins left="0.7" right="0.7" top="0.75" bottom="0.75" header="0.3" footer="0.3"/>
  <pageSetup paperSize="0" orientation="portrait" horizontalDpi="0" verticalDpi="0" copie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topLeftCell="I4" workbookViewId="0">
      <selection sqref="A1:S20"/>
    </sheetView>
  </sheetViews>
  <sheetFormatPr defaultRowHeight="15" x14ac:dyDescent="0.25"/>
  <cols>
    <col min="1" max="1" width="10.7109375" bestFit="1" customWidth="1"/>
    <col min="2" max="2" width="29.85546875" bestFit="1" customWidth="1"/>
    <col min="14" max="14" width="24.140625" style="6" bestFit="1" customWidth="1"/>
  </cols>
  <sheetData>
    <row r="1" spans="1:19" ht="144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30</v>
      </c>
      <c r="Q1" s="2" t="s">
        <v>27</v>
      </c>
      <c r="R1" s="2" t="s">
        <v>28</v>
      </c>
      <c r="S1" s="2" t="s">
        <v>29</v>
      </c>
    </row>
    <row r="2" spans="1:19" x14ac:dyDescent="0.25">
      <c r="A2" s="5">
        <v>45171</v>
      </c>
      <c r="B2" t="s">
        <v>330</v>
      </c>
      <c r="C2">
        <v>5.88</v>
      </c>
      <c r="D2">
        <v>4.9800000000000004</v>
      </c>
      <c r="E2">
        <v>1.512</v>
      </c>
      <c r="F2">
        <v>404</v>
      </c>
      <c r="G2">
        <v>1.4359999999999999</v>
      </c>
      <c r="H2">
        <v>2.9</v>
      </c>
      <c r="I2">
        <v>1.3067</v>
      </c>
      <c r="J2" t="s">
        <v>154</v>
      </c>
      <c r="K2">
        <v>404</v>
      </c>
      <c r="M2">
        <v>62</v>
      </c>
      <c r="N2" s="6" t="s">
        <v>43</v>
      </c>
      <c r="O2">
        <v>404</v>
      </c>
      <c r="P2">
        <v>1.526</v>
      </c>
      <c r="Q2">
        <v>1.653</v>
      </c>
      <c r="R2">
        <v>1.8839999999999999</v>
      </c>
      <c r="S2">
        <v>2.09</v>
      </c>
    </row>
    <row r="3" spans="1:19" x14ac:dyDescent="0.25">
      <c r="A3" s="5">
        <v>45171</v>
      </c>
      <c r="B3" t="s">
        <v>331</v>
      </c>
      <c r="C3">
        <v>2.79</v>
      </c>
      <c r="D3">
        <v>3.76</v>
      </c>
      <c r="E3">
        <v>2.48</v>
      </c>
      <c r="F3">
        <v>4.9400000000000004</v>
      </c>
      <c r="G3">
        <v>1.645</v>
      </c>
      <c r="H3">
        <v>2.35</v>
      </c>
      <c r="I3">
        <v>404</v>
      </c>
      <c r="J3" t="s">
        <v>154</v>
      </c>
      <c r="K3">
        <v>404</v>
      </c>
      <c r="M3">
        <v>68</v>
      </c>
      <c r="N3" s="6" t="s">
        <v>80</v>
      </c>
      <c r="O3">
        <v>404</v>
      </c>
      <c r="P3">
        <v>1.7929999999999999</v>
      </c>
      <c r="Q3">
        <v>2.0299999999999998</v>
      </c>
      <c r="R3">
        <v>2.29</v>
      </c>
      <c r="S3">
        <v>2.56</v>
      </c>
    </row>
    <row r="4" spans="1:19" x14ac:dyDescent="0.25">
      <c r="A4" s="5">
        <v>45171</v>
      </c>
      <c r="B4" t="s">
        <v>332</v>
      </c>
      <c r="C4">
        <v>1.694</v>
      </c>
      <c r="D4">
        <v>4.0999999999999996</v>
      </c>
      <c r="E4">
        <v>5.08</v>
      </c>
      <c r="F4">
        <v>3.82</v>
      </c>
      <c r="G4">
        <v>1.8839999999999999</v>
      </c>
      <c r="H4">
        <v>2.0099999999999998</v>
      </c>
      <c r="I4">
        <v>1.657</v>
      </c>
      <c r="J4" t="s">
        <v>154</v>
      </c>
      <c r="K4">
        <v>1.4339999999999999</v>
      </c>
      <c r="M4">
        <v>49</v>
      </c>
      <c r="N4" s="6" t="s">
        <v>80</v>
      </c>
      <c r="O4">
        <v>404</v>
      </c>
      <c r="P4">
        <v>2.12</v>
      </c>
      <c r="Q4">
        <v>2.54</v>
      </c>
      <c r="R4">
        <v>404</v>
      </c>
      <c r="S4">
        <v>3.2</v>
      </c>
    </row>
    <row r="5" spans="1:19" x14ac:dyDescent="0.25">
      <c r="A5" s="5">
        <v>45172</v>
      </c>
      <c r="B5" t="s">
        <v>333</v>
      </c>
      <c r="C5">
        <v>2.11</v>
      </c>
      <c r="D5">
        <v>3.32</v>
      </c>
      <c r="E5">
        <v>3.96</v>
      </c>
      <c r="F5">
        <v>3.11</v>
      </c>
      <c r="G5">
        <v>2.25</v>
      </c>
      <c r="H5">
        <v>1.6990000000000001</v>
      </c>
      <c r="I5">
        <v>1.9610000000000001</v>
      </c>
      <c r="J5" t="s">
        <v>154</v>
      </c>
      <c r="K5">
        <v>1.657</v>
      </c>
      <c r="N5" s="6" t="s">
        <v>117</v>
      </c>
      <c r="O5">
        <v>1.4970000000000001</v>
      </c>
      <c r="P5">
        <v>2.63</v>
      </c>
      <c r="Q5">
        <v>404</v>
      </c>
      <c r="R5">
        <v>404</v>
      </c>
      <c r="S5">
        <v>4.1100000000000003</v>
      </c>
    </row>
    <row r="6" spans="1:19" x14ac:dyDescent="0.25">
      <c r="A6" s="5">
        <v>45172</v>
      </c>
      <c r="B6" t="s">
        <v>334</v>
      </c>
      <c r="C6">
        <v>2.11</v>
      </c>
      <c r="D6">
        <v>3.54</v>
      </c>
      <c r="E6">
        <v>3.25</v>
      </c>
      <c r="F6">
        <v>404</v>
      </c>
      <c r="G6">
        <v>1.8260000000000001</v>
      </c>
      <c r="H6">
        <v>2</v>
      </c>
      <c r="I6">
        <v>1.6020000000000001</v>
      </c>
      <c r="J6" t="s">
        <v>154</v>
      </c>
      <c r="K6">
        <v>1.3779999999999999</v>
      </c>
      <c r="N6" s="6" t="s">
        <v>26</v>
      </c>
      <c r="O6">
        <v>404</v>
      </c>
      <c r="P6">
        <v>2.0299999999999998</v>
      </c>
      <c r="Q6">
        <v>2.38</v>
      </c>
      <c r="R6">
        <v>404</v>
      </c>
      <c r="S6">
        <v>404</v>
      </c>
    </row>
    <row r="7" spans="1:19" x14ac:dyDescent="0.25">
      <c r="A7" s="5">
        <v>45172</v>
      </c>
      <c r="B7" t="s">
        <v>335</v>
      </c>
      <c r="C7">
        <v>1.99</v>
      </c>
      <c r="D7">
        <v>3.67</v>
      </c>
      <c r="E7">
        <v>3.43</v>
      </c>
      <c r="F7">
        <v>404</v>
      </c>
      <c r="G7">
        <v>1.704</v>
      </c>
      <c r="H7">
        <v>2.13</v>
      </c>
      <c r="I7">
        <v>1.502</v>
      </c>
      <c r="J7" t="s">
        <v>154</v>
      </c>
      <c r="K7">
        <v>404</v>
      </c>
      <c r="N7" s="6" t="s">
        <v>26</v>
      </c>
      <c r="O7">
        <v>404</v>
      </c>
      <c r="P7">
        <v>1.8919999999999999</v>
      </c>
      <c r="Q7">
        <v>2.17</v>
      </c>
      <c r="R7">
        <v>2.44</v>
      </c>
      <c r="S7">
        <v>404</v>
      </c>
    </row>
    <row r="8" spans="1:19" x14ac:dyDescent="0.25">
      <c r="A8" s="5">
        <v>45183</v>
      </c>
      <c r="B8" t="s">
        <v>336</v>
      </c>
      <c r="C8">
        <v>2.65</v>
      </c>
      <c r="D8">
        <v>3.12</v>
      </c>
      <c r="E8">
        <v>3.04</v>
      </c>
      <c r="F8">
        <v>2.71</v>
      </c>
      <c r="G8">
        <v>2.61</v>
      </c>
      <c r="H8">
        <v>1.5369999999999999</v>
      </c>
      <c r="I8">
        <v>2.266</v>
      </c>
      <c r="J8" t="s">
        <v>154</v>
      </c>
      <c r="K8">
        <v>1.909</v>
      </c>
      <c r="M8">
        <v>60</v>
      </c>
      <c r="N8" s="6" t="s">
        <v>117</v>
      </c>
      <c r="O8">
        <v>1.649</v>
      </c>
      <c r="P8">
        <v>404</v>
      </c>
      <c r="Q8">
        <v>404</v>
      </c>
      <c r="R8">
        <v>404</v>
      </c>
      <c r="S8">
        <v>5.17</v>
      </c>
    </row>
    <row r="9" spans="1:19" x14ac:dyDescent="0.25">
      <c r="A9" s="5">
        <v>45184</v>
      </c>
      <c r="B9" t="s">
        <v>337</v>
      </c>
      <c r="C9">
        <v>2.84</v>
      </c>
      <c r="D9">
        <v>3.51</v>
      </c>
      <c r="E9">
        <v>2.56</v>
      </c>
      <c r="F9">
        <v>4</v>
      </c>
      <c r="G9">
        <v>1.877</v>
      </c>
      <c r="H9">
        <v>2.0099999999999998</v>
      </c>
      <c r="I9">
        <v>1.641</v>
      </c>
      <c r="J9" t="s">
        <v>154</v>
      </c>
      <c r="K9">
        <v>1.411</v>
      </c>
      <c r="M9">
        <v>54</v>
      </c>
      <c r="N9" s="6" t="s">
        <v>80</v>
      </c>
      <c r="O9">
        <v>404</v>
      </c>
      <c r="P9">
        <v>2.1</v>
      </c>
      <c r="Q9">
        <v>2.5099999999999998</v>
      </c>
      <c r="R9">
        <v>404</v>
      </c>
      <c r="S9">
        <v>3.15</v>
      </c>
    </row>
    <row r="10" spans="1:19" x14ac:dyDescent="0.25">
      <c r="A10" s="5">
        <v>45184</v>
      </c>
      <c r="B10" t="s">
        <v>338</v>
      </c>
      <c r="C10">
        <v>3.47</v>
      </c>
      <c r="D10">
        <v>3.78</v>
      </c>
      <c r="E10">
        <v>2.0299999999999998</v>
      </c>
      <c r="F10">
        <v>4.74</v>
      </c>
      <c r="G10">
        <v>1.621</v>
      </c>
      <c r="H10">
        <v>2.3199999999999998</v>
      </c>
      <c r="I10">
        <v>404</v>
      </c>
      <c r="J10" t="s">
        <v>154</v>
      </c>
      <c r="K10">
        <v>404</v>
      </c>
      <c r="M10">
        <v>60</v>
      </c>
      <c r="N10" s="6" t="s">
        <v>339</v>
      </c>
      <c r="O10">
        <v>404</v>
      </c>
      <c r="P10">
        <v>1.7629999999999999</v>
      </c>
      <c r="Q10">
        <v>2.0099999999999998</v>
      </c>
      <c r="R10">
        <v>2.27</v>
      </c>
      <c r="S10">
        <v>2.5299999999999998</v>
      </c>
    </row>
    <row r="11" spans="1:19" x14ac:dyDescent="0.25">
      <c r="A11" s="5">
        <v>45189</v>
      </c>
      <c r="B11" t="s">
        <v>340</v>
      </c>
      <c r="C11">
        <v>3.08</v>
      </c>
      <c r="D11">
        <v>3.23</v>
      </c>
      <c r="E11">
        <v>2.54</v>
      </c>
      <c r="F11">
        <v>2.98</v>
      </c>
      <c r="G11">
        <v>2.29</v>
      </c>
      <c r="H11">
        <v>1.671</v>
      </c>
      <c r="I11">
        <v>2.0099999999999998</v>
      </c>
      <c r="J11" t="s">
        <v>154</v>
      </c>
      <c r="K11">
        <v>1.704</v>
      </c>
      <c r="M11">
        <v>29</v>
      </c>
      <c r="N11" s="6" t="s">
        <v>117</v>
      </c>
      <c r="O11">
        <v>1.534</v>
      </c>
      <c r="P11">
        <v>2.69</v>
      </c>
      <c r="Q11">
        <v>404</v>
      </c>
      <c r="R11">
        <v>404</v>
      </c>
      <c r="S11">
        <v>4.2</v>
      </c>
    </row>
    <row r="12" spans="1:19" x14ac:dyDescent="0.25">
      <c r="A12" s="5">
        <v>45189</v>
      </c>
      <c r="B12" t="s">
        <v>341</v>
      </c>
      <c r="C12">
        <v>4.0599999999999996</v>
      </c>
      <c r="D12">
        <v>3.72</v>
      </c>
      <c r="E12">
        <v>1.9430000000000001</v>
      </c>
      <c r="F12">
        <v>4.3099999999999996</v>
      </c>
      <c r="G12">
        <v>1.7689999999999999</v>
      </c>
      <c r="H12">
        <v>2.13</v>
      </c>
      <c r="I12">
        <v>1.5640000000000001</v>
      </c>
      <c r="J12" t="s">
        <v>154</v>
      </c>
      <c r="K12">
        <v>404</v>
      </c>
      <c r="M12">
        <v>32</v>
      </c>
      <c r="N12" s="6" t="s">
        <v>80</v>
      </c>
      <c r="O12">
        <v>404</v>
      </c>
      <c r="P12">
        <v>1.98</v>
      </c>
      <c r="Q12">
        <v>2.2999999999999998</v>
      </c>
      <c r="R12">
        <v>2.61</v>
      </c>
      <c r="S12">
        <v>2.9</v>
      </c>
    </row>
    <row r="13" spans="1:19" x14ac:dyDescent="0.25">
      <c r="A13" s="5">
        <v>45193</v>
      </c>
      <c r="B13" t="s">
        <v>342</v>
      </c>
      <c r="C13">
        <v>1.68</v>
      </c>
      <c r="D13">
        <v>4.43</v>
      </c>
      <c r="E13">
        <v>4.79</v>
      </c>
      <c r="F13">
        <v>404</v>
      </c>
      <c r="G13">
        <v>1.5</v>
      </c>
      <c r="H13">
        <v>2.67</v>
      </c>
      <c r="I13">
        <v>404</v>
      </c>
      <c r="J13" t="s">
        <v>154</v>
      </c>
      <c r="K13">
        <v>404</v>
      </c>
      <c r="M13">
        <v>29</v>
      </c>
      <c r="N13" s="6" t="s">
        <v>134</v>
      </c>
      <c r="O13">
        <v>404</v>
      </c>
      <c r="P13">
        <v>1.613</v>
      </c>
      <c r="Q13">
        <v>1.7749999999999999</v>
      </c>
      <c r="R13">
        <v>2.04</v>
      </c>
      <c r="S13">
        <v>2.27</v>
      </c>
    </row>
    <row r="14" spans="1:19" x14ac:dyDescent="0.25">
      <c r="A14" s="5">
        <v>45193</v>
      </c>
      <c r="B14" t="s">
        <v>343</v>
      </c>
      <c r="C14">
        <v>3.81</v>
      </c>
      <c r="D14">
        <v>3.71</v>
      </c>
      <c r="E14">
        <v>2.0099999999999998</v>
      </c>
      <c r="F14">
        <v>404</v>
      </c>
      <c r="G14">
        <v>1.819</v>
      </c>
      <c r="H14">
        <v>2.06</v>
      </c>
      <c r="I14">
        <v>1.6060000000000001</v>
      </c>
      <c r="J14" t="s">
        <v>154</v>
      </c>
      <c r="K14">
        <v>1.3839999999999999</v>
      </c>
      <c r="M14">
        <v>23</v>
      </c>
      <c r="N14" s="6" t="s">
        <v>52</v>
      </c>
      <c r="O14">
        <v>1.31</v>
      </c>
      <c r="P14">
        <v>2.0499999999999998</v>
      </c>
      <c r="Q14">
        <v>2.4</v>
      </c>
      <c r="R14">
        <v>2.72</v>
      </c>
      <c r="S14">
        <v>3.01</v>
      </c>
    </row>
    <row r="15" spans="1:19" x14ac:dyDescent="0.25">
      <c r="A15" s="5">
        <v>45193</v>
      </c>
      <c r="B15" t="s">
        <v>344</v>
      </c>
      <c r="C15">
        <v>404</v>
      </c>
      <c r="D15">
        <v>404</v>
      </c>
      <c r="E15">
        <v>404</v>
      </c>
      <c r="F15">
        <v>404</v>
      </c>
      <c r="G15">
        <v>404</v>
      </c>
      <c r="H15">
        <v>404</v>
      </c>
      <c r="I15">
        <v>404</v>
      </c>
      <c r="J15" t="s">
        <v>154</v>
      </c>
      <c r="K15">
        <v>404</v>
      </c>
      <c r="M15">
        <v>35</v>
      </c>
      <c r="N15" s="6" t="s">
        <v>54</v>
      </c>
      <c r="O15">
        <v>404</v>
      </c>
      <c r="P15">
        <v>404</v>
      </c>
      <c r="Q15">
        <v>404</v>
      </c>
      <c r="R15">
        <v>404</v>
      </c>
      <c r="S15">
        <v>404</v>
      </c>
    </row>
    <row r="16" spans="1:19" x14ac:dyDescent="0.25">
      <c r="A16" s="5">
        <v>45193</v>
      </c>
      <c r="B16" t="s">
        <v>345</v>
      </c>
      <c r="C16">
        <v>1.621</v>
      </c>
      <c r="D16">
        <v>4.45</v>
      </c>
      <c r="E16">
        <v>5.28</v>
      </c>
      <c r="F16">
        <v>404</v>
      </c>
      <c r="G16">
        <v>1.54</v>
      </c>
      <c r="H16">
        <v>2.6</v>
      </c>
      <c r="I16">
        <v>1.38</v>
      </c>
      <c r="J16" t="s">
        <v>154</v>
      </c>
      <c r="K16">
        <v>1.2270000000000001</v>
      </c>
      <c r="M16">
        <v>43</v>
      </c>
      <c r="N16" s="6" t="s">
        <v>43</v>
      </c>
      <c r="O16">
        <v>404</v>
      </c>
      <c r="P16">
        <v>1.657</v>
      </c>
      <c r="Q16">
        <v>1.84</v>
      </c>
      <c r="R16">
        <v>2.09</v>
      </c>
      <c r="S16">
        <v>2.34</v>
      </c>
    </row>
    <row r="17" spans="1:19" x14ac:dyDescent="0.25">
      <c r="A17" s="5">
        <v>45192</v>
      </c>
      <c r="B17" t="s">
        <v>346</v>
      </c>
      <c r="C17">
        <v>404</v>
      </c>
      <c r="D17">
        <v>404</v>
      </c>
      <c r="E17">
        <v>404</v>
      </c>
      <c r="F17">
        <v>404</v>
      </c>
      <c r="G17">
        <v>404</v>
      </c>
      <c r="H17">
        <v>404</v>
      </c>
      <c r="I17">
        <v>404</v>
      </c>
      <c r="J17" t="s">
        <v>154</v>
      </c>
      <c r="K17">
        <v>404</v>
      </c>
      <c r="M17">
        <v>15</v>
      </c>
      <c r="N17" s="6" t="s">
        <v>78</v>
      </c>
      <c r="O17">
        <v>404</v>
      </c>
      <c r="P17">
        <v>404</v>
      </c>
      <c r="Q17">
        <v>404</v>
      </c>
      <c r="R17">
        <v>404</v>
      </c>
      <c r="S17">
        <v>404</v>
      </c>
    </row>
    <row r="18" spans="1:19" x14ac:dyDescent="0.25">
      <c r="A18" s="5">
        <v>45194</v>
      </c>
      <c r="B18" t="s">
        <v>347</v>
      </c>
      <c r="C18">
        <v>1.8620000000000001</v>
      </c>
      <c r="D18">
        <v>3.79</v>
      </c>
      <c r="E18">
        <v>4.3899999999999997</v>
      </c>
      <c r="F18">
        <v>3.9</v>
      </c>
      <c r="G18">
        <v>1.8839999999999999</v>
      </c>
      <c r="H18">
        <v>2.0099999999999998</v>
      </c>
      <c r="I18">
        <v>1.653</v>
      </c>
      <c r="J18" t="s">
        <v>154</v>
      </c>
      <c r="K18">
        <v>1.423</v>
      </c>
      <c r="M18">
        <v>38</v>
      </c>
      <c r="N18" s="6" t="s">
        <v>80</v>
      </c>
      <c r="O18">
        <v>404</v>
      </c>
      <c r="P18">
        <v>2.11</v>
      </c>
      <c r="Q18">
        <v>2.52</v>
      </c>
      <c r="R18">
        <v>404</v>
      </c>
      <c r="S18">
        <v>3.16</v>
      </c>
    </row>
    <row r="19" spans="1:19" x14ac:dyDescent="0.25">
      <c r="A19" s="5">
        <v>45200</v>
      </c>
      <c r="B19" t="s">
        <v>348</v>
      </c>
      <c r="C19">
        <v>2.2200000000000002</v>
      </c>
      <c r="D19">
        <v>3.38</v>
      </c>
      <c r="E19">
        <v>3.54</v>
      </c>
      <c r="F19">
        <v>3.67</v>
      </c>
      <c r="G19">
        <v>2</v>
      </c>
      <c r="H19">
        <v>1.8839999999999999</v>
      </c>
      <c r="I19">
        <v>1.74</v>
      </c>
      <c r="J19" t="s">
        <v>154</v>
      </c>
      <c r="K19">
        <v>1.4850000000000001</v>
      </c>
      <c r="M19">
        <v>41</v>
      </c>
      <c r="N19" s="6" t="s">
        <v>151</v>
      </c>
      <c r="O19">
        <v>404</v>
      </c>
      <c r="P19">
        <v>2.2799999999999998</v>
      </c>
      <c r="Q19">
        <v>2.78</v>
      </c>
      <c r="R19">
        <v>404</v>
      </c>
      <c r="S19">
        <v>3.46</v>
      </c>
    </row>
    <row r="20" spans="1:19" x14ac:dyDescent="0.25">
      <c r="A20" s="5">
        <v>45200</v>
      </c>
      <c r="B20" t="s">
        <v>349</v>
      </c>
      <c r="C20">
        <v>3.04</v>
      </c>
      <c r="D20">
        <v>3.6</v>
      </c>
      <c r="E20">
        <v>2.37</v>
      </c>
      <c r="F20">
        <v>404</v>
      </c>
      <c r="G20">
        <v>1.83</v>
      </c>
      <c r="H20">
        <v>2.08</v>
      </c>
      <c r="I20">
        <v>1.595</v>
      </c>
      <c r="J20" t="s">
        <v>154</v>
      </c>
      <c r="K20">
        <v>1.373</v>
      </c>
      <c r="M20">
        <v>30</v>
      </c>
      <c r="N20" s="6" t="s">
        <v>43</v>
      </c>
      <c r="O20">
        <v>1.3</v>
      </c>
      <c r="P20">
        <v>2.0299999999999998</v>
      </c>
      <c r="Q20">
        <v>2.37</v>
      </c>
      <c r="R20">
        <v>2.68</v>
      </c>
      <c r="S20">
        <v>2.97</v>
      </c>
    </row>
  </sheetData>
  <conditionalFormatting sqref="K1">
    <cfRule type="cellIs" dxfId="1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"/>
  <sheetViews>
    <sheetView tabSelected="1" topLeftCell="A7" workbookViewId="0">
      <selection activeCell="A15" sqref="A15"/>
    </sheetView>
  </sheetViews>
  <sheetFormatPr defaultRowHeight="15" x14ac:dyDescent="0.25"/>
  <cols>
    <col min="1" max="1" width="10.7109375" bestFit="1" customWidth="1"/>
    <col min="2" max="2" width="34.85546875" style="6" bestFit="1" customWidth="1"/>
    <col min="14" max="14" width="31.28515625" style="6" bestFit="1" customWidth="1"/>
  </cols>
  <sheetData>
    <row r="1" spans="1:19" ht="144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30</v>
      </c>
      <c r="Q1" s="2" t="s">
        <v>27</v>
      </c>
      <c r="R1" s="2" t="s">
        <v>28</v>
      </c>
      <c r="S1" s="2" t="s">
        <v>29</v>
      </c>
    </row>
    <row r="2" spans="1:19" x14ac:dyDescent="0.25">
      <c r="A2" s="5">
        <v>45200</v>
      </c>
      <c r="B2" s="6" t="s">
        <v>348</v>
      </c>
      <c r="C2">
        <v>2.13</v>
      </c>
      <c r="D2">
        <v>3.36</v>
      </c>
      <c r="E2">
        <v>3.83</v>
      </c>
      <c r="F2">
        <v>3.58</v>
      </c>
      <c r="G2">
        <v>2.04</v>
      </c>
      <c r="H2">
        <v>1.85</v>
      </c>
      <c r="I2">
        <v>1.7776000000000001</v>
      </c>
      <c r="J2" t="s">
        <v>154</v>
      </c>
      <c r="K2">
        <v>1.51</v>
      </c>
      <c r="M2">
        <v>41</v>
      </c>
      <c r="N2" s="6" t="s">
        <v>151</v>
      </c>
      <c r="O2">
        <v>404</v>
      </c>
      <c r="P2">
        <v>2.2799999999999998</v>
      </c>
      <c r="Q2">
        <v>2.78</v>
      </c>
      <c r="R2">
        <v>404</v>
      </c>
      <c r="S2">
        <v>3.46</v>
      </c>
    </row>
    <row r="3" spans="1:19" x14ac:dyDescent="0.25">
      <c r="A3" s="5">
        <v>45200</v>
      </c>
      <c r="B3" s="6" t="s">
        <v>349</v>
      </c>
      <c r="C3">
        <v>3.24</v>
      </c>
      <c r="D3">
        <v>3.54</v>
      </c>
      <c r="E3">
        <v>2.3199999999999998</v>
      </c>
      <c r="F3">
        <v>3.92</v>
      </c>
      <c r="G3">
        <v>1.92</v>
      </c>
      <c r="H3">
        <v>1.99</v>
      </c>
      <c r="I3">
        <v>1.68</v>
      </c>
      <c r="J3" t="s">
        <v>154</v>
      </c>
      <c r="K3">
        <v>1.44</v>
      </c>
      <c r="M3">
        <v>30</v>
      </c>
      <c r="N3" s="6" t="s">
        <v>43</v>
      </c>
      <c r="O3">
        <v>1.3</v>
      </c>
      <c r="P3">
        <v>2.0299999999999998</v>
      </c>
      <c r="Q3">
        <v>2.37</v>
      </c>
      <c r="R3">
        <v>2.68</v>
      </c>
      <c r="S3">
        <v>2.97</v>
      </c>
    </row>
    <row r="4" spans="1:19" x14ac:dyDescent="0.25">
      <c r="A4" s="5">
        <v>45201</v>
      </c>
      <c r="B4" s="6" t="s">
        <v>350</v>
      </c>
      <c r="C4">
        <v>1.59</v>
      </c>
      <c r="D4">
        <v>4.08</v>
      </c>
      <c r="E4">
        <v>6.48</v>
      </c>
      <c r="F4">
        <v>3.62</v>
      </c>
      <c r="G4">
        <v>1.98</v>
      </c>
      <c r="H4">
        <v>1.93</v>
      </c>
      <c r="I4">
        <v>1.72</v>
      </c>
      <c r="J4" t="s">
        <v>154</v>
      </c>
      <c r="K4">
        <v>1.49</v>
      </c>
      <c r="M4">
        <v>26</v>
      </c>
      <c r="N4" s="6" t="s">
        <v>52</v>
      </c>
      <c r="O4">
        <v>1.34</v>
      </c>
      <c r="P4">
        <v>2.11</v>
      </c>
      <c r="Q4">
        <v>2.52</v>
      </c>
      <c r="R4">
        <v>2.83</v>
      </c>
      <c r="S4">
        <v>3.15</v>
      </c>
    </row>
    <row r="5" spans="1:19" x14ac:dyDescent="0.25">
      <c r="A5" s="5">
        <v>45202</v>
      </c>
      <c r="B5" s="6" t="s">
        <v>351</v>
      </c>
      <c r="C5">
        <v>2.08</v>
      </c>
      <c r="D5">
        <v>3.54</v>
      </c>
      <c r="E5">
        <v>3.7</v>
      </c>
      <c r="F5">
        <v>3.83</v>
      </c>
      <c r="G5">
        <v>1.9</v>
      </c>
      <c r="H5">
        <v>1.97</v>
      </c>
      <c r="I5">
        <v>1.6659999999999999</v>
      </c>
      <c r="J5" t="s">
        <v>154</v>
      </c>
      <c r="K5">
        <v>1.43</v>
      </c>
      <c r="M5">
        <v>36</v>
      </c>
      <c r="N5" s="6" t="s">
        <v>36</v>
      </c>
      <c r="O5">
        <v>404</v>
      </c>
      <c r="P5">
        <v>2.15</v>
      </c>
      <c r="Q5">
        <v>2.58</v>
      </c>
      <c r="R5">
        <v>404</v>
      </c>
      <c r="S5">
        <v>3.23</v>
      </c>
    </row>
    <row r="6" spans="1:19" x14ac:dyDescent="0.25">
      <c r="A6" s="5">
        <v>45202</v>
      </c>
      <c r="B6" s="6" t="s">
        <v>352</v>
      </c>
      <c r="C6">
        <v>1.6</v>
      </c>
      <c r="D6">
        <v>3.98</v>
      </c>
      <c r="E6">
        <v>6.56</v>
      </c>
      <c r="F6">
        <v>3.25</v>
      </c>
      <c r="G6">
        <v>2.13</v>
      </c>
      <c r="H6">
        <v>1.77</v>
      </c>
      <c r="I6">
        <v>1.87</v>
      </c>
      <c r="J6" t="s">
        <v>154</v>
      </c>
      <c r="K6">
        <v>1.6</v>
      </c>
      <c r="M6">
        <v>16</v>
      </c>
      <c r="N6" s="6" t="s">
        <v>80</v>
      </c>
      <c r="O6">
        <v>1.48</v>
      </c>
      <c r="P6">
        <v>2.5499999999999998</v>
      </c>
      <c r="Q6">
        <v>404</v>
      </c>
      <c r="R6">
        <v>404</v>
      </c>
      <c r="S6">
        <v>4</v>
      </c>
    </row>
    <row r="7" spans="1:19" x14ac:dyDescent="0.25">
      <c r="A7" s="5">
        <v>45206</v>
      </c>
      <c r="B7" s="6" t="s">
        <v>353</v>
      </c>
      <c r="C7">
        <v>3.05</v>
      </c>
      <c r="D7">
        <v>3</v>
      </c>
      <c r="E7">
        <v>2.73</v>
      </c>
      <c r="F7">
        <v>2.97</v>
      </c>
      <c r="G7">
        <v>2.39</v>
      </c>
      <c r="H7">
        <v>1.63</v>
      </c>
      <c r="I7">
        <v>2.08</v>
      </c>
      <c r="J7" t="s">
        <v>154</v>
      </c>
      <c r="K7">
        <v>1.74</v>
      </c>
      <c r="M7">
        <v>12</v>
      </c>
      <c r="N7" s="6" t="s">
        <v>151</v>
      </c>
      <c r="O7">
        <v>1.5640000000000001</v>
      </c>
      <c r="P7">
        <v>404</v>
      </c>
      <c r="Q7">
        <v>404</v>
      </c>
      <c r="R7">
        <v>404</v>
      </c>
      <c r="S7">
        <v>4.57</v>
      </c>
    </row>
    <row r="8" spans="1:19" x14ac:dyDescent="0.25">
      <c r="A8" s="5">
        <v>45220</v>
      </c>
      <c r="B8" s="6" t="s">
        <v>354</v>
      </c>
      <c r="C8">
        <v>2.95</v>
      </c>
      <c r="D8">
        <v>3.39</v>
      </c>
      <c r="E8">
        <v>2.54</v>
      </c>
      <c r="F8">
        <v>3.47</v>
      </c>
      <c r="G8">
        <v>2.04</v>
      </c>
      <c r="H8">
        <v>1.85</v>
      </c>
      <c r="I8">
        <v>1.78</v>
      </c>
      <c r="J8" t="s">
        <v>154</v>
      </c>
      <c r="K8">
        <v>1.53</v>
      </c>
      <c r="M8">
        <v>11</v>
      </c>
      <c r="N8" s="6" t="s">
        <v>80</v>
      </c>
      <c r="O8">
        <v>1.41</v>
      </c>
      <c r="P8">
        <v>2.3199999999999998</v>
      </c>
      <c r="Q8">
        <v>2.82</v>
      </c>
      <c r="R8">
        <v>3.15</v>
      </c>
      <c r="S8">
        <v>3.49</v>
      </c>
    </row>
    <row r="9" spans="1:19" x14ac:dyDescent="0.25">
      <c r="A9" s="5">
        <v>45220</v>
      </c>
      <c r="B9" s="6" t="s">
        <v>245</v>
      </c>
      <c r="C9">
        <v>8.7799999999999994</v>
      </c>
      <c r="D9">
        <v>6.24</v>
      </c>
      <c r="E9">
        <v>1.32</v>
      </c>
      <c r="F9">
        <v>404</v>
      </c>
      <c r="G9">
        <v>1.39</v>
      </c>
      <c r="H9">
        <v>3.24</v>
      </c>
      <c r="I9">
        <v>404</v>
      </c>
      <c r="J9" t="s">
        <v>154</v>
      </c>
      <c r="K9">
        <v>404</v>
      </c>
      <c r="M9">
        <v>24</v>
      </c>
      <c r="N9" s="6" t="s">
        <v>104</v>
      </c>
      <c r="O9">
        <v>404</v>
      </c>
      <c r="P9">
        <v>1.43</v>
      </c>
      <c r="Q9">
        <v>1.53</v>
      </c>
      <c r="R9">
        <v>1.74</v>
      </c>
      <c r="S9">
        <v>1.94</v>
      </c>
    </row>
    <row r="10" spans="1:19" x14ac:dyDescent="0.25">
      <c r="A10" s="5">
        <v>45223</v>
      </c>
      <c r="B10" s="6" t="s">
        <v>355</v>
      </c>
      <c r="C10">
        <v>2.42</v>
      </c>
      <c r="D10">
        <v>3.39</v>
      </c>
      <c r="E10">
        <v>3.07</v>
      </c>
      <c r="F10">
        <v>3.64</v>
      </c>
      <c r="G10">
        <v>1.99</v>
      </c>
      <c r="H10">
        <v>1.88</v>
      </c>
      <c r="I10">
        <v>1.72</v>
      </c>
      <c r="J10" t="s">
        <v>154</v>
      </c>
      <c r="K10">
        <v>1.48</v>
      </c>
      <c r="M10">
        <v>35</v>
      </c>
      <c r="N10" s="6" t="s">
        <v>36</v>
      </c>
      <c r="O10">
        <v>404</v>
      </c>
      <c r="P10">
        <v>2.2400000000000002</v>
      </c>
      <c r="Q10">
        <v>2.71</v>
      </c>
      <c r="R10">
        <v>404</v>
      </c>
      <c r="S10">
        <v>3.37</v>
      </c>
    </row>
    <row r="11" spans="1:19" x14ac:dyDescent="0.25">
      <c r="A11" s="5">
        <v>45224</v>
      </c>
      <c r="B11" s="6" t="s">
        <v>356</v>
      </c>
      <c r="C11">
        <v>1.58</v>
      </c>
      <c r="D11">
        <v>4.3099999999999996</v>
      </c>
      <c r="E11">
        <v>6.03</v>
      </c>
      <c r="F11">
        <v>3.89</v>
      </c>
      <c r="G11">
        <v>1.85</v>
      </c>
      <c r="H11">
        <v>2.04</v>
      </c>
      <c r="I11">
        <v>1.63</v>
      </c>
      <c r="J11" t="s">
        <v>154</v>
      </c>
      <c r="K11">
        <v>1.43</v>
      </c>
      <c r="M11">
        <v>1</v>
      </c>
      <c r="N11" s="6" t="s">
        <v>117</v>
      </c>
      <c r="O11">
        <v>404</v>
      </c>
      <c r="P11">
        <v>2.11</v>
      </c>
      <c r="Q11">
        <v>2.52</v>
      </c>
      <c r="R11">
        <v>404</v>
      </c>
      <c r="S11">
        <v>3.17</v>
      </c>
    </row>
    <row r="12" spans="1:19" x14ac:dyDescent="0.25">
      <c r="A12" s="5">
        <v>45226</v>
      </c>
      <c r="B12" s="6" t="s">
        <v>357</v>
      </c>
      <c r="J12" t="s">
        <v>154</v>
      </c>
      <c r="M12">
        <v>38</v>
      </c>
      <c r="N12" s="6" t="s">
        <v>78</v>
      </c>
    </row>
    <row r="13" spans="1:19" x14ac:dyDescent="0.25">
      <c r="A13" s="5">
        <v>45227</v>
      </c>
      <c r="B13" s="6" t="s">
        <v>358</v>
      </c>
      <c r="J13" t="s">
        <v>154</v>
      </c>
      <c r="M13">
        <v>6</v>
      </c>
      <c r="N13" s="6" t="s">
        <v>151</v>
      </c>
    </row>
    <row r="14" spans="1:19" x14ac:dyDescent="0.25">
      <c r="A14" s="5">
        <v>45227</v>
      </c>
      <c r="B14" s="6" t="s">
        <v>120</v>
      </c>
      <c r="J14" t="s">
        <v>154</v>
      </c>
      <c r="M14">
        <v>31</v>
      </c>
      <c r="N14" s="6" t="s">
        <v>43</v>
      </c>
    </row>
    <row r="15" spans="1:19" x14ac:dyDescent="0.25">
      <c r="A15" s="5">
        <v>45227</v>
      </c>
      <c r="B15" s="6" t="s">
        <v>359</v>
      </c>
      <c r="J15" t="s">
        <v>154</v>
      </c>
      <c r="M15">
        <v>48</v>
      </c>
      <c r="N15" s="6" t="s">
        <v>80</v>
      </c>
    </row>
  </sheetData>
  <conditionalFormatting sqref="K1">
    <cfRule type="cellIs" dxfId="0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1"/>
  <sheetViews>
    <sheetView topLeftCell="A2" workbookViewId="0">
      <selection activeCell="G28" sqref="G28"/>
    </sheetView>
  </sheetViews>
  <sheetFormatPr defaultRowHeight="15" x14ac:dyDescent="0.25"/>
  <cols>
    <col min="1" max="1" width="10.7109375" bestFit="1" customWidth="1"/>
    <col min="2" max="2" width="33.28515625" style="6" bestFit="1" customWidth="1"/>
    <col min="3" max="13" width="9.140625" style="6"/>
    <col min="14" max="14" width="27" style="6" bestFit="1" customWidth="1"/>
    <col min="15" max="19" width="9.140625" style="6"/>
  </cols>
  <sheetData>
    <row r="1" spans="1:19" ht="144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30</v>
      </c>
      <c r="Q1" s="2" t="s">
        <v>27</v>
      </c>
      <c r="R1" s="2" t="s">
        <v>28</v>
      </c>
      <c r="S1" s="2" t="s">
        <v>29</v>
      </c>
    </row>
    <row r="2" spans="1:19" x14ac:dyDescent="0.25">
      <c r="A2" s="5">
        <v>44927</v>
      </c>
      <c r="B2" s="6" t="s">
        <v>35</v>
      </c>
      <c r="C2" s="6">
        <v>3.27</v>
      </c>
      <c r="D2" s="6">
        <v>3.54</v>
      </c>
      <c r="E2" s="6">
        <v>2.25</v>
      </c>
      <c r="F2" s="6">
        <v>3.49</v>
      </c>
      <c r="G2" s="6">
        <v>1.99</v>
      </c>
      <c r="H2" s="6">
        <v>1.88</v>
      </c>
      <c r="I2" s="6">
        <v>1.74</v>
      </c>
      <c r="J2" s="6" t="s">
        <v>154</v>
      </c>
      <c r="K2" s="6">
        <v>1.5</v>
      </c>
      <c r="L2" s="6" t="s">
        <v>177</v>
      </c>
      <c r="M2" s="6">
        <v>43</v>
      </c>
      <c r="N2" s="6" t="s">
        <v>36</v>
      </c>
      <c r="O2" s="6">
        <v>404</v>
      </c>
      <c r="P2" s="6">
        <v>2.2599999999999998</v>
      </c>
      <c r="Q2" s="6">
        <v>2.76</v>
      </c>
      <c r="R2" s="6">
        <v>404</v>
      </c>
      <c r="S2" s="6">
        <v>3.44</v>
      </c>
    </row>
    <row r="3" spans="1:19" x14ac:dyDescent="0.25">
      <c r="A3" s="5">
        <v>44927</v>
      </c>
      <c r="B3" s="6" t="s">
        <v>37</v>
      </c>
      <c r="C3" s="6">
        <v>2.27</v>
      </c>
      <c r="D3" s="6">
        <v>3.58</v>
      </c>
      <c r="E3" s="6">
        <v>3.18</v>
      </c>
      <c r="F3" s="6">
        <v>3.72</v>
      </c>
      <c r="G3" s="6">
        <v>1.88</v>
      </c>
      <c r="H3" s="6">
        <v>1.99</v>
      </c>
      <c r="I3" s="6">
        <v>1.66</v>
      </c>
      <c r="J3" s="6" t="s">
        <v>154</v>
      </c>
      <c r="K3" s="6">
        <v>1.44</v>
      </c>
      <c r="L3" s="6" t="s">
        <v>178</v>
      </c>
      <c r="M3" s="6">
        <v>24</v>
      </c>
      <c r="N3" s="6" t="s">
        <v>36</v>
      </c>
      <c r="O3" s="6">
        <v>404</v>
      </c>
      <c r="P3" s="6">
        <v>2.13</v>
      </c>
      <c r="Q3" s="6">
        <v>2.57</v>
      </c>
      <c r="R3" s="6">
        <v>404</v>
      </c>
      <c r="S3" s="6">
        <v>3.26</v>
      </c>
    </row>
    <row r="4" spans="1:19" x14ac:dyDescent="0.25">
      <c r="A4" s="5">
        <v>44928</v>
      </c>
      <c r="B4" s="6" t="s">
        <v>38</v>
      </c>
      <c r="C4" s="6">
        <v>6.24</v>
      </c>
      <c r="D4" s="6">
        <v>4.6500000000000004</v>
      </c>
      <c r="E4" s="6">
        <v>1.54</v>
      </c>
      <c r="F4" s="6">
        <v>404</v>
      </c>
      <c r="G4" s="6">
        <v>1.64</v>
      </c>
      <c r="H4" s="6">
        <v>2.39</v>
      </c>
      <c r="I4" s="6">
        <v>1.45</v>
      </c>
      <c r="J4" s="6" t="s">
        <v>154</v>
      </c>
      <c r="K4" s="6">
        <v>1.28</v>
      </c>
      <c r="L4" s="6" t="s">
        <v>179</v>
      </c>
      <c r="M4" s="6">
        <v>74</v>
      </c>
      <c r="N4" s="6" t="s">
        <v>39</v>
      </c>
      <c r="O4" s="6">
        <v>1.25</v>
      </c>
      <c r="P4" s="6">
        <v>1.78</v>
      </c>
      <c r="Q4" s="6">
        <v>2.02</v>
      </c>
      <c r="R4" s="6">
        <v>2.2799999999999998</v>
      </c>
      <c r="S4" s="6">
        <v>2.5499999999999998</v>
      </c>
    </row>
    <row r="5" spans="1:19" x14ac:dyDescent="0.25">
      <c r="A5" s="5">
        <v>44928</v>
      </c>
      <c r="B5" s="6" t="s">
        <v>40</v>
      </c>
      <c r="C5" s="6">
        <v>2.59</v>
      </c>
      <c r="D5" s="6">
        <v>3.25</v>
      </c>
      <c r="E5" s="6">
        <v>2.85</v>
      </c>
      <c r="F5" s="6">
        <v>3.23</v>
      </c>
      <c r="G5" s="6">
        <v>2.0699999999999998</v>
      </c>
      <c r="H5" s="6">
        <v>1.77</v>
      </c>
      <c r="I5" s="6">
        <v>1.83</v>
      </c>
      <c r="J5" s="6" t="s">
        <v>154</v>
      </c>
      <c r="K5" s="6">
        <v>1.56</v>
      </c>
      <c r="L5" s="6" t="s">
        <v>180</v>
      </c>
      <c r="M5" s="6">
        <v>66</v>
      </c>
      <c r="N5" s="7" t="s">
        <v>41</v>
      </c>
      <c r="O5" s="6">
        <v>1.43</v>
      </c>
      <c r="P5" s="6">
        <v>2.39</v>
      </c>
      <c r="Q5" s="6">
        <v>2.79</v>
      </c>
      <c r="R5" s="6">
        <v>404</v>
      </c>
      <c r="S5" s="6">
        <v>3.66</v>
      </c>
    </row>
    <row r="6" spans="1:19" x14ac:dyDescent="0.25">
      <c r="A6" s="5">
        <v>44928</v>
      </c>
      <c r="B6" s="6" t="s">
        <v>42</v>
      </c>
      <c r="C6" s="6">
        <v>1.92</v>
      </c>
      <c r="D6" s="6">
        <v>3.7</v>
      </c>
      <c r="E6" s="6">
        <v>4.3099999999999996</v>
      </c>
      <c r="F6" s="6">
        <v>3.78</v>
      </c>
      <c r="G6" s="6">
        <v>2</v>
      </c>
      <c r="H6" s="6">
        <v>1.91</v>
      </c>
      <c r="I6" s="6">
        <v>1.69</v>
      </c>
      <c r="J6" s="6" t="s">
        <v>154</v>
      </c>
      <c r="K6" s="6">
        <v>1.5</v>
      </c>
      <c r="L6" s="6" t="s">
        <v>182</v>
      </c>
      <c r="M6" s="6">
        <v>47</v>
      </c>
      <c r="N6" s="6" t="s">
        <v>43</v>
      </c>
      <c r="O6" s="6">
        <v>1.39</v>
      </c>
      <c r="P6" s="6">
        <v>2.2599999999999998</v>
      </c>
      <c r="Q6" s="6">
        <v>2.62</v>
      </c>
      <c r="R6" s="6">
        <v>3.08</v>
      </c>
      <c r="S6" s="6">
        <v>3.29</v>
      </c>
    </row>
    <row r="7" spans="1:19" x14ac:dyDescent="0.25">
      <c r="A7" s="5">
        <v>44933</v>
      </c>
      <c r="B7" s="6" t="s">
        <v>44</v>
      </c>
      <c r="C7" s="6">
        <v>404</v>
      </c>
      <c r="D7" s="6">
        <v>404</v>
      </c>
      <c r="E7" s="6">
        <v>404</v>
      </c>
      <c r="F7" s="6">
        <v>0</v>
      </c>
      <c r="G7" s="6">
        <v>404</v>
      </c>
      <c r="H7" s="6">
        <v>404</v>
      </c>
      <c r="I7" s="6">
        <v>404</v>
      </c>
      <c r="J7" s="6" t="s">
        <v>154</v>
      </c>
      <c r="K7" s="6">
        <v>404</v>
      </c>
      <c r="L7" s="6">
        <v>404</v>
      </c>
      <c r="M7" s="6">
        <v>55</v>
      </c>
      <c r="N7" s="6" t="s">
        <v>45</v>
      </c>
      <c r="O7" s="6">
        <v>404</v>
      </c>
      <c r="P7" s="6">
        <v>404</v>
      </c>
      <c r="Q7" s="6">
        <v>404</v>
      </c>
      <c r="R7" s="6">
        <v>404</v>
      </c>
      <c r="S7" s="6">
        <v>404</v>
      </c>
    </row>
    <row r="8" spans="1:19" x14ac:dyDescent="0.25">
      <c r="A8" s="5">
        <v>44933</v>
      </c>
      <c r="B8" s="6" t="s">
        <v>46</v>
      </c>
      <c r="C8" s="6">
        <v>1.88</v>
      </c>
      <c r="D8" s="6">
        <v>3.65</v>
      </c>
      <c r="E8" s="6">
        <v>4.17</v>
      </c>
      <c r="F8" s="6">
        <v>3.64</v>
      </c>
      <c r="G8" s="6">
        <v>1.92</v>
      </c>
      <c r="H8" s="6">
        <v>1.92</v>
      </c>
      <c r="I8" s="6">
        <v>1.68</v>
      </c>
      <c r="J8" s="6" t="s">
        <v>154</v>
      </c>
      <c r="K8" s="6">
        <v>1.44</v>
      </c>
      <c r="L8" s="6" t="s">
        <v>183</v>
      </c>
      <c r="M8" s="6">
        <v>25</v>
      </c>
      <c r="N8" s="6" t="s">
        <v>47</v>
      </c>
      <c r="O8" s="6">
        <v>404</v>
      </c>
      <c r="P8" s="6">
        <v>2.16</v>
      </c>
      <c r="Q8" s="6">
        <v>2.61</v>
      </c>
      <c r="R8" s="6">
        <v>2.6</v>
      </c>
      <c r="S8" s="6">
        <v>3.27</v>
      </c>
    </row>
    <row r="9" spans="1:19" x14ac:dyDescent="0.25">
      <c r="A9" s="5">
        <v>44933</v>
      </c>
      <c r="B9" s="6" t="s">
        <v>48</v>
      </c>
      <c r="C9" s="6">
        <v>1.75</v>
      </c>
      <c r="D9" s="6">
        <v>3.76</v>
      </c>
      <c r="E9" s="6">
        <v>5.03</v>
      </c>
      <c r="F9" s="6">
        <v>3.4</v>
      </c>
      <c r="G9" s="6">
        <v>2.0299999999999998</v>
      </c>
      <c r="H9" s="6">
        <v>1.85</v>
      </c>
      <c r="I9" s="6">
        <v>1.78</v>
      </c>
      <c r="J9" s="6" t="s">
        <v>154</v>
      </c>
      <c r="K9" s="6">
        <v>1.53</v>
      </c>
      <c r="L9" s="6" t="s">
        <v>31</v>
      </c>
      <c r="M9" s="6">
        <v>52</v>
      </c>
      <c r="N9" s="6" t="s">
        <v>36</v>
      </c>
      <c r="O9" s="6">
        <v>1.43</v>
      </c>
      <c r="P9" s="6">
        <v>2.3199999999999998</v>
      </c>
      <c r="Q9" s="6">
        <v>2.88</v>
      </c>
      <c r="R9" s="6">
        <v>404</v>
      </c>
      <c r="S9" s="6">
        <v>3.6</v>
      </c>
    </row>
    <row r="10" spans="1:19" x14ac:dyDescent="0.25">
      <c r="A10" s="5">
        <v>44933</v>
      </c>
      <c r="B10" s="6" t="s">
        <v>49</v>
      </c>
      <c r="C10" s="6">
        <v>2.73</v>
      </c>
      <c r="D10" s="6">
        <v>3.24</v>
      </c>
      <c r="E10" s="6">
        <v>2.89</v>
      </c>
      <c r="F10" s="6">
        <v>3.02</v>
      </c>
      <c r="G10" s="6">
        <v>2.29</v>
      </c>
      <c r="H10" s="6">
        <v>1.69</v>
      </c>
      <c r="I10" s="6">
        <v>2</v>
      </c>
      <c r="J10" s="6" t="s">
        <v>154</v>
      </c>
      <c r="K10" s="6">
        <v>1.7</v>
      </c>
      <c r="L10" s="6" t="s">
        <v>184</v>
      </c>
      <c r="M10" s="6">
        <v>31</v>
      </c>
      <c r="N10" s="7" t="s">
        <v>50</v>
      </c>
      <c r="O10" s="6">
        <v>1.53</v>
      </c>
      <c r="P10" s="6">
        <v>2.69</v>
      </c>
      <c r="Q10" s="6">
        <v>3.44</v>
      </c>
      <c r="R10" s="6">
        <v>3.85</v>
      </c>
      <c r="S10" s="6">
        <v>3.62</v>
      </c>
    </row>
    <row r="11" spans="1:19" x14ac:dyDescent="0.25">
      <c r="A11" s="5">
        <v>44933</v>
      </c>
      <c r="B11" s="6" t="s">
        <v>51</v>
      </c>
      <c r="C11" s="6">
        <v>1.74</v>
      </c>
      <c r="D11" s="6">
        <v>3.77</v>
      </c>
      <c r="E11" s="6">
        <v>5.43</v>
      </c>
      <c r="F11" s="6">
        <v>3.44</v>
      </c>
      <c r="G11" s="6">
        <v>2.09</v>
      </c>
      <c r="H11" s="6">
        <v>1.83</v>
      </c>
      <c r="I11" s="6">
        <v>1.81</v>
      </c>
      <c r="J11" s="6" t="s">
        <v>154</v>
      </c>
      <c r="K11" s="6">
        <v>1.55</v>
      </c>
      <c r="L11" s="6" t="s">
        <v>183</v>
      </c>
      <c r="M11" s="6">
        <v>61</v>
      </c>
      <c r="N11" s="6" t="s">
        <v>52</v>
      </c>
      <c r="O11" s="6">
        <v>1.42</v>
      </c>
      <c r="P11" s="6">
        <v>2.4</v>
      </c>
      <c r="Q11" s="6">
        <v>2.99</v>
      </c>
      <c r="R11" s="6">
        <v>3.35</v>
      </c>
      <c r="S11" s="6">
        <v>3.73</v>
      </c>
    </row>
    <row r="12" spans="1:19" x14ac:dyDescent="0.25">
      <c r="A12" s="5">
        <v>44933</v>
      </c>
      <c r="B12" s="6" t="s">
        <v>53</v>
      </c>
      <c r="C12" s="6">
        <v>2.1800000000000002</v>
      </c>
      <c r="D12" s="6">
        <v>3.03</v>
      </c>
      <c r="E12" s="6">
        <v>3.38</v>
      </c>
      <c r="F12" s="6">
        <v>2.67</v>
      </c>
      <c r="G12" s="6">
        <v>2.31</v>
      </c>
      <c r="H12" s="6">
        <v>1.56</v>
      </c>
      <c r="I12" s="6">
        <v>2.04</v>
      </c>
      <c r="J12" s="6" t="s">
        <v>154</v>
      </c>
      <c r="K12" s="6">
        <v>1.76</v>
      </c>
      <c r="L12" s="6" t="s">
        <v>185</v>
      </c>
      <c r="M12" s="6">
        <v>56</v>
      </c>
      <c r="N12" s="6" t="s">
        <v>54</v>
      </c>
      <c r="O12" s="6">
        <v>1.56</v>
      </c>
      <c r="P12" s="6">
        <v>2.64</v>
      </c>
      <c r="Q12" s="6">
        <v>404</v>
      </c>
      <c r="R12" s="6">
        <v>404</v>
      </c>
      <c r="S12" s="6">
        <v>404</v>
      </c>
    </row>
    <row r="13" spans="1:19" x14ac:dyDescent="0.25">
      <c r="A13" s="5">
        <v>44933</v>
      </c>
      <c r="B13" s="6" t="s">
        <v>55</v>
      </c>
      <c r="C13" s="6">
        <v>2.13</v>
      </c>
      <c r="D13" s="6">
        <v>3.49</v>
      </c>
      <c r="E13" s="6">
        <v>3.47</v>
      </c>
      <c r="F13" s="6">
        <v>3.53</v>
      </c>
      <c r="G13" s="6">
        <v>1.93</v>
      </c>
      <c r="H13" s="6">
        <v>1.9</v>
      </c>
      <c r="I13" s="6">
        <v>1.7</v>
      </c>
      <c r="J13" s="6" t="s">
        <v>154</v>
      </c>
      <c r="K13" s="6">
        <v>1.47</v>
      </c>
      <c r="L13" s="6" t="s">
        <v>181</v>
      </c>
      <c r="M13" s="6">
        <v>36</v>
      </c>
      <c r="N13" s="6" t="s">
        <v>56</v>
      </c>
      <c r="O13" s="6">
        <v>404</v>
      </c>
      <c r="P13" s="6">
        <v>2.19</v>
      </c>
      <c r="Q13" s="6">
        <v>2.64</v>
      </c>
      <c r="R13" s="6">
        <v>2.58</v>
      </c>
      <c r="S13" s="6">
        <v>3.29</v>
      </c>
    </row>
    <row r="14" spans="1:19" x14ac:dyDescent="0.25">
      <c r="A14" s="5">
        <v>44934</v>
      </c>
      <c r="B14" s="6" t="s">
        <v>57</v>
      </c>
      <c r="C14" s="6">
        <v>1.88</v>
      </c>
      <c r="D14" s="6">
        <v>3.34</v>
      </c>
      <c r="E14" s="6">
        <v>3.66</v>
      </c>
      <c r="F14" s="6">
        <v>404</v>
      </c>
      <c r="G14" s="6">
        <v>1.84</v>
      </c>
      <c r="H14" s="6">
        <v>1.9</v>
      </c>
      <c r="I14" s="6">
        <v>1.62</v>
      </c>
      <c r="J14" s="6" t="s">
        <v>154</v>
      </c>
      <c r="K14" s="6">
        <v>1.4</v>
      </c>
      <c r="L14" s="6" t="s">
        <v>179</v>
      </c>
      <c r="M14" s="6">
        <v>33</v>
      </c>
      <c r="N14" s="7" t="s">
        <v>58</v>
      </c>
      <c r="O14" s="6">
        <v>404</v>
      </c>
      <c r="P14" s="6">
        <v>2.06</v>
      </c>
      <c r="Q14" s="6">
        <v>2.4500000000000002</v>
      </c>
      <c r="R14" s="6">
        <v>2.54</v>
      </c>
      <c r="S14" s="6">
        <v>404</v>
      </c>
    </row>
    <row r="15" spans="1:19" x14ac:dyDescent="0.25">
      <c r="A15" s="5">
        <v>44934</v>
      </c>
      <c r="B15" s="6" t="s">
        <v>59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 t="s">
        <v>154</v>
      </c>
      <c r="K15" s="6">
        <v>0</v>
      </c>
      <c r="L15" s="6" t="s">
        <v>32</v>
      </c>
      <c r="M15" s="6">
        <v>42</v>
      </c>
      <c r="N15" s="7" t="s">
        <v>58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</row>
    <row r="16" spans="1:19" x14ac:dyDescent="0.25">
      <c r="A16" s="5">
        <v>44934</v>
      </c>
      <c r="B16" s="6" t="s">
        <v>60</v>
      </c>
      <c r="C16" s="6">
        <v>2.92</v>
      </c>
      <c r="D16" s="6">
        <v>3.32</v>
      </c>
      <c r="E16" s="6">
        <v>2.17</v>
      </c>
      <c r="F16" s="6">
        <v>404</v>
      </c>
      <c r="G16" s="6">
        <v>1.68</v>
      </c>
      <c r="H16" s="6">
        <v>2.08</v>
      </c>
      <c r="I16" s="6">
        <v>1.49</v>
      </c>
      <c r="J16" s="6" t="s">
        <v>154</v>
      </c>
      <c r="K16" s="6">
        <v>1.39</v>
      </c>
      <c r="L16" s="6" t="s">
        <v>185</v>
      </c>
      <c r="M16" s="6">
        <v>34</v>
      </c>
      <c r="N16" s="7" t="s">
        <v>58</v>
      </c>
      <c r="O16" s="6">
        <v>404</v>
      </c>
      <c r="P16" s="6">
        <v>1.86</v>
      </c>
      <c r="Q16" s="6">
        <v>2.13</v>
      </c>
      <c r="R16" s="6">
        <v>2.38</v>
      </c>
      <c r="S16" s="6">
        <v>404</v>
      </c>
    </row>
    <row r="17" spans="1:19" x14ac:dyDescent="0.25">
      <c r="A17" s="5">
        <v>44937</v>
      </c>
      <c r="B17" s="6" t="s">
        <v>61</v>
      </c>
      <c r="C17" s="6">
        <v>2.36</v>
      </c>
      <c r="D17" s="6">
        <v>2.88</v>
      </c>
      <c r="E17" s="6">
        <v>2.99</v>
      </c>
      <c r="F17" s="6">
        <v>404</v>
      </c>
      <c r="G17" s="6">
        <v>2.0099999999999998</v>
      </c>
      <c r="H17" s="6">
        <v>1.72</v>
      </c>
      <c r="I17" s="6">
        <v>1.78</v>
      </c>
      <c r="J17" s="6" t="s">
        <v>154</v>
      </c>
      <c r="K17" s="6">
        <v>1.52</v>
      </c>
      <c r="L17" s="6" t="s">
        <v>182</v>
      </c>
      <c r="M17" s="6">
        <v>60</v>
      </c>
      <c r="N17" s="7" t="s">
        <v>58</v>
      </c>
      <c r="O17" s="6">
        <v>1.39</v>
      </c>
      <c r="P17" s="6">
        <v>2.2799999999999998</v>
      </c>
      <c r="Q17" s="6">
        <v>404</v>
      </c>
      <c r="R17" s="6">
        <v>404</v>
      </c>
      <c r="S17" s="6">
        <v>404</v>
      </c>
    </row>
    <row r="18" spans="1:19" x14ac:dyDescent="0.25">
      <c r="A18" s="5">
        <v>44937</v>
      </c>
      <c r="B18" s="6" t="s">
        <v>62</v>
      </c>
      <c r="C18" s="6">
        <v>4.3600000000000003</v>
      </c>
      <c r="D18" s="6">
        <v>3.5</v>
      </c>
      <c r="E18" s="6">
        <v>1.97</v>
      </c>
      <c r="F18" s="6">
        <v>3.4</v>
      </c>
      <c r="G18" s="6">
        <v>2.1</v>
      </c>
      <c r="H18" s="6">
        <v>1.81</v>
      </c>
      <c r="I18" s="6">
        <v>1.84</v>
      </c>
      <c r="J18" s="6" t="s">
        <v>154</v>
      </c>
      <c r="K18" s="6">
        <v>1.56</v>
      </c>
      <c r="L18" s="6" t="s">
        <v>31</v>
      </c>
      <c r="M18" s="6">
        <v>25</v>
      </c>
      <c r="N18" s="6" t="s">
        <v>63</v>
      </c>
      <c r="O18" s="6">
        <v>1.44</v>
      </c>
      <c r="P18" s="6">
        <v>2.42</v>
      </c>
      <c r="Q18" s="6">
        <v>2.98</v>
      </c>
      <c r="R18" s="6">
        <v>3.35</v>
      </c>
      <c r="S18" s="6">
        <v>3.64</v>
      </c>
    </row>
    <row r="19" spans="1:19" x14ac:dyDescent="0.25">
      <c r="A19" s="5">
        <v>44937</v>
      </c>
      <c r="B19" s="6" t="s">
        <v>64</v>
      </c>
      <c r="C19" s="6">
        <v>2.3199999999999998</v>
      </c>
      <c r="D19" s="6">
        <v>3.08</v>
      </c>
      <c r="E19" s="6">
        <v>2.87</v>
      </c>
      <c r="F19" s="6">
        <v>404</v>
      </c>
      <c r="G19" s="6">
        <v>1.96</v>
      </c>
      <c r="H19" s="6">
        <v>1.79</v>
      </c>
      <c r="I19" s="6">
        <v>1.71</v>
      </c>
      <c r="J19" s="6" t="s">
        <v>154</v>
      </c>
      <c r="K19" s="6">
        <v>1.47</v>
      </c>
      <c r="L19" s="6" t="s">
        <v>31</v>
      </c>
      <c r="M19" s="6">
        <v>35</v>
      </c>
      <c r="N19" s="6" t="s">
        <v>58</v>
      </c>
      <c r="O19" s="6">
        <v>404</v>
      </c>
      <c r="P19" s="6">
        <v>2.2200000000000002</v>
      </c>
      <c r="Q19" s="6">
        <v>2.68</v>
      </c>
      <c r="R19" s="6">
        <v>404</v>
      </c>
      <c r="S19" s="6">
        <v>404</v>
      </c>
    </row>
    <row r="20" spans="1:19" x14ac:dyDescent="0.25">
      <c r="A20" s="5">
        <v>44940</v>
      </c>
      <c r="B20" s="6" t="s">
        <v>65</v>
      </c>
      <c r="C20" s="6">
        <v>2.63</v>
      </c>
      <c r="D20" s="6">
        <v>3.73</v>
      </c>
      <c r="E20" s="6">
        <v>2.6</v>
      </c>
      <c r="F20" s="6">
        <v>3.84</v>
      </c>
      <c r="G20" s="6">
        <v>1.85</v>
      </c>
      <c r="H20" s="6">
        <v>2.02</v>
      </c>
      <c r="I20" s="6">
        <v>1.63</v>
      </c>
      <c r="J20" s="6" t="s">
        <v>154</v>
      </c>
      <c r="K20" s="6">
        <v>1.42</v>
      </c>
      <c r="L20" s="6" t="s">
        <v>186</v>
      </c>
      <c r="M20" s="6">
        <v>40</v>
      </c>
      <c r="N20" s="6" t="s">
        <v>36</v>
      </c>
      <c r="O20" s="6">
        <v>404</v>
      </c>
      <c r="P20" s="6">
        <v>2.08</v>
      </c>
      <c r="Q20" s="6">
        <v>2.46</v>
      </c>
      <c r="R20" s="6">
        <v>2.5</v>
      </c>
      <c r="S20" s="6">
        <v>3.1</v>
      </c>
    </row>
    <row r="21" spans="1:19" x14ac:dyDescent="0.25">
      <c r="A21" s="5">
        <v>44940</v>
      </c>
      <c r="B21" s="6" t="s">
        <v>66</v>
      </c>
      <c r="C21" s="6">
        <v>1.68</v>
      </c>
      <c r="D21" s="6">
        <v>3.92</v>
      </c>
      <c r="E21" s="6">
        <v>5.29</v>
      </c>
      <c r="F21" s="6">
        <v>3.66</v>
      </c>
      <c r="G21" s="6">
        <v>1.95</v>
      </c>
      <c r="H21" s="6">
        <v>1.92</v>
      </c>
      <c r="I21" s="6">
        <v>1.71</v>
      </c>
      <c r="J21" s="6" t="s">
        <v>154</v>
      </c>
      <c r="K21" s="6">
        <v>1.47</v>
      </c>
      <c r="L21" s="6" t="s">
        <v>32</v>
      </c>
      <c r="M21" s="6">
        <v>27</v>
      </c>
      <c r="N21" s="6" t="s">
        <v>67</v>
      </c>
      <c r="O21" s="6">
        <v>404</v>
      </c>
      <c r="P21" s="6">
        <v>2.21</v>
      </c>
      <c r="Q21" s="6">
        <v>2.67</v>
      </c>
      <c r="R21" s="6">
        <v>2.39</v>
      </c>
      <c r="S21" s="6">
        <v>3.33</v>
      </c>
    </row>
    <row r="22" spans="1:19" x14ac:dyDescent="0.25">
      <c r="A22" s="5">
        <v>44940</v>
      </c>
      <c r="B22" s="6" t="s">
        <v>68</v>
      </c>
      <c r="C22" s="6">
        <v>2.46</v>
      </c>
      <c r="D22" s="6">
        <v>3.2</v>
      </c>
      <c r="E22" s="6">
        <v>3.31</v>
      </c>
      <c r="F22" s="6">
        <v>2.96</v>
      </c>
      <c r="G22" s="6">
        <v>2.33</v>
      </c>
      <c r="H22" s="6">
        <v>1.67</v>
      </c>
      <c r="I22" s="6">
        <v>2.04</v>
      </c>
      <c r="J22" s="6" t="s">
        <v>154</v>
      </c>
      <c r="K22" s="6">
        <v>1.73</v>
      </c>
      <c r="L22" s="6" t="s">
        <v>31</v>
      </c>
      <c r="M22" s="6">
        <v>11</v>
      </c>
      <c r="N22" s="7" t="s">
        <v>50</v>
      </c>
      <c r="O22" s="6">
        <v>1.55</v>
      </c>
      <c r="P22" s="6">
        <v>2.74</v>
      </c>
      <c r="Q22" s="6">
        <v>3.5</v>
      </c>
      <c r="R22" s="6">
        <v>3.91</v>
      </c>
      <c r="S22" s="6">
        <v>3.68</v>
      </c>
    </row>
    <row r="23" spans="1:19" x14ac:dyDescent="0.25">
      <c r="A23" s="5">
        <v>44940</v>
      </c>
      <c r="B23" s="6" t="s">
        <v>69</v>
      </c>
      <c r="C23" s="6">
        <v>1.65</v>
      </c>
      <c r="D23" s="6">
        <v>4.1900000000000004</v>
      </c>
      <c r="E23" s="6">
        <v>5.57</v>
      </c>
      <c r="F23" s="6">
        <v>404</v>
      </c>
      <c r="G23" s="6">
        <v>1.81</v>
      </c>
      <c r="H23" s="6">
        <v>2.09</v>
      </c>
      <c r="I23" s="6">
        <v>1.6</v>
      </c>
      <c r="J23" s="6" t="s">
        <v>154</v>
      </c>
      <c r="K23" s="6">
        <v>1.38</v>
      </c>
      <c r="L23" s="6" t="s">
        <v>34</v>
      </c>
      <c r="M23" s="6">
        <v>39</v>
      </c>
      <c r="N23" s="6" t="s">
        <v>43</v>
      </c>
      <c r="O23" s="6">
        <v>1.31</v>
      </c>
      <c r="P23" s="6">
        <v>2.0299999999999998</v>
      </c>
      <c r="Q23" s="6">
        <v>2.37</v>
      </c>
      <c r="R23" s="6">
        <v>2.69</v>
      </c>
      <c r="S23" s="6">
        <v>2.98</v>
      </c>
    </row>
    <row r="24" spans="1:19" x14ac:dyDescent="0.25">
      <c r="A24" s="5">
        <v>44941</v>
      </c>
      <c r="B24" s="6" t="s">
        <v>70</v>
      </c>
      <c r="C24" s="6">
        <v>1.34</v>
      </c>
      <c r="D24" s="6">
        <v>5.53</v>
      </c>
      <c r="E24" s="6">
        <v>10.15</v>
      </c>
      <c r="F24" s="6">
        <v>404</v>
      </c>
      <c r="G24" s="6">
        <v>1.55</v>
      </c>
      <c r="H24" s="6">
        <v>2.61</v>
      </c>
      <c r="I24" s="6">
        <v>1.38</v>
      </c>
      <c r="J24" s="6" t="s">
        <v>154</v>
      </c>
      <c r="K24" s="6">
        <v>1.22</v>
      </c>
      <c r="L24" s="6" t="s">
        <v>187</v>
      </c>
      <c r="M24" s="6">
        <v>13</v>
      </c>
      <c r="N24" s="9" t="s">
        <v>52</v>
      </c>
      <c r="O24" s="6">
        <v>404</v>
      </c>
      <c r="P24" s="6">
        <v>1.66</v>
      </c>
      <c r="Q24" s="6">
        <v>1.85</v>
      </c>
      <c r="R24" s="6">
        <v>2.08</v>
      </c>
      <c r="S24" s="6">
        <v>2.33</v>
      </c>
    </row>
    <row r="25" spans="1:19" x14ac:dyDescent="0.25">
      <c r="A25" s="5">
        <v>44941</v>
      </c>
      <c r="B25" s="6" t="s">
        <v>71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 t="s">
        <v>154</v>
      </c>
      <c r="K25" s="6">
        <v>0</v>
      </c>
      <c r="L25" s="6" t="s">
        <v>188</v>
      </c>
      <c r="M25" s="6">
        <v>35</v>
      </c>
      <c r="N25" s="7" t="s">
        <v>58</v>
      </c>
      <c r="O25" s="6">
        <v>0</v>
      </c>
      <c r="P25" s="6">
        <v>0</v>
      </c>
      <c r="Q25" s="6">
        <v>0</v>
      </c>
      <c r="R25" s="6">
        <v>0</v>
      </c>
      <c r="S25" s="6">
        <v>0</v>
      </c>
    </row>
    <row r="26" spans="1:19" x14ac:dyDescent="0.25">
      <c r="A26" s="5">
        <v>44941</v>
      </c>
      <c r="B26" s="6" t="s">
        <v>72</v>
      </c>
      <c r="C26" s="6">
        <v>4.03</v>
      </c>
      <c r="D26" s="6">
        <v>3.41</v>
      </c>
      <c r="E26" s="6">
        <v>1.77</v>
      </c>
      <c r="F26" s="6">
        <v>404</v>
      </c>
      <c r="G26" s="6">
        <v>1.84</v>
      </c>
      <c r="H26" s="6">
        <v>1.9</v>
      </c>
      <c r="I26" s="6">
        <v>1.61</v>
      </c>
      <c r="J26" s="6" t="s">
        <v>154</v>
      </c>
      <c r="K26" s="6">
        <v>1.39</v>
      </c>
      <c r="L26" s="6" t="s">
        <v>178</v>
      </c>
      <c r="M26" s="6">
        <v>41</v>
      </c>
      <c r="N26" s="7" t="s">
        <v>58</v>
      </c>
      <c r="O26" s="6">
        <v>404</v>
      </c>
      <c r="P26" s="6">
        <v>2.0499999999999998</v>
      </c>
      <c r="Q26" s="6">
        <v>2.42</v>
      </c>
      <c r="R26" s="6">
        <v>404</v>
      </c>
      <c r="S26" s="6">
        <v>404</v>
      </c>
    </row>
    <row r="27" spans="1:19" x14ac:dyDescent="0.25">
      <c r="A27" s="5">
        <v>44941</v>
      </c>
      <c r="B27" s="6" t="s">
        <v>73</v>
      </c>
      <c r="C27" s="6">
        <v>1.98</v>
      </c>
      <c r="D27" s="6">
        <v>3.22</v>
      </c>
      <c r="E27" s="6">
        <v>3.45</v>
      </c>
      <c r="F27" s="6">
        <v>404</v>
      </c>
      <c r="G27" s="6">
        <v>2.06</v>
      </c>
      <c r="H27" s="6">
        <v>1.69</v>
      </c>
      <c r="I27" s="6">
        <v>1.83</v>
      </c>
      <c r="J27" s="6" t="s">
        <v>154</v>
      </c>
      <c r="K27" s="6">
        <v>1.58</v>
      </c>
      <c r="L27" s="6" t="s">
        <v>34</v>
      </c>
      <c r="M27" s="6">
        <v>35</v>
      </c>
      <c r="N27" s="7" t="s">
        <v>58</v>
      </c>
      <c r="O27" s="6">
        <v>1.44</v>
      </c>
      <c r="P27" s="6">
        <v>2.37</v>
      </c>
      <c r="Q27" s="6">
        <v>404</v>
      </c>
      <c r="R27" s="6">
        <v>404</v>
      </c>
      <c r="S27" s="6">
        <v>404</v>
      </c>
    </row>
    <row r="28" spans="1:19" x14ac:dyDescent="0.25">
      <c r="A28" s="5">
        <v>44941</v>
      </c>
      <c r="B28" s="6" t="s">
        <v>74</v>
      </c>
      <c r="C28" s="6">
        <v>1.86</v>
      </c>
      <c r="D28" s="6">
        <v>3.8</v>
      </c>
      <c r="E28" s="6">
        <v>4.46</v>
      </c>
      <c r="F28" s="6">
        <v>3.98</v>
      </c>
      <c r="G28" s="6">
        <v>1.78</v>
      </c>
      <c r="H28" s="6">
        <v>2.14</v>
      </c>
      <c r="I28" s="6">
        <v>1.57</v>
      </c>
      <c r="J28" s="6" t="s">
        <v>154</v>
      </c>
      <c r="K28" s="6">
        <v>1.36</v>
      </c>
      <c r="L28" s="6" t="s">
        <v>32</v>
      </c>
      <c r="M28" s="6">
        <v>31</v>
      </c>
      <c r="N28" s="6" t="s">
        <v>43</v>
      </c>
      <c r="O28" s="6">
        <v>1.29</v>
      </c>
      <c r="P28" s="6">
        <v>1.98</v>
      </c>
      <c r="Q28" s="6">
        <v>2.2999999999999998</v>
      </c>
      <c r="R28" s="6">
        <v>2.61</v>
      </c>
      <c r="S28" s="6">
        <v>2.89</v>
      </c>
    </row>
    <row r="29" spans="1:19" x14ac:dyDescent="0.25">
      <c r="A29" s="5">
        <v>44942</v>
      </c>
      <c r="B29" s="6" t="s">
        <v>75</v>
      </c>
      <c r="C29" s="6">
        <v>1.97</v>
      </c>
      <c r="D29" s="6">
        <v>3.37</v>
      </c>
      <c r="E29" s="6">
        <v>4.5599999999999996</v>
      </c>
      <c r="F29" s="6">
        <v>2.91</v>
      </c>
      <c r="G29" s="6">
        <v>2.38</v>
      </c>
      <c r="H29" s="6">
        <v>1.64</v>
      </c>
      <c r="I29" s="6">
        <v>2.08</v>
      </c>
      <c r="J29" s="6" t="s">
        <v>154</v>
      </c>
      <c r="K29" s="6">
        <v>1.76</v>
      </c>
      <c r="L29" s="6" t="s">
        <v>32</v>
      </c>
      <c r="M29" s="6">
        <v>15</v>
      </c>
      <c r="N29" s="7" t="s">
        <v>50</v>
      </c>
      <c r="O29" s="6">
        <v>1.57</v>
      </c>
      <c r="P29" s="6">
        <v>2.84</v>
      </c>
      <c r="Q29" s="6">
        <v>3.72</v>
      </c>
      <c r="R29" s="6">
        <v>4.16</v>
      </c>
      <c r="S29" s="6">
        <v>404</v>
      </c>
    </row>
    <row r="30" spans="1:19" x14ac:dyDescent="0.25">
      <c r="A30" s="5">
        <v>44942</v>
      </c>
      <c r="B30" s="6" t="s">
        <v>76</v>
      </c>
      <c r="C30" s="6">
        <v>404</v>
      </c>
      <c r="D30" s="6">
        <v>404</v>
      </c>
      <c r="E30" s="6">
        <v>404</v>
      </c>
      <c r="F30" s="6">
        <v>0</v>
      </c>
      <c r="G30" s="6">
        <v>404</v>
      </c>
      <c r="H30" s="6">
        <v>404</v>
      </c>
      <c r="I30" s="6">
        <v>404</v>
      </c>
      <c r="J30" s="6" t="s">
        <v>154</v>
      </c>
      <c r="K30" s="6">
        <v>404</v>
      </c>
      <c r="L30" s="6">
        <v>404</v>
      </c>
      <c r="M30" s="6">
        <v>54</v>
      </c>
      <c r="N30" s="6" t="s">
        <v>56</v>
      </c>
      <c r="O30" s="6">
        <v>404</v>
      </c>
      <c r="P30" s="6">
        <v>404</v>
      </c>
      <c r="Q30" s="6">
        <v>404</v>
      </c>
      <c r="R30" s="6">
        <v>404</v>
      </c>
      <c r="S30" s="6">
        <v>404</v>
      </c>
    </row>
    <row r="31" spans="1:19" x14ac:dyDescent="0.25">
      <c r="A31" s="5">
        <v>44946</v>
      </c>
      <c r="B31" s="6" t="s">
        <v>77</v>
      </c>
      <c r="C31" s="6">
        <v>3.79</v>
      </c>
      <c r="D31" s="6">
        <v>4.29</v>
      </c>
      <c r="E31" s="6">
        <v>1.9</v>
      </c>
      <c r="F31" s="6">
        <v>404</v>
      </c>
      <c r="G31" s="6">
        <v>1.48</v>
      </c>
      <c r="H31" s="6">
        <v>2.79</v>
      </c>
      <c r="I31" s="6">
        <v>1.34</v>
      </c>
      <c r="J31" s="6" t="s">
        <v>154</v>
      </c>
      <c r="K31" s="6">
        <v>1.23</v>
      </c>
      <c r="L31" s="6" t="s">
        <v>32</v>
      </c>
      <c r="M31" s="6">
        <v>64</v>
      </c>
      <c r="N31" s="6" t="s">
        <v>78</v>
      </c>
      <c r="O31" s="6">
        <v>404</v>
      </c>
      <c r="P31" s="6">
        <v>1.58</v>
      </c>
      <c r="Q31" s="6">
        <v>1.72</v>
      </c>
      <c r="R31" s="6">
        <v>1.95</v>
      </c>
      <c r="S31" s="6">
        <v>2.16</v>
      </c>
    </row>
    <row r="32" spans="1:19" x14ac:dyDescent="0.25">
      <c r="A32" s="5">
        <v>44946</v>
      </c>
      <c r="B32" s="6" t="s">
        <v>79</v>
      </c>
      <c r="C32" s="6">
        <v>1.71</v>
      </c>
      <c r="D32" s="6">
        <v>3.72</v>
      </c>
      <c r="E32" s="6">
        <v>5.6</v>
      </c>
      <c r="F32" s="6">
        <v>3.45</v>
      </c>
      <c r="G32" s="6">
        <v>2.09</v>
      </c>
      <c r="H32" s="6">
        <v>1.83</v>
      </c>
      <c r="I32" s="6">
        <v>1.81</v>
      </c>
      <c r="J32" s="6" t="s">
        <v>154</v>
      </c>
      <c r="K32" s="6">
        <v>1.55</v>
      </c>
      <c r="L32" s="6" t="s">
        <v>183</v>
      </c>
      <c r="M32" s="6">
        <v>17</v>
      </c>
      <c r="N32" s="6" t="s">
        <v>80</v>
      </c>
      <c r="O32" s="6">
        <v>404</v>
      </c>
      <c r="P32" s="6">
        <v>2.4</v>
      </c>
      <c r="Q32" s="6">
        <v>2.98</v>
      </c>
      <c r="R32" s="6">
        <v>404</v>
      </c>
      <c r="S32" s="6">
        <v>3.71</v>
      </c>
    </row>
    <row r="33" spans="1:19" x14ac:dyDescent="0.25">
      <c r="A33" s="5">
        <v>44947</v>
      </c>
      <c r="B33" s="6" t="s">
        <v>81</v>
      </c>
      <c r="C33" s="6">
        <v>2.0099999999999998</v>
      </c>
      <c r="D33" s="6">
        <v>3.81</v>
      </c>
      <c r="E33" s="6">
        <v>3.78</v>
      </c>
      <c r="F33" s="6">
        <v>4.01</v>
      </c>
      <c r="G33" s="6">
        <v>1.83</v>
      </c>
      <c r="H33" s="6">
        <v>2.0699999999999998</v>
      </c>
      <c r="I33" s="6">
        <v>1.61</v>
      </c>
      <c r="J33" s="6" t="s">
        <v>154</v>
      </c>
      <c r="K33" s="6">
        <v>1.39</v>
      </c>
      <c r="L33" s="6" t="s">
        <v>190</v>
      </c>
      <c r="M33" s="6">
        <v>42</v>
      </c>
      <c r="N33" s="6" t="s">
        <v>78</v>
      </c>
      <c r="O33" s="6">
        <v>1.32</v>
      </c>
      <c r="P33" s="6">
        <v>2.0499999999999998</v>
      </c>
      <c r="Q33" s="6">
        <v>2.38</v>
      </c>
      <c r="R33" s="6">
        <v>2.69</v>
      </c>
      <c r="S33" s="6">
        <v>2.97</v>
      </c>
    </row>
    <row r="34" spans="1:19" x14ac:dyDescent="0.25">
      <c r="A34" s="5">
        <v>44947</v>
      </c>
      <c r="B34" s="6" t="s">
        <v>82</v>
      </c>
      <c r="C34" s="6">
        <v>1.93</v>
      </c>
      <c r="D34" s="6">
        <v>3.45</v>
      </c>
      <c r="E34" s="6">
        <v>4.6500000000000004</v>
      </c>
      <c r="F34" s="6">
        <v>2.96</v>
      </c>
      <c r="G34" s="6">
        <v>2.31</v>
      </c>
      <c r="H34" s="6">
        <v>1.68</v>
      </c>
      <c r="I34" s="6">
        <v>2.02</v>
      </c>
      <c r="J34" s="6" t="s">
        <v>154</v>
      </c>
      <c r="K34" s="6">
        <v>1.72</v>
      </c>
      <c r="L34" s="6" t="s">
        <v>178</v>
      </c>
      <c r="M34" s="6">
        <v>35</v>
      </c>
      <c r="N34" s="6" t="s">
        <v>52</v>
      </c>
      <c r="O34" s="6">
        <v>1.55</v>
      </c>
      <c r="P34" s="6">
        <v>2.73</v>
      </c>
      <c r="Q34" s="6">
        <v>3.54</v>
      </c>
      <c r="R34" s="6">
        <v>3.98</v>
      </c>
      <c r="S34" s="6">
        <v>3.63</v>
      </c>
    </row>
    <row r="35" spans="1:19" x14ac:dyDescent="0.25">
      <c r="A35" s="5">
        <v>44947</v>
      </c>
      <c r="B35" s="6" t="s">
        <v>83</v>
      </c>
      <c r="C35" s="6">
        <v>40</v>
      </c>
      <c r="D35" s="6">
        <v>404</v>
      </c>
      <c r="E35" s="6">
        <v>404</v>
      </c>
      <c r="F35" s="6">
        <v>0</v>
      </c>
      <c r="G35" s="6">
        <v>404</v>
      </c>
      <c r="H35" s="6">
        <v>404</v>
      </c>
      <c r="I35" s="6">
        <v>404</v>
      </c>
      <c r="J35" s="6" t="s">
        <v>154</v>
      </c>
      <c r="K35" s="6">
        <v>404</v>
      </c>
      <c r="L35" s="6">
        <v>404</v>
      </c>
      <c r="M35" s="6">
        <v>44</v>
      </c>
      <c r="N35" s="6" t="s">
        <v>45</v>
      </c>
      <c r="O35" s="6">
        <v>404</v>
      </c>
      <c r="P35" s="6">
        <v>404</v>
      </c>
      <c r="Q35" s="6">
        <v>404</v>
      </c>
      <c r="R35" s="6">
        <v>404</v>
      </c>
      <c r="S35" s="6">
        <v>404</v>
      </c>
    </row>
    <row r="36" spans="1:19" x14ac:dyDescent="0.25">
      <c r="A36" s="5">
        <v>44947</v>
      </c>
      <c r="B36" s="6" t="s">
        <v>84</v>
      </c>
      <c r="C36" s="6">
        <v>40</v>
      </c>
      <c r="D36" s="6">
        <v>404</v>
      </c>
      <c r="E36" s="6">
        <v>404</v>
      </c>
      <c r="F36" s="6">
        <v>0</v>
      </c>
      <c r="G36" s="6">
        <v>404</v>
      </c>
      <c r="H36" s="6">
        <v>404</v>
      </c>
      <c r="I36" s="6">
        <v>404</v>
      </c>
      <c r="J36" s="6" t="s">
        <v>154</v>
      </c>
      <c r="M36" s="6">
        <v>38</v>
      </c>
      <c r="N36" s="6" t="s">
        <v>36</v>
      </c>
      <c r="O36" s="6">
        <v>404</v>
      </c>
      <c r="P36" s="6">
        <v>404</v>
      </c>
      <c r="Q36" s="6">
        <v>404</v>
      </c>
      <c r="R36" s="6">
        <v>404</v>
      </c>
      <c r="S36" s="6">
        <v>404</v>
      </c>
    </row>
    <row r="37" spans="1:19" x14ac:dyDescent="0.25">
      <c r="A37" s="5">
        <v>44947</v>
      </c>
      <c r="B37" s="6" t="s">
        <v>85</v>
      </c>
      <c r="C37" s="6">
        <v>40</v>
      </c>
      <c r="D37" s="6">
        <v>404</v>
      </c>
      <c r="E37" s="6">
        <v>404</v>
      </c>
      <c r="F37" s="6">
        <v>0</v>
      </c>
      <c r="G37" s="6">
        <v>404</v>
      </c>
      <c r="H37" s="6">
        <v>404</v>
      </c>
      <c r="I37" s="6">
        <v>404</v>
      </c>
      <c r="J37" s="6" t="s">
        <v>154</v>
      </c>
      <c r="K37" s="6">
        <v>404</v>
      </c>
      <c r="L37" s="6">
        <v>404</v>
      </c>
      <c r="M37" s="6">
        <v>56</v>
      </c>
      <c r="N37" s="6" t="s">
        <v>45</v>
      </c>
      <c r="O37" s="6">
        <v>404</v>
      </c>
      <c r="P37" s="6">
        <v>404</v>
      </c>
      <c r="Q37" s="6">
        <v>404</v>
      </c>
      <c r="R37" s="6">
        <v>404</v>
      </c>
      <c r="S37" s="6">
        <v>404</v>
      </c>
    </row>
    <row r="38" spans="1:19" x14ac:dyDescent="0.25">
      <c r="A38" s="5">
        <v>44947</v>
      </c>
      <c r="B38" s="6" t="s">
        <v>86</v>
      </c>
      <c r="C38" s="6">
        <v>2.13</v>
      </c>
      <c r="D38" s="6">
        <v>3.4</v>
      </c>
      <c r="E38" s="6">
        <v>3.68</v>
      </c>
      <c r="F38" s="6">
        <v>3.62</v>
      </c>
      <c r="G38" s="6">
        <v>1.96</v>
      </c>
      <c r="H38" s="6">
        <v>1.91</v>
      </c>
      <c r="I38" s="6">
        <v>1.71</v>
      </c>
      <c r="J38" s="6" t="s">
        <v>154</v>
      </c>
      <c r="K38" s="6">
        <v>1.47</v>
      </c>
      <c r="L38" s="6" t="s">
        <v>186</v>
      </c>
      <c r="M38" s="6">
        <v>18</v>
      </c>
      <c r="N38" s="6" t="s">
        <v>36</v>
      </c>
      <c r="O38" s="6">
        <v>1.43</v>
      </c>
      <c r="P38" s="6">
        <v>2.2200000000000002</v>
      </c>
      <c r="Q38" s="6">
        <v>2.69</v>
      </c>
      <c r="R38" s="6">
        <v>404</v>
      </c>
      <c r="S38" s="6">
        <v>3.37</v>
      </c>
    </row>
    <row r="39" spans="1:19" x14ac:dyDescent="0.25">
      <c r="A39" s="5">
        <v>44947</v>
      </c>
      <c r="B39" s="6" t="s">
        <v>87</v>
      </c>
      <c r="C39" s="6">
        <v>1.5</v>
      </c>
      <c r="D39" s="6">
        <v>4.29</v>
      </c>
      <c r="E39" s="6">
        <v>7.26</v>
      </c>
      <c r="F39" s="6">
        <v>3.77</v>
      </c>
      <c r="G39" s="6">
        <v>1.89</v>
      </c>
      <c r="H39" s="6">
        <v>1.98</v>
      </c>
      <c r="I39" s="6">
        <v>1.66</v>
      </c>
      <c r="J39" s="6" t="s">
        <v>154</v>
      </c>
      <c r="K39" s="6">
        <v>1.43</v>
      </c>
      <c r="L39" s="6" t="s">
        <v>183</v>
      </c>
      <c r="M39" s="6">
        <v>19</v>
      </c>
      <c r="N39" s="6" t="s">
        <v>67</v>
      </c>
      <c r="O39" s="6">
        <v>404</v>
      </c>
      <c r="P39" s="6">
        <v>2.13</v>
      </c>
      <c r="Q39" s="6">
        <v>2.56</v>
      </c>
      <c r="R39" s="6">
        <v>2.77</v>
      </c>
      <c r="S39" s="6">
        <v>3.23</v>
      </c>
    </row>
    <row r="40" spans="1:19" x14ac:dyDescent="0.25">
      <c r="A40" s="5">
        <v>44947</v>
      </c>
      <c r="B40" s="6" t="s">
        <v>88</v>
      </c>
      <c r="C40" s="6">
        <v>404</v>
      </c>
      <c r="D40" s="6">
        <v>404</v>
      </c>
      <c r="E40" s="6">
        <v>404</v>
      </c>
      <c r="F40" s="6">
        <v>0</v>
      </c>
      <c r="G40" s="6">
        <v>404</v>
      </c>
      <c r="H40" s="6">
        <v>404</v>
      </c>
      <c r="I40" s="6">
        <v>404</v>
      </c>
      <c r="J40" s="6" t="s">
        <v>154</v>
      </c>
      <c r="K40" s="6">
        <v>404</v>
      </c>
      <c r="L40" s="6">
        <v>404</v>
      </c>
      <c r="M40" s="6">
        <v>60</v>
      </c>
      <c r="N40" s="6" t="s">
        <v>45</v>
      </c>
      <c r="O40" s="6">
        <v>404</v>
      </c>
      <c r="P40" s="6">
        <v>404</v>
      </c>
      <c r="Q40" s="6">
        <v>404</v>
      </c>
      <c r="R40" s="6">
        <v>404</v>
      </c>
      <c r="S40" s="6">
        <v>404</v>
      </c>
    </row>
    <row r="41" spans="1:19" x14ac:dyDescent="0.25">
      <c r="A41" s="5">
        <v>44947</v>
      </c>
      <c r="B41" s="6" t="s">
        <v>89</v>
      </c>
      <c r="C41" s="6">
        <v>2.29</v>
      </c>
      <c r="D41" s="6">
        <v>3.23</v>
      </c>
      <c r="E41" s="6">
        <v>3.62</v>
      </c>
      <c r="F41" s="6">
        <v>2.99</v>
      </c>
      <c r="G41" s="6">
        <v>2.2999999999999998</v>
      </c>
      <c r="H41" s="6">
        <v>1.68</v>
      </c>
      <c r="I41" s="6">
        <v>2.02</v>
      </c>
      <c r="J41" s="6" t="s">
        <v>154</v>
      </c>
      <c r="K41" s="6">
        <v>1.71</v>
      </c>
      <c r="L41" s="6" t="s">
        <v>179</v>
      </c>
      <c r="M41" s="6">
        <v>42</v>
      </c>
      <c r="N41" s="43" t="s">
        <v>78</v>
      </c>
      <c r="O41" s="6">
        <v>1.54</v>
      </c>
      <c r="P41" s="6">
        <v>2.69</v>
      </c>
      <c r="Q41" s="6">
        <v>3.4</v>
      </c>
      <c r="R41" s="6">
        <v>3.8</v>
      </c>
      <c r="S41" s="6">
        <v>3.55</v>
      </c>
    </row>
    <row r="42" spans="1:19" x14ac:dyDescent="0.25">
      <c r="A42" s="5">
        <v>44947</v>
      </c>
      <c r="B42" s="6" t="s">
        <v>90</v>
      </c>
      <c r="C42" s="6">
        <v>2.31</v>
      </c>
      <c r="D42" s="6">
        <v>3.41</v>
      </c>
      <c r="E42" s="6">
        <v>3.37</v>
      </c>
      <c r="F42" s="6">
        <v>3.54</v>
      </c>
      <c r="G42" s="6">
        <v>2.02</v>
      </c>
      <c r="H42" s="6">
        <v>1.89</v>
      </c>
      <c r="I42" s="6">
        <v>1.76</v>
      </c>
      <c r="J42" s="6" t="s">
        <v>154</v>
      </c>
      <c r="K42" s="6">
        <v>1.52</v>
      </c>
      <c r="L42" s="6" t="s">
        <v>191</v>
      </c>
      <c r="M42" s="6">
        <v>36</v>
      </c>
      <c r="N42" s="43" t="s">
        <v>78</v>
      </c>
      <c r="O42" s="6">
        <v>1.4</v>
      </c>
      <c r="P42" s="6">
        <v>2.29</v>
      </c>
      <c r="Q42" s="6">
        <v>2.79</v>
      </c>
      <c r="R42" s="6">
        <v>3.12</v>
      </c>
      <c r="S42" s="6">
        <v>3.47</v>
      </c>
    </row>
    <row r="43" spans="1:19" x14ac:dyDescent="0.25">
      <c r="A43" s="5">
        <v>44948</v>
      </c>
      <c r="B43" s="6" t="s">
        <v>91</v>
      </c>
      <c r="C43" s="6">
        <v>2.95</v>
      </c>
      <c r="D43" s="6">
        <v>3.19</v>
      </c>
      <c r="E43" s="6">
        <v>2.21</v>
      </c>
      <c r="F43" s="6">
        <v>404</v>
      </c>
      <c r="G43" s="6">
        <v>1.98</v>
      </c>
      <c r="H43" s="6">
        <v>1.77</v>
      </c>
      <c r="I43" s="6">
        <v>1.74</v>
      </c>
      <c r="J43" s="6" t="s">
        <v>154</v>
      </c>
      <c r="K43" s="6">
        <v>1.48</v>
      </c>
      <c r="L43" s="6" t="s">
        <v>185</v>
      </c>
      <c r="M43" s="6">
        <v>42</v>
      </c>
      <c r="N43" s="7" t="s">
        <v>58</v>
      </c>
      <c r="O43" s="6">
        <v>404</v>
      </c>
      <c r="P43" s="6">
        <v>2.25</v>
      </c>
      <c r="Q43" s="6">
        <v>2.74</v>
      </c>
      <c r="R43" s="6">
        <v>2.4</v>
      </c>
      <c r="S43" s="6">
        <v>404</v>
      </c>
    </row>
    <row r="44" spans="1:19" x14ac:dyDescent="0.25">
      <c r="A44" s="5">
        <v>44948</v>
      </c>
      <c r="B44" s="6" t="s">
        <v>92</v>
      </c>
      <c r="C44" s="6">
        <v>2.29</v>
      </c>
      <c r="D44" s="6">
        <v>2.84</v>
      </c>
      <c r="E44" s="6">
        <v>3.36</v>
      </c>
      <c r="F44" s="6">
        <v>2.58</v>
      </c>
      <c r="G44" s="6">
        <v>2.5</v>
      </c>
      <c r="H44" s="6">
        <v>1.49</v>
      </c>
      <c r="I44" s="6">
        <v>2.19</v>
      </c>
      <c r="J44" s="6" t="s">
        <v>154</v>
      </c>
      <c r="K44" s="6">
        <v>1.6</v>
      </c>
      <c r="L44" s="6" t="s">
        <v>32</v>
      </c>
      <c r="M44" s="6">
        <v>37</v>
      </c>
      <c r="N44" s="6" t="s">
        <v>54</v>
      </c>
      <c r="O44" s="6">
        <v>404</v>
      </c>
      <c r="P44" s="6">
        <v>2.7</v>
      </c>
      <c r="Q44" s="6">
        <v>2.68</v>
      </c>
      <c r="R44" s="6">
        <v>2.5</v>
      </c>
      <c r="S44" s="6">
        <v>404</v>
      </c>
    </row>
    <row r="45" spans="1:19" x14ac:dyDescent="0.25">
      <c r="A45" s="5">
        <v>44950</v>
      </c>
      <c r="B45" s="6" t="s">
        <v>93</v>
      </c>
      <c r="C45" s="6">
        <v>404</v>
      </c>
      <c r="D45" s="6">
        <v>404</v>
      </c>
      <c r="E45" s="6">
        <v>404</v>
      </c>
      <c r="F45" s="6">
        <v>0</v>
      </c>
      <c r="G45" s="6">
        <v>404</v>
      </c>
      <c r="H45" s="6">
        <v>404</v>
      </c>
      <c r="I45" s="6">
        <v>404</v>
      </c>
      <c r="J45" s="6" t="s">
        <v>154</v>
      </c>
      <c r="K45" s="6">
        <v>404</v>
      </c>
      <c r="L45" s="6">
        <v>404</v>
      </c>
      <c r="M45" s="6">
        <v>62</v>
      </c>
      <c r="N45" s="6" t="s">
        <v>36</v>
      </c>
      <c r="O45" s="6">
        <v>404</v>
      </c>
      <c r="P45" s="6">
        <v>404</v>
      </c>
      <c r="Q45" s="6">
        <v>404</v>
      </c>
      <c r="R45" s="6">
        <v>404</v>
      </c>
      <c r="S45" s="6">
        <v>404</v>
      </c>
    </row>
    <row r="46" spans="1:19" x14ac:dyDescent="0.25">
      <c r="A46" s="5">
        <v>44950</v>
      </c>
      <c r="B46" s="6" t="s">
        <v>94</v>
      </c>
      <c r="C46" s="6">
        <v>2.3199999999999998</v>
      </c>
      <c r="D46" s="6">
        <v>3.29</v>
      </c>
      <c r="E46" s="6">
        <v>3.23</v>
      </c>
      <c r="F46" s="6">
        <v>3.44</v>
      </c>
      <c r="G46" s="6">
        <v>1.99</v>
      </c>
      <c r="H46" s="6">
        <v>1.85</v>
      </c>
      <c r="I46" s="6">
        <v>1.74</v>
      </c>
      <c r="J46" s="6" t="s">
        <v>154</v>
      </c>
      <c r="K46" s="6">
        <v>1.5</v>
      </c>
      <c r="L46" s="6" t="s">
        <v>186</v>
      </c>
      <c r="M46" s="6">
        <v>36</v>
      </c>
      <c r="N46" s="6" t="s">
        <v>45</v>
      </c>
      <c r="O46" s="6">
        <v>1.42</v>
      </c>
      <c r="P46" s="6">
        <v>2.25</v>
      </c>
      <c r="Q46" s="6">
        <v>2.74</v>
      </c>
      <c r="R46" s="6">
        <v>2.54</v>
      </c>
      <c r="S46" s="6">
        <v>3.39</v>
      </c>
    </row>
    <row r="47" spans="1:19" x14ac:dyDescent="0.25">
      <c r="A47" s="5">
        <v>44950</v>
      </c>
      <c r="B47" s="6" t="s">
        <v>95</v>
      </c>
      <c r="C47" s="6">
        <v>404</v>
      </c>
      <c r="D47" s="6">
        <v>404</v>
      </c>
      <c r="E47" s="6">
        <v>404</v>
      </c>
      <c r="F47" s="6">
        <v>0</v>
      </c>
      <c r="G47" s="6">
        <v>404</v>
      </c>
      <c r="H47" s="6">
        <v>404</v>
      </c>
      <c r="I47" s="6">
        <v>404</v>
      </c>
      <c r="J47" s="6" t="s">
        <v>154</v>
      </c>
      <c r="K47" s="6">
        <v>404</v>
      </c>
      <c r="L47" s="6">
        <v>404</v>
      </c>
      <c r="M47" s="6">
        <v>42</v>
      </c>
      <c r="N47" s="6" t="s">
        <v>45</v>
      </c>
      <c r="O47" s="6">
        <v>404</v>
      </c>
      <c r="P47" s="6">
        <v>404</v>
      </c>
      <c r="Q47" s="6">
        <v>404</v>
      </c>
      <c r="R47" s="6">
        <v>404</v>
      </c>
      <c r="S47" s="6">
        <v>404</v>
      </c>
    </row>
    <row r="48" spans="1:19" x14ac:dyDescent="0.25">
      <c r="A48" s="5">
        <v>44951</v>
      </c>
      <c r="B48" s="6" t="s">
        <v>96</v>
      </c>
      <c r="C48" s="6">
        <v>2.93</v>
      </c>
      <c r="D48" s="6">
        <v>2.77</v>
      </c>
      <c r="E48" s="6">
        <v>2.48</v>
      </c>
      <c r="F48" s="6">
        <v>2.56</v>
      </c>
      <c r="G48" s="6">
        <v>2.35</v>
      </c>
      <c r="H48" s="6">
        <v>1.51</v>
      </c>
      <c r="I48" s="6">
        <v>2.08</v>
      </c>
      <c r="J48" s="6" t="s">
        <v>154</v>
      </c>
      <c r="K48" s="6">
        <v>1.79</v>
      </c>
      <c r="L48" s="6" t="s">
        <v>178</v>
      </c>
      <c r="M48" s="6">
        <v>7</v>
      </c>
      <c r="N48" s="7" t="s">
        <v>58</v>
      </c>
      <c r="O48" s="6">
        <v>1.57</v>
      </c>
      <c r="P48" s="6">
        <v>2.66</v>
      </c>
      <c r="Q48" s="6">
        <v>404</v>
      </c>
      <c r="R48" s="6">
        <v>404</v>
      </c>
      <c r="S48" s="6">
        <v>404</v>
      </c>
    </row>
    <row r="49" spans="1:19" x14ac:dyDescent="0.25">
      <c r="A49" s="5">
        <v>44951</v>
      </c>
      <c r="B49" s="6" t="s">
        <v>97</v>
      </c>
      <c r="C49" s="6">
        <v>1.98</v>
      </c>
      <c r="D49" s="6">
        <v>2.92</v>
      </c>
      <c r="E49" s="6">
        <v>3.88</v>
      </c>
      <c r="F49" s="6">
        <v>404</v>
      </c>
      <c r="G49" s="6">
        <v>2.2799999999999998</v>
      </c>
      <c r="H49" s="6">
        <v>1.56</v>
      </c>
      <c r="I49" s="6">
        <v>2.0099999999999998</v>
      </c>
      <c r="J49" s="6" t="s">
        <v>154</v>
      </c>
      <c r="K49" s="6">
        <v>1.71</v>
      </c>
      <c r="L49" s="6" t="s">
        <v>32</v>
      </c>
      <c r="M49" s="6">
        <v>40</v>
      </c>
      <c r="N49" s="7" t="s">
        <v>58</v>
      </c>
      <c r="O49" s="6">
        <v>1.52</v>
      </c>
      <c r="P49" s="6">
        <v>2.66</v>
      </c>
      <c r="Q49" s="6">
        <v>2.72</v>
      </c>
      <c r="R49" s="6">
        <v>404</v>
      </c>
      <c r="S49" s="6">
        <v>404</v>
      </c>
    </row>
    <row r="50" spans="1:19" x14ac:dyDescent="0.25">
      <c r="A50" s="5">
        <v>44951</v>
      </c>
      <c r="B50" s="6" t="s">
        <v>98</v>
      </c>
      <c r="C50" s="6">
        <v>1.91</v>
      </c>
      <c r="D50" s="6">
        <v>3.13</v>
      </c>
      <c r="E50" s="6">
        <v>3.8</v>
      </c>
      <c r="F50" s="6">
        <v>404</v>
      </c>
      <c r="G50" s="6">
        <v>2.04</v>
      </c>
      <c r="H50" s="6">
        <v>1.7</v>
      </c>
      <c r="I50" s="6">
        <v>1.81</v>
      </c>
      <c r="J50" s="6" t="s">
        <v>154</v>
      </c>
      <c r="K50" s="6">
        <v>1.54</v>
      </c>
      <c r="L50" s="6" t="s">
        <v>34</v>
      </c>
      <c r="M50" s="6">
        <v>20</v>
      </c>
      <c r="N50" s="7" t="s">
        <v>58</v>
      </c>
      <c r="O50" s="6">
        <v>1.41</v>
      </c>
      <c r="P50" s="6">
        <v>2.33</v>
      </c>
      <c r="Q50" s="6">
        <v>404</v>
      </c>
      <c r="R50" s="6">
        <v>404</v>
      </c>
      <c r="S50" s="6">
        <v>404</v>
      </c>
    </row>
    <row r="51" spans="1:19" x14ac:dyDescent="0.25">
      <c r="A51" s="5">
        <v>44951</v>
      </c>
      <c r="B51" s="6" t="s">
        <v>99</v>
      </c>
      <c r="C51" s="6">
        <v>404</v>
      </c>
      <c r="D51" s="6">
        <v>404</v>
      </c>
      <c r="E51" s="6">
        <v>404</v>
      </c>
      <c r="F51" s="6">
        <v>0</v>
      </c>
      <c r="G51" s="6">
        <v>404</v>
      </c>
      <c r="H51" s="6">
        <v>404</v>
      </c>
      <c r="I51" s="6">
        <v>404</v>
      </c>
      <c r="J51" s="6" t="s">
        <v>154</v>
      </c>
      <c r="K51" s="6">
        <v>404</v>
      </c>
      <c r="L51" s="6">
        <v>404</v>
      </c>
      <c r="M51" s="6">
        <v>44</v>
      </c>
      <c r="N51" s="7" t="s">
        <v>100</v>
      </c>
      <c r="O51" s="6">
        <v>404</v>
      </c>
      <c r="P51" s="6">
        <v>404</v>
      </c>
      <c r="Q51" s="6">
        <v>404</v>
      </c>
      <c r="R51" s="6">
        <v>404</v>
      </c>
      <c r="S51" s="6">
        <v>404</v>
      </c>
    </row>
    <row r="52" spans="1:19" x14ac:dyDescent="0.25">
      <c r="A52" s="5">
        <v>44953</v>
      </c>
      <c r="B52" s="6" t="s">
        <v>101</v>
      </c>
      <c r="C52" s="6">
        <v>1.83</v>
      </c>
      <c r="D52" s="6">
        <v>3.57</v>
      </c>
      <c r="E52" s="6">
        <v>5.03</v>
      </c>
      <c r="F52" s="6">
        <v>3.28</v>
      </c>
      <c r="G52" s="6">
        <v>2.15</v>
      </c>
      <c r="H52" s="6">
        <v>1.78</v>
      </c>
      <c r="I52" s="6">
        <v>1.88</v>
      </c>
      <c r="J52" s="6" t="s">
        <v>154</v>
      </c>
      <c r="K52" s="6">
        <v>1.6</v>
      </c>
      <c r="L52" s="6" t="s">
        <v>34</v>
      </c>
      <c r="M52" s="6">
        <v>59</v>
      </c>
      <c r="N52" s="6" t="s">
        <v>52</v>
      </c>
      <c r="O52" s="6">
        <v>1.46</v>
      </c>
      <c r="P52" s="6">
        <v>2.5</v>
      </c>
      <c r="Q52" s="6">
        <v>3.14</v>
      </c>
      <c r="R52" s="6">
        <v>3.55</v>
      </c>
      <c r="S52" s="6">
        <v>3.56</v>
      </c>
    </row>
    <row r="53" spans="1:19" x14ac:dyDescent="0.25">
      <c r="A53" s="5">
        <v>44953</v>
      </c>
      <c r="B53" s="6" t="s">
        <v>102</v>
      </c>
      <c r="C53" s="6">
        <v>4.25</v>
      </c>
      <c r="D53" s="6">
        <v>3.34</v>
      </c>
      <c r="E53" s="6">
        <v>2.0499999999999998</v>
      </c>
      <c r="F53" s="6">
        <v>3.04</v>
      </c>
      <c r="G53" s="6">
        <v>2.31</v>
      </c>
      <c r="H53" s="6">
        <v>1.68</v>
      </c>
      <c r="I53" s="6">
        <v>2.02</v>
      </c>
      <c r="J53" s="6" t="s">
        <v>154</v>
      </c>
      <c r="K53" s="6">
        <v>1.7</v>
      </c>
      <c r="L53" s="6" t="s">
        <v>31</v>
      </c>
      <c r="M53" s="6">
        <v>49</v>
      </c>
      <c r="N53" s="6" t="s">
        <v>43</v>
      </c>
      <c r="O53" s="6">
        <v>1.53</v>
      </c>
      <c r="P53" s="6">
        <v>2.71</v>
      </c>
      <c r="Q53" s="6">
        <v>3.44</v>
      </c>
      <c r="R53" s="6">
        <v>3.85</v>
      </c>
      <c r="S53" s="6">
        <v>3.57</v>
      </c>
    </row>
    <row r="54" spans="1:19" x14ac:dyDescent="0.25">
      <c r="A54" s="5">
        <v>44954</v>
      </c>
      <c r="B54" s="6" t="s">
        <v>103</v>
      </c>
      <c r="C54" s="6">
        <v>2.57</v>
      </c>
      <c r="D54" s="6">
        <v>3.76</v>
      </c>
      <c r="E54" s="6">
        <v>2.72</v>
      </c>
      <c r="F54" s="6">
        <v>404</v>
      </c>
      <c r="G54" s="6">
        <v>1.63</v>
      </c>
      <c r="H54" s="6">
        <v>2.41</v>
      </c>
      <c r="I54" s="6">
        <v>1.45</v>
      </c>
      <c r="J54" s="6" t="s">
        <v>154</v>
      </c>
      <c r="K54" s="6">
        <v>1.27</v>
      </c>
      <c r="L54" s="6" t="s">
        <v>189</v>
      </c>
      <c r="M54" s="6">
        <v>14</v>
      </c>
      <c r="N54" s="6" t="s">
        <v>104</v>
      </c>
      <c r="O54" s="6">
        <v>404</v>
      </c>
      <c r="P54" s="6">
        <v>1.76</v>
      </c>
      <c r="Q54" s="6">
        <v>1.97</v>
      </c>
      <c r="R54" s="6">
        <v>2.2200000000000002</v>
      </c>
      <c r="S54" s="6">
        <v>2.46</v>
      </c>
    </row>
    <row r="55" spans="1:19" x14ac:dyDescent="0.25">
      <c r="A55" s="5">
        <v>44954</v>
      </c>
      <c r="B55" s="6" t="s">
        <v>105</v>
      </c>
      <c r="C55" s="6">
        <v>2.0299999999999998</v>
      </c>
      <c r="D55" s="6">
        <v>3.94</v>
      </c>
      <c r="E55" s="6">
        <v>3.35</v>
      </c>
      <c r="F55" s="6">
        <v>4.66</v>
      </c>
      <c r="G55" s="6">
        <v>1.63</v>
      </c>
      <c r="H55" s="6">
        <v>2.31</v>
      </c>
      <c r="I55" s="6">
        <v>1.52</v>
      </c>
      <c r="J55" s="6" t="s">
        <v>154</v>
      </c>
      <c r="K55" s="6">
        <v>404</v>
      </c>
      <c r="L55" s="6" t="s">
        <v>183</v>
      </c>
      <c r="M55" s="6">
        <v>53</v>
      </c>
      <c r="N55" s="43" t="s">
        <v>45</v>
      </c>
      <c r="O55" s="6">
        <v>404</v>
      </c>
      <c r="P55" s="6">
        <v>1.78</v>
      </c>
      <c r="Q55" s="6">
        <v>2.02</v>
      </c>
      <c r="R55" s="6">
        <v>2.29</v>
      </c>
      <c r="S55" s="6">
        <v>2.5499999999999998</v>
      </c>
    </row>
    <row r="56" spans="1:19" x14ac:dyDescent="0.25">
      <c r="A56" s="5">
        <v>44955</v>
      </c>
      <c r="B56" s="6" t="s">
        <v>106</v>
      </c>
      <c r="C56" s="6">
        <v>1.5</v>
      </c>
      <c r="D56" s="6">
        <v>4.6900000000000004</v>
      </c>
      <c r="E56" s="6">
        <v>6.89</v>
      </c>
      <c r="F56" s="6">
        <v>404</v>
      </c>
      <c r="G56" s="6">
        <v>1.63</v>
      </c>
      <c r="H56" s="6">
        <v>2.42</v>
      </c>
      <c r="I56" s="6">
        <v>1.44</v>
      </c>
      <c r="J56" s="6" t="s">
        <v>154</v>
      </c>
      <c r="K56" s="6">
        <v>1.27</v>
      </c>
      <c r="L56" s="6" t="s">
        <v>192</v>
      </c>
      <c r="M56" s="6">
        <v>69</v>
      </c>
      <c r="N56" s="6" t="s">
        <v>52</v>
      </c>
      <c r="O56" s="6">
        <v>404</v>
      </c>
      <c r="P56" s="6">
        <v>1.76</v>
      </c>
      <c r="Q56" s="6">
        <v>1.99</v>
      </c>
      <c r="R56" s="6">
        <v>2.25</v>
      </c>
      <c r="S56" s="6">
        <v>2.5099999999999998</v>
      </c>
    </row>
    <row r="57" spans="1:19" x14ac:dyDescent="0.25">
      <c r="A57" s="5">
        <v>44955</v>
      </c>
      <c r="B57" s="6" t="s">
        <v>107</v>
      </c>
      <c r="C57" s="6">
        <v>0</v>
      </c>
      <c r="D57" s="6">
        <v>0</v>
      </c>
      <c r="E57" s="6">
        <v>0</v>
      </c>
      <c r="F57" s="6">
        <v>0</v>
      </c>
      <c r="G57" s="6">
        <v>0</v>
      </c>
      <c r="H57" s="6">
        <v>0</v>
      </c>
      <c r="I57" s="6">
        <v>0</v>
      </c>
      <c r="J57" s="6" t="s">
        <v>154</v>
      </c>
      <c r="K57" s="6">
        <v>0</v>
      </c>
      <c r="L57" s="6" t="s">
        <v>183</v>
      </c>
      <c r="M57" s="6">
        <v>22</v>
      </c>
      <c r="N57" s="7" t="s">
        <v>58</v>
      </c>
      <c r="O57" s="6">
        <v>0</v>
      </c>
      <c r="P57" s="6">
        <v>0</v>
      </c>
      <c r="Q57" s="6">
        <v>0</v>
      </c>
      <c r="R57" s="6">
        <v>0</v>
      </c>
      <c r="S57" s="6">
        <v>0</v>
      </c>
    </row>
    <row r="58" spans="1:19" x14ac:dyDescent="0.25">
      <c r="A58" s="5">
        <v>44955</v>
      </c>
      <c r="B58" s="6" t="s">
        <v>108</v>
      </c>
      <c r="C58" s="6">
        <v>3</v>
      </c>
      <c r="D58" s="6">
        <v>3.23</v>
      </c>
      <c r="E58" s="6">
        <v>2.16</v>
      </c>
      <c r="F58" s="6">
        <v>404</v>
      </c>
      <c r="G58" s="6">
        <v>1.89</v>
      </c>
      <c r="H58" s="6">
        <v>1.85</v>
      </c>
      <c r="I58" s="6">
        <v>1.66</v>
      </c>
      <c r="J58" s="6" t="s">
        <v>154</v>
      </c>
      <c r="K58" s="6">
        <v>1.43</v>
      </c>
      <c r="L58" s="6" t="s">
        <v>186</v>
      </c>
      <c r="M58" s="6">
        <v>41</v>
      </c>
      <c r="N58" s="7" t="s">
        <v>58</v>
      </c>
      <c r="O58" s="6">
        <v>1.47</v>
      </c>
      <c r="P58" s="6">
        <v>2.14</v>
      </c>
      <c r="Q58" s="6">
        <v>2.59</v>
      </c>
      <c r="R58" s="6">
        <v>404</v>
      </c>
      <c r="S58" s="6">
        <v>404</v>
      </c>
    </row>
    <row r="59" spans="1:19" x14ac:dyDescent="0.25">
      <c r="A59" s="5">
        <v>44955</v>
      </c>
      <c r="B59" s="6" t="s">
        <v>109</v>
      </c>
      <c r="C59" s="6">
        <v>3.26</v>
      </c>
      <c r="D59" s="6">
        <v>2.98</v>
      </c>
      <c r="E59" s="6">
        <v>2.64</v>
      </c>
      <c r="F59" s="6">
        <v>2.5299999999999998</v>
      </c>
      <c r="G59" s="6">
        <v>2.73</v>
      </c>
      <c r="H59" s="6">
        <v>1.51</v>
      </c>
      <c r="I59" s="6">
        <v>2.38</v>
      </c>
      <c r="J59" s="6" t="s">
        <v>154</v>
      </c>
      <c r="K59" s="6">
        <v>2.0299999999999998</v>
      </c>
      <c r="L59" s="6" t="s">
        <v>183</v>
      </c>
      <c r="M59" s="6">
        <v>66</v>
      </c>
      <c r="N59" s="7" t="s">
        <v>50</v>
      </c>
      <c r="O59" s="6">
        <v>1.74</v>
      </c>
      <c r="P59" s="6">
        <v>3.32</v>
      </c>
      <c r="Q59" s="6">
        <v>4.59</v>
      </c>
      <c r="R59" s="6">
        <v>3.9</v>
      </c>
      <c r="S59" s="6">
        <v>404</v>
      </c>
    </row>
    <row r="60" spans="1:19" x14ac:dyDescent="0.25">
      <c r="A60" s="5">
        <v>44955</v>
      </c>
      <c r="B60" s="6" t="s">
        <v>110</v>
      </c>
      <c r="C60" s="6">
        <v>2.4300000000000002</v>
      </c>
      <c r="D60" s="6">
        <v>3.49</v>
      </c>
      <c r="E60" s="6">
        <v>3.08</v>
      </c>
      <c r="F60" s="6">
        <v>4.0199999999999996</v>
      </c>
      <c r="G60" s="6">
        <v>1.86</v>
      </c>
      <c r="H60" s="6">
        <v>2.0499999999999998</v>
      </c>
      <c r="I60" s="6">
        <v>1.63</v>
      </c>
      <c r="J60" s="6" t="s">
        <v>154</v>
      </c>
      <c r="K60" s="6">
        <v>1.41</v>
      </c>
      <c r="L60" s="6" t="s">
        <v>34</v>
      </c>
      <c r="M60" s="6">
        <v>14</v>
      </c>
      <c r="N60" s="6" t="s">
        <v>43</v>
      </c>
      <c r="O60" s="6">
        <v>1.33</v>
      </c>
      <c r="P60" s="6">
        <v>2.0699999999999998</v>
      </c>
      <c r="Q60" s="6">
        <v>2.4300000000000002</v>
      </c>
      <c r="R60" s="6">
        <v>2.73</v>
      </c>
      <c r="S60" s="6">
        <v>3.04</v>
      </c>
    </row>
    <row r="61" spans="1:19" x14ac:dyDescent="0.25">
      <c r="A61" s="5">
        <v>44957</v>
      </c>
      <c r="B61" s="6" t="s">
        <v>95</v>
      </c>
      <c r="C61" s="6">
        <v>4.93</v>
      </c>
      <c r="D61" s="6">
        <v>4.34</v>
      </c>
      <c r="E61" s="6">
        <v>1.62</v>
      </c>
      <c r="F61" s="6">
        <v>4.8</v>
      </c>
      <c r="G61" s="6">
        <v>1.6</v>
      </c>
      <c r="H61" s="6">
        <v>2.37</v>
      </c>
      <c r="I61" s="6">
        <v>1.51</v>
      </c>
      <c r="J61" s="6" t="s">
        <v>154</v>
      </c>
      <c r="K61" s="6">
        <v>404</v>
      </c>
      <c r="L61" s="6" t="s">
        <v>34</v>
      </c>
      <c r="M61" s="6">
        <v>42</v>
      </c>
      <c r="N61" s="6" t="s">
        <v>56</v>
      </c>
      <c r="O61" s="6">
        <v>404</v>
      </c>
      <c r="P61" s="6">
        <v>1.74</v>
      </c>
      <c r="Q61" s="6">
        <v>1.95</v>
      </c>
      <c r="R61" s="6">
        <v>2.2000000000000002</v>
      </c>
      <c r="S61" s="6">
        <v>2.4500000000000002</v>
      </c>
    </row>
  </sheetData>
  <conditionalFormatting sqref="K1">
    <cfRule type="cellIs" dxfId="49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workbookViewId="0">
      <selection activeCell="C23" sqref="C23"/>
    </sheetView>
  </sheetViews>
  <sheetFormatPr defaultRowHeight="15" x14ac:dyDescent="0.25"/>
  <cols>
    <col min="1" max="1" width="10.7109375" bestFit="1" customWidth="1"/>
    <col min="2" max="2" width="34.140625" bestFit="1" customWidth="1"/>
    <col min="4" max="4" width="16.42578125" bestFit="1" customWidth="1"/>
    <col min="6" max="6" width="10.42578125" bestFit="1" customWidth="1"/>
    <col min="7" max="7" width="10.28515625" bestFit="1" customWidth="1"/>
    <col min="10" max="10" width="24.140625" bestFit="1" customWidth="1"/>
  </cols>
  <sheetData>
    <row r="1" spans="1:11" ht="154.5" x14ac:dyDescent="0.25">
      <c r="A1" s="41" t="s">
        <v>0</v>
      </c>
      <c r="B1" s="41" t="s">
        <v>1</v>
      </c>
      <c r="C1" s="41" t="s">
        <v>155</v>
      </c>
      <c r="D1" s="41" t="s">
        <v>156</v>
      </c>
      <c r="E1" s="42" t="s">
        <v>174</v>
      </c>
      <c r="F1" s="41" t="s">
        <v>157</v>
      </c>
      <c r="G1" s="41" t="s">
        <v>158</v>
      </c>
      <c r="H1" s="41" t="s">
        <v>159</v>
      </c>
      <c r="I1" s="41" t="s">
        <v>11</v>
      </c>
      <c r="J1" s="41" t="s">
        <v>13</v>
      </c>
    </row>
    <row r="2" spans="1:11" x14ac:dyDescent="0.25">
      <c r="A2" s="5">
        <v>44928</v>
      </c>
      <c r="B2" s="6" t="s">
        <v>42</v>
      </c>
      <c r="C2" s="12">
        <v>2</v>
      </c>
      <c r="D2" s="14" t="s">
        <v>154</v>
      </c>
      <c r="E2" s="47" t="s">
        <v>175</v>
      </c>
      <c r="F2" s="50" t="s">
        <v>160</v>
      </c>
      <c r="G2" s="28">
        <f>C2*D$29</f>
        <v>1414.8159999999998</v>
      </c>
      <c r="H2" s="28">
        <f t="shared" ref="H2:H15" si="0">G2-D$29</f>
        <v>707.4079999999999</v>
      </c>
      <c r="I2" s="6" t="s">
        <v>182</v>
      </c>
      <c r="J2" s="6" t="s">
        <v>43</v>
      </c>
      <c r="K2" s="40"/>
    </row>
    <row r="3" spans="1:11" x14ac:dyDescent="0.25">
      <c r="A3" s="5">
        <v>44933</v>
      </c>
      <c r="B3" s="6" t="s">
        <v>51</v>
      </c>
      <c r="C3" s="12">
        <v>1.83</v>
      </c>
      <c r="D3" s="14" t="s">
        <v>154</v>
      </c>
      <c r="E3" s="47" t="s">
        <v>295</v>
      </c>
      <c r="F3" s="50" t="s">
        <v>296</v>
      </c>
      <c r="G3" s="28">
        <f>C3*D$29</f>
        <v>1294.5566399999998</v>
      </c>
      <c r="H3" s="28">
        <f t="shared" si="0"/>
        <v>587.14863999999989</v>
      </c>
      <c r="I3" s="14" t="s">
        <v>183</v>
      </c>
      <c r="J3" s="6" t="s">
        <v>52</v>
      </c>
      <c r="K3" s="40"/>
    </row>
    <row r="4" spans="1:11" x14ac:dyDescent="0.25">
      <c r="A4" s="5">
        <v>44933</v>
      </c>
      <c r="B4" s="6" t="s">
        <v>53</v>
      </c>
      <c r="C4" s="12">
        <v>1.56</v>
      </c>
      <c r="D4" s="14" t="s">
        <v>154</v>
      </c>
      <c r="E4" s="47" t="s">
        <v>297</v>
      </c>
      <c r="F4" s="50" t="s">
        <v>296</v>
      </c>
      <c r="G4" s="28">
        <f>C4*D$29</f>
        <v>1103.55648</v>
      </c>
      <c r="H4" s="28">
        <f t="shared" si="0"/>
        <v>396.14848000000006</v>
      </c>
      <c r="I4" s="14" t="s">
        <v>185</v>
      </c>
      <c r="J4" s="6" t="s">
        <v>54</v>
      </c>
      <c r="K4" s="40"/>
    </row>
    <row r="5" spans="1:11" x14ac:dyDescent="0.25">
      <c r="A5" s="16">
        <v>44937</v>
      </c>
      <c r="B5" s="69" t="s">
        <v>62</v>
      </c>
      <c r="C5" s="12">
        <v>1.81</v>
      </c>
      <c r="D5" s="14" t="s">
        <v>154</v>
      </c>
      <c r="E5" s="69" t="s">
        <v>295</v>
      </c>
      <c r="F5" s="49" t="s">
        <v>296</v>
      </c>
      <c r="G5" s="28">
        <v>0</v>
      </c>
      <c r="H5" s="28">
        <f t="shared" si="0"/>
        <v>-707.4079999999999</v>
      </c>
      <c r="I5" s="69" t="s">
        <v>31</v>
      </c>
      <c r="J5" s="69" t="s">
        <v>63</v>
      </c>
      <c r="K5" s="40"/>
    </row>
    <row r="6" spans="1:11" x14ac:dyDescent="0.25">
      <c r="A6" s="5">
        <v>44941</v>
      </c>
      <c r="B6" s="6" t="s">
        <v>74</v>
      </c>
      <c r="C6" s="12">
        <v>1.78</v>
      </c>
      <c r="D6" s="14" t="s">
        <v>154</v>
      </c>
      <c r="E6" s="47" t="s">
        <v>175</v>
      </c>
      <c r="F6" s="49" t="s">
        <v>160</v>
      </c>
      <c r="G6" s="28">
        <v>0</v>
      </c>
      <c r="H6" s="28">
        <f t="shared" si="0"/>
        <v>-707.4079999999999</v>
      </c>
      <c r="I6" s="14" t="s">
        <v>32</v>
      </c>
      <c r="J6" s="6" t="s">
        <v>43</v>
      </c>
      <c r="K6" s="40"/>
    </row>
    <row r="7" spans="1:11" x14ac:dyDescent="0.25">
      <c r="A7" s="5">
        <v>44946</v>
      </c>
      <c r="B7" s="6" t="s">
        <v>77</v>
      </c>
      <c r="C7" s="12">
        <v>1.48</v>
      </c>
      <c r="D7" s="14" t="s">
        <v>154</v>
      </c>
      <c r="E7" s="47" t="s">
        <v>175</v>
      </c>
      <c r="F7" s="49" t="s">
        <v>160</v>
      </c>
      <c r="G7" s="28">
        <v>0</v>
      </c>
      <c r="H7" s="28">
        <f t="shared" si="0"/>
        <v>-707.4079999999999</v>
      </c>
      <c r="I7" s="14" t="s">
        <v>32</v>
      </c>
      <c r="J7" s="6" t="s">
        <v>78</v>
      </c>
      <c r="K7" s="40"/>
    </row>
    <row r="8" spans="1:11" x14ac:dyDescent="0.25">
      <c r="A8" s="5">
        <v>44946</v>
      </c>
      <c r="B8" s="6" t="s">
        <v>79</v>
      </c>
      <c r="C8" s="12">
        <v>1.83</v>
      </c>
      <c r="D8" s="14" t="s">
        <v>154</v>
      </c>
      <c r="E8" s="47" t="s">
        <v>295</v>
      </c>
      <c r="F8" s="50" t="s">
        <v>296</v>
      </c>
      <c r="G8" s="28">
        <f>C8*D$29</f>
        <v>1294.5566399999998</v>
      </c>
      <c r="H8" s="28">
        <f t="shared" si="0"/>
        <v>587.14863999999989</v>
      </c>
      <c r="I8" s="14" t="s">
        <v>183</v>
      </c>
      <c r="J8" s="6" t="s">
        <v>80</v>
      </c>
      <c r="K8" s="40"/>
    </row>
    <row r="9" spans="1:11" x14ac:dyDescent="0.25">
      <c r="A9" s="5">
        <v>44947</v>
      </c>
      <c r="B9" s="6" t="s">
        <v>81</v>
      </c>
      <c r="C9" s="12">
        <v>1.83</v>
      </c>
      <c r="D9" s="14" t="s">
        <v>154</v>
      </c>
      <c r="E9" s="47" t="s">
        <v>175</v>
      </c>
      <c r="F9" s="50" t="s">
        <v>160</v>
      </c>
      <c r="G9" s="28">
        <f>C9*D$29</f>
        <v>1294.5566399999998</v>
      </c>
      <c r="H9" s="28">
        <f t="shared" si="0"/>
        <v>587.14863999999989</v>
      </c>
      <c r="I9" s="6" t="s">
        <v>190</v>
      </c>
      <c r="J9" s="6" t="s">
        <v>78</v>
      </c>
      <c r="K9" s="40"/>
    </row>
    <row r="10" spans="1:11" x14ac:dyDescent="0.25">
      <c r="A10" s="5">
        <v>44947</v>
      </c>
      <c r="B10" s="6" t="s">
        <v>82</v>
      </c>
      <c r="C10" s="12">
        <v>1.68</v>
      </c>
      <c r="D10" s="14" t="s">
        <v>154</v>
      </c>
      <c r="E10" s="47" t="s">
        <v>297</v>
      </c>
      <c r="F10" s="50" t="s">
        <v>296</v>
      </c>
      <c r="G10" s="28">
        <f>C10*D$29</f>
        <v>1188.4454399999997</v>
      </c>
      <c r="H10" s="28">
        <f t="shared" si="0"/>
        <v>481.03743999999983</v>
      </c>
      <c r="I10" s="6" t="s">
        <v>178</v>
      </c>
      <c r="J10" s="6" t="s">
        <v>52</v>
      </c>
      <c r="K10" s="40"/>
    </row>
    <row r="11" spans="1:11" x14ac:dyDescent="0.25">
      <c r="A11" s="5">
        <v>44948</v>
      </c>
      <c r="B11" s="6" t="s">
        <v>92</v>
      </c>
      <c r="C11" s="12">
        <v>1.49</v>
      </c>
      <c r="D11" s="14" t="s">
        <v>154</v>
      </c>
      <c r="E11" s="47" t="s">
        <v>297</v>
      </c>
      <c r="F11" s="50" t="s">
        <v>296</v>
      </c>
      <c r="G11" s="28">
        <f>C11*D$29</f>
        <v>1054.0379199999998</v>
      </c>
      <c r="H11" s="28">
        <f t="shared" si="0"/>
        <v>346.62991999999986</v>
      </c>
      <c r="I11" s="6" t="s">
        <v>32</v>
      </c>
      <c r="J11" s="6" t="s">
        <v>54</v>
      </c>
      <c r="K11" s="40"/>
    </row>
    <row r="12" spans="1:11" x14ac:dyDescent="0.25">
      <c r="A12" s="5">
        <v>44953</v>
      </c>
      <c r="B12" s="6" t="s">
        <v>101</v>
      </c>
      <c r="C12" s="6">
        <v>1.78</v>
      </c>
      <c r="D12" s="14" t="s">
        <v>154</v>
      </c>
      <c r="E12" s="47" t="s">
        <v>295</v>
      </c>
      <c r="F12" s="49" t="s">
        <v>296</v>
      </c>
      <c r="G12" s="28">
        <v>0</v>
      </c>
      <c r="H12" s="28">
        <f t="shared" si="0"/>
        <v>-707.4079999999999</v>
      </c>
      <c r="I12" s="6" t="s">
        <v>34</v>
      </c>
      <c r="J12" s="6" t="s">
        <v>52</v>
      </c>
      <c r="K12" s="40"/>
    </row>
    <row r="13" spans="1:11" x14ac:dyDescent="0.25">
      <c r="A13" s="16">
        <v>44953</v>
      </c>
      <c r="B13" s="69" t="s">
        <v>102</v>
      </c>
      <c r="C13" s="69">
        <v>1.68</v>
      </c>
      <c r="D13" s="14" t="s">
        <v>154</v>
      </c>
      <c r="E13" s="69" t="s">
        <v>295</v>
      </c>
      <c r="F13" s="49" t="s">
        <v>296</v>
      </c>
      <c r="G13" s="28">
        <v>0</v>
      </c>
      <c r="H13" s="28">
        <f t="shared" si="0"/>
        <v>-707.4079999999999</v>
      </c>
      <c r="I13" s="69" t="s">
        <v>31</v>
      </c>
      <c r="J13" s="69" t="s">
        <v>43</v>
      </c>
      <c r="K13" s="40"/>
    </row>
    <row r="14" spans="1:11" x14ac:dyDescent="0.25">
      <c r="A14" s="5">
        <v>44954</v>
      </c>
      <c r="B14" s="6" t="s">
        <v>103</v>
      </c>
      <c r="C14" s="12">
        <v>1.63</v>
      </c>
      <c r="D14" s="14" t="s">
        <v>154</v>
      </c>
      <c r="E14" s="47" t="s">
        <v>175</v>
      </c>
      <c r="F14" s="49" t="s">
        <v>160</v>
      </c>
      <c r="G14" s="28">
        <v>0</v>
      </c>
      <c r="H14" s="28">
        <f t="shared" si="0"/>
        <v>-707.4079999999999</v>
      </c>
      <c r="I14" s="6" t="s">
        <v>189</v>
      </c>
      <c r="J14" s="6" t="s">
        <v>104</v>
      </c>
      <c r="K14" s="40"/>
    </row>
    <row r="15" spans="1:11" x14ac:dyDescent="0.25">
      <c r="A15" s="5">
        <v>44955</v>
      </c>
      <c r="B15" s="6" t="s">
        <v>110</v>
      </c>
      <c r="C15" s="12">
        <v>1.86</v>
      </c>
      <c r="D15" s="14" t="s">
        <v>154</v>
      </c>
      <c r="E15" s="47" t="s">
        <v>175</v>
      </c>
      <c r="F15" s="50" t="s">
        <v>160</v>
      </c>
      <c r="G15" s="28">
        <f>C15*D$29</f>
        <v>1315.7788799999998</v>
      </c>
      <c r="H15" s="28">
        <f t="shared" si="0"/>
        <v>608.37087999999994</v>
      </c>
      <c r="I15" s="6" t="s">
        <v>34</v>
      </c>
      <c r="J15" s="6" t="s">
        <v>43</v>
      </c>
    </row>
    <row r="16" spans="1:11" x14ac:dyDescent="0.25">
      <c r="A16" s="16"/>
      <c r="B16" s="47"/>
      <c r="C16" s="12"/>
      <c r="D16" s="47"/>
      <c r="E16" s="47"/>
      <c r="F16" s="35"/>
      <c r="G16" s="28"/>
      <c r="H16" s="28"/>
      <c r="I16" s="14"/>
      <c r="J16" s="47"/>
    </row>
    <row r="17" spans="1:9" x14ac:dyDescent="0.25">
      <c r="A17" s="5"/>
      <c r="B17" s="5"/>
      <c r="C17" s="6"/>
      <c r="D17" s="84"/>
      <c r="E17" s="84"/>
      <c r="F17" s="84"/>
      <c r="G17" s="85"/>
      <c r="H17" s="84"/>
      <c r="I17" s="84"/>
    </row>
    <row r="18" spans="1:9" ht="15.75" x14ac:dyDescent="0.25">
      <c r="A18" s="5"/>
      <c r="B18" s="6"/>
      <c r="C18" s="6"/>
      <c r="D18" s="17">
        <f>COUNT(C2:C16)</f>
        <v>14</v>
      </c>
      <c r="E18" s="36"/>
      <c r="F18" s="71" t="s">
        <v>313</v>
      </c>
      <c r="G18" s="18"/>
      <c r="H18" s="47"/>
      <c r="I18" s="47"/>
    </row>
    <row r="19" spans="1:9" x14ac:dyDescent="0.25">
      <c r="A19" s="6"/>
      <c r="B19" s="6"/>
      <c r="C19" s="6"/>
      <c r="D19" s="10">
        <v>6</v>
      </c>
      <c r="E19" s="34"/>
      <c r="F19" s="19"/>
      <c r="G19" s="20"/>
      <c r="H19" s="21"/>
      <c r="I19" s="22"/>
    </row>
    <row r="20" spans="1:9" x14ac:dyDescent="0.25">
      <c r="A20" s="6"/>
      <c r="B20" s="6" t="s">
        <v>161</v>
      </c>
      <c r="C20" s="6"/>
      <c r="D20" s="23">
        <f>D18-D19</f>
        <v>8</v>
      </c>
      <c r="E20" s="37"/>
      <c r="F20" s="19"/>
      <c r="G20" s="20"/>
      <c r="H20" s="21"/>
      <c r="I20" s="22"/>
    </row>
    <row r="21" spans="1:9" x14ac:dyDescent="0.25">
      <c r="A21" s="6"/>
      <c r="B21" s="6" t="s">
        <v>162</v>
      </c>
      <c r="C21" s="6"/>
      <c r="D21" s="6">
        <f>D20/D18*100</f>
        <v>57.142857142857139</v>
      </c>
      <c r="E21" s="47"/>
      <c r="F21" s="19"/>
      <c r="G21" s="20"/>
      <c r="H21" s="21"/>
      <c r="I21" s="22"/>
    </row>
    <row r="22" spans="1:9" x14ac:dyDescent="0.25">
      <c r="A22" s="6"/>
      <c r="B22" s="6" t="s">
        <v>163</v>
      </c>
      <c r="C22" s="6"/>
      <c r="D22" s="6">
        <f>1/D23*100</f>
        <v>57.755775577557756</v>
      </c>
      <c r="E22" s="47"/>
      <c r="F22" s="19"/>
      <c r="G22" s="20"/>
      <c r="H22" s="21"/>
      <c r="I22" s="22"/>
    </row>
    <row r="23" spans="1:9" x14ac:dyDescent="0.25">
      <c r="A23" s="6"/>
      <c r="B23" s="6" t="s">
        <v>164</v>
      </c>
      <c r="C23" s="6"/>
      <c r="D23" s="6">
        <f>SUM(C2:C16)/D18</f>
        <v>1.7314285714285713</v>
      </c>
      <c r="E23" s="47"/>
      <c r="F23" s="19"/>
      <c r="G23" s="20"/>
      <c r="H23" s="21"/>
      <c r="I23" s="22"/>
    </row>
    <row r="24" spans="1:9" x14ac:dyDescent="0.25">
      <c r="A24" s="6"/>
      <c r="B24" s="6" t="s">
        <v>165</v>
      </c>
      <c r="C24" s="6"/>
      <c r="D24" s="23">
        <f>D21-D22</f>
        <v>-0.61291843470061735</v>
      </c>
      <c r="E24" s="37"/>
      <c r="F24" s="19"/>
      <c r="G24" s="20"/>
      <c r="H24" s="21"/>
      <c r="I24" s="22"/>
    </row>
    <row r="25" spans="1:9" x14ac:dyDescent="0.25">
      <c r="A25" s="6"/>
      <c r="B25" s="6" t="s">
        <v>166</v>
      </c>
      <c r="C25" s="6"/>
      <c r="D25" s="23">
        <f>D24/1</f>
        <v>-0.61291843470061735</v>
      </c>
      <c r="E25" s="37"/>
      <c r="F25" s="19"/>
      <c r="G25" s="20"/>
      <c r="H25" s="21"/>
      <c r="I25" s="22"/>
    </row>
    <row r="26" spans="1:9" ht="18.75" x14ac:dyDescent="0.3">
      <c r="A26" s="6"/>
      <c r="B26" s="6" t="s">
        <v>167</v>
      </c>
      <c r="C26" s="6"/>
      <c r="D26" s="24">
        <v>18616</v>
      </c>
      <c r="E26" s="38"/>
      <c r="F26" s="19"/>
      <c r="G26" s="20"/>
      <c r="H26" s="21"/>
      <c r="I26" s="22"/>
    </row>
    <row r="27" spans="1:9" ht="18.75" x14ac:dyDescent="0.3">
      <c r="A27" s="6"/>
      <c r="B27" s="6" t="s">
        <v>168</v>
      </c>
      <c r="C27" s="6"/>
      <c r="D27" s="25">
        <v>18616</v>
      </c>
      <c r="E27" s="39"/>
      <c r="F27" s="19"/>
      <c r="G27" s="20"/>
      <c r="H27" s="21"/>
      <c r="I27" s="22"/>
    </row>
    <row r="28" spans="1:9" ht="15.75" x14ac:dyDescent="0.25">
      <c r="A28" s="6"/>
      <c r="B28" s="26" t="s">
        <v>169</v>
      </c>
      <c r="C28" s="6"/>
      <c r="D28" s="11">
        <f>D27/100</f>
        <v>186.16</v>
      </c>
      <c r="E28" s="28"/>
      <c r="F28" s="19"/>
      <c r="G28" s="20"/>
      <c r="H28" s="21"/>
      <c r="I28" s="22"/>
    </row>
    <row r="29" spans="1:9" ht="15.75" x14ac:dyDescent="0.25">
      <c r="A29" s="6"/>
      <c r="B29" s="6" t="s">
        <v>170</v>
      </c>
      <c r="C29" s="6"/>
      <c r="D29" s="27">
        <f>D28*3.8</f>
        <v>707.4079999999999</v>
      </c>
      <c r="E29" s="28"/>
      <c r="F29" s="19"/>
      <c r="G29" s="20"/>
      <c r="H29" s="21"/>
      <c r="I29" s="22"/>
    </row>
    <row r="30" spans="1:9" x14ac:dyDescent="0.25">
      <c r="A30" s="6"/>
      <c r="B30" s="6" t="s">
        <v>171</v>
      </c>
      <c r="C30" s="6"/>
      <c r="D30" s="28">
        <f>SUM(H2:H16)</f>
        <v>56.592639999999847</v>
      </c>
      <c r="E30" s="28"/>
      <c r="F30" s="19"/>
      <c r="G30" s="20"/>
      <c r="H30" s="21"/>
      <c r="I30" s="22"/>
    </row>
    <row r="31" spans="1:9" x14ac:dyDescent="0.25">
      <c r="A31" s="6"/>
      <c r="B31" s="29" t="s">
        <v>176</v>
      </c>
      <c r="C31" s="6"/>
      <c r="D31" s="47">
        <f>D30/D26*100</f>
        <v>0.30399999999999922</v>
      </c>
      <c r="E31" s="47"/>
      <c r="F31" s="19"/>
      <c r="G31" s="20"/>
      <c r="H31" s="21"/>
      <c r="I31" s="22"/>
    </row>
    <row r="32" spans="1:9" x14ac:dyDescent="0.25">
      <c r="A32" s="6"/>
      <c r="B32" s="6" t="s">
        <v>172</v>
      </c>
      <c r="C32" s="6"/>
      <c r="D32" s="47"/>
      <c r="E32" s="47"/>
      <c r="F32" s="19"/>
      <c r="G32" s="20"/>
      <c r="H32" s="21"/>
      <c r="I32" s="22"/>
    </row>
    <row r="33" spans="1:9" x14ac:dyDescent="0.25">
      <c r="A33" s="6"/>
      <c r="B33" s="30" t="s">
        <v>173</v>
      </c>
      <c r="C33" s="6"/>
      <c r="D33" s="47"/>
      <c r="E33" s="47"/>
      <c r="F33" s="19"/>
      <c r="G33" s="20"/>
      <c r="H33" s="21"/>
      <c r="I33" s="22"/>
    </row>
    <row r="34" spans="1:9" x14ac:dyDescent="0.25">
      <c r="A34" s="6"/>
      <c r="B34" s="6"/>
      <c r="C34" s="6"/>
      <c r="D34" s="47"/>
      <c r="E34" s="47"/>
      <c r="F34" s="19"/>
      <c r="G34" s="20"/>
      <c r="H34" s="21"/>
      <c r="I34" s="22"/>
    </row>
    <row r="35" spans="1:9" x14ac:dyDescent="0.25">
      <c r="A35" s="6"/>
      <c r="B35" s="6"/>
      <c r="C35" s="6"/>
      <c r="D35" s="47"/>
      <c r="E35" s="47"/>
      <c r="F35" s="19"/>
      <c r="G35" s="20"/>
      <c r="H35" s="21"/>
      <c r="I35" s="22"/>
    </row>
    <row r="36" spans="1:9" x14ac:dyDescent="0.25">
      <c r="A36" s="6"/>
      <c r="B36" s="31"/>
      <c r="C36" s="6"/>
      <c r="D36" s="47"/>
      <c r="E36" s="47"/>
      <c r="F36" s="19"/>
      <c r="G36" s="20"/>
      <c r="H36" s="21"/>
      <c r="I36" s="22"/>
    </row>
    <row r="37" spans="1:9" x14ac:dyDescent="0.25">
      <c r="A37" s="6"/>
      <c r="B37" s="31"/>
      <c r="E37" s="40"/>
      <c r="F37" s="32"/>
    </row>
  </sheetData>
  <mergeCells count="2">
    <mergeCell ref="D17:G17"/>
    <mergeCell ref="H17:I17"/>
  </mergeCells>
  <conditionalFormatting sqref="F19:F36 I19:I36">
    <cfRule type="cellIs" dxfId="48" priority="1" operator="greaterThan">
      <formula>0</formula>
    </cfRule>
    <cfRule type="cellIs" dxfId="47" priority="2" operator="lessThan">
      <formula>-240.63</formula>
    </cfRule>
    <cfRule type="cellIs" dxfId="46" priority="3" operator="greaterThan">
      <formula>0</formula>
    </cfRule>
  </conditionalFormatting>
  <conditionalFormatting sqref="H2:H16">
    <cfRule type="cellIs" dxfId="45" priority="4" operator="lessThan">
      <formula>0</formula>
    </cfRule>
    <cfRule type="cellIs" dxfId="44" priority="5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1"/>
  <sheetViews>
    <sheetView topLeftCell="A7" workbookViewId="0">
      <selection activeCell="G41" sqref="G41"/>
    </sheetView>
  </sheetViews>
  <sheetFormatPr defaultRowHeight="15" x14ac:dyDescent="0.25"/>
  <cols>
    <col min="1" max="1" width="10.7109375" bestFit="1" customWidth="1"/>
    <col min="2" max="2" width="38.5703125" bestFit="1" customWidth="1"/>
    <col min="3" max="13" width="9.140625" style="6"/>
    <col min="14" max="14" width="28.140625" style="6" bestFit="1" customWidth="1"/>
    <col min="15" max="19" width="9.140625" style="6"/>
  </cols>
  <sheetData>
    <row r="1" spans="1:19" ht="144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30</v>
      </c>
      <c r="Q1" s="2" t="s">
        <v>27</v>
      </c>
      <c r="R1" s="2" t="s">
        <v>28</v>
      </c>
      <c r="S1" s="2" t="s">
        <v>29</v>
      </c>
    </row>
    <row r="2" spans="1:19" x14ac:dyDescent="0.25">
      <c r="A2" s="5">
        <v>44958</v>
      </c>
      <c r="B2" t="s">
        <v>120</v>
      </c>
      <c r="C2" s="6">
        <v>1.83</v>
      </c>
      <c r="D2" s="6">
        <v>3.8</v>
      </c>
      <c r="E2" s="6">
        <v>4.6399999999999997</v>
      </c>
      <c r="F2" s="6">
        <v>3.97</v>
      </c>
      <c r="G2" s="6">
        <v>1.88</v>
      </c>
      <c r="H2" s="6">
        <v>2.0299999999999998</v>
      </c>
      <c r="I2" s="6">
        <v>1.65</v>
      </c>
      <c r="J2" s="6" t="s">
        <v>154</v>
      </c>
      <c r="K2" s="6">
        <v>1.42</v>
      </c>
      <c r="L2" s="6" t="s">
        <v>205</v>
      </c>
      <c r="M2" s="6">
        <v>15</v>
      </c>
      <c r="N2" s="6" t="s">
        <v>43</v>
      </c>
      <c r="O2" s="6">
        <v>1.33</v>
      </c>
      <c r="P2" s="6">
        <v>2.11</v>
      </c>
      <c r="Q2" s="6">
        <v>2.5099999999999998</v>
      </c>
      <c r="R2" s="6">
        <v>2.83</v>
      </c>
      <c r="S2" s="6">
        <v>3.16</v>
      </c>
    </row>
    <row r="3" spans="1:19" x14ac:dyDescent="0.25">
      <c r="A3" s="5">
        <v>44958</v>
      </c>
      <c r="B3" t="s">
        <v>121</v>
      </c>
      <c r="C3" s="6">
        <v>1.65</v>
      </c>
      <c r="D3" s="6">
        <v>4.3</v>
      </c>
      <c r="E3" s="6">
        <v>5.35</v>
      </c>
      <c r="F3" s="6">
        <v>404</v>
      </c>
      <c r="G3" s="6">
        <v>1.68</v>
      </c>
      <c r="H3" s="6">
        <v>2.31</v>
      </c>
      <c r="I3" s="6">
        <v>1.49</v>
      </c>
      <c r="J3" s="6" t="s">
        <v>154</v>
      </c>
      <c r="K3" s="6">
        <v>1.3</v>
      </c>
      <c r="L3" s="6" t="s">
        <v>181</v>
      </c>
      <c r="M3" s="6">
        <v>51</v>
      </c>
      <c r="N3" s="6" t="s">
        <v>43</v>
      </c>
      <c r="O3" s="6">
        <v>1.25</v>
      </c>
      <c r="P3" s="6">
        <v>1.84</v>
      </c>
      <c r="Q3" s="6">
        <v>2.09</v>
      </c>
      <c r="R3" s="6">
        <v>2.37</v>
      </c>
      <c r="S3" s="6">
        <v>2.63</v>
      </c>
    </row>
    <row r="4" spans="1:19" x14ac:dyDescent="0.25">
      <c r="A4" s="5">
        <v>44960</v>
      </c>
      <c r="B4" t="s">
        <v>122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 t="s">
        <v>154</v>
      </c>
      <c r="K4" s="6">
        <v>0</v>
      </c>
      <c r="L4" s="6">
        <v>0</v>
      </c>
      <c r="M4" s="6">
        <v>44</v>
      </c>
      <c r="N4" s="7" t="s">
        <v>45</v>
      </c>
      <c r="O4" s="6">
        <v>0</v>
      </c>
      <c r="P4" s="6">
        <v>0</v>
      </c>
      <c r="Q4" s="6">
        <v>0</v>
      </c>
      <c r="R4" s="6">
        <v>0</v>
      </c>
      <c r="S4" s="6">
        <v>0</v>
      </c>
    </row>
    <row r="5" spans="1:19" x14ac:dyDescent="0.25">
      <c r="A5" s="5">
        <v>44961</v>
      </c>
      <c r="B5" t="s">
        <v>123</v>
      </c>
      <c r="C5" s="6">
        <v>2.2000000000000002</v>
      </c>
      <c r="D5" s="6">
        <v>3.27</v>
      </c>
      <c r="E5" s="6">
        <v>3.64</v>
      </c>
      <c r="F5" s="6">
        <v>3.1</v>
      </c>
      <c r="G5" s="6">
        <v>2.23</v>
      </c>
      <c r="H5" s="6">
        <v>1.7</v>
      </c>
      <c r="I5" s="6">
        <v>1.94</v>
      </c>
      <c r="J5" s="6" t="s">
        <v>154</v>
      </c>
      <c r="K5" s="6">
        <v>1.65</v>
      </c>
      <c r="L5" s="6" t="s">
        <v>182</v>
      </c>
      <c r="M5" s="6">
        <v>27</v>
      </c>
      <c r="N5" s="6" t="s">
        <v>36</v>
      </c>
      <c r="O5" s="6">
        <v>1.49</v>
      </c>
      <c r="P5" s="6">
        <v>2.61</v>
      </c>
      <c r="Q5" s="6">
        <v>2.88</v>
      </c>
      <c r="R5" s="6">
        <v>404</v>
      </c>
      <c r="S5" s="6">
        <v>4.13</v>
      </c>
    </row>
    <row r="6" spans="1:19" x14ac:dyDescent="0.25">
      <c r="A6" s="5">
        <v>44961</v>
      </c>
      <c r="B6" t="s">
        <v>124</v>
      </c>
      <c r="C6" s="6">
        <v>1.7</v>
      </c>
      <c r="D6" s="6">
        <v>3.92</v>
      </c>
      <c r="E6" s="6">
        <v>5.18</v>
      </c>
      <c r="F6" s="6">
        <v>3.64</v>
      </c>
      <c r="G6" s="6">
        <v>1.9</v>
      </c>
      <c r="H6" s="6">
        <v>1.97</v>
      </c>
      <c r="I6" s="6">
        <v>1.68</v>
      </c>
      <c r="J6" s="6" t="s">
        <v>154</v>
      </c>
      <c r="K6" s="6">
        <v>1.45</v>
      </c>
      <c r="L6" s="6" t="s">
        <v>183</v>
      </c>
      <c r="M6" s="6">
        <v>41</v>
      </c>
      <c r="N6" s="6" t="s">
        <v>67</v>
      </c>
      <c r="O6" s="6">
        <v>1.45</v>
      </c>
      <c r="P6" s="6">
        <v>2.15</v>
      </c>
      <c r="Q6" s="6">
        <v>2.6</v>
      </c>
      <c r="R6" s="6">
        <v>2.73</v>
      </c>
      <c r="S6" s="6">
        <v>3.29</v>
      </c>
    </row>
    <row r="7" spans="1:19" x14ac:dyDescent="0.25">
      <c r="A7" s="5">
        <v>44961</v>
      </c>
      <c r="B7" t="s">
        <v>125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 t="s">
        <v>154</v>
      </c>
      <c r="K7" s="6">
        <v>0</v>
      </c>
      <c r="L7" s="6">
        <v>0</v>
      </c>
      <c r="M7" s="6">
        <v>13</v>
      </c>
      <c r="N7" s="7" t="s">
        <v>45</v>
      </c>
      <c r="O7" s="6">
        <v>0</v>
      </c>
      <c r="P7" s="6">
        <v>0</v>
      </c>
      <c r="Q7" s="6">
        <v>0</v>
      </c>
      <c r="R7" s="6">
        <v>0</v>
      </c>
      <c r="S7" s="6">
        <v>0</v>
      </c>
    </row>
    <row r="8" spans="1:19" x14ac:dyDescent="0.25">
      <c r="A8" s="5">
        <v>44961</v>
      </c>
      <c r="B8" t="s">
        <v>126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 t="s">
        <v>154</v>
      </c>
      <c r="K8" s="6">
        <v>0</v>
      </c>
      <c r="L8" s="6">
        <v>0</v>
      </c>
      <c r="M8" s="6">
        <v>44</v>
      </c>
      <c r="N8" s="7" t="s">
        <v>45</v>
      </c>
      <c r="O8" s="6">
        <v>0</v>
      </c>
      <c r="P8" s="6">
        <v>0</v>
      </c>
      <c r="Q8" s="6">
        <v>0</v>
      </c>
      <c r="R8" s="6">
        <v>0</v>
      </c>
      <c r="S8" s="6">
        <v>0</v>
      </c>
    </row>
    <row r="9" spans="1:19" x14ac:dyDescent="0.25">
      <c r="A9" s="5">
        <v>44962</v>
      </c>
      <c r="B9" t="s">
        <v>127</v>
      </c>
      <c r="C9" s="6">
        <v>4.62</v>
      </c>
      <c r="D9" s="6">
        <v>3.75</v>
      </c>
      <c r="E9" s="6">
        <v>1.85</v>
      </c>
      <c r="F9" s="6">
        <v>3.78</v>
      </c>
      <c r="G9" s="6">
        <v>1.94</v>
      </c>
      <c r="H9" s="6">
        <v>1.96</v>
      </c>
      <c r="I9" s="6">
        <v>1.7</v>
      </c>
      <c r="J9" s="6" t="s">
        <v>154</v>
      </c>
      <c r="K9" s="6">
        <v>1.46</v>
      </c>
      <c r="L9" s="6" t="s">
        <v>206</v>
      </c>
      <c r="M9" s="6">
        <v>26</v>
      </c>
      <c r="N9" s="6" t="s">
        <v>43</v>
      </c>
      <c r="O9" s="6">
        <v>1.36</v>
      </c>
      <c r="P9" s="6">
        <v>2.19</v>
      </c>
      <c r="Q9" s="6">
        <v>2.64</v>
      </c>
      <c r="R9" s="6">
        <v>2.97</v>
      </c>
      <c r="S9" s="6">
        <v>3.32</v>
      </c>
    </row>
    <row r="10" spans="1:19" x14ac:dyDescent="0.25">
      <c r="A10" s="5">
        <v>44962</v>
      </c>
      <c r="B10" t="s">
        <v>128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 t="s">
        <v>154</v>
      </c>
      <c r="K10" s="6">
        <v>0</v>
      </c>
      <c r="L10" s="6">
        <v>0</v>
      </c>
      <c r="M10" s="6">
        <v>46</v>
      </c>
      <c r="N10" s="7" t="s">
        <v>58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</row>
    <row r="11" spans="1:19" x14ac:dyDescent="0.25">
      <c r="A11" s="5">
        <v>44962</v>
      </c>
      <c r="B11" t="s">
        <v>129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 t="s">
        <v>154</v>
      </c>
      <c r="K11" s="6">
        <v>0</v>
      </c>
      <c r="L11" s="6">
        <v>0</v>
      </c>
      <c r="M11" s="6">
        <v>39</v>
      </c>
      <c r="N11" s="7" t="s">
        <v>58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</row>
    <row r="12" spans="1:19" x14ac:dyDescent="0.25">
      <c r="A12" s="5">
        <v>44962</v>
      </c>
      <c r="B12" t="s">
        <v>130</v>
      </c>
      <c r="C12" s="6">
        <v>5.73</v>
      </c>
      <c r="D12" s="6">
        <v>4.6900000000000004</v>
      </c>
      <c r="E12" s="6">
        <v>1.57</v>
      </c>
      <c r="F12" s="6">
        <v>404</v>
      </c>
      <c r="G12" s="6">
        <v>1.52</v>
      </c>
      <c r="H12" s="6">
        <v>2.68</v>
      </c>
      <c r="I12" s="6">
        <v>1.36</v>
      </c>
      <c r="J12" s="6" t="s">
        <v>154</v>
      </c>
      <c r="K12" s="6">
        <v>404</v>
      </c>
      <c r="L12" s="6" t="s">
        <v>207</v>
      </c>
      <c r="M12" s="6">
        <v>20</v>
      </c>
      <c r="N12" s="6" t="s">
        <v>78</v>
      </c>
      <c r="O12" s="6">
        <v>404</v>
      </c>
      <c r="P12" s="6">
        <v>1.63</v>
      </c>
      <c r="Q12" s="6">
        <v>1.78</v>
      </c>
      <c r="R12" s="6">
        <v>2.02</v>
      </c>
      <c r="S12" s="6">
        <v>2.2400000000000002</v>
      </c>
    </row>
    <row r="13" spans="1:19" x14ac:dyDescent="0.25">
      <c r="A13" s="5">
        <v>44967</v>
      </c>
      <c r="B13" t="s">
        <v>131</v>
      </c>
      <c r="C13" s="6">
        <v>3.62</v>
      </c>
      <c r="D13" s="6">
        <v>3.67</v>
      </c>
      <c r="E13" s="6">
        <v>2.11</v>
      </c>
      <c r="F13" s="6">
        <v>3.92</v>
      </c>
      <c r="G13" s="6">
        <v>1.91</v>
      </c>
      <c r="H13" s="6">
        <v>2</v>
      </c>
      <c r="I13" s="6">
        <v>1.67</v>
      </c>
      <c r="J13" s="6" t="s">
        <v>154</v>
      </c>
      <c r="K13" s="6">
        <v>1.43</v>
      </c>
      <c r="L13" s="6" t="s">
        <v>185</v>
      </c>
      <c r="M13" s="6">
        <v>72</v>
      </c>
      <c r="N13" s="6" t="s">
        <v>78</v>
      </c>
      <c r="O13" s="6">
        <v>1.34</v>
      </c>
      <c r="P13" s="6">
        <v>2.15</v>
      </c>
      <c r="Q13" s="6">
        <v>2.59</v>
      </c>
      <c r="R13" s="6">
        <v>2.93</v>
      </c>
      <c r="S13" s="6">
        <v>3.28</v>
      </c>
    </row>
    <row r="14" spans="1:19" x14ac:dyDescent="0.25">
      <c r="A14" s="5">
        <v>44968</v>
      </c>
      <c r="B14" t="s">
        <v>132</v>
      </c>
      <c r="C14" s="6">
        <v>2.5299999999999998</v>
      </c>
      <c r="D14" s="6">
        <v>3.4</v>
      </c>
      <c r="E14" s="6">
        <v>2.91</v>
      </c>
      <c r="F14" s="6">
        <v>3.32</v>
      </c>
      <c r="G14" s="6">
        <v>2.06</v>
      </c>
      <c r="H14" s="6">
        <v>1.81</v>
      </c>
      <c r="I14" s="6">
        <v>1.81</v>
      </c>
      <c r="J14" s="6" t="s">
        <v>154</v>
      </c>
      <c r="K14" s="6">
        <v>1.55</v>
      </c>
      <c r="L14" s="6" t="s">
        <v>183</v>
      </c>
      <c r="M14" s="6">
        <v>29</v>
      </c>
      <c r="N14" s="6" t="s">
        <v>36</v>
      </c>
      <c r="O14" s="6">
        <v>1.43</v>
      </c>
      <c r="P14" s="6">
        <v>2.37</v>
      </c>
      <c r="Q14" s="6">
        <v>2.92</v>
      </c>
      <c r="R14" s="6">
        <v>404</v>
      </c>
      <c r="S14" s="6">
        <v>3.63</v>
      </c>
    </row>
    <row r="15" spans="1:19" x14ac:dyDescent="0.25">
      <c r="A15" s="5">
        <v>44968</v>
      </c>
      <c r="B15" t="s">
        <v>133</v>
      </c>
      <c r="C15" s="6">
        <v>5.15</v>
      </c>
      <c r="D15" s="6">
        <v>3.79</v>
      </c>
      <c r="E15" s="6">
        <v>1.76</v>
      </c>
      <c r="F15" s="6">
        <v>3.24</v>
      </c>
      <c r="G15" s="6">
        <v>2.15</v>
      </c>
      <c r="H15" s="6">
        <v>1.78</v>
      </c>
      <c r="I15" s="6">
        <v>1.89</v>
      </c>
      <c r="J15" s="6" t="s">
        <v>154</v>
      </c>
      <c r="K15" s="6">
        <v>1.61</v>
      </c>
      <c r="L15" s="6" t="s">
        <v>32</v>
      </c>
      <c r="M15" s="6">
        <v>23</v>
      </c>
      <c r="N15" s="6" t="s">
        <v>134</v>
      </c>
      <c r="O15" s="6">
        <v>1.47</v>
      </c>
      <c r="P15" s="6">
        <v>2.5</v>
      </c>
      <c r="Q15" s="6">
        <v>3.14</v>
      </c>
      <c r="R15" s="6">
        <v>2.54</v>
      </c>
      <c r="S15" s="6">
        <v>3.73</v>
      </c>
    </row>
    <row r="16" spans="1:19" x14ac:dyDescent="0.25">
      <c r="A16" s="5">
        <v>44968</v>
      </c>
      <c r="B16" t="s">
        <v>135</v>
      </c>
      <c r="C16" s="6">
        <v>1.71</v>
      </c>
      <c r="D16" s="6">
        <v>3.84</v>
      </c>
      <c r="E16" s="6">
        <v>5.34</v>
      </c>
      <c r="F16" s="6">
        <v>3.92</v>
      </c>
      <c r="G16" s="6">
        <v>1.87</v>
      </c>
      <c r="H16" s="6">
        <v>2.02</v>
      </c>
      <c r="I16" s="6">
        <v>1.64</v>
      </c>
      <c r="J16" s="6" t="s">
        <v>154</v>
      </c>
      <c r="K16" s="6">
        <v>1.42</v>
      </c>
      <c r="L16" s="6" t="s">
        <v>208</v>
      </c>
      <c r="M16" s="6">
        <v>20</v>
      </c>
      <c r="N16" s="6" t="s">
        <v>136</v>
      </c>
      <c r="O16" s="6">
        <v>1.33</v>
      </c>
      <c r="P16" s="6">
        <v>2.09</v>
      </c>
      <c r="Q16" s="6">
        <v>2.48</v>
      </c>
      <c r="R16" s="6">
        <v>2.79</v>
      </c>
      <c r="S16" s="6">
        <v>3.11</v>
      </c>
    </row>
    <row r="17" spans="1:19" x14ac:dyDescent="0.25">
      <c r="A17" s="5">
        <v>44969</v>
      </c>
      <c r="B17" t="s">
        <v>137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 t="s">
        <v>154</v>
      </c>
      <c r="K17" s="6">
        <v>0</v>
      </c>
      <c r="L17" s="6">
        <v>0</v>
      </c>
      <c r="M17" s="6">
        <v>39</v>
      </c>
      <c r="N17" s="7" t="s">
        <v>47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</row>
    <row r="18" spans="1:19" x14ac:dyDescent="0.25">
      <c r="A18" s="5">
        <v>44969</v>
      </c>
      <c r="B18" t="s">
        <v>138</v>
      </c>
      <c r="C18" s="6">
        <v>2.8</v>
      </c>
      <c r="D18" s="6">
        <v>3.5</v>
      </c>
      <c r="E18" s="6">
        <v>2.64</v>
      </c>
      <c r="F18" s="6">
        <v>3.88</v>
      </c>
      <c r="G18" s="6">
        <v>1.89</v>
      </c>
      <c r="H18" s="6">
        <v>2.0099999999999998</v>
      </c>
      <c r="I18" s="6">
        <v>1.66</v>
      </c>
      <c r="J18" s="6" t="s">
        <v>154</v>
      </c>
      <c r="K18" s="6">
        <v>1.44</v>
      </c>
      <c r="L18" s="6" t="s">
        <v>208</v>
      </c>
      <c r="M18" s="6">
        <v>59</v>
      </c>
      <c r="N18" s="6" t="s">
        <v>104</v>
      </c>
      <c r="O18" s="6">
        <v>1.35</v>
      </c>
      <c r="P18" s="6">
        <v>2.12</v>
      </c>
      <c r="Q18" s="6">
        <v>2.5099999999999998</v>
      </c>
      <c r="R18" s="6">
        <v>2.82</v>
      </c>
      <c r="S18" s="6">
        <v>3.14</v>
      </c>
    </row>
    <row r="19" spans="1:19" x14ac:dyDescent="0.25">
      <c r="A19" s="5">
        <v>44969</v>
      </c>
      <c r="B19" t="s">
        <v>139</v>
      </c>
      <c r="C19" s="6">
        <v>1.45</v>
      </c>
      <c r="D19" s="6">
        <v>4.88</v>
      </c>
      <c r="E19" s="6">
        <v>7.57</v>
      </c>
      <c r="F19" s="6">
        <v>4.09</v>
      </c>
      <c r="G19" s="6">
        <v>1.69</v>
      </c>
      <c r="H19" s="6">
        <v>2.29</v>
      </c>
      <c r="I19" s="6">
        <v>1.5</v>
      </c>
      <c r="J19" s="6" t="s">
        <v>154</v>
      </c>
      <c r="K19" s="6">
        <v>1.31</v>
      </c>
      <c r="L19" s="6" t="s">
        <v>186</v>
      </c>
      <c r="M19" s="6">
        <v>26</v>
      </c>
      <c r="N19" s="6" t="s">
        <v>43</v>
      </c>
      <c r="O19" s="6">
        <v>1.26</v>
      </c>
      <c r="P19" s="6">
        <v>1.88</v>
      </c>
      <c r="Q19" s="6">
        <v>2.15</v>
      </c>
      <c r="R19" s="6">
        <v>2.4700000000000002</v>
      </c>
      <c r="S19" s="6">
        <v>2.76</v>
      </c>
    </row>
    <row r="20" spans="1:19" x14ac:dyDescent="0.25">
      <c r="A20" s="5">
        <v>44969</v>
      </c>
      <c r="B20" t="s">
        <v>140</v>
      </c>
      <c r="C20" s="6">
        <v>2.0099999999999998</v>
      </c>
      <c r="D20" s="6">
        <v>3.53</v>
      </c>
      <c r="E20" s="6">
        <v>4.1399999999999997</v>
      </c>
      <c r="F20" s="6">
        <v>3.64</v>
      </c>
      <c r="G20" s="6">
        <v>2.02</v>
      </c>
      <c r="H20" s="6">
        <v>1.89</v>
      </c>
      <c r="I20" s="6">
        <v>1.75</v>
      </c>
      <c r="J20" s="6" t="s">
        <v>154</v>
      </c>
      <c r="K20" s="6">
        <v>1.5</v>
      </c>
      <c r="L20" s="6" t="s">
        <v>210</v>
      </c>
      <c r="M20" s="6">
        <v>25</v>
      </c>
      <c r="N20" s="6" t="s">
        <v>43</v>
      </c>
      <c r="O20" s="6">
        <v>1.39</v>
      </c>
      <c r="P20" s="6">
        <v>2.2999999999999998</v>
      </c>
      <c r="Q20" s="6">
        <v>2.84</v>
      </c>
      <c r="R20" s="6">
        <v>3.19</v>
      </c>
      <c r="S20" s="6">
        <v>3.56</v>
      </c>
    </row>
    <row r="21" spans="1:19" x14ac:dyDescent="0.25">
      <c r="A21" s="5">
        <v>44969</v>
      </c>
      <c r="B21" t="s">
        <v>141</v>
      </c>
      <c r="C21" s="6">
        <v>1.55</v>
      </c>
      <c r="D21" s="6">
        <v>4.55</v>
      </c>
      <c r="E21" s="6">
        <v>6.34</v>
      </c>
      <c r="F21" s="6">
        <v>3.78</v>
      </c>
      <c r="G21" s="6">
        <v>1.75</v>
      </c>
      <c r="H21" s="6">
        <v>2.19</v>
      </c>
      <c r="I21" s="6">
        <v>1.55</v>
      </c>
      <c r="J21" s="6" t="s">
        <v>154</v>
      </c>
      <c r="K21" s="6">
        <v>1.34</v>
      </c>
      <c r="L21" s="6" t="s">
        <v>209</v>
      </c>
      <c r="M21" s="6">
        <v>31</v>
      </c>
      <c r="N21" s="6" t="s">
        <v>43</v>
      </c>
      <c r="O21" s="6">
        <v>1.28</v>
      </c>
      <c r="P21" s="6">
        <v>1.94</v>
      </c>
      <c r="Q21" s="6">
        <v>2.2599999999999998</v>
      </c>
      <c r="R21" s="6">
        <v>2.58</v>
      </c>
      <c r="S21" s="6">
        <v>2.87</v>
      </c>
    </row>
    <row r="22" spans="1:19" x14ac:dyDescent="0.25">
      <c r="A22" s="5">
        <v>44970</v>
      </c>
      <c r="B22" s="44" t="s">
        <v>142</v>
      </c>
      <c r="C22" s="6">
        <v>1.81</v>
      </c>
      <c r="D22" s="6">
        <v>3.61</v>
      </c>
      <c r="E22" s="6">
        <v>5.15</v>
      </c>
      <c r="F22" s="6">
        <v>3.52</v>
      </c>
      <c r="G22" s="6">
        <v>2.06</v>
      </c>
      <c r="H22" s="6">
        <v>1.85</v>
      </c>
      <c r="I22" s="6">
        <v>1.79</v>
      </c>
      <c r="J22" s="6" t="s">
        <v>154</v>
      </c>
      <c r="K22" s="6">
        <v>1.53</v>
      </c>
      <c r="L22" s="6" t="s">
        <v>183</v>
      </c>
      <c r="M22" s="6">
        <v>58</v>
      </c>
      <c r="N22" s="6" t="s">
        <v>52</v>
      </c>
      <c r="O22" s="6">
        <v>1.41</v>
      </c>
      <c r="P22" s="6">
        <v>2.35</v>
      </c>
      <c r="Q22" s="6">
        <v>2.9</v>
      </c>
      <c r="R22" s="6">
        <v>3.25</v>
      </c>
      <c r="S22" s="6">
        <v>3.62</v>
      </c>
    </row>
    <row r="23" spans="1:19" x14ac:dyDescent="0.25">
      <c r="A23" s="5">
        <v>44971</v>
      </c>
      <c r="B23" t="s">
        <v>44</v>
      </c>
      <c r="C23" s="6">
        <v>0</v>
      </c>
      <c r="D23" s="6">
        <v>0</v>
      </c>
      <c r="E23" s="6">
        <v>0</v>
      </c>
      <c r="F23" s="6">
        <v>0</v>
      </c>
      <c r="G23" s="6">
        <v>0</v>
      </c>
      <c r="H23" s="6">
        <v>0</v>
      </c>
      <c r="I23" s="6">
        <v>0</v>
      </c>
      <c r="J23" s="6" t="s">
        <v>154</v>
      </c>
      <c r="K23" s="6">
        <v>0</v>
      </c>
      <c r="L23" s="6">
        <v>0</v>
      </c>
      <c r="M23" s="6">
        <v>60</v>
      </c>
      <c r="N23" s="7" t="s">
        <v>56</v>
      </c>
      <c r="O23" s="6">
        <v>0</v>
      </c>
      <c r="P23" s="6">
        <v>0</v>
      </c>
      <c r="Q23" s="6">
        <v>0</v>
      </c>
      <c r="R23" s="6">
        <v>0</v>
      </c>
      <c r="S23" s="6">
        <v>0</v>
      </c>
    </row>
    <row r="24" spans="1:19" x14ac:dyDescent="0.25">
      <c r="A24" s="5">
        <v>44971</v>
      </c>
      <c r="B24" t="s">
        <v>143</v>
      </c>
      <c r="C24" s="6">
        <v>6.33</v>
      </c>
      <c r="D24" s="6">
        <v>4.1900000000000004</v>
      </c>
      <c r="E24" s="6">
        <v>1.56</v>
      </c>
      <c r="F24" s="6">
        <v>3.55</v>
      </c>
      <c r="G24" s="6">
        <v>1.97</v>
      </c>
      <c r="H24" s="6">
        <v>1.9</v>
      </c>
      <c r="I24" s="6">
        <v>1.72</v>
      </c>
      <c r="J24" s="6" t="s">
        <v>154</v>
      </c>
      <c r="K24" s="6">
        <v>1.49</v>
      </c>
      <c r="L24" s="6" t="s">
        <v>185</v>
      </c>
      <c r="M24" s="6">
        <v>22</v>
      </c>
      <c r="N24" s="6" t="s">
        <v>36</v>
      </c>
      <c r="O24" s="6">
        <v>404</v>
      </c>
      <c r="P24" s="6">
        <v>2.23</v>
      </c>
      <c r="Q24" s="6">
        <v>2.72</v>
      </c>
      <c r="R24" s="6">
        <v>2.62</v>
      </c>
      <c r="S24" s="6">
        <v>3.39</v>
      </c>
    </row>
    <row r="25" spans="1:19" x14ac:dyDescent="0.25">
      <c r="A25" s="5">
        <v>44971</v>
      </c>
      <c r="B25" s="44" t="s">
        <v>142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 t="s">
        <v>154</v>
      </c>
      <c r="K25" s="6">
        <v>0</v>
      </c>
      <c r="L25" s="6" t="s">
        <v>183</v>
      </c>
      <c r="M25" s="6">
        <v>58</v>
      </c>
      <c r="N25" s="6" t="s">
        <v>52</v>
      </c>
      <c r="O25" s="6">
        <v>0</v>
      </c>
      <c r="P25" s="6">
        <v>0</v>
      </c>
      <c r="Q25" s="6">
        <v>0</v>
      </c>
      <c r="R25" s="6">
        <v>0</v>
      </c>
      <c r="S25" s="6">
        <v>0</v>
      </c>
    </row>
    <row r="26" spans="1:19" x14ac:dyDescent="0.25">
      <c r="A26" s="5">
        <v>44971</v>
      </c>
      <c r="B26" t="s">
        <v>144</v>
      </c>
      <c r="C26" s="6">
        <v>0</v>
      </c>
      <c r="D26" s="6">
        <v>0</v>
      </c>
      <c r="E26" s="6">
        <v>0</v>
      </c>
      <c r="F26" s="6">
        <v>0</v>
      </c>
      <c r="G26" s="6">
        <v>0</v>
      </c>
      <c r="H26" s="6">
        <v>0</v>
      </c>
      <c r="I26" s="6">
        <v>0</v>
      </c>
      <c r="J26" s="6" t="s">
        <v>154</v>
      </c>
      <c r="K26" s="6">
        <v>0</v>
      </c>
      <c r="L26" s="6">
        <v>0</v>
      </c>
      <c r="M26" s="6">
        <v>35</v>
      </c>
      <c r="N26" s="7" t="s">
        <v>45</v>
      </c>
      <c r="O26" s="6">
        <v>0</v>
      </c>
      <c r="P26" s="6">
        <v>0</v>
      </c>
      <c r="Q26" s="6">
        <v>0</v>
      </c>
      <c r="R26" s="6">
        <v>0</v>
      </c>
      <c r="S26" s="6">
        <v>0</v>
      </c>
    </row>
    <row r="27" spans="1:19" x14ac:dyDescent="0.25">
      <c r="A27" s="5">
        <v>44971</v>
      </c>
      <c r="B27" t="s">
        <v>145</v>
      </c>
      <c r="C27" s="6">
        <v>1.95</v>
      </c>
      <c r="D27" s="6">
        <v>3.54</v>
      </c>
      <c r="E27" s="6">
        <v>4.16</v>
      </c>
      <c r="F27" s="6">
        <v>3.88</v>
      </c>
      <c r="G27" s="6">
        <v>1.88</v>
      </c>
      <c r="H27" s="6">
        <v>1.99</v>
      </c>
      <c r="I27" s="6">
        <v>1.65</v>
      </c>
      <c r="J27" s="6" t="s">
        <v>154</v>
      </c>
      <c r="K27" s="6">
        <v>1.42</v>
      </c>
      <c r="L27" s="6" t="s">
        <v>183</v>
      </c>
      <c r="M27" s="6">
        <v>30</v>
      </c>
      <c r="N27" s="6" t="s">
        <v>36</v>
      </c>
      <c r="O27" s="6">
        <v>404</v>
      </c>
      <c r="P27" s="6">
        <v>2.12</v>
      </c>
      <c r="Q27" s="6">
        <v>2.5499999999999998</v>
      </c>
      <c r="R27" s="6">
        <v>2.73</v>
      </c>
      <c r="S27" s="6">
        <v>3.23</v>
      </c>
    </row>
    <row r="28" spans="1:19" x14ac:dyDescent="0.25">
      <c r="A28" s="5">
        <v>44975</v>
      </c>
      <c r="B28" t="s">
        <v>146</v>
      </c>
      <c r="C28" s="6">
        <v>2.2799999999999998</v>
      </c>
      <c r="D28" s="6">
        <v>3.57</v>
      </c>
      <c r="E28" s="6">
        <v>3.18</v>
      </c>
      <c r="F28" s="6">
        <v>3.66</v>
      </c>
      <c r="G28" s="6">
        <v>1.94</v>
      </c>
      <c r="H28" s="6">
        <v>1.93</v>
      </c>
      <c r="I28" s="6">
        <v>1.7</v>
      </c>
      <c r="J28" s="6" t="s">
        <v>154</v>
      </c>
      <c r="K28" s="6">
        <v>1.46</v>
      </c>
      <c r="L28" s="6" t="s">
        <v>34</v>
      </c>
      <c r="M28" s="6">
        <v>35</v>
      </c>
      <c r="N28" s="6" t="s">
        <v>67</v>
      </c>
      <c r="O28" s="6">
        <v>404</v>
      </c>
      <c r="P28" s="6">
        <v>2.2000000000000002</v>
      </c>
      <c r="Q28" s="6">
        <v>2.66</v>
      </c>
      <c r="R28" s="6">
        <v>2.52</v>
      </c>
      <c r="S28" s="6">
        <v>3.32</v>
      </c>
    </row>
    <row r="29" spans="1:19" x14ac:dyDescent="0.25">
      <c r="A29" s="5">
        <v>44975</v>
      </c>
      <c r="B29" t="s">
        <v>147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 t="s">
        <v>154</v>
      </c>
      <c r="K29" s="6">
        <v>0</v>
      </c>
      <c r="L29" s="6">
        <v>0</v>
      </c>
      <c r="M29" s="6">
        <v>51</v>
      </c>
      <c r="N29" s="7" t="s">
        <v>45</v>
      </c>
      <c r="O29" s="6">
        <v>0</v>
      </c>
      <c r="P29" s="6">
        <v>0</v>
      </c>
      <c r="Q29" s="6">
        <v>0</v>
      </c>
      <c r="R29" s="6">
        <v>0</v>
      </c>
      <c r="S29" s="6">
        <v>0</v>
      </c>
    </row>
    <row r="30" spans="1:19" x14ac:dyDescent="0.25">
      <c r="A30" s="5">
        <v>44975</v>
      </c>
      <c r="B30" t="s">
        <v>148</v>
      </c>
      <c r="C30" s="6">
        <v>0</v>
      </c>
      <c r="D30" s="6">
        <v>0</v>
      </c>
      <c r="E30" s="6">
        <v>0</v>
      </c>
      <c r="F30" s="6">
        <v>0</v>
      </c>
      <c r="G30" s="6">
        <v>0</v>
      </c>
      <c r="H30" s="6">
        <v>0</v>
      </c>
      <c r="I30" s="6">
        <v>0</v>
      </c>
      <c r="J30" s="6" t="s">
        <v>154</v>
      </c>
      <c r="K30" s="6">
        <v>0</v>
      </c>
      <c r="L30" s="6">
        <v>0</v>
      </c>
      <c r="M30" s="6">
        <v>17</v>
      </c>
      <c r="N30" s="7" t="s">
        <v>47</v>
      </c>
      <c r="O30" s="6">
        <v>0</v>
      </c>
      <c r="P30" s="6">
        <v>0</v>
      </c>
      <c r="Q30" s="6">
        <v>0</v>
      </c>
      <c r="R30" s="6">
        <v>0</v>
      </c>
      <c r="S30" s="6">
        <v>0</v>
      </c>
    </row>
    <row r="31" spans="1:19" x14ac:dyDescent="0.25">
      <c r="A31" s="5">
        <v>44975</v>
      </c>
      <c r="B31" t="s">
        <v>149</v>
      </c>
      <c r="C31" s="6">
        <v>6.75</v>
      </c>
      <c r="D31" s="6">
        <v>5.25</v>
      </c>
      <c r="E31" s="6">
        <v>1.44</v>
      </c>
      <c r="F31" s="6">
        <v>404</v>
      </c>
      <c r="G31" s="6">
        <v>1.43</v>
      </c>
      <c r="H31" s="6">
        <v>2.97</v>
      </c>
      <c r="I31" s="6">
        <v>1.3</v>
      </c>
      <c r="J31" s="6" t="s">
        <v>154</v>
      </c>
      <c r="K31" s="6">
        <v>404</v>
      </c>
      <c r="L31" s="6" t="s">
        <v>211</v>
      </c>
      <c r="M31" s="6">
        <v>57</v>
      </c>
      <c r="N31" s="6" t="s">
        <v>78</v>
      </c>
      <c r="O31" s="6">
        <v>404</v>
      </c>
      <c r="P31" s="6">
        <v>1.52</v>
      </c>
      <c r="Q31" s="6">
        <v>1.64</v>
      </c>
      <c r="R31" s="6">
        <v>1.85</v>
      </c>
      <c r="S31" s="6">
        <v>2.06</v>
      </c>
    </row>
    <row r="32" spans="1:19" x14ac:dyDescent="0.25">
      <c r="A32" s="5">
        <v>44975</v>
      </c>
      <c r="B32" t="s">
        <v>150</v>
      </c>
      <c r="C32" s="6">
        <v>2.97</v>
      </c>
      <c r="D32" s="6">
        <v>3.17</v>
      </c>
      <c r="E32" s="6">
        <v>2.66</v>
      </c>
      <c r="F32" s="6">
        <v>3.13</v>
      </c>
      <c r="G32" s="6">
        <v>2.17</v>
      </c>
      <c r="H32" s="6">
        <v>1.74</v>
      </c>
      <c r="I32" s="6">
        <v>1.91</v>
      </c>
      <c r="J32" s="6" t="s">
        <v>154</v>
      </c>
      <c r="K32" s="6">
        <v>1.63</v>
      </c>
      <c r="L32" s="6" t="s">
        <v>32</v>
      </c>
      <c r="M32" s="6">
        <v>26</v>
      </c>
      <c r="N32" s="6" t="s">
        <v>151</v>
      </c>
      <c r="O32" s="6">
        <v>1.49</v>
      </c>
      <c r="P32" s="6">
        <v>2.5299999999999998</v>
      </c>
      <c r="Q32" s="6">
        <v>404</v>
      </c>
      <c r="R32" s="6">
        <v>404</v>
      </c>
      <c r="S32" s="6">
        <v>3.9</v>
      </c>
    </row>
    <row r="33" spans="1:19" x14ac:dyDescent="0.25">
      <c r="A33" s="5">
        <v>44975</v>
      </c>
      <c r="B33" t="s">
        <v>152</v>
      </c>
      <c r="C33" s="6">
        <v>3.08</v>
      </c>
      <c r="D33" s="6">
        <v>3.68</v>
      </c>
      <c r="E33" s="6">
        <v>2.35</v>
      </c>
      <c r="F33" s="6">
        <v>4.0199999999999996</v>
      </c>
      <c r="G33" s="6">
        <v>1.74</v>
      </c>
      <c r="H33" s="6">
        <v>2.21</v>
      </c>
      <c r="I33" s="6">
        <v>1.54</v>
      </c>
      <c r="J33" s="6" t="s">
        <v>154</v>
      </c>
      <c r="K33" s="6">
        <v>1.34</v>
      </c>
      <c r="L33" s="6" t="s">
        <v>212</v>
      </c>
      <c r="M33" s="6">
        <v>44</v>
      </c>
      <c r="N33" s="6" t="s">
        <v>78</v>
      </c>
      <c r="O33" s="6">
        <v>1.28</v>
      </c>
      <c r="P33" s="6">
        <v>1.93</v>
      </c>
      <c r="Q33" s="6">
        <v>2.21</v>
      </c>
      <c r="R33" s="6">
        <v>2.52</v>
      </c>
      <c r="S33" s="6">
        <v>2.8</v>
      </c>
    </row>
    <row r="34" spans="1:19" x14ac:dyDescent="0.25">
      <c r="A34" s="5">
        <v>44975</v>
      </c>
      <c r="B34" t="s">
        <v>153</v>
      </c>
      <c r="C34" s="6">
        <v>0</v>
      </c>
      <c r="D34" s="6">
        <v>0</v>
      </c>
      <c r="E34" s="6">
        <v>0</v>
      </c>
      <c r="F34" s="6">
        <v>0</v>
      </c>
      <c r="G34" s="6">
        <v>0</v>
      </c>
      <c r="H34" s="6">
        <v>0</v>
      </c>
      <c r="I34" s="6">
        <v>0</v>
      </c>
      <c r="J34" s="6" t="s">
        <v>154</v>
      </c>
      <c r="K34" s="6">
        <v>0</v>
      </c>
      <c r="L34" s="6">
        <v>0</v>
      </c>
      <c r="M34" s="6">
        <v>50</v>
      </c>
      <c r="N34" s="7" t="s">
        <v>45</v>
      </c>
      <c r="O34" s="6">
        <v>0</v>
      </c>
      <c r="P34" s="6">
        <v>0</v>
      </c>
      <c r="Q34" s="6">
        <v>0</v>
      </c>
      <c r="R34" s="6">
        <v>0</v>
      </c>
      <c r="S34" s="6">
        <v>0</v>
      </c>
    </row>
    <row r="35" spans="1:19" x14ac:dyDescent="0.25">
      <c r="A35" s="5">
        <v>44976</v>
      </c>
      <c r="B35" t="s">
        <v>193</v>
      </c>
      <c r="C35" s="6">
        <v>4.28</v>
      </c>
      <c r="D35" s="6">
        <v>3.82</v>
      </c>
      <c r="E35" s="6">
        <v>1.89</v>
      </c>
      <c r="F35" s="6">
        <v>4.08</v>
      </c>
      <c r="G35" s="6">
        <v>1.84</v>
      </c>
      <c r="H35" s="6">
        <v>2.06</v>
      </c>
      <c r="I35" s="6">
        <v>1.62</v>
      </c>
      <c r="J35" s="6" t="s">
        <v>154</v>
      </c>
      <c r="K35" s="6">
        <v>1.4</v>
      </c>
      <c r="L35" s="6" t="s">
        <v>34</v>
      </c>
      <c r="M35" s="6">
        <v>21</v>
      </c>
      <c r="N35" s="6" t="s">
        <v>63</v>
      </c>
      <c r="O35" s="6">
        <v>1.32</v>
      </c>
      <c r="P35" s="6">
        <v>2.0699999999999998</v>
      </c>
      <c r="Q35" s="6">
        <v>2.4300000000000002</v>
      </c>
      <c r="R35" s="6">
        <v>2.76</v>
      </c>
      <c r="S35" s="6">
        <v>3.07</v>
      </c>
    </row>
    <row r="36" spans="1:19" x14ac:dyDescent="0.25">
      <c r="A36" s="5">
        <v>44981</v>
      </c>
      <c r="B36" t="s">
        <v>194</v>
      </c>
      <c r="C36" s="6">
        <v>2.2000000000000002</v>
      </c>
      <c r="D36" s="6">
        <v>3.73</v>
      </c>
      <c r="E36" s="6">
        <v>3.35</v>
      </c>
      <c r="F36" s="6">
        <v>404</v>
      </c>
      <c r="G36" s="6">
        <v>1.76</v>
      </c>
      <c r="H36" s="6">
        <v>2.16</v>
      </c>
      <c r="I36" s="6">
        <v>1.56</v>
      </c>
      <c r="J36" s="6" t="s">
        <v>154</v>
      </c>
      <c r="K36" s="6">
        <v>1.35</v>
      </c>
      <c r="L36" s="6" t="s">
        <v>209</v>
      </c>
      <c r="M36" s="6">
        <v>55</v>
      </c>
      <c r="N36" s="6" t="s">
        <v>78</v>
      </c>
      <c r="O36" s="6">
        <v>1.35</v>
      </c>
      <c r="P36" s="6">
        <v>1.28</v>
      </c>
      <c r="Q36" s="6">
        <v>1.96</v>
      </c>
      <c r="R36" s="6">
        <v>2.2599999999999998</v>
      </c>
      <c r="S36" s="6">
        <v>2.84</v>
      </c>
    </row>
    <row r="37" spans="1:19" x14ac:dyDescent="0.25">
      <c r="A37" s="5">
        <v>44981</v>
      </c>
      <c r="B37" t="s">
        <v>195</v>
      </c>
      <c r="C37" s="6">
        <v>1.35</v>
      </c>
      <c r="D37" s="6">
        <v>5.37</v>
      </c>
      <c r="E37" s="6">
        <v>9.52</v>
      </c>
      <c r="F37" s="6">
        <v>3.77</v>
      </c>
      <c r="G37" s="6">
        <v>1.66</v>
      </c>
      <c r="H37" s="6">
        <v>2.34</v>
      </c>
      <c r="I37" s="6">
        <v>1.46</v>
      </c>
      <c r="J37" s="6" t="s">
        <v>154</v>
      </c>
      <c r="K37" s="6">
        <v>1.28</v>
      </c>
      <c r="L37" s="6" t="s">
        <v>31</v>
      </c>
      <c r="M37" s="6">
        <v>24</v>
      </c>
      <c r="N37" s="6" t="s">
        <v>43</v>
      </c>
      <c r="O37" s="6">
        <v>1.24</v>
      </c>
      <c r="P37" s="6">
        <v>1.81</v>
      </c>
      <c r="Q37" s="6">
        <v>2.0699999999999998</v>
      </c>
      <c r="R37" s="6">
        <v>2.34</v>
      </c>
      <c r="S37" s="6">
        <v>2.61</v>
      </c>
    </row>
    <row r="38" spans="1:19" x14ac:dyDescent="0.25">
      <c r="A38" s="5">
        <v>44982</v>
      </c>
      <c r="B38" t="s">
        <v>196</v>
      </c>
      <c r="C38" s="6">
        <v>1.66</v>
      </c>
      <c r="D38" s="6">
        <v>4.16</v>
      </c>
      <c r="E38" s="6">
        <v>5.5</v>
      </c>
      <c r="F38" s="6">
        <v>4.05</v>
      </c>
      <c r="G38" s="6">
        <v>1.79</v>
      </c>
      <c r="H38" s="6">
        <v>2.12</v>
      </c>
      <c r="I38" s="6">
        <v>1.58</v>
      </c>
      <c r="J38" s="6" t="s">
        <v>154</v>
      </c>
      <c r="K38" s="6">
        <v>1.36</v>
      </c>
      <c r="L38" s="6" t="s">
        <v>31</v>
      </c>
      <c r="M38" s="6">
        <v>52</v>
      </c>
      <c r="N38" s="9" t="s">
        <v>104</v>
      </c>
      <c r="O38" s="6">
        <v>1.29</v>
      </c>
      <c r="P38" s="6">
        <v>2</v>
      </c>
      <c r="Q38" s="6">
        <v>2.3199999999999998</v>
      </c>
      <c r="R38" s="6">
        <v>2.64</v>
      </c>
      <c r="S38" s="6">
        <v>2.93</v>
      </c>
    </row>
    <row r="39" spans="1:19" x14ac:dyDescent="0.25">
      <c r="A39" s="5">
        <v>44983</v>
      </c>
      <c r="B39" t="s">
        <v>197</v>
      </c>
      <c r="C39" s="6">
        <v>1.49</v>
      </c>
      <c r="D39" s="6">
        <v>4.45</v>
      </c>
      <c r="E39" s="6">
        <v>7.5</v>
      </c>
      <c r="F39" s="6">
        <v>404</v>
      </c>
      <c r="G39" s="6">
        <v>1.74</v>
      </c>
      <c r="H39" s="6">
        <v>2.21</v>
      </c>
      <c r="I39" s="6">
        <v>1.51</v>
      </c>
      <c r="J39" s="6" t="s">
        <v>154</v>
      </c>
      <c r="K39" s="6">
        <v>1.31</v>
      </c>
      <c r="L39" s="6" t="s">
        <v>208</v>
      </c>
      <c r="M39" s="6">
        <v>41</v>
      </c>
      <c r="N39" s="6" t="s">
        <v>104</v>
      </c>
      <c r="O39" s="6">
        <v>1.25</v>
      </c>
      <c r="P39" s="6">
        <v>1.91</v>
      </c>
      <c r="Q39" s="6">
        <v>2.1800000000000002</v>
      </c>
      <c r="R39" s="6">
        <v>2.42</v>
      </c>
      <c r="S39" s="6">
        <v>2.69</v>
      </c>
    </row>
    <row r="40" spans="1:19" x14ac:dyDescent="0.25">
      <c r="A40" s="5">
        <v>44983</v>
      </c>
      <c r="B40" t="s">
        <v>198</v>
      </c>
      <c r="C40" s="6">
        <v>2.09</v>
      </c>
      <c r="D40" s="6">
        <v>3.46</v>
      </c>
      <c r="E40" s="6">
        <v>3.9</v>
      </c>
      <c r="F40" s="6">
        <v>3.39</v>
      </c>
      <c r="G40" s="6">
        <v>2.11</v>
      </c>
      <c r="H40" s="6">
        <v>1.81</v>
      </c>
      <c r="I40" s="6">
        <v>1.85</v>
      </c>
      <c r="J40" s="6" t="s">
        <v>154</v>
      </c>
      <c r="K40" s="6">
        <v>1.57</v>
      </c>
      <c r="L40" s="6" t="s">
        <v>212</v>
      </c>
      <c r="M40" s="6">
        <v>21</v>
      </c>
      <c r="N40" s="6" t="s">
        <v>43</v>
      </c>
      <c r="O40" s="6">
        <v>1.44</v>
      </c>
      <c r="P40" s="6">
        <v>2.44</v>
      </c>
      <c r="Q40" s="6">
        <v>3.01</v>
      </c>
      <c r="R40" s="6">
        <v>3.39</v>
      </c>
      <c r="S40" s="6">
        <v>3.59</v>
      </c>
    </row>
    <row r="41" spans="1:19" x14ac:dyDescent="0.25">
      <c r="A41" s="5">
        <v>44983</v>
      </c>
      <c r="B41" t="s">
        <v>199</v>
      </c>
      <c r="C41" s="6">
        <v>2.13</v>
      </c>
      <c r="D41" s="6">
        <v>3.56</v>
      </c>
      <c r="E41" s="6">
        <v>3.7</v>
      </c>
      <c r="F41" s="6">
        <v>4.07</v>
      </c>
      <c r="G41" s="6">
        <v>1.78</v>
      </c>
      <c r="H41" s="6">
        <v>2.15</v>
      </c>
      <c r="I41" s="6">
        <v>1.58</v>
      </c>
      <c r="J41" s="6" t="s">
        <v>154</v>
      </c>
      <c r="K41" s="6">
        <v>1.35</v>
      </c>
      <c r="L41" s="6" t="s">
        <v>208</v>
      </c>
      <c r="M41" s="6">
        <v>48</v>
      </c>
      <c r="N41" s="6" t="s">
        <v>43</v>
      </c>
      <c r="O41" s="6">
        <v>1.3</v>
      </c>
      <c r="P41" s="6">
        <v>2</v>
      </c>
      <c r="Q41" s="6">
        <v>2.27</v>
      </c>
      <c r="R41" s="6">
        <v>2.56</v>
      </c>
      <c r="S41" s="6">
        <v>2.83</v>
      </c>
    </row>
  </sheetData>
  <conditionalFormatting sqref="K1">
    <cfRule type="cellIs" dxfId="43" priority="1" operator="equal">
      <formula>"NOT INVEST"</formula>
    </cfRule>
  </conditionalFormatting>
  <pageMargins left="0.7" right="0.7" top="0.75" bottom="0.75" header="0.3" footer="0.3"/>
  <pageSetup paperSize="0" orientation="portrait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"/>
  <sheetViews>
    <sheetView topLeftCell="A22" workbookViewId="0">
      <selection activeCell="D35" sqref="D35"/>
    </sheetView>
  </sheetViews>
  <sheetFormatPr defaultRowHeight="15" x14ac:dyDescent="0.25"/>
  <cols>
    <col min="1" max="1" width="10.7109375" bestFit="1" customWidth="1"/>
    <col min="2" max="2" width="38.5703125" style="6" bestFit="1" customWidth="1"/>
    <col min="4" max="4" width="16.42578125" bestFit="1" customWidth="1"/>
    <col min="6" max="6" width="11.7109375" style="32" bestFit="1" customWidth="1"/>
    <col min="7" max="7" width="10.28515625" bestFit="1" customWidth="1"/>
    <col min="10" max="10" width="23.42578125" bestFit="1" customWidth="1"/>
  </cols>
  <sheetData>
    <row r="1" spans="1:10" ht="154.5" x14ac:dyDescent="0.25">
      <c r="A1" s="41" t="s">
        <v>0</v>
      </c>
      <c r="B1" s="41" t="s">
        <v>1</v>
      </c>
      <c r="C1" s="41" t="s">
        <v>155</v>
      </c>
      <c r="D1" s="41" t="s">
        <v>156</v>
      </c>
      <c r="E1" s="42" t="s">
        <v>174</v>
      </c>
      <c r="F1" s="41" t="s">
        <v>157</v>
      </c>
      <c r="G1" s="41" t="s">
        <v>158</v>
      </c>
      <c r="H1" s="41" t="s">
        <v>159</v>
      </c>
      <c r="I1" s="41" t="s">
        <v>11</v>
      </c>
      <c r="J1" s="41" t="s">
        <v>13</v>
      </c>
    </row>
    <row r="2" spans="1:10" x14ac:dyDescent="0.25">
      <c r="A2" s="5">
        <v>44958</v>
      </c>
      <c r="B2" s="6" t="s">
        <v>120</v>
      </c>
      <c r="C2" s="14">
        <v>1.88</v>
      </c>
      <c r="D2" s="14" t="s">
        <v>154</v>
      </c>
      <c r="E2" s="14" t="s">
        <v>175</v>
      </c>
      <c r="F2" s="37" t="s">
        <v>160</v>
      </c>
      <c r="G2" s="28">
        <f>C2*D$35</f>
        <v>699.96159999999998</v>
      </c>
      <c r="H2" s="28">
        <f t="shared" ref="H2:H9" si="0">G2-D$35</f>
        <v>327.64159999999998</v>
      </c>
      <c r="I2" s="14" t="s">
        <v>205</v>
      </c>
      <c r="J2" s="6" t="s">
        <v>43</v>
      </c>
    </row>
    <row r="3" spans="1:10" x14ac:dyDescent="0.25">
      <c r="A3" s="5">
        <v>44961</v>
      </c>
      <c r="B3" s="6" t="s">
        <v>123</v>
      </c>
      <c r="C3" s="12">
        <v>1.7</v>
      </c>
      <c r="D3" s="14" t="s">
        <v>154</v>
      </c>
      <c r="E3" s="47" t="s">
        <v>295</v>
      </c>
      <c r="F3" s="49" t="s">
        <v>296</v>
      </c>
      <c r="G3" s="28">
        <v>0</v>
      </c>
      <c r="H3" s="28">
        <f t="shared" si="0"/>
        <v>-372.32</v>
      </c>
      <c r="I3" s="6" t="s">
        <v>182</v>
      </c>
      <c r="J3" s="68" t="s">
        <v>36</v>
      </c>
    </row>
    <row r="4" spans="1:10" x14ac:dyDescent="0.25">
      <c r="A4" s="5">
        <v>44962</v>
      </c>
      <c r="B4" s="6" t="s">
        <v>127</v>
      </c>
      <c r="C4" s="12">
        <v>1.94</v>
      </c>
      <c r="D4" s="14" t="s">
        <v>154</v>
      </c>
      <c r="E4" s="47" t="s">
        <v>175</v>
      </c>
      <c r="F4" s="49" t="s">
        <v>160</v>
      </c>
      <c r="G4" s="28">
        <v>0</v>
      </c>
      <c r="H4" s="28">
        <f t="shared" si="0"/>
        <v>-372.32</v>
      </c>
      <c r="I4" s="6" t="s">
        <v>189</v>
      </c>
      <c r="J4" s="6" t="s">
        <v>43</v>
      </c>
    </row>
    <row r="5" spans="1:10" x14ac:dyDescent="0.25">
      <c r="A5" s="5">
        <v>44962</v>
      </c>
      <c r="B5" s="6" t="s">
        <v>130</v>
      </c>
      <c r="C5" s="12">
        <v>1.52</v>
      </c>
      <c r="D5" s="14" t="s">
        <v>154</v>
      </c>
      <c r="E5" s="47" t="s">
        <v>175</v>
      </c>
      <c r="F5" s="50" t="s">
        <v>160</v>
      </c>
      <c r="G5" s="28">
        <f>C5*D$35</f>
        <v>565.92639999999994</v>
      </c>
      <c r="H5" s="28">
        <f t="shared" si="0"/>
        <v>193.60639999999995</v>
      </c>
      <c r="I5" s="6" t="s">
        <v>207</v>
      </c>
      <c r="J5" s="6" t="s">
        <v>78</v>
      </c>
    </row>
    <row r="6" spans="1:10" x14ac:dyDescent="0.25">
      <c r="A6" s="5">
        <v>44967</v>
      </c>
      <c r="B6" s="6" t="s">
        <v>131</v>
      </c>
      <c r="C6" s="12">
        <v>1.91</v>
      </c>
      <c r="D6" s="14" t="s">
        <v>154</v>
      </c>
      <c r="E6" s="47" t="s">
        <v>175</v>
      </c>
      <c r="F6" s="49" t="s">
        <v>160</v>
      </c>
      <c r="G6" s="28">
        <v>0</v>
      </c>
      <c r="H6" s="28">
        <f t="shared" si="0"/>
        <v>-372.32</v>
      </c>
      <c r="I6" s="14" t="s">
        <v>185</v>
      </c>
      <c r="J6" s="6" t="s">
        <v>78</v>
      </c>
    </row>
    <row r="7" spans="1:10" x14ac:dyDescent="0.25">
      <c r="A7" s="5">
        <v>44968</v>
      </c>
      <c r="B7" s="6" t="s">
        <v>132</v>
      </c>
      <c r="C7" s="12">
        <v>1.81</v>
      </c>
      <c r="D7" s="14" t="s">
        <v>154</v>
      </c>
      <c r="E7" s="47" t="s">
        <v>295</v>
      </c>
      <c r="F7" s="50" t="s">
        <v>296</v>
      </c>
      <c r="G7" s="28">
        <f>C7*D$35</f>
        <v>673.89919999999995</v>
      </c>
      <c r="H7" s="28">
        <f t="shared" si="0"/>
        <v>301.57919999999996</v>
      </c>
      <c r="I7" s="6" t="s">
        <v>183</v>
      </c>
      <c r="J7" s="6" t="s">
        <v>36</v>
      </c>
    </row>
    <row r="8" spans="1:10" x14ac:dyDescent="0.25">
      <c r="A8" s="5">
        <v>44968</v>
      </c>
      <c r="B8" s="6" t="s">
        <v>135</v>
      </c>
      <c r="C8" s="12">
        <v>1.87</v>
      </c>
      <c r="D8" s="14" t="s">
        <v>154</v>
      </c>
      <c r="E8" s="47" t="s">
        <v>175</v>
      </c>
      <c r="F8" s="50" t="s">
        <v>160</v>
      </c>
      <c r="G8" s="28">
        <f>C8*D$35</f>
        <v>696.23840000000007</v>
      </c>
      <c r="H8" s="28">
        <f t="shared" si="0"/>
        <v>323.91840000000008</v>
      </c>
      <c r="I8" s="6" t="s">
        <v>208</v>
      </c>
      <c r="J8" s="6" t="s">
        <v>80</v>
      </c>
    </row>
    <row r="9" spans="1:10" x14ac:dyDescent="0.25">
      <c r="A9" s="5">
        <v>44969</v>
      </c>
      <c r="B9" s="6" t="s">
        <v>138</v>
      </c>
      <c r="C9" s="6">
        <v>1.89</v>
      </c>
      <c r="D9" s="14" t="s">
        <v>154</v>
      </c>
      <c r="E9" s="47" t="s">
        <v>175</v>
      </c>
      <c r="F9" s="50" t="s">
        <v>160</v>
      </c>
      <c r="G9" s="28">
        <f>C9*D$35</f>
        <v>703.6848</v>
      </c>
      <c r="H9" s="28">
        <f t="shared" si="0"/>
        <v>331.3648</v>
      </c>
      <c r="I9" s="6" t="s">
        <v>208</v>
      </c>
      <c r="J9" s="6" t="s">
        <v>78</v>
      </c>
    </row>
    <row r="10" spans="1:10" x14ac:dyDescent="0.25">
      <c r="A10" s="5">
        <v>44969</v>
      </c>
      <c r="B10" s="6" t="s">
        <v>139</v>
      </c>
      <c r="C10" s="6">
        <v>16.690000000000001</v>
      </c>
      <c r="D10" s="14" t="s">
        <v>154</v>
      </c>
      <c r="E10" s="47" t="s">
        <v>175</v>
      </c>
      <c r="F10" s="49" t="s">
        <v>160</v>
      </c>
      <c r="G10" s="28">
        <v>0</v>
      </c>
      <c r="H10" s="28">
        <v>0</v>
      </c>
      <c r="I10" s="6" t="s">
        <v>186</v>
      </c>
      <c r="J10" s="6" t="s">
        <v>43</v>
      </c>
    </row>
    <row r="11" spans="1:10" x14ac:dyDescent="0.25">
      <c r="A11" s="5">
        <v>44969</v>
      </c>
      <c r="B11" s="6" t="s">
        <v>141</v>
      </c>
      <c r="C11" s="12">
        <v>1.75</v>
      </c>
      <c r="D11" s="14" t="s">
        <v>154</v>
      </c>
      <c r="E11" s="47" t="s">
        <v>175</v>
      </c>
      <c r="F11" s="50" t="s">
        <v>160</v>
      </c>
      <c r="G11" s="28">
        <f>C11*D$35</f>
        <v>651.55999999999995</v>
      </c>
      <c r="H11" s="28">
        <f t="shared" ref="H11:H22" si="1">G11-D$35</f>
        <v>279.23999999999995</v>
      </c>
      <c r="I11" s="6" t="s">
        <v>209</v>
      </c>
      <c r="J11" s="6" t="s">
        <v>43</v>
      </c>
    </row>
    <row r="12" spans="1:10" x14ac:dyDescent="0.25">
      <c r="A12" s="16">
        <v>44970</v>
      </c>
      <c r="B12" s="69" t="s">
        <v>142</v>
      </c>
      <c r="C12" s="12">
        <v>1.85</v>
      </c>
      <c r="D12" s="14" t="s">
        <v>154</v>
      </c>
      <c r="E12" s="69" t="s">
        <v>295</v>
      </c>
      <c r="F12" s="50" t="s">
        <v>296</v>
      </c>
      <c r="G12" s="28">
        <f>C12*D$35</f>
        <v>688.79200000000003</v>
      </c>
      <c r="H12" s="28">
        <f t="shared" si="1"/>
        <v>316.47200000000004</v>
      </c>
      <c r="I12" s="69" t="s">
        <v>183</v>
      </c>
      <c r="J12" s="69" t="s">
        <v>52</v>
      </c>
    </row>
    <row r="13" spans="1:10" x14ac:dyDescent="0.25">
      <c r="A13" s="5">
        <v>44975</v>
      </c>
      <c r="B13" s="6" t="s">
        <v>149</v>
      </c>
      <c r="C13" s="12">
        <v>1.43</v>
      </c>
      <c r="D13" s="14" t="s">
        <v>154</v>
      </c>
      <c r="E13" s="47" t="s">
        <v>175</v>
      </c>
      <c r="F13" s="50" t="s">
        <v>160</v>
      </c>
      <c r="G13" s="28">
        <f t="shared" ref="G13:G20" si="2">C13*D$35</f>
        <v>532.41759999999999</v>
      </c>
      <c r="H13" s="28">
        <f t="shared" si="1"/>
        <v>160.0976</v>
      </c>
      <c r="I13" s="6" t="s">
        <v>211</v>
      </c>
      <c r="J13" s="6" t="s">
        <v>78</v>
      </c>
    </row>
    <row r="14" spans="1:10" x14ac:dyDescent="0.25">
      <c r="A14" s="5">
        <v>44975</v>
      </c>
      <c r="B14" s="6" t="s">
        <v>150</v>
      </c>
      <c r="C14" s="12">
        <v>1.74</v>
      </c>
      <c r="D14" s="14" t="s">
        <v>154</v>
      </c>
      <c r="E14" s="47" t="s">
        <v>295</v>
      </c>
      <c r="F14" s="50" t="s">
        <v>296</v>
      </c>
      <c r="G14" s="28">
        <f t="shared" si="2"/>
        <v>647.83680000000004</v>
      </c>
      <c r="H14" s="28">
        <f t="shared" si="1"/>
        <v>275.51680000000005</v>
      </c>
      <c r="I14" s="6" t="s">
        <v>32</v>
      </c>
      <c r="J14" s="6" t="s">
        <v>151</v>
      </c>
    </row>
    <row r="15" spans="1:10" x14ac:dyDescent="0.25">
      <c r="A15" s="5">
        <v>44975</v>
      </c>
      <c r="B15" s="6" t="s">
        <v>152</v>
      </c>
      <c r="C15" s="47">
        <v>1.74</v>
      </c>
      <c r="D15" s="14" t="s">
        <v>154</v>
      </c>
      <c r="E15" s="47" t="s">
        <v>175</v>
      </c>
      <c r="F15" s="50" t="s">
        <v>160</v>
      </c>
      <c r="G15" s="28">
        <f t="shared" si="2"/>
        <v>647.83680000000004</v>
      </c>
      <c r="H15" s="28">
        <f t="shared" si="1"/>
        <v>275.51680000000005</v>
      </c>
      <c r="I15" s="6" t="s">
        <v>212</v>
      </c>
      <c r="J15" s="6" t="s">
        <v>78</v>
      </c>
    </row>
    <row r="16" spans="1:10" x14ac:dyDescent="0.25">
      <c r="A16" s="5">
        <v>44976</v>
      </c>
      <c r="B16" s="6" t="s">
        <v>193</v>
      </c>
      <c r="C16" s="47">
        <v>1.84</v>
      </c>
      <c r="D16" s="14" t="s">
        <v>154</v>
      </c>
      <c r="E16" s="47" t="s">
        <v>175</v>
      </c>
      <c r="F16" s="50" t="s">
        <v>160</v>
      </c>
      <c r="G16" s="28">
        <f t="shared" si="2"/>
        <v>685.06880000000001</v>
      </c>
      <c r="H16" s="28">
        <f t="shared" si="1"/>
        <v>312.74880000000002</v>
      </c>
      <c r="I16" s="6" t="s">
        <v>34</v>
      </c>
      <c r="J16" s="6" t="s">
        <v>43</v>
      </c>
    </row>
    <row r="17" spans="1:10" x14ac:dyDescent="0.25">
      <c r="A17" s="5">
        <v>44981</v>
      </c>
      <c r="B17" s="6" t="s">
        <v>194</v>
      </c>
      <c r="C17" s="6">
        <v>1.76</v>
      </c>
      <c r="D17" s="14" t="s">
        <v>154</v>
      </c>
      <c r="E17" s="47" t="s">
        <v>175</v>
      </c>
      <c r="F17" s="50" t="s">
        <v>160</v>
      </c>
      <c r="G17" s="28">
        <f t="shared" si="2"/>
        <v>655.28319999999997</v>
      </c>
      <c r="H17" s="28">
        <f t="shared" si="1"/>
        <v>282.96319999999997</v>
      </c>
      <c r="I17" s="6" t="s">
        <v>209</v>
      </c>
      <c r="J17" s="6" t="s">
        <v>78</v>
      </c>
    </row>
    <row r="18" spans="1:10" x14ac:dyDescent="0.25">
      <c r="A18" s="5">
        <v>44981</v>
      </c>
      <c r="B18" s="6" t="s">
        <v>195</v>
      </c>
      <c r="C18" s="6">
        <v>1.66</v>
      </c>
      <c r="D18" s="14" t="s">
        <v>154</v>
      </c>
      <c r="E18" s="47" t="s">
        <v>175</v>
      </c>
      <c r="F18" s="50" t="s">
        <v>160</v>
      </c>
      <c r="G18" s="28">
        <f t="shared" si="2"/>
        <v>618.05119999999999</v>
      </c>
      <c r="H18" s="28">
        <f t="shared" si="1"/>
        <v>245.7312</v>
      </c>
      <c r="I18" s="6" t="s">
        <v>31</v>
      </c>
      <c r="J18" s="6" t="s">
        <v>43</v>
      </c>
    </row>
    <row r="19" spans="1:10" x14ac:dyDescent="0.25">
      <c r="A19" s="5">
        <v>44982</v>
      </c>
      <c r="B19" s="6" t="s">
        <v>196</v>
      </c>
      <c r="C19" s="47">
        <v>1.79</v>
      </c>
      <c r="D19" s="14" t="s">
        <v>154</v>
      </c>
      <c r="E19" s="47" t="s">
        <v>175</v>
      </c>
      <c r="F19" s="50" t="s">
        <v>160</v>
      </c>
      <c r="G19" s="28">
        <f t="shared" si="2"/>
        <v>666.45280000000002</v>
      </c>
      <c r="H19" s="28">
        <f t="shared" si="1"/>
        <v>294.13280000000003</v>
      </c>
      <c r="I19" s="6" t="s">
        <v>31</v>
      </c>
      <c r="J19" s="9" t="s">
        <v>78</v>
      </c>
    </row>
    <row r="20" spans="1:10" x14ac:dyDescent="0.25">
      <c r="A20" s="5">
        <v>44983</v>
      </c>
      <c r="B20" s="6" t="s">
        <v>197</v>
      </c>
      <c r="C20" s="47">
        <v>1.74</v>
      </c>
      <c r="D20" s="14" t="s">
        <v>154</v>
      </c>
      <c r="E20" s="47" t="s">
        <v>175</v>
      </c>
      <c r="F20" s="50" t="s">
        <v>160</v>
      </c>
      <c r="G20" s="28">
        <f t="shared" si="2"/>
        <v>647.83680000000004</v>
      </c>
      <c r="H20" s="28">
        <f t="shared" si="1"/>
        <v>275.51680000000005</v>
      </c>
      <c r="I20" s="6" t="s">
        <v>208</v>
      </c>
      <c r="J20" s="6" t="s">
        <v>78</v>
      </c>
    </row>
    <row r="21" spans="1:10" x14ac:dyDescent="0.25">
      <c r="A21" s="16">
        <v>44983</v>
      </c>
      <c r="B21" s="69" t="s">
        <v>198</v>
      </c>
      <c r="C21" s="69">
        <v>1.81</v>
      </c>
      <c r="D21" s="14" t="s">
        <v>154</v>
      </c>
      <c r="E21" s="69" t="s">
        <v>295</v>
      </c>
      <c r="F21" s="49" t="s">
        <v>296</v>
      </c>
      <c r="G21" s="28">
        <v>0</v>
      </c>
      <c r="H21" s="28">
        <f t="shared" si="1"/>
        <v>-372.32</v>
      </c>
      <c r="I21" s="69" t="s">
        <v>212</v>
      </c>
      <c r="J21" s="69" t="s">
        <v>43</v>
      </c>
    </row>
    <row r="22" spans="1:10" x14ac:dyDescent="0.25">
      <c r="A22" s="5">
        <v>44983</v>
      </c>
      <c r="B22" s="6" t="s">
        <v>199</v>
      </c>
      <c r="C22" s="47">
        <v>1.78</v>
      </c>
      <c r="D22" s="14" t="s">
        <v>154</v>
      </c>
      <c r="E22" s="47" t="s">
        <v>175</v>
      </c>
      <c r="F22" s="50" t="s">
        <v>160</v>
      </c>
      <c r="G22" s="28">
        <f>C22*D$35</f>
        <v>662.7296</v>
      </c>
      <c r="H22" s="28">
        <f t="shared" si="1"/>
        <v>290.40960000000001</v>
      </c>
      <c r="I22" s="6" t="s">
        <v>208</v>
      </c>
      <c r="J22" s="6" t="s">
        <v>43</v>
      </c>
    </row>
    <row r="23" spans="1:10" x14ac:dyDescent="0.25">
      <c r="A23" s="5"/>
      <c r="C23" s="47"/>
      <c r="D23" s="14"/>
      <c r="E23" s="47"/>
      <c r="F23" s="35"/>
      <c r="G23" s="28"/>
      <c r="H23" s="28"/>
      <c r="I23" s="6"/>
      <c r="J23" s="6"/>
    </row>
    <row r="24" spans="1:10" ht="15.75" x14ac:dyDescent="0.25">
      <c r="A24" s="5"/>
      <c r="C24" s="6"/>
      <c r="D24" s="17">
        <f>COUNT(C2:C23)</f>
        <v>21</v>
      </c>
      <c r="E24" s="36"/>
      <c r="F24" s="14"/>
      <c r="G24" s="18"/>
      <c r="H24" s="47"/>
      <c r="I24" s="47"/>
    </row>
    <row r="25" spans="1:10" x14ac:dyDescent="0.25">
      <c r="A25" s="6"/>
      <c r="C25" s="6"/>
      <c r="D25" s="10">
        <v>4</v>
      </c>
      <c r="E25" s="34"/>
      <c r="F25" s="19"/>
      <c r="G25" s="20"/>
      <c r="H25" s="21"/>
      <c r="I25" s="22"/>
    </row>
    <row r="26" spans="1:10" x14ac:dyDescent="0.25">
      <c r="A26" s="6"/>
      <c r="B26" s="6" t="s">
        <v>161</v>
      </c>
      <c r="C26" s="6"/>
      <c r="D26" s="23">
        <f>D24-D25</f>
        <v>17</v>
      </c>
      <c r="E26" s="37"/>
      <c r="F26" s="72" t="s">
        <v>313</v>
      </c>
      <c r="G26" s="20"/>
      <c r="H26" s="21"/>
      <c r="I26" s="22"/>
    </row>
    <row r="27" spans="1:10" x14ac:dyDescent="0.25">
      <c r="A27" s="6"/>
      <c r="B27" s="6" t="s">
        <v>162</v>
      </c>
      <c r="C27" s="6"/>
      <c r="D27" s="6">
        <f>D26/D24*100</f>
        <v>80.952380952380949</v>
      </c>
      <c r="E27" s="47"/>
      <c r="F27" s="19"/>
      <c r="G27" s="20"/>
      <c r="H27" s="21"/>
      <c r="I27" s="22"/>
    </row>
    <row r="28" spans="1:10" x14ac:dyDescent="0.25">
      <c r="A28" s="6"/>
      <c r="B28" s="6" t="s">
        <v>163</v>
      </c>
      <c r="C28" s="6"/>
      <c r="D28" s="6">
        <f>1/D29*100</f>
        <v>40.307101727447211</v>
      </c>
      <c r="E28" s="47"/>
      <c r="F28" s="19"/>
      <c r="G28" s="20"/>
      <c r="H28" s="21"/>
      <c r="I28" s="22"/>
    </row>
    <row r="29" spans="1:10" x14ac:dyDescent="0.25">
      <c r="A29" s="6"/>
      <c r="B29" s="6" t="s">
        <v>164</v>
      </c>
      <c r="C29" s="6"/>
      <c r="D29" s="6">
        <f>SUM(C2:C23)/D24</f>
        <v>2.4809523809523815</v>
      </c>
      <c r="E29" s="47"/>
      <c r="F29" s="19"/>
      <c r="G29" s="20"/>
      <c r="H29" s="21"/>
      <c r="I29" s="22"/>
    </row>
    <row r="30" spans="1:10" x14ac:dyDescent="0.25">
      <c r="A30" s="6"/>
      <c r="B30" s="6" t="s">
        <v>165</v>
      </c>
      <c r="C30" s="6"/>
      <c r="D30" s="23">
        <f>D27-D28</f>
        <v>40.645279224933738</v>
      </c>
      <c r="E30" s="37"/>
      <c r="F30" s="19"/>
      <c r="G30" s="20"/>
      <c r="H30" s="21"/>
      <c r="I30" s="22"/>
    </row>
    <row r="31" spans="1:10" x14ac:dyDescent="0.25">
      <c r="A31" s="6"/>
      <c r="B31" s="6" t="s">
        <v>166</v>
      </c>
      <c r="C31" s="6"/>
      <c r="D31" s="23">
        <f>D30/1</f>
        <v>40.645279224933738</v>
      </c>
      <c r="E31" s="37"/>
      <c r="F31" s="19"/>
      <c r="G31" s="20"/>
      <c r="H31" s="21"/>
      <c r="I31" s="22"/>
    </row>
    <row r="32" spans="1:10" ht="18.75" x14ac:dyDescent="0.3">
      <c r="A32" s="6"/>
      <c r="B32" s="6" t="s">
        <v>167</v>
      </c>
      <c r="C32" s="6"/>
      <c r="D32" s="24">
        <v>18616</v>
      </c>
      <c r="E32" s="38"/>
      <c r="F32" s="19"/>
      <c r="G32" s="20"/>
      <c r="H32" s="21"/>
      <c r="I32" s="22"/>
    </row>
    <row r="33" spans="1:9" ht="18.75" x14ac:dyDescent="0.3">
      <c r="A33" s="6"/>
      <c r="B33" s="6" t="s">
        <v>168</v>
      </c>
      <c r="C33" s="6"/>
      <c r="D33" s="25">
        <v>18616</v>
      </c>
      <c r="E33" s="39"/>
      <c r="F33" s="19"/>
      <c r="G33" s="20"/>
      <c r="H33" s="21"/>
      <c r="I33" s="22"/>
    </row>
    <row r="34" spans="1:9" ht="15.75" x14ac:dyDescent="0.25">
      <c r="A34" s="6"/>
      <c r="B34" s="26" t="s">
        <v>169</v>
      </c>
      <c r="C34" s="6"/>
      <c r="D34" s="11">
        <f>D33/100</f>
        <v>186.16</v>
      </c>
      <c r="E34" s="28"/>
      <c r="F34" s="19"/>
      <c r="G34" s="20"/>
      <c r="H34" s="21"/>
      <c r="I34" s="22"/>
    </row>
    <row r="35" spans="1:9" ht="15.75" x14ac:dyDescent="0.25">
      <c r="A35" s="6"/>
      <c r="B35" s="6" t="s">
        <v>170</v>
      </c>
      <c r="C35" s="6"/>
      <c r="D35" s="27">
        <f>D34*2</f>
        <v>372.32</v>
      </c>
      <c r="E35" s="28"/>
      <c r="F35" s="19"/>
      <c r="G35" s="20"/>
      <c r="H35" s="21"/>
      <c r="I35" s="22"/>
    </row>
    <row r="36" spans="1:9" x14ac:dyDescent="0.25">
      <c r="A36" s="6"/>
      <c r="B36" s="6" t="s">
        <v>171</v>
      </c>
      <c r="C36" s="6"/>
      <c r="D36" s="28">
        <f>SUM(H2:H23)</f>
        <v>2997.1759999999999</v>
      </c>
      <c r="E36" s="28"/>
      <c r="F36" s="19"/>
      <c r="G36" s="20"/>
      <c r="H36" s="21"/>
      <c r="I36" s="22"/>
    </row>
    <row r="37" spans="1:9" x14ac:dyDescent="0.25">
      <c r="A37" s="6"/>
      <c r="B37" s="29" t="s">
        <v>176</v>
      </c>
      <c r="C37" s="6"/>
      <c r="D37" s="47">
        <f>D36/D32*100</f>
        <v>16.100000000000001</v>
      </c>
      <c r="E37" s="47"/>
      <c r="F37" s="19"/>
      <c r="G37" s="20"/>
      <c r="H37" s="21"/>
      <c r="I37" s="22"/>
    </row>
    <row r="38" spans="1:9" x14ac:dyDescent="0.25">
      <c r="A38" s="6"/>
      <c r="B38" s="6" t="s">
        <v>172</v>
      </c>
      <c r="C38" s="6"/>
      <c r="D38" s="47"/>
      <c r="E38" s="47"/>
      <c r="F38" s="19"/>
      <c r="G38" s="20"/>
      <c r="H38" s="21"/>
      <c r="I38" s="22"/>
    </row>
    <row r="39" spans="1:9" x14ac:dyDescent="0.25">
      <c r="A39" s="6"/>
      <c r="B39" s="30" t="s">
        <v>173</v>
      </c>
      <c r="C39" s="6"/>
      <c r="D39" s="47"/>
      <c r="E39" s="47"/>
      <c r="F39" s="19"/>
      <c r="G39" s="20"/>
      <c r="H39" s="21"/>
      <c r="I39" s="22"/>
    </row>
    <row r="40" spans="1:9" x14ac:dyDescent="0.25">
      <c r="A40" s="6"/>
      <c r="C40" s="6"/>
      <c r="D40" s="47"/>
      <c r="E40" s="47"/>
      <c r="F40" s="19"/>
      <c r="G40" s="20"/>
      <c r="H40" s="21"/>
      <c r="I40" s="22"/>
    </row>
    <row r="41" spans="1:9" x14ac:dyDescent="0.25">
      <c r="A41" s="6"/>
      <c r="C41" s="6"/>
      <c r="D41" s="47"/>
      <c r="E41" s="47"/>
      <c r="F41" s="19"/>
      <c r="G41" s="20"/>
      <c r="H41" s="21"/>
      <c r="I41" s="22"/>
    </row>
    <row r="42" spans="1:9" x14ac:dyDescent="0.25">
      <c r="A42" s="6"/>
      <c r="B42" s="31"/>
      <c r="C42" s="6"/>
      <c r="D42" s="47"/>
      <c r="E42" s="47"/>
      <c r="F42" s="19"/>
      <c r="G42" s="20"/>
      <c r="H42" s="21"/>
      <c r="I42" s="22"/>
    </row>
    <row r="43" spans="1:9" x14ac:dyDescent="0.25">
      <c r="A43" s="6"/>
      <c r="B43" s="31"/>
      <c r="E43" s="40"/>
    </row>
  </sheetData>
  <conditionalFormatting sqref="F25:F42 I25:I42">
    <cfRule type="cellIs" dxfId="42" priority="1" operator="greaterThan">
      <formula>0</formula>
    </cfRule>
    <cfRule type="cellIs" dxfId="41" priority="2" operator="lessThan">
      <formula>-240.63</formula>
    </cfRule>
    <cfRule type="cellIs" dxfId="40" priority="3" operator="greaterThan">
      <formula>0</formula>
    </cfRule>
  </conditionalFormatting>
  <conditionalFormatting sqref="H2:H23">
    <cfRule type="cellIs" dxfId="39" priority="4" operator="lessThan">
      <formula>0</formula>
    </cfRule>
    <cfRule type="cellIs" dxfId="38" priority="5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"/>
  <sheetViews>
    <sheetView workbookViewId="0">
      <selection activeCell="G5" sqref="G5"/>
    </sheetView>
  </sheetViews>
  <sheetFormatPr defaultRowHeight="15" x14ac:dyDescent="0.25"/>
  <cols>
    <col min="1" max="1" width="10.7109375" bestFit="1" customWidth="1"/>
    <col min="2" max="2" width="37.42578125" bestFit="1" customWidth="1"/>
    <col min="3" max="13" width="9.140625" style="6"/>
    <col min="14" max="14" width="16.140625" style="6" bestFit="1" customWidth="1"/>
    <col min="15" max="19" width="9.140625" style="6"/>
  </cols>
  <sheetData>
    <row r="1" spans="1:19" ht="144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30</v>
      </c>
      <c r="Q1" s="2" t="s">
        <v>27</v>
      </c>
      <c r="R1" s="2" t="s">
        <v>28</v>
      </c>
      <c r="S1" s="2" t="s">
        <v>29</v>
      </c>
    </row>
    <row r="2" spans="1:19" x14ac:dyDescent="0.25">
      <c r="A2" s="5">
        <v>44989</v>
      </c>
      <c r="B2" t="s">
        <v>200</v>
      </c>
      <c r="C2" s="6">
        <v>1.72</v>
      </c>
      <c r="D2" s="6">
        <v>4.2</v>
      </c>
      <c r="E2" s="6">
        <v>5.16</v>
      </c>
      <c r="F2" s="6">
        <v>4.05</v>
      </c>
      <c r="G2" s="6">
        <v>1.74</v>
      </c>
      <c r="H2" s="6">
        <v>2.25</v>
      </c>
      <c r="I2" s="6">
        <v>1.54</v>
      </c>
      <c r="J2" s="6" t="s">
        <v>154</v>
      </c>
      <c r="K2" s="6">
        <v>1.32</v>
      </c>
      <c r="L2" s="6" t="s">
        <v>185</v>
      </c>
      <c r="M2" s="6">
        <v>18</v>
      </c>
      <c r="N2" s="6" t="s">
        <v>52</v>
      </c>
      <c r="O2" s="6">
        <v>1.27</v>
      </c>
      <c r="P2" s="6">
        <v>1.93</v>
      </c>
      <c r="Q2" s="6">
        <v>2.16</v>
      </c>
      <c r="R2" s="6">
        <v>2.46</v>
      </c>
      <c r="S2" s="6">
        <v>2.73</v>
      </c>
    </row>
    <row r="3" spans="1:19" x14ac:dyDescent="0.25">
      <c r="A3" s="5">
        <v>44989</v>
      </c>
      <c r="B3" t="s">
        <v>201</v>
      </c>
      <c r="C3" s="6">
        <v>1.29</v>
      </c>
      <c r="D3" s="6">
        <v>5.84</v>
      </c>
      <c r="E3" s="6">
        <v>10.79</v>
      </c>
      <c r="F3" s="6">
        <v>4.5999999999999996</v>
      </c>
      <c r="G3" s="6">
        <v>1.66</v>
      </c>
      <c r="H3" s="6">
        <v>2.2999999999999998</v>
      </c>
      <c r="I3" s="6">
        <v>1.48</v>
      </c>
      <c r="J3" s="6" t="s">
        <v>154</v>
      </c>
      <c r="K3" s="6">
        <v>404</v>
      </c>
      <c r="L3" s="6" t="s">
        <v>209</v>
      </c>
      <c r="M3" s="6">
        <v>33</v>
      </c>
      <c r="N3" s="6" t="s">
        <v>67</v>
      </c>
      <c r="O3" s="6">
        <v>404</v>
      </c>
      <c r="P3" s="6">
        <v>1.83</v>
      </c>
      <c r="Q3" s="6">
        <v>2.1</v>
      </c>
      <c r="R3" s="6">
        <v>2.41</v>
      </c>
      <c r="S3" s="6">
        <v>2.7</v>
      </c>
    </row>
    <row r="4" spans="1:19" x14ac:dyDescent="0.25">
      <c r="A4" s="5">
        <v>44989</v>
      </c>
      <c r="B4" t="s">
        <v>202</v>
      </c>
      <c r="C4" s="6">
        <v>6.62</v>
      </c>
      <c r="D4" s="6">
        <v>4.6500000000000004</v>
      </c>
      <c r="E4" s="6">
        <v>1.5</v>
      </c>
      <c r="F4" s="6">
        <v>404</v>
      </c>
      <c r="G4" s="6">
        <v>1.56</v>
      </c>
      <c r="H4" s="6">
        <v>2.5299999999999998</v>
      </c>
      <c r="I4" s="6">
        <v>1.4</v>
      </c>
      <c r="J4" s="6" t="s">
        <v>154</v>
      </c>
      <c r="K4" s="6">
        <v>1.23</v>
      </c>
      <c r="L4" s="6" t="s">
        <v>34</v>
      </c>
      <c r="M4" s="6">
        <v>70</v>
      </c>
      <c r="N4" s="6" t="s">
        <v>78</v>
      </c>
      <c r="O4" s="6">
        <v>404</v>
      </c>
      <c r="P4" s="6">
        <v>1.69</v>
      </c>
      <c r="Q4" s="6">
        <v>3.88</v>
      </c>
      <c r="R4" s="6">
        <v>2.11</v>
      </c>
      <c r="S4" s="6">
        <v>2.34</v>
      </c>
    </row>
    <row r="5" spans="1:19" x14ac:dyDescent="0.25">
      <c r="A5" s="5">
        <v>44990</v>
      </c>
      <c r="B5" t="s">
        <v>203</v>
      </c>
      <c r="C5" s="6">
        <v>1.67</v>
      </c>
      <c r="D5" s="6">
        <v>4.09</v>
      </c>
      <c r="E5" s="6">
        <v>5.5</v>
      </c>
      <c r="F5" s="6">
        <v>4.09</v>
      </c>
      <c r="G5" s="6">
        <v>1.81</v>
      </c>
      <c r="H5" s="6">
        <v>2.1</v>
      </c>
      <c r="I5" s="6">
        <v>1.6</v>
      </c>
      <c r="J5" s="6" t="s">
        <v>154</v>
      </c>
      <c r="K5" s="6">
        <v>1.38</v>
      </c>
      <c r="L5" s="6" t="s">
        <v>178</v>
      </c>
      <c r="M5" s="6">
        <v>28</v>
      </c>
      <c r="N5" s="6" t="s">
        <v>43</v>
      </c>
      <c r="O5" s="6">
        <v>1.31</v>
      </c>
      <c r="P5" s="6">
        <v>2.02</v>
      </c>
      <c r="Q5" s="6">
        <v>2.36</v>
      </c>
      <c r="R5" s="6">
        <v>2.68</v>
      </c>
      <c r="S5" s="6">
        <v>2.98</v>
      </c>
    </row>
    <row r="6" spans="1:19" x14ac:dyDescent="0.25">
      <c r="A6" s="5">
        <v>44990</v>
      </c>
      <c r="B6" t="s">
        <v>204</v>
      </c>
      <c r="C6" s="6">
        <v>2.4700000000000002</v>
      </c>
      <c r="D6" s="6">
        <v>3.52</v>
      </c>
      <c r="E6" s="6">
        <v>3</v>
      </c>
      <c r="F6" s="6">
        <v>3.83</v>
      </c>
      <c r="G6" s="6">
        <v>1.92</v>
      </c>
      <c r="H6" s="6">
        <v>1.99</v>
      </c>
      <c r="I6" s="6">
        <v>1.68</v>
      </c>
      <c r="J6" s="6" t="s">
        <v>154</v>
      </c>
      <c r="K6" s="6">
        <v>1.45</v>
      </c>
      <c r="L6" s="45" t="s">
        <v>184</v>
      </c>
      <c r="M6" s="6">
        <v>21</v>
      </c>
      <c r="N6" s="6" t="s">
        <v>78</v>
      </c>
      <c r="O6" s="6">
        <v>1.35</v>
      </c>
      <c r="P6" s="6">
        <v>2.14</v>
      </c>
      <c r="Q6" s="6">
        <v>2.5499999999999998</v>
      </c>
      <c r="R6" s="6">
        <v>2.87</v>
      </c>
      <c r="S6" s="6">
        <v>3.19</v>
      </c>
    </row>
    <row r="7" spans="1:19" x14ac:dyDescent="0.25">
      <c r="A7" s="5">
        <v>44996</v>
      </c>
      <c r="B7" t="s">
        <v>214</v>
      </c>
      <c r="C7" s="6">
        <v>4.47</v>
      </c>
      <c r="D7" s="6">
        <v>3.8</v>
      </c>
      <c r="E7" s="6">
        <v>1.85</v>
      </c>
      <c r="F7" s="6">
        <v>3.85</v>
      </c>
      <c r="G7" s="6">
        <v>1.92</v>
      </c>
      <c r="H7" s="6">
        <v>1.99</v>
      </c>
      <c r="I7" s="6">
        <v>1.68</v>
      </c>
      <c r="J7" s="6" t="s">
        <v>154</v>
      </c>
      <c r="K7" s="6">
        <v>1.44</v>
      </c>
      <c r="L7" s="6" t="s">
        <v>184</v>
      </c>
      <c r="M7" s="6">
        <v>52</v>
      </c>
      <c r="N7" s="6" t="s">
        <v>134</v>
      </c>
      <c r="O7" s="6">
        <v>1.35</v>
      </c>
      <c r="P7" s="6">
        <v>2.16</v>
      </c>
      <c r="Q7" s="6">
        <v>2.57</v>
      </c>
      <c r="R7" s="6">
        <v>2.91</v>
      </c>
      <c r="S7" s="6">
        <v>3.24</v>
      </c>
    </row>
    <row r="8" spans="1:19" x14ac:dyDescent="0.25">
      <c r="A8" s="5">
        <v>44997</v>
      </c>
      <c r="B8" t="s">
        <v>215</v>
      </c>
      <c r="C8" s="6">
        <v>1.71</v>
      </c>
      <c r="D8" s="6">
        <v>3.84</v>
      </c>
      <c r="E8" s="6">
        <v>5.35</v>
      </c>
      <c r="F8" s="6">
        <v>3.41</v>
      </c>
      <c r="G8" s="6">
        <v>2.06</v>
      </c>
      <c r="H8" s="6">
        <v>1.84</v>
      </c>
      <c r="I8" s="6">
        <v>1.79</v>
      </c>
      <c r="J8" s="6" t="s">
        <v>154</v>
      </c>
      <c r="K8" s="6">
        <v>1.54</v>
      </c>
      <c r="L8" s="6" t="s">
        <v>179</v>
      </c>
      <c r="M8" s="6">
        <v>58</v>
      </c>
      <c r="N8" s="6" t="s">
        <v>114</v>
      </c>
      <c r="O8" s="6">
        <v>404</v>
      </c>
      <c r="P8" s="6">
        <v>2.36</v>
      </c>
      <c r="Q8" s="6">
        <v>2.91</v>
      </c>
      <c r="R8" s="6">
        <v>404</v>
      </c>
      <c r="S8" s="6">
        <v>3.63</v>
      </c>
    </row>
    <row r="9" spans="1:19" x14ac:dyDescent="0.25">
      <c r="A9" s="5">
        <v>44997</v>
      </c>
      <c r="B9" t="s">
        <v>216</v>
      </c>
      <c r="C9" s="6">
        <v>1.95</v>
      </c>
      <c r="D9" s="6">
        <v>3.76</v>
      </c>
      <c r="E9" s="6">
        <v>4.09</v>
      </c>
      <c r="F9" s="6">
        <v>404</v>
      </c>
      <c r="G9" s="6">
        <v>1.76</v>
      </c>
      <c r="H9" s="6">
        <v>2.19</v>
      </c>
      <c r="I9" s="6">
        <v>1.55</v>
      </c>
      <c r="J9" s="6" t="s">
        <v>154</v>
      </c>
      <c r="K9" s="6">
        <v>1.34</v>
      </c>
      <c r="L9" s="6" t="s">
        <v>178</v>
      </c>
      <c r="M9" s="6">
        <v>36</v>
      </c>
      <c r="N9" s="6" t="s">
        <v>43</v>
      </c>
      <c r="O9" s="6">
        <v>1.28</v>
      </c>
      <c r="P9" s="6">
        <v>1.94</v>
      </c>
      <c r="Q9" s="6">
        <v>2.2400000000000002</v>
      </c>
      <c r="R9" s="6">
        <v>2.54</v>
      </c>
      <c r="S9" s="6">
        <v>2.83</v>
      </c>
    </row>
    <row r="10" spans="1:19" x14ac:dyDescent="0.25">
      <c r="A10" s="5">
        <v>44997</v>
      </c>
      <c r="B10" t="s">
        <v>217</v>
      </c>
      <c r="C10" s="6">
        <v>2.79</v>
      </c>
      <c r="D10" s="6">
        <v>3.05</v>
      </c>
      <c r="E10" s="6">
        <v>2.99</v>
      </c>
      <c r="F10" s="6">
        <v>2.72</v>
      </c>
      <c r="G10" s="6">
        <v>2.61</v>
      </c>
      <c r="H10" s="6">
        <v>1.55</v>
      </c>
      <c r="I10" s="6">
        <v>2.2599999999999998</v>
      </c>
      <c r="J10" s="6" t="s">
        <v>154</v>
      </c>
      <c r="K10" s="6">
        <v>1.91</v>
      </c>
      <c r="L10" s="6" t="s">
        <v>32</v>
      </c>
      <c r="M10" s="6">
        <v>27</v>
      </c>
      <c r="N10" s="6" t="s">
        <v>78</v>
      </c>
      <c r="O10" s="6">
        <v>1.65</v>
      </c>
      <c r="P10" s="6">
        <v>3.13</v>
      </c>
      <c r="Q10" s="6">
        <v>4.1900000000000004</v>
      </c>
      <c r="R10" s="6">
        <v>4.2300000000000004</v>
      </c>
      <c r="S10" s="6">
        <v>3.42</v>
      </c>
    </row>
    <row r="11" spans="1:19" x14ac:dyDescent="0.25">
      <c r="A11" s="5">
        <v>44998</v>
      </c>
      <c r="B11" t="s">
        <v>218</v>
      </c>
      <c r="C11" s="6">
        <v>1.26</v>
      </c>
      <c r="D11" s="6">
        <v>6.13</v>
      </c>
      <c r="E11" s="6">
        <v>13.4</v>
      </c>
      <c r="F11" s="6">
        <v>3.81</v>
      </c>
      <c r="G11" s="6">
        <v>1.72</v>
      </c>
      <c r="H11" s="6">
        <v>2.2000000000000002</v>
      </c>
      <c r="I11" s="6">
        <v>1.53</v>
      </c>
      <c r="J11" s="6" t="s">
        <v>154</v>
      </c>
      <c r="K11" s="6">
        <v>1.32</v>
      </c>
      <c r="L11" s="6" t="s">
        <v>32</v>
      </c>
      <c r="M11" s="6">
        <v>54</v>
      </c>
      <c r="N11" s="6" t="s">
        <v>52</v>
      </c>
      <c r="O11" s="6">
        <v>1.27</v>
      </c>
      <c r="P11" s="6">
        <v>1.92</v>
      </c>
      <c r="Q11" s="6">
        <v>2.2200000000000002</v>
      </c>
      <c r="R11" s="6">
        <v>2.5299999999999998</v>
      </c>
      <c r="S11" s="6">
        <v>2.82</v>
      </c>
    </row>
    <row r="12" spans="1:19" x14ac:dyDescent="0.25">
      <c r="A12" s="5">
        <v>45003</v>
      </c>
      <c r="B12" t="s">
        <v>219</v>
      </c>
      <c r="C12" s="6">
        <v>1.99</v>
      </c>
      <c r="D12" s="6">
        <v>3.44</v>
      </c>
      <c r="E12" s="6">
        <v>4.37</v>
      </c>
      <c r="F12" s="6">
        <v>3.15</v>
      </c>
      <c r="G12" s="6">
        <v>2.2400000000000002</v>
      </c>
      <c r="H12" s="6">
        <v>1.71</v>
      </c>
      <c r="I12" s="6">
        <v>1.96</v>
      </c>
      <c r="J12" s="6" t="s">
        <v>154</v>
      </c>
      <c r="K12" s="6">
        <v>1.66</v>
      </c>
      <c r="L12" s="6" t="s">
        <v>32</v>
      </c>
      <c r="M12" s="6">
        <v>26</v>
      </c>
      <c r="N12" s="6" t="s">
        <v>52</v>
      </c>
      <c r="O12" s="6">
        <v>1.5</v>
      </c>
      <c r="P12" s="6">
        <v>2.62</v>
      </c>
      <c r="Q12" s="6">
        <v>3.31</v>
      </c>
      <c r="R12" s="6">
        <v>3.71</v>
      </c>
      <c r="S12" s="6">
        <v>3.71</v>
      </c>
    </row>
    <row r="13" spans="1:19" x14ac:dyDescent="0.25">
      <c r="A13" s="5">
        <v>45003</v>
      </c>
      <c r="B13" t="s">
        <v>220</v>
      </c>
      <c r="C13" s="6">
        <v>1.38</v>
      </c>
      <c r="D13" s="6">
        <v>4.95</v>
      </c>
      <c r="E13" s="6">
        <v>8.7799999999999994</v>
      </c>
      <c r="F13" s="6">
        <v>4.3499999999999996</v>
      </c>
      <c r="G13" s="6">
        <v>1.71</v>
      </c>
      <c r="H13" s="6">
        <v>2.21</v>
      </c>
      <c r="I13" s="6">
        <v>1.5</v>
      </c>
      <c r="J13" s="6" t="s">
        <v>154</v>
      </c>
      <c r="K13" s="6">
        <v>404</v>
      </c>
      <c r="L13" s="6" t="s">
        <v>186</v>
      </c>
      <c r="M13" s="6">
        <v>48</v>
      </c>
      <c r="N13" s="6" t="s">
        <v>36</v>
      </c>
      <c r="O13" s="6">
        <v>404</v>
      </c>
      <c r="P13" s="6">
        <v>1.9</v>
      </c>
      <c r="Q13" s="6">
        <v>2.19</v>
      </c>
      <c r="R13" s="6">
        <v>2.5099999999999998</v>
      </c>
      <c r="S13" s="6">
        <v>2.8</v>
      </c>
    </row>
    <row r="14" spans="1:19" x14ac:dyDescent="0.25">
      <c r="A14" s="5">
        <v>45004</v>
      </c>
      <c r="B14" t="s">
        <v>221</v>
      </c>
      <c r="C14" s="6">
        <v>3.11</v>
      </c>
      <c r="D14" s="6">
        <v>3.01</v>
      </c>
      <c r="E14" s="6">
        <v>2.68</v>
      </c>
      <c r="F14" s="6">
        <v>2.38</v>
      </c>
      <c r="G14" s="6">
        <v>2.9</v>
      </c>
      <c r="H14" s="6">
        <v>1.44</v>
      </c>
      <c r="I14" s="6">
        <v>2.54</v>
      </c>
      <c r="J14" s="6" t="s">
        <v>154</v>
      </c>
      <c r="K14" s="6">
        <v>2.16</v>
      </c>
      <c r="L14" s="6" t="s">
        <v>31</v>
      </c>
      <c r="M14" s="6">
        <v>48</v>
      </c>
      <c r="N14" s="6" t="s">
        <v>114</v>
      </c>
      <c r="O14" s="6">
        <v>1.83</v>
      </c>
      <c r="P14" s="6">
        <v>404</v>
      </c>
      <c r="Q14" s="6">
        <v>404</v>
      </c>
      <c r="R14" s="6">
        <v>404</v>
      </c>
      <c r="S14" s="6">
        <v>6.24</v>
      </c>
    </row>
    <row r="15" spans="1:19" x14ac:dyDescent="0.25">
      <c r="A15" s="5">
        <v>45004</v>
      </c>
      <c r="B15" t="s">
        <v>222</v>
      </c>
      <c r="C15" s="6">
        <v>2.02</v>
      </c>
      <c r="D15" s="6">
        <v>3.37</v>
      </c>
      <c r="E15" s="6">
        <v>4.33</v>
      </c>
      <c r="F15" s="6">
        <v>2.92</v>
      </c>
      <c r="G15" s="6">
        <v>2.36</v>
      </c>
      <c r="H15" s="6">
        <v>1.65</v>
      </c>
      <c r="I15" s="6">
        <v>2.06</v>
      </c>
      <c r="J15" s="6" t="s">
        <v>154</v>
      </c>
      <c r="K15" s="6">
        <v>1.75</v>
      </c>
      <c r="L15" s="6" t="s">
        <v>186</v>
      </c>
      <c r="M15" s="6">
        <v>26</v>
      </c>
      <c r="N15" s="6" t="s">
        <v>43</v>
      </c>
      <c r="O15" s="6">
        <v>1.56</v>
      </c>
      <c r="P15" s="6">
        <v>2.8</v>
      </c>
      <c r="Q15" s="6">
        <v>3.65</v>
      </c>
      <c r="R15" s="6">
        <v>4.09</v>
      </c>
      <c r="S15" s="6">
        <v>3.57</v>
      </c>
    </row>
    <row r="16" spans="1:19" x14ac:dyDescent="0.25">
      <c r="A16" s="5">
        <v>45004</v>
      </c>
      <c r="B16" t="s">
        <v>223</v>
      </c>
      <c r="C16" s="6">
        <v>2</v>
      </c>
      <c r="D16" s="6">
        <v>3.6</v>
      </c>
      <c r="E16" s="6">
        <v>3.99</v>
      </c>
      <c r="F16" s="6">
        <v>3.65</v>
      </c>
      <c r="G16" s="6">
        <v>2.02</v>
      </c>
      <c r="H16" s="6">
        <v>1.88</v>
      </c>
      <c r="I16" s="6">
        <v>1.75</v>
      </c>
      <c r="J16" s="6" t="s">
        <v>154</v>
      </c>
      <c r="K16" s="6">
        <v>1.49</v>
      </c>
      <c r="L16" s="6" t="s">
        <v>186</v>
      </c>
      <c r="M16" s="6">
        <v>36</v>
      </c>
      <c r="N16" s="6" t="s">
        <v>80</v>
      </c>
      <c r="O16" s="6">
        <v>1.38</v>
      </c>
      <c r="P16" s="6">
        <v>2.2999999999999998</v>
      </c>
      <c r="Q16" s="6">
        <v>2.82</v>
      </c>
      <c r="R16" s="6">
        <v>3.16</v>
      </c>
      <c r="S16" s="6">
        <v>3.52</v>
      </c>
    </row>
    <row r="17" spans="1:19" x14ac:dyDescent="0.25">
      <c r="A17" s="5">
        <v>45004</v>
      </c>
      <c r="B17" t="s">
        <v>224</v>
      </c>
      <c r="C17" s="6">
        <v>2.38</v>
      </c>
      <c r="D17" s="6">
        <v>3.06</v>
      </c>
      <c r="E17" s="6">
        <v>3.63</v>
      </c>
      <c r="F17" s="6">
        <v>2.63</v>
      </c>
      <c r="G17" s="6">
        <v>2.74</v>
      </c>
      <c r="H17" s="6">
        <v>1.51</v>
      </c>
      <c r="I17" s="6">
        <v>2.36</v>
      </c>
      <c r="J17" s="6" t="s">
        <v>154</v>
      </c>
      <c r="K17" s="6">
        <v>1.99</v>
      </c>
      <c r="L17" s="6" t="s">
        <v>186</v>
      </c>
      <c r="M17" s="6">
        <v>56</v>
      </c>
      <c r="N17" s="6" t="s">
        <v>78</v>
      </c>
      <c r="O17" s="6">
        <v>1.7</v>
      </c>
      <c r="P17" s="6">
        <v>3.32</v>
      </c>
      <c r="Q17" s="6">
        <v>4.5599999999999996</v>
      </c>
      <c r="R17" s="6">
        <v>4.3</v>
      </c>
      <c r="S17" s="6">
        <v>404</v>
      </c>
    </row>
    <row r="18" spans="1:19" x14ac:dyDescent="0.25">
      <c r="A18" s="5">
        <v>45005</v>
      </c>
      <c r="B18" t="s">
        <v>93</v>
      </c>
      <c r="C18" s="6">
        <v>5.31</v>
      </c>
      <c r="D18" s="6">
        <v>3.9</v>
      </c>
      <c r="E18" s="6">
        <v>1.69</v>
      </c>
      <c r="F18" s="6">
        <v>3.74</v>
      </c>
      <c r="G18" s="6">
        <v>1.88</v>
      </c>
      <c r="H18" s="6">
        <v>1.98</v>
      </c>
      <c r="I18" s="6">
        <v>1.66</v>
      </c>
      <c r="J18" s="6" t="s">
        <v>154</v>
      </c>
      <c r="K18" s="6">
        <v>1.44</v>
      </c>
      <c r="L18" s="6" t="s">
        <v>189</v>
      </c>
      <c r="M18" s="6">
        <v>68</v>
      </c>
      <c r="N18" s="6" t="s">
        <v>36</v>
      </c>
      <c r="O18" s="6">
        <v>404</v>
      </c>
      <c r="P18" s="6">
        <v>2.11</v>
      </c>
      <c r="Q18" s="6">
        <v>2.52</v>
      </c>
      <c r="R18" s="6">
        <v>2.71</v>
      </c>
      <c r="S18" s="6">
        <v>3.15</v>
      </c>
    </row>
  </sheetData>
  <conditionalFormatting sqref="K1">
    <cfRule type="cellIs" dxfId="37" priority="1" operator="equal">
      <formula>"NOT INVEST"</formula>
    </cfRule>
  </conditionalFormatting>
  <pageMargins left="0.7" right="0.7" top="0.75" bottom="0.75" header="0.3" footer="0.3"/>
  <pageSetup paperSize="0" orientation="portrait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topLeftCell="A10" workbookViewId="0">
      <selection activeCell="J10" sqref="J10"/>
    </sheetView>
  </sheetViews>
  <sheetFormatPr defaultRowHeight="15" x14ac:dyDescent="0.25"/>
  <cols>
    <col min="1" max="1" width="10.7109375" bestFit="1" customWidth="1"/>
    <col min="2" max="2" width="38.5703125" bestFit="1" customWidth="1"/>
    <col min="4" max="4" width="16.42578125" bestFit="1" customWidth="1"/>
    <col min="6" max="6" width="9.140625" style="32"/>
    <col min="7" max="7" width="10.28515625" bestFit="1" customWidth="1"/>
    <col min="10" max="10" width="20.85546875" customWidth="1"/>
  </cols>
  <sheetData>
    <row r="1" spans="1:10" ht="154.5" x14ac:dyDescent="0.25">
      <c r="A1" s="41" t="s">
        <v>0</v>
      </c>
      <c r="B1" s="41" t="s">
        <v>1</v>
      </c>
      <c r="C1" s="41" t="s">
        <v>155</v>
      </c>
      <c r="D1" s="41" t="s">
        <v>156</v>
      </c>
      <c r="E1" s="42" t="s">
        <v>174</v>
      </c>
      <c r="F1" s="41" t="s">
        <v>157</v>
      </c>
      <c r="G1" s="41" t="s">
        <v>158</v>
      </c>
      <c r="H1" s="41" t="s">
        <v>159</v>
      </c>
      <c r="I1" s="41" t="s">
        <v>11</v>
      </c>
      <c r="J1" s="41" t="s">
        <v>13</v>
      </c>
    </row>
    <row r="2" spans="1:10" x14ac:dyDescent="0.25">
      <c r="A2" s="5">
        <v>44989</v>
      </c>
      <c r="B2" s="6" t="s">
        <v>200</v>
      </c>
      <c r="C2" s="6">
        <v>1.74</v>
      </c>
      <c r="D2" s="14" t="s">
        <v>154</v>
      </c>
      <c r="E2" s="14" t="s">
        <v>175</v>
      </c>
      <c r="F2" s="34" t="s">
        <v>160</v>
      </c>
      <c r="G2" s="28">
        <v>0</v>
      </c>
      <c r="H2" s="28">
        <f t="shared" ref="H2:H10" si="0">G2-D$23</f>
        <v>-707.4079999999999</v>
      </c>
      <c r="I2" s="6" t="s">
        <v>185</v>
      </c>
      <c r="J2" s="6" t="s">
        <v>52</v>
      </c>
    </row>
    <row r="3" spans="1:10" x14ac:dyDescent="0.25">
      <c r="A3" s="5">
        <v>44989</v>
      </c>
      <c r="B3" s="6" t="s">
        <v>201</v>
      </c>
      <c r="C3" s="6">
        <v>1.66</v>
      </c>
      <c r="D3" s="14" t="s">
        <v>154</v>
      </c>
      <c r="E3" s="47" t="s">
        <v>175</v>
      </c>
      <c r="F3" s="50" t="s">
        <v>160</v>
      </c>
      <c r="G3" s="28">
        <f>C3*D$23</f>
        <v>1174.2972799999998</v>
      </c>
      <c r="H3" s="28">
        <f t="shared" si="0"/>
        <v>466.88927999999987</v>
      </c>
      <c r="I3" s="6" t="s">
        <v>209</v>
      </c>
      <c r="J3" s="6" t="s">
        <v>36</v>
      </c>
    </row>
    <row r="4" spans="1:10" x14ac:dyDescent="0.25">
      <c r="A4" s="5">
        <v>44989</v>
      </c>
      <c r="B4" s="6" t="s">
        <v>202</v>
      </c>
      <c r="C4" s="6">
        <v>1.56</v>
      </c>
      <c r="D4" s="14" t="s">
        <v>154</v>
      </c>
      <c r="E4" s="47" t="s">
        <v>175</v>
      </c>
      <c r="F4" s="50" t="s">
        <v>160</v>
      </c>
      <c r="G4" s="28">
        <f>C4*D$23</f>
        <v>1103.55648</v>
      </c>
      <c r="H4" s="28">
        <f t="shared" si="0"/>
        <v>396.14848000000006</v>
      </c>
      <c r="I4" s="6" t="s">
        <v>34</v>
      </c>
      <c r="J4" s="6" t="s">
        <v>78</v>
      </c>
    </row>
    <row r="5" spans="1:10" x14ac:dyDescent="0.25">
      <c r="A5" s="5">
        <v>44990</v>
      </c>
      <c r="B5" s="6" t="s">
        <v>203</v>
      </c>
      <c r="C5" s="6">
        <v>1.81</v>
      </c>
      <c r="D5" s="14" t="s">
        <v>154</v>
      </c>
      <c r="E5" s="47" t="s">
        <v>175</v>
      </c>
      <c r="F5" s="49" t="s">
        <v>160</v>
      </c>
      <c r="G5" s="28">
        <v>0</v>
      </c>
      <c r="H5" s="28">
        <f t="shared" si="0"/>
        <v>-707.4079999999999</v>
      </c>
      <c r="I5" s="6" t="s">
        <v>178</v>
      </c>
      <c r="J5" s="6" t="s">
        <v>43</v>
      </c>
    </row>
    <row r="6" spans="1:10" x14ac:dyDescent="0.25">
      <c r="A6" s="5">
        <v>44990</v>
      </c>
      <c r="B6" s="6" t="s">
        <v>204</v>
      </c>
      <c r="C6" s="6">
        <v>1.92</v>
      </c>
      <c r="D6" s="14" t="s">
        <v>154</v>
      </c>
      <c r="E6" s="47" t="s">
        <v>175</v>
      </c>
      <c r="F6" s="50" t="s">
        <v>160</v>
      </c>
      <c r="G6" s="28">
        <f>C6*D$23</f>
        <v>1358.2233599999997</v>
      </c>
      <c r="H6" s="28">
        <f t="shared" si="0"/>
        <v>650.81535999999983</v>
      </c>
      <c r="I6" s="45" t="s">
        <v>184</v>
      </c>
      <c r="J6" s="6" t="s">
        <v>78</v>
      </c>
    </row>
    <row r="7" spans="1:10" x14ac:dyDescent="0.25">
      <c r="A7" s="16">
        <v>44998</v>
      </c>
      <c r="B7" s="40" t="s">
        <v>218</v>
      </c>
      <c r="C7" s="69">
        <v>1.72</v>
      </c>
      <c r="D7" s="14" t="s">
        <v>154</v>
      </c>
      <c r="E7" s="69" t="s">
        <v>175</v>
      </c>
      <c r="F7" s="49" t="s">
        <v>160</v>
      </c>
      <c r="G7" s="28">
        <v>0</v>
      </c>
      <c r="H7" s="28">
        <f t="shared" si="0"/>
        <v>-707.4079999999999</v>
      </c>
      <c r="I7" s="69" t="s">
        <v>32</v>
      </c>
      <c r="J7" s="69" t="s">
        <v>52</v>
      </c>
    </row>
    <row r="8" spans="1:10" x14ac:dyDescent="0.25">
      <c r="A8" s="16">
        <v>45003</v>
      </c>
      <c r="B8" s="40" t="s">
        <v>219</v>
      </c>
      <c r="C8" s="69">
        <v>1.71</v>
      </c>
      <c r="D8" s="14" t="s">
        <v>154</v>
      </c>
      <c r="E8" s="69" t="s">
        <v>295</v>
      </c>
      <c r="F8" s="50" t="s">
        <v>296</v>
      </c>
      <c r="G8" s="28">
        <f>C8*D$23</f>
        <v>1209.6676799999998</v>
      </c>
      <c r="H8" s="28">
        <f t="shared" si="0"/>
        <v>502.25967999999989</v>
      </c>
      <c r="I8" s="69" t="s">
        <v>32</v>
      </c>
      <c r="J8" s="69" t="s">
        <v>52</v>
      </c>
    </row>
    <row r="9" spans="1:10" x14ac:dyDescent="0.25">
      <c r="A9" s="16">
        <v>45003</v>
      </c>
      <c r="B9" s="40" t="s">
        <v>220</v>
      </c>
      <c r="C9" s="12">
        <v>1.71</v>
      </c>
      <c r="D9" s="14" t="s">
        <v>154</v>
      </c>
      <c r="E9" s="69" t="s">
        <v>175</v>
      </c>
      <c r="F9" s="49" t="s">
        <v>160</v>
      </c>
      <c r="G9" s="28">
        <v>0</v>
      </c>
      <c r="H9" s="28">
        <f t="shared" si="0"/>
        <v>-707.4079999999999</v>
      </c>
      <c r="I9" s="69" t="s">
        <v>186</v>
      </c>
      <c r="J9" s="69" t="s">
        <v>36</v>
      </c>
    </row>
    <row r="10" spans="1:10" x14ac:dyDescent="0.25">
      <c r="A10" s="16">
        <v>45004</v>
      </c>
      <c r="B10" s="40" t="s">
        <v>222</v>
      </c>
      <c r="C10" s="69">
        <v>1.65</v>
      </c>
      <c r="D10" s="14" t="s">
        <v>154</v>
      </c>
      <c r="E10" s="69" t="s">
        <v>297</v>
      </c>
      <c r="F10" s="50" t="s">
        <v>296</v>
      </c>
      <c r="G10" s="28">
        <f>C10*D$23</f>
        <v>1167.2231999999997</v>
      </c>
      <c r="H10" s="28">
        <f t="shared" si="0"/>
        <v>459.81519999999978</v>
      </c>
      <c r="I10" s="69" t="s">
        <v>186</v>
      </c>
      <c r="J10" s="69" t="s">
        <v>43</v>
      </c>
    </row>
    <row r="11" spans="1:10" x14ac:dyDescent="0.25">
      <c r="A11" s="16"/>
      <c r="B11" s="47"/>
      <c r="C11" s="12"/>
      <c r="D11" s="14"/>
      <c r="E11" s="47"/>
      <c r="F11" s="35"/>
      <c r="G11" s="28"/>
      <c r="H11" s="28"/>
      <c r="I11" s="47"/>
      <c r="J11" s="47"/>
    </row>
    <row r="12" spans="1:10" ht="15.75" x14ac:dyDescent="0.25">
      <c r="A12" s="5"/>
      <c r="B12" s="6"/>
      <c r="C12" s="6"/>
      <c r="D12" s="17">
        <f>COUNT(C2:C11)</f>
        <v>9</v>
      </c>
      <c r="E12" s="36"/>
      <c r="F12" s="14"/>
      <c r="G12" s="18"/>
      <c r="H12" s="47"/>
      <c r="I12" s="47"/>
    </row>
    <row r="13" spans="1:10" x14ac:dyDescent="0.25">
      <c r="A13" s="6"/>
      <c r="B13" s="6"/>
      <c r="C13" s="6"/>
      <c r="D13" s="10">
        <v>4</v>
      </c>
      <c r="E13" s="34"/>
      <c r="F13" s="19" t="s">
        <v>313</v>
      </c>
      <c r="G13" s="20"/>
      <c r="H13" s="21"/>
      <c r="I13" s="22"/>
    </row>
    <row r="14" spans="1:10" x14ac:dyDescent="0.25">
      <c r="A14" s="6"/>
      <c r="B14" s="6" t="s">
        <v>161</v>
      </c>
      <c r="C14" s="6"/>
      <c r="D14" s="23">
        <f>D12-D13</f>
        <v>5</v>
      </c>
      <c r="E14" s="37"/>
      <c r="F14" s="19"/>
      <c r="G14" s="20"/>
      <c r="H14" s="21"/>
      <c r="I14" s="22"/>
    </row>
    <row r="15" spans="1:10" x14ac:dyDescent="0.25">
      <c r="A15" s="6"/>
      <c r="B15" s="6" t="s">
        <v>162</v>
      </c>
      <c r="C15" s="6"/>
      <c r="D15" s="6">
        <f>D14/D12*100</f>
        <v>55.555555555555557</v>
      </c>
      <c r="E15" s="47"/>
      <c r="F15" s="19"/>
      <c r="G15" s="20"/>
      <c r="H15" s="21"/>
      <c r="I15" s="22"/>
    </row>
    <row r="16" spans="1:10" x14ac:dyDescent="0.25">
      <c r="A16" s="6"/>
      <c r="B16" s="6" t="s">
        <v>163</v>
      </c>
      <c r="C16" s="6"/>
      <c r="D16" s="6">
        <f>1/D17*100</f>
        <v>58.13953488372092</v>
      </c>
      <c r="E16" s="47"/>
      <c r="F16" s="19"/>
      <c r="G16" s="20"/>
      <c r="H16" s="21"/>
      <c r="I16" s="22"/>
    </row>
    <row r="17" spans="1:9" x14ac:dyDescent="0.25">
      <c r="A17" s="6"/>
      <c r="B17" s="6" t="s">
        <v>164</v>
      </c>
      <c r="C17" s="6"/>
      <c r="D17" s="6">
        <f>SUM(C2:C11)/D12</f>
        <v>1.7200000000000002</v>
      </c>
      <c r="E17" s="47"/>
      <c r="F17" s="19"/>
      <c r="G17" s="20"/>
      <c r="H17" s="21"/>
      <c r="I17" s="22"/>
    </row>
    <row r="18" spans="1:9" x14ac:dyDescent="0.25">
      <c r="A18" s="6"/>
      <c r="B18" s="6" t="s">
        <v>165</v>
      </c>
      <c r="C18" s="6"/>
      <c r="D18" s="23">
        <f>D15-D16</f>
        <v>-2.5839793281653627</v>
      </c>
      <c r="E18" s="37"/>
      <c r="F18" s="19"/>
      <c r="G18" s="20"/>
      <c r="H18" s="21"/>
      <c r="I18" s="22"/>
    </row>
    <row r="19" spans="1:9" x14ac:dyDescent="0.25">
      <c r="A19" s="6"/>
      <c r="B19" s="6" t="s">
        <v>166</v>
      </c>
      <c r="C19" s="6"/>
      <c r="D19" s="23">
        <f>D18/1</f>
        <v>-2.5839793281653627</v>
      </c>
      <c r="E19" s="37"/>
      <c r="F19" s="19"/>
      <c r="G19" s="20"/>
      <c r="H19" s="21"/>
      <c r="I19" s="22"/>
    </row>
    <row r="20" spans="1:9" ht="18.75" x14ac:dyDescent="0.3">
      <c r="A20" s="6"/>
      <c r="B20" s="6" t="s">
        <v>167</v>
      </c>
      <c r="C20" s="6"/>
      <c r="D20" s="24">
        <v>18616</v>
      </c>
      <c r="E20" s="38"/>
      <c r="F20" s="19"/>
      <c r="G20" s="20"/>
      <c r="H20" s="21"/>
      <c r="I20" s="22"/>
    </row>
    <row r="21" spans="1:9" ht="18.75" x14ac:dyDescent="0.3">
      <c r="A21" s="6"/>
      <c r="B21" s="6" t="s">
        <v>168</v>
      </c>
      <c r="C21" s="6"/>
      <c r="D21" s="25">
        <v>18616</v>
      </c>
      <c r="E21" s="39"/>
      <c r="F21" s="19"/>
      <c r="G21" s="20"/>
      <c r="H21" s="21"/>
      <c r="I21" s="22"/>
    </row>
    <row r="22" spans="1:9" ht="15.75" x14ac:dyDescent="0.25">
      <c r="A22" s="6"/>
      <c r="B22" s="26" t="s">
        <v>169</v>
      </c>
      <c r="C22" s="6"/>
      <c r="D22" s="11">
        <f>D21/100</f>
        <v>186.16</v>
      </c>
      <c r="E22" s="28"/>
      <c r="F22" s="19"/>
      <c r="G22" s="20"/>
      <c r="H22" s="21"/>
      <c r="I22" s="22"/>
    </row>
    <row r="23" spans="1:9" ht="15.75" x14ac:dyDescent="0.25">
      <c r="A23" s="6"/>
      <c r="B23" s="6" t="s">
        <v>170</v>
      </c>
      <c r="C23" s="6"/>
      <c r="D23" s="27">
        <f>D22*3.8</f>
        <v>707.4079999999999</v>
      </c>
      <c r="E23" s="28"/>
      <c r="F23" s="19"/>
      <c r="G23" s="20"/>
      <c r="H23" s="21"/>
      <c r="I23" s="22"/>
    </row>
    <row r="24" spans="1:9" x14ac:dyDescent="0.25">
      <c r="A24" s="6"/>
      <c r="B24" s="6" t="s">
        <v>171</v>
      </c>
      <c r="C24" s="6"/>
      <c r="D24" s="28">
        <f>SUM(H2:H11)</f>
        <v>-353.70400000000018</v>
      </c>
      <c r="E24" s="28"/>
      <c r="F24" s="19"/>
      <c r="G24" s="20"/>
      <c r="H24" s="21"/>
      <c r="I24" s="22"/>
    </row>
    <row r="25" spans="1:9" x14ac:dyDescent="0.25">
      <c r="A25" s="6"/>
      <c r="B25" s="29" t="s">
        <v>176</v>
      </c>
      <c r="C25" s="6"/>
      <c r="D25" s="47">
        <f>D24/D20*100</f>
        <v>-1.900000000000001</v>
      </c>
      <c r="E25" s="47"/>
      <c r="F25" s="19"/>
      <c r="G25" s="20"/>
      <c r="H25" s="21"/>
      <c r="I25" s="22"/>
    </row>
    <row r="26" spans="1:9" x14ac:dyDescent="0.25">
      <c r="A26" s="6"/>
      <c r="B26" s="6" t="s">
        <v>172</v>
      </c>
      <c r="C26" s="6"/>
      <c r="D26" s="47"/>
      <c r="E26" s="47"/>
      <c r="F26" s="19"/>
      <c r="G26" s="20"/>
      <c r="H26" s="21"/>
      <c r="I26" s="22"/>
    </row>
    <row r="27" spans="1:9" x14ac:dyDescent="0.25">
      <c r="A27" s="6"/>
      <c r="B27" s="30" t="s">
        <v>173</v>
      </c>
      <c r="C27" s="6"/>
      <c r="D27" s="47"/>
      <c r="E27" s="47"/>
      <c r="F27" s="19"/>
      <c r="G27" s="20"/>
      <c r="H27" s="21"/>
      <c r="I27" s="22"/>
    </row>
    <row r="28" spans="1:9" x14ac:dyDescent="0.25">
      <c r="A28" s="6"/>
      <c r="B28" s="6"/>
      <c r="C28" s="6"/>
      <c r="D28" s="47"/>
      <c r="E28" s="47"/>
      <c r="F28" s="19"/>
      <c r="G28" s="20"/>
      <c r="H28" s="21"/>
      <c r="I28" s="22"/>
    </row>
    <row r="29" spans="1:9" x14ac:dyDescent="0.25">
      <c r="A29" s="6"/>
      <c r="B29" s="6"/>
      <c r="C29" s="6"/>
      <c r="D29" s="47"/>
      <c r="E29" s="47"/>
      <c r="F29" s="19"/>
      <c r="G29" s="20"/>
      <c r="H29" s="21"/>
      <c r="I29" s="22"/>
    </row>
    <row r="30" spans="1:9" x14ac:dyDescent="0.25">
      <c r="A30" s="6"/>
      <c r="B30" s="31"/>
      <c r="C30" s="6"/>
      <c r="D30" s="47"/>
      <c r="E30" s="47"/>
      <c r="F30" s="19"/>
      <c r="G30" s="20"/>
      <c r="H30" s="21"/>
      <c r="I30" s="22"/>
    </row>
  </sheetData>
  <conditionalFormatting sqref="F13:F30 I13:I30">
    <cfRule type="cellIs" dxfId="36" priority="1" operator="greaterThan">
      <formula>0</formula>
    </cfRule>
    <cfRule type="cellIs" dxfId="35" priority="2" operator="lessThan">
      <formula>-240.63</formula>
    </cfRule>
    <cfRule type="cellIs" dxfId="34" priority="3" operator="greaterThan">
      <formula>0</formula>
    </cfRule>
  </conditionalFormatting>
  <conditionalFormatting sqref="H2:H11">
    <cfRule type="cellIs" dxfId="33" priority="4" operator="lessThan">
      <formula>0</formula>
    </cfRule>
    <cfRule type="cellIs" dxfId="32" priority="5" operator="greaterThan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9"/>
  <sheetViews>
    <sheetView topLeftCell="A6" workbookViewId="0">
      <selection activeCell="B27" sqref="B27"/>
    </sheetView>
  </sheetViews>
  <sheetFormatPr defaultRowHeight="15" x14ac:dyDescent="0.25"/>
  <cols>
    <col min="1" max="1" width="10.7109375" style="6" bestFit="1" customWidth="1"/>
    <col min="2" max="2" width="35.140625" style="6" bestFit="1" customWidth="1"/>
    <col min="3" max="13" width="9.140625" style="6"/>
    <col min="14" max="14" width="17.5703125" style="6" bestFit="1" customWidth="1"/>
    <col min="15" max="19" width="9.140625" style="6"/>
  </cols>
  <sheetData>
    <row r="1" spans="1:19" ht="144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30</v>
      </c>
      <c r="Q1" s="2" t="s">
        <v>27</v>
      </c>
      <c r="R1" s="2" t="s">
        <v>28</v>
      </c>
      <c r="S1" s="2" t="s">
        <v>29</v>
      </c>
    </row>
    <row r="2" spans="1:19" x14ac:dyDescent="0.25">
      <c r="A2" s="46">
        <v>45017</v>
      </c>
      <c r="B2" s="6" t="s">
        <v>225</v>
      </c>
      <c r="C2" s="6">
        <v>1.91</v>
      </c>
      <c r="D2" s="6">
        <v>3.5</v>
      </c>
      <c r="E2" s="6">
        <v>4.68</v>
      </c>
      <c r="F2" s="6">
        <v>3.09</v>
      </c>
      <c r="G2" s="6">
        <v>2.25</v>
      </c>
      <c r="H2" s="6">
        <v>1.71</v>
      </c>
      <c r="I2" s="6">
        <v>1.97</v>
      </c>
      <c r="J2" s="6" t="s">
        <v>154</v>
      </c>
      <c r="K2" s="6">
        <v>1.67</v>
      </c>
      <c r="L2" s="6" t="s">
        <v>183</v>
      </c>
      <c r="M2" s="6">
        <v>53</v>
      </c>
      <c r="N2" s="6" t="s">
        <v>43</v>
      </c>
      <c r="O2" s="6">
        <v>1.5</v>
      </c>
      <c r="P2" s="6">
        <v>2.62</v>
      </c>
      <c r="Q2" s="6">
        <v>3.3</v>
      </c>
      <c r="R2" s="6">
        <v>3.69</v>
      </c>
      <c r="S2" s="6">
        <v>3.66</v>
      </c>
    </row>
    <row r="3" spans="1:19" x14ac:dyDescent="0.25">
      <c r="A3" s="46">
        <v>45017</v>
      </c>
      <c r="B3" s="6" t="s">
        <v>226</v>
      </c>
      <c r="C3" s="6">
        <v>2.0699999999999998</v>
      </c>
      <c r="D3" s="6">
        <v>3.5</v>
      </c>
      <c r="E3" s="6">
        <v>3.85</v>
      </c>
      <c r="F3" s="6">
        <v>3.28</v>
      </c>
      <c r="G3" s="6">
        <v>2.14</v>
      </c>
      <c r="H3" s="6">
        <v>1.76</v>
      </c>
      <c r="I3" s="6">
        <v>1.88</v>
      </c>
      <c r="J3" s="6" t="s">
        <v>154</v>
      </c>
      <c r="K3" s="6">
        <v>1.59</v>
      </c>
      <c r="L3" s="6" t="s">
        <v>181</v>
      </c>
      <c r="M3" s="6">
        <v>29</v>
      </c>
      <c r="N3" s="6" t="s">
        <v>114</v>
      </c>
      <c r="O3" s="6">
        <v>1.45</v>
      </c>
      <c r="P3" s="6">
        <v>2.4900000000000002</v>
      </c>
      <c r="Q3" s="6">
        <v>2.93</v>
      </c>
      <c r="R3" s="6">
        <v>404</v>
      </c>
      <c r="S3" s="6">
        <v>3.87</v>
      </c>
    </row>
    <row r="4" spans="1:19" x14ac:dyDescent="0.25">
      <c r="A4" s="46">
        <v>45017</v>
      </c>
      <c r="B4" s="6" t="s">
        <v>227</v>
      </c>
      <c r="C4" s="6">
        <v>2.2000000000000002</v>
      </c>
      <c r="D4" s="6">
        <v>3.2</v>
      </c>
      <c r="E4" s="6">
        <v>3.95</v>
      </c>
      <c r="F4" s="6">
        <v>2.59</v>
      </c>
      <c r="G4" s="6">
        <v>2.65</v>
      </c>
      <c r="H4" s="6">
        <v>1.53</v>
      </c>
      <c r="I4" s="6">
        <v>2.31</v>
      </c>
      <c r="J4" s="6" t="s">
        <v>154</v>
      </c>
      <c r="K4" s="6">
        <v>1.93</v>
      </c>
      <c r="L4" s="6" t="s">
        <v>208</v>
      </c>
      <c r="M4" s="6">
        <v>76</v>
      </c>
      <c r="N4" s="6" t="s">
        <v>78</v>
      </c>
      <c r="O4" s="6">
        <v>1.7</v>
      </c>
      <c r="P4" s="6">
        <v>3.21</v>
      </c>
      <c r="Q4" s="6">
        <v>4.41</v>
      </c>
      <c r="R4" s="6">
        <v>4.25</v>
      </c>
      <c r="S4" s="6">
        <v>3.62</v>
      </c>
    </row>
    <row r="5" spans="1:19" x14ac:dyDescent="0.25">
      <c r="A5" s="46">
        <v>45018</v>
      </c>
      <c r="B5" s="6" t="s">
        <v>228</v>
      </c>
      <c r="C5" s="6">
        <v>1.38</v>
      </c>
      <c r="D5" s="6">
        <v>5.49</v>
      </c>
      <c r="E5" s="6">
        <v>7.83</v>
      </c>
      <c r="F5" s="6">
        <v>404</v>
      </c>
      <c r="G5" s="6">
        <v>1.52</v>
      </c>
      <c r="H5" s="6">
        <v>2.68</v>
      </c>
      <c r="I5" s="6">
        <v>1.34</v>
      </c>
      <c r="J5" s="6" t="s">
        <v>154</v>
      </c>
      <c r="K5" s="6">
        <v>1.22</v>
      </c>
      <c r="L5" s="6" t="s">
        <v>179</v>
      </c>
      <c r="M5" s="6">
        <v>19</v>
      </c>
      <c r="N5" s="6" t="s">
        <v>43</v>
      </c>
      <c r="O5" s="6">
        <v>1.23</v>
      </c>
      <c r="P5" s="6">
        <v>1.63</v>
      </c>
      <c r="Q5" s="6">
        <v>1.8</v>
      </c>
      <c r="R5" s="6">
        <v>2.06</v>
      </c>
      <c r="S5" s="6">
        <v>2.29</v>
      </c>
    </row>
    <row r="6" spans="1:19" x14ac:dyDescent="0.25">
      <c r="A6" s="46">
        <v>45018</v>
      </c>
      <c r="B6" s="6" t="s">
        <v>229</v>
      </c>
      <c r="C6" s="6">
        <v>1.56</v>
      </c>
      <c r="D6" s="6">
        <v>4.46</v>
      </c>
      <c r="E6" s="6">
        <v>6.2</v>
      </c>
      <c r="F6" s="6">
        <v>404</v>
      </c>
      <c r="G6" s="6">
        <v>1.75</v>
      </c>
      <c r="H6" s="6">
        <v>2.2000000000000002</v>
      </c>
      <c r="I6" s="6">
        <v>1.54</v>
      </c>
      <c r="J6" s="6" t="s">
        <v>154</v>
      </c>
      <c r="K6" s="6">
        <v>1.34</v>
      </c>
      <c r="L6" s="6" t="s">
        <v>235</v>
      </c>
      <c r="M6" s="6">
        <v>15</v>
      </c>
      <c r="N6" s="6" t="s">
        <v>43</v>
      </c>
      <c r="O6" s="6">
        <v>1.28</v>
      </c>
      <c r="P6" s="6">
        <v>1.93</v>
      </c>
      <c r="Q6" s="6">
        <v>2.2400000000000002</v>
      </c>
      <c r="R6" s="6">
        <v>2.5499999999999998</v>
      </c>
      <c r="S6" s="6">
        <v>2.83</v>
      </c>
    </row>
    <row r="7" spans="1:19" x14ac:dyDescent="0.25">
      <c r="A7" s="46">
        <v>45018</v>
      </c>
      <c r="B7" s="6" t="s">
        <v>230</v>
      </c>
      <c r="C7" s="6">
        <v>2.3199999999999998</v>
      </c>
      <c r="D7" s="6">
        <v>3.63</v>
      </c>
      <c r="E7" s="6">
        <v>3.17</v>
      </c>
      <c r="F7" s="6">
        <v>4.08</v>
      </c>
      <c r="G7" s="6">
        <v>1.86</v>
      </c>
      <c r="H7" s="6">
        <v>2.0499999999999998</v>
      </c>
      <c r="I7" s="6">
        <v>1.63</v>
      </c>
      <c r="J7" s="6" t="s">
        <v>154</v>
      </c>
      <c r="K7" s="6">
        <v>1.4</v>
      </c>
      <c r="L7" s="6" t="s">
        <v>186</v>
      </c>
      <c r="M7" s="6">
        <v>58</v>
      </c>
      <c r="N7" s="6" t="s">
        <v>134</v>
      </c>
      <c r="O7" s="6">
        <v>1.32</v>
      </c>
      <c r="P7" s="6">
        <v>2.08</v>
      </c>
      <c r="Q7" s="6">
        <v>2.4700000000000002</v>
      </c>
      <c r="R7" s="6">
        <v>2.79</v>
      </c>
      <c r="S7" s="6">
        <v>3.12</v>
      </c>
    </row>
    <row r="8" spans="1:19" x14ac:dyDescent="0.25">
      <c r="A8" s="46">
        <v>45020</v>
      </c>
      <c r="B8" s="6" t="s">
        <v>231</v>
      </c>
      <c r="C8" s="6">
        <v>5.99</v>
      </c>
      <c r="D8" s="6">
        <v>4.37</v>
      </c>
      <c r="E8" s="6">
        <v>1.59</v>
      </c>
      <c r="F8" s="6">
        <v>4</v>
      </c>
      <c r="G8" s="6">
        <v>1.78</v>
      </c>
      <c r="H8" s="6">
        <v>2.15</v>
      </c>
      <c r="I8" s="6">
        <v>1.57</v>
      </c>
      <c r="J8" s="6" t="s">
        <v>154</v>
      </c>
      <c r="K8" s="6">
        <v>1.36</v>
      </c>
      <c r="L8" s="6" t="s">
        <v>189</v>
      </c>
      <c r="M8" s="6">
        <v>61</v>
      </c>
      <c r="N8" s="6" t="s">
        <v>134</v>
      </c>
      <c r="O8" s="6">
        <v>1.3</v>
      </c>
      <c r="P8" s="6">
        <v>1.98</v>
      </c>
      <c r="Q8" s="6">
        <v>2.31</v>
      </c>
      <c r="R8" s="6">
        <v>2.63</v>
      </c>
      <c r="S8" s="6">
        <v>2.93</v>
      </c>
    </row>
    <row r="9" spans="1:19" x14ac:dyDescent="0.25">
      <c r="A9" s="46">
        <v>45023</v>
      </c>
      <c r="B9" s="6" t="s">
        <v>232</v>
      </c>
      <c r="C9" s="6">
        <v>1.39</v>
      </c>
      <c r="D9" s="6">
        <v>4.91</v>
      </c>
      <c r="E9" s="6">
        <v>9.7200000000000006</v>
      </c>
      <c r="F9" s="6">
        <v>3.94</v>
      </c>
      <c r="G9" s="6">
        <v>1.91</v>
      </c>
      <c r="H9" s="6">
        <v>2</v>
      </c>
      <c r="I9" s="6">
        <v>1.67</v>
      </c>
      <c r="J9" s="6" t="s">
        <v>154</v>
      </c>
      <c r="K9" s="6">
        <v>1.43</v>
      </c>
      <c r="L9" s="6" t="s">
        <v>185</v>
      </c>
      <c r="M9" s="6">
        <v>39</v>
      </c>
      <c r="N9" s="6" t="s">
        <v>52</v>
      </c>
      <c r="O9" s="6">
        <v>1.34</v>
      </c>
      <c r="P9" s="6">
        <v>2.14</v>
      </c>
      <c r="Q9" s="6">
        <v>2.57</v>
      </c>
      <c r="R9" s="6">
        <v>2.9</v>
      </c>
      <c r="S9" s="6">
        <v>3.23</v>
      </c>
    </row>
    <row r="10" spans="1:19" x14ac:dyDescent="0.25">
      <c r="A10" s="46">
        <v>45023</v>
      </c>
      <c r="B10" s="6" t="s">
        <v>233</v>
      </c>
      <c r="C10" s="6">
        <v>1.56</v>
      </c>
      <c r="D10" s="6">
        <v>4.26</v>
      </c>
      <c r="E10" s="6">
        <v>6.61</v>
      </c>
      <c r="F10" s="6">
        <v>3.8</v>
      </c>
      <c r="G10" s="6">
        <v>1.93</v>
      </c>
      <c r="H10" s="6">
        <v>1.97</v>
      </c>
      <c r="I10" s="6">
        <v>1.69</v>
      </c>
      <c r="J10" s="6" t="s">
        <v>154</v>
      </c>
      <c r="K10" s="6">
        <v>1.46</v>
      </c>
      <c r="L10" s="6" t="s">
        <v>31</v>
      </c>
      <c r="M10" s="6">
        <v>37</v>
      </c>
      <c r="N10" s="6" t="s">
        <v>43</v>
      </c>
      <c r="O10" s="6">
        <v>1.36</v>
      </c>
      <c r="P10" s="6">
        <v>2.1800000000000002</v>
      </c>
      <c r="Q10" s="6">
        <v>2.64</v>
      </c>
      <c r="R10" s="6">
        <v>2.97</v>
      </c>
      <c r="S10" s="6">
        <v>3.32</v>
      </c>
    </row>
    <row r="11" spans="1:19" x14ac:dyDescent="0.25">
      <c r="A11" s="46">
        <v>45024</v>
      </c>
      <c r="B11" s="6" t="s">
        <v>234</v>
      </c>
      <c r="C11" s="6">
        <v>6.49</v>
      </c>
      <c r="D11" s="6">
        <v>4.91</v>
      </c>
      <c r="E11" s="6">
        <v>1.5</v>
      </c>
      <c r="F11" s="6">
        <v>404</v>
      </c>
      <c r="G11" s="6">
        <v>1.58</v>
      </c>
      <c r="H11" s="6">
        <v>2.5099999999999998</v>
      </c>
      <c r="I11" s="6">
        <v>1.41</v>
      </c>
      <c r="J11" s="6" t="s">
        <v>154</v>
      </c>
      <c r="K11" s="6">
        <v>1.25</v>
      </c>
      <c r="L11" s="6" t="s">
        <v>178</v>
      </c>
      <c r="M11" s="6">
        <v>53</v>
      </c>
      <c r="N11" s="6" t="s">
        <v>78</v>
      </c>
      <c r="O11" s="6">
        <v>1.25</v>
      </c>
      <c r="P11" s="6">
        <v>1.71</v>
      </c>
      <c r="Q11" s="6">
        <v>1.92</v>
      </c>
      <c r="R11" s="6">
        <v>2.16</v>
      </c>
      <c r="S11" s="6">
        <v>2.42</v>
      </c>
    </row>
    <row r="12" spans="1:19" x14ac:dyDescent="0.25">
      <c r="A12" s="46">
        <v>45025</v>
      </c>
      <c r="B12" s="6" t="s">
        <v>236</v>
      </c>
      <c r="C12" s="6">
        <v>3.27</v>
      </c>
      <c r="D12" s="6">
        <v>3.54</v>
      </c>
      <c r="E12" s="6">
        <v>2.2999999999999998</v>
      </c>
      <c r="F12" s="6">
        <v>3.8</v>
      </c>
      <c r="G12" s="6">
        <v>1.96</v>
      </c>
      <c r="H12" s="6">
        <v>1.94</v>
      </c>
      <c r="I12" s="6">
        <v>1.71</v>
      </c>
      <c r="J12" s="6" t="s">
        <v>154</v>
      </c>
      <c r="K12" s="6">
        <v>1.46</v>
      </c>
      <c r="L12" s="6" t="s">
        <v>186</v>
      </c>
      <c r="M12" s="6">
        <v>55</v>
      </c>
      <c r="N12" s="6" t="s">
        <v>114</v>
      </c>
      <c r="O12" s="6">
        <v>404</v>
      </c>
      <c r="P12" s="6">
        <v>2.2200000000000002</v>
      </c>
      <c r="Q12" s="6">
        <v>2.7</v>
      </c>
      <c r="R12" s="6">
        <v>2.7</v>
      </c>
      <c r="S12" s="6">
        <v>3.39</v>
      </c>
    </row>
    <row r="13" spans="1:19" x14ac:dyDescent="0.25">
      <c r="A13" s="46">
        <v>45025</v>
      </c>
      <c r="B13" s="6" t="s">
        <v>237</v>
      </c>
      <c r="C13" s="6">
        <v>2.5499999999999998</v>
      </c>
      <c r="D13" s="6">
        <v>3.64</v>
      </c>
      <c r="E13" s="6">
        <v>2.81</v>
      </c>
      <c r="F13" s="6">
        <v>404</v>
      </c>
      <c r="G13" s="6">
        <v>1.65</v>
      </c>
      <c r="H13" s="6">
        <v>2.34</v>
      </c>
      <c r="I13" s="6">
        <v>1.47</v>
      </c>
      <c r="J13" s="6" t="s">
        <v>154</v>
      </c>
      <c r="K13" s="6">
        <v>1.28</v>
      </c>
      <c r="L13" s="6" t="s">
        <v>186</v>
      </c>
      <c r="M13" s="6">
        <v>54</v>
      </c>
      <c r="N13" s="6" t="s">
        <v>78</v>
      </c>
      <c r="O13" s="6">
        <v>1.24</v>
      </c>
      <c r="P13" s="6">
        <v>1.81</v>
      </c>
      <c r="Q13" s="6">
        <v>2.06</v>
      </c>
      <c r="R13" s="6">
        <v>2.33</v>
      </c>
      <c r="S13" s="6">
        <v>2.59</v>
      </c>
    </row>
    <row r="14" spans="1:19" x14ac:dyDescent="0.25">
      <c r="A14" s="46">
        <v>45026</v>
      </c>
      <c r="B14" s="6" t="s">
        <v>238</v>
      </c>
      <c r="C14" s="6">
        <v>1.91</v>
      </c>
      <c r="D14" s="6">
        <v>3.78</v>
      </c>
      <c r="E14" s="6">
        <v>4.07</v>
      </c>
      <c r="F14" s="6">
        <v>4.09</v>
      </c>
      <c r="G14" s="6">
        <v>1.81</v>
      </c>
      <c r="H14" s="6">
        <v>2.06</v>
      </c>
      <c r="I14" s="6">
        <v>1.6</v>
      </c>
      <c r="J14" s="6" t="s">
        <v>154</v>
      </c>
      <c r="K14" s="6">
        <v>1.4</v>
      </c>
      <c r="L14" s="6" t="s">
        <v>211</v>
      </c>
      <c r="M14" s="6">
        <v>31</v>
      </c>
      <c r="N14" s="6" t="s">
        <v>67</v>
      </c>
      <c r="O14" s="6">
        <v>404</v>
      </c>
      <c r="P14" s="6">
        <v>2.02</v>
      </c>
      <c r="Q14" s="6">
        <v>2.36</v>
      </c>
      <c r="R14" s="6">
        <v>2.68</v>
      </c>
      <c r="S14" s="6">
        <v>2.97</v>
      </c>
    </row>
    <row r="15" spans="1:19" x14ac:dyDescent="0.25">
      <c r="A15" s="46">
        <v>45031</v>
      </c>
      <c r="B15" s="6" t="s">
        <v>239</v>
      </c>
      <c r="C15" s="6">
        <v>2.42</v>
      </c>
      <c r="D15" s="6">
        <v>3.57</v>
      </c>
      <c r="E15" s="6">
        <v>2.93</v>
      </c>
      <c r="F15" s="6">
        <v>3.7</v>
      </c>
      <c r="G15" s="6">
        <v>1.95</v>
      </c>
      <c r="H15" s="6">
        <v>1.92</v>
      </c>
      <c r="I15" s="6">
        <v>1.7</v>
      </c>
      <c r="J15" s="6" t="s">
        <v>154</v>
      </c>
      <c r="K15" s="6">
        <v>1.46</v>
      </c>
      <c r="L15" s="6" t="s">
        <v>178</v>
      </c>
      <c r="M15" s="6">
        <v>57</v>
      </c>
      <c r="N15" s="6" t="s">
        <v>36</v>
      </c>
      <c r="O15" s="6">
        <v>404</v>
      </c>
      <c r="P15" s="6">
        <v>2.21</v>
      </c>
      <c r="Q15" s="6">
        <v>2.67</v>
      </c>
      <c r="R15" s="6">
        <v>2.5099999999999998</v>
      </c>
      <c r="S15" s="6">
        <v>3.34</v>
      </c>
    </row>
    <row r="16" spans="1:19" x14ac:dyDescent="0.25">
      <c r="A16" s="46">
        <v>45031</v>
      </c>
      <c r="B16" s="6" t="s">
        <v>240</v>
      </c>
      <c r="C16" s="6">
        <v>2.81</v>
      </c>
      <c r="D16" s="6">
        <v>3.29</v>
      </c>
      <c r="E16" s="6">
        <v>2.77</v>
      </c>
      <c r="F16" s="6">
        <v>3.28</v>
      </c>
      <c r="G16" s="6">
        <v>2.2200000000000002</v>
      </c>
      <c r="H16" s="6">
        <v>1.72</v>
      </c>
      <c r="I16" s="6">
        <v>1.93</v>
      </c>
      <c r="J16" s="6" t="s">
        <v>154</v>
      </c>
      <c r="K16" s="6">
        <v>1.63</v>
      </c>
      <c r="L16" s="6" t="s">
        <v>32</v>
      </c>
      <c r="M16" s="6">
        <v>50</v>
      </c>
      <c r="N16" s="6" t="s">
        <v>78</v>
      </c>
      <c r="O16" s="6">
        <v>1.47</v>
      </c>
      <c r="P16" s="6">
        <v>2.59</v>
      </c>
      <c r="Q16" s="6">
        <v>3.24</v>
      </c>
      <c r="R16" s="6">
        <v>3.62</v>
      </c>
      <c r="S16" s="6">
        <v>3.61</v>
      </c>
    </row>
    <row r="17" spans="1:19" ht="15.75" x14ac:dyDescent="0.25">
      <c r="A17" s="46">
        <v>45031</v>
      </c>
      <c r="B17" s="48" t="s">
        <v>241</v>
      </c>
      <c r="C17" s="6">
        <v>7.81</v>
      </c>
      <c r="D17" s="6">
        <v>4.8899999999999997</v>
      </c>
      <c r="E17" s="6">
        <v>1.43</v>
      </c>
      <c r="F17" s="6">
        <v>4.49</v>
      </c>
      <c r="G17" s="6">
        <v>1.69</v>
      </c>
      <c r="H17" s="6">
        <v>2.27</v>
      </c>
      <c r="I17" s="6">
        <v>1.51</v>
      </c>
      <c r="J17" s="6" t="s">
        <v>154</v>
      </c>
      <c r="K17" s="6">
        <v>1.42</v>
      </c>
      <c r="L17" s="6" t="s">
        <v>212</v>
      </c>
      <c r="M17" s="6">
        <v>3</v>
      </c>
      <c r="N17" s="6" t="s">
        <v>114</v>
      </c>
      <c r="O17" s="6">
        <v>404</v>
      </c>
      <c r="P17" s="6">
        <v>1.86</v>
      </c>
      <c r="Q17" s="6">
        <v>2.13</v>
      </c>
      <c r="R17" s="6">
        <v>2.4300000000000002</v>
      </c>
      <c r="S17" s="6">
        <v>2.7</v>
      </c>
    </row>
    <row r="18" spans="1:19" x14ac:dyDescent="0.25">
      <c r="A18" s="46">
        <v>45032</v>
      </c>
      <c r="B18" s="6" t="s">
        <v>242</v>
      </c>
      <c r="C18" s="6">
        <v>1.33</v>
      </c>
      <c r="D18" s="6">
        <v>6.09</v>
      </c>
      <c r="E18" s="6">
        <v>9.2799999999999994</v>
      </c>
      <c r="F18" s="6">
        <v>404</v>
      </c>
      <c r="G18" s="6">
        <v>1.46</v>
      </c>
      <c r="H18" s="6">
        <v>2.85</v>
      </c>
      <c r="I18" s="6">
        <v>1.33</v>
      </c>
      <c r="J18" s="6" t="s">
        <v>154</v>
      </c>
      <c r="K18" s="6">
        <v>1.22</v>
      </c>
      <c r="L18" s="6" t="s">
        <v>179</v>
      </c>
      <c r="M18" s="6">
        <v>75</v>
      </c>
      <c r="N18" s="6" t="s">
        <v>43</v>
      </c>
      <c r="O18" s="6">
        <v>404</v>
      </c>
      <c r="P18" s="6">
        <v>1.56</v>
      </c>
      <c r="Q18" s="6">
        <v>1.7</v>
      </c>
      <c r="R18" s="6">
        <v>1.95</v>
      </c>
      <c r="S18" s="6">
        <v>2.17</v>
      </c>
    </row>
    <row r="19" spans="1:19" x14ac:dyDescent="0.25">
      <c r="A19" s="46">
        <v>45038</v>
      </c>
      <c r="B19" s="6" t="s">
        <v>243</v>
      </c>
      <c r="C19" s="6">
        <v>1.68</v>
      </c>
      <c r="D19" s="6">
        <v>4.18</v>
      </c>
      <c r="E19" s="6">
        <v>4.9800000000000004</v>
      </c>
      <c r="F19" s="43">
        <v>4.43</v>
      </c>
      <c r="G19" s="6">
        <v>1.7</v>
      </c>
      <c r="H19" s="6">
        <v>2.2200000000000002</v>
      </c>
      <c r="I19" s="6">
        <v>1.51</v>
      </c>
      <c r="J19" s="6" t="s">
        <v>154</v>
      </c>
      <c r="K19" s="6">
        <v>1.42</v>
      </c>
      <c r="L19" s="6" t="s">
        <v>182</v>
      </c>
      <c r="M19" s="6">
        <v>39</v>
      </c>
      <c r="N19" s="6" t="s">
        <v>67</v>
      </c>
      <c r="O19" s="6">
        <v>404</v>
      </c>
      <c r="P19" s="6">
        <v>1.89</v>
      </c>
      <c r="Q19" s="6">
        <v>2.19</v>
      </c>
      <c r="R19" s="6">
        <v>2.5099999999999998</v>
      </c>
      <c r="S19" s="6">
        <v>2.81</v>
      </c>
    </row>
    <row r="20" spans="1:19" x14ac:dyDescent="0.25">
      <c r="A20" s="46">
        <v>45038</v>
      </c>
      <c r="B20" s="6" t="s">
        <v>244</v>
      </c>
      <c r="C20" s="6">
        <v>1.36</v>
      </c>
      <c r="D20" s="6">
        <v>5.09</v>
      </c>
      <c r="E20" s="6">
        <v>9.32</v>
      </c>
      <c r="F20" s="43">
        <v>4.32</v>
      </c>
      <c r="G20" s="6">
        <v>1.74</v>
      </c>
      <c r="H20" s="6">
        <v>2.16</v>
      </c>
      <c r="I20" s="6">
        <v>1.54</v>
      </c>
      <c r="J20" s="6" t="s">
        <v>154</v>
      </c>
      <c r="K20" s="6">
        <v>404</v>
      </c>
      <c r="L20" s="6" t="s">
        <v>183</v>
      </c>
      <c r="M20" s="6">
        <v>23</v>
      </c>
      <c r="N20" s="6" t="s">
        <v>36</v>
      </c>
      <c r="O20" s="6">
        <v>404</v>
      </c>
      <c r="P20" s="6">
        <v>1.93</v>
      </c>
      <c r="Q20" s="6">
        <v>2.2200000000000002</v>
      </c>
      <c r="R20" s="6">
        <v>2.52</v>
      </c>
      <c r="S20" s="6">
        <v>2.8</v>
      </c>
    </row>
    <row r="21" spans="1:19" x14ac:dyDescent="0.25">
      <c r="A21" s="46">
        <v>45038</v>
      </c>
      <c r="B21" s="6" t="s">
        <v>245</v>
      </c>
      <c r="C21" s="6">
        <v>6.26</v>
      </c>
      <c r="D21" s="6">
        <v>4.6900000000000004</v>
      </c>
      <c r="E21" s="6">
        <v>1.53</v>
      </c>
      <c r="F21" s="6">
        <v>404</v>
      </c>
      <c r="G21" s="6">
        <v>1.58</v>
      </c>
      <c r="H21" s="6">
        <v>2.5</v>
      </c>
      <c r="I21" s="6">
        <v>1.41</v>
      </c>
      <c r="J21" s="6" t="s">
        <v>154</v>
      </c>
      <c r="K21" s="6">
        <v>1.25</v>
      </c>
      <c r="L21" s="6" t="s">
        <v>179</v>
      </c>
      <c r="M21" s="6">
        <v>34</v>
      </c>
      <c r="N21" s="6" t="s">
        <v>78</v>
      </c>
      <c r="O21" s="6">
        <v>404</v>
      </c>
      <c r="P21" s="6">
        <v>1.71</v>
      </c>
      <c r="Q21" s="6">
        <v>1.92</v>
      </c>
      <c r="R21" s="6">
        <v>2.17</v>
      </c>
      <c r="S21" s="6">
        <v>2.4300000000000002</v>
      </c>
    </row>
    <row r="22" spans="1:19" x14ac:dyDescent="0.25">
      <c r="A22" s="46">
        <v>45038</v>
      </c>
      <c r="B22" s="6" t="s">
        <v>246</v>
      </c>
      <c r="C22" s="6">
        <v>2.12</v>
      </c>
      <c r="D22" s="6">
        <v>3.73</v>
      </c>
      <c r="E22" s="6">
        <v>3.53</v>
      </c>
      <c r="F22" s="6">
        <v>4.07</v>
      </c>
      <c r="G22" s="6">
        <v>1.68</v>
      </c>
      <c r="H22" s="6">
        <v>2.2999999999999998</v>
      </c>
      <c r="I22" s="6">
        <v>1.5</v>
      </c>
      <c r="J22" s="6" t="s">
        <v>154</v>
      </c>
      <c r="K22" s="6">
        <v>1.3</v>
      </c>
      <c r="L22" s="6" t="s">
        <v>208</v>
      </c>
      <c r="M22" s="6">
        <v>47</v>
      </c>
      <c r="N22" s="6" t="s">
        <v>43</v>
      </c>
      <c r="O22" s="6">
        <v>1.25</v>
      </c>
      <c r="P22" s="6">
        <v>1.85</v>
      </c>
      <c r="Q22" s="6">
        <v>2.11</v>
      </c>
      <c r="R22" s="6">
        <v>2.4</v>
      </c>
      <c r="S22" s="6">
        <v>2.67</v>
      </c>
    </row>
    <row r="23" spans="1:19" x14ac:dyDescent="0.25">
      <c r="A23" s="46">
        <v>45038</v>
      </c>
      <c r="B23" s="6" t="s">
        <v>247</v>
      </c>
      <c r="C23" s="6">
        <v>3.33</v>
      </c>
      <c r="D23" s="6">
        <v>3.62</v>
      </c>
      <c r="E23" s="6">
        <v>2.25</v>
      </c>
      <c r="F23" s="47">
        <v>3.93</v>
      </c>
      <c r="G23" s="6">
        <v>1.84</v>
      </c>
      <c r="H23" s="6">
        <v>2.06</v>
      </c>
      <c r="I23" s="6">
        <v>1.62</v>
      </c>
      <c r="J23" s="6" t="s">
        <v>154</v>
      </c>
      <c r="K23" s="6">
        <v>1.39</v>
      </c>
      <c r="L23" s="6" t="s">
        <v>208</v>
      </c>
      <c r="M23" s="6">
        <v>46</v>
      </c>
      <c r="N23" s="6" t="s">
        <v>52</v>
      </c>
      <c r="O23" s="6">
        <v>1.31</v>
      </c>
      <c r="P23" s="6">
        <v>2.0699999999999998</v>
      </c>
      <c r="Q23" s="6">
        <v>2.4300000000000002</v>
      </c>
      <c r="R23" s="6">
        <v>2.76</v>
      </c>
      <c r="S23" s="6">
        <v>3.06</v>
      </c>
    </row>
    <row r="24" spans="1:19" x14ac:dyDescent="0.25">
      <c r="A24" s="46">
        <v>45038</v>
      </c>
      <c r="B24" s="6" t="s">
        <v>248</v>
      </c>
      <c r="C24" s="6">
        <v>1.34</v>
      </c>
      <c r="D24" s="6">
        <v>5.1100000000000003</v>
      </c>
      <c r="E24" s="6">
        <v>10.27</v>
      </c>
      <c r="F24" s="43">
        <v>3.85</v>
      </c>
      <c r="G24" s="6">
        <v>1.88</v>
      </c>
      <c r="H24" s="6">
        <v>1.99</v>
      </c>
      <c r="I24" s="6">
        <v>1.65</v>
      </c>
      <c r="J24" s="6" t="s">
        <v>154</v>
      </c>
      <c r="K24" s="6">
        <v>1.42</v>
      </c>
      <c r="L24" s="6" t="s">
        <v>31</v>
      </c>
      <c r="M24" s="6">
        <v>53</v>
      </c>
      <c r="N24" s="6" t="s">
        <v>36</v>
      </c>
      <c r="O24" s="6">
        <v>404</v>
      </c>
      <c r="P24" s="6">
        <v>2.11</v>
      </c>
      <c r="Q24" s="6">
        <v>2.54</v>
      </c>
      <c r="R24" s="6">
        <v>2.72</v>
      </c>
      <c r="S24" s="6">
        <v>3.21</v>
      </c>
    </row>
    <row r="25" spans="1:19" x14ac:dyDescent="0.25">
      <c r="A25" s="46">
        <v>45039</v>
      </c>
      <c r="B25" s="6" t="s">
        <v>249</v>
      </c>
      <c r="C25" s="6">
        <v>1.87</v>
      </c>
      <c r="D25" s="6">
        <v>3.59</v>
      </c>
      <c r="E25" s="6">
        <v>4.6399999999999997</v>
      </c>
      <c r="F25" s="6">
        <v>3.05</v>
      </c>
      <c r="G25" s="6">
        <v>2.2599999999999998</v>
      </c>
      <c r="H25" s="6">
        <v>1.69</v>
      </c>
      <c r="I25" s="6">
        <v>1.98</v>
      </c>
      <c r="J25" s="6" t="s">
        <v>154</v>
      </c>
      <c r="K25" s="6">
        <v>1.68</v>
      </c>
      <c r="L25" s="6" t="s">
        <v>184</v>
      </c>
      <c r="M25" s="6">
        <v>59</v>
      </c>
      <c r="N25" s="6" t="s">
        <v>114</v>
      </c>
      <c r="O25" s="6">
        <v>1.51</v>
      </c>
      <c r="P25" s="6">
        <v>2.66</v>
      </c>
      <c r="Q25" s="6">
        <v>2.97</v>
      </c>
      <c r="R25" s="6">
        <v>404</v>
      </c>
      <c r="S25" s="6">
        <v>4.21</v>
      </c>
    </row>
    <row r="26" spans="1:19" x14ac:dyDescent="0.25">
      <c r="A26" s="46">
        <v>45039</v>
      </c>
      <c r="B26" s="6" t="s">
        <v>250</v>
      </c>
      <c r="C26" s="6">
        <v>1.64</v>
      </c>
      <c r="D26" s="6">
        <v>4.41</v>
      </c>
      <c r="E26" s="6">
        <v>5.18</v>
      </c>
      <c r="F26" s="6">
        <v>4.34</v>
      </c>
      <c r="G26" s="6">
        <v>1.72</v>
      </c>
      <c r="H26" s="6">
        <v>2.2200000000000002</v>
      </c>
      <c r="I26" s="6">
        <v>1.53</v>
      </c>
      <c r="J26" s="6" t="s">
        <v>154</v>
      </c>
      <c r="K26" s="6">
        <v>1.41</v>
      </c>
      <c r="L26" s="6" t="s">
        <v>32</v>
      </c>
      <c r="M26" s="6">
        <v>59</v>
      </c>
      <c r="N26" s="6" t="s">
        <v>114</v>
      </c>
      <c r="O26" s="6">
        <v>404</v>
      </c>
      <c r="P26" s="6">
        <v>1.91</v>
      </c>
      <c r="Q26" s="6">
        <v>2.2200000000000002</v>
      </c>
      <c r="R26" s="6">
        <v>2.54</v>
      </c>
      <c r="S26" s="6">
        <v>2.84</v>
      </c>
    </row>
    <row r="27" spans="1:19" x14ac:dyDescent="0.25">
      <c r="A27" s="46">
        <v>45039</v>
      </c>
      <c r="B27" s="6" t="s">
        <v>251</v>
      </c>
      <c r="C27" s="6">
        <v>1.51</v>
      </c>
      <c r="D27" s="6">
        <v>4.6399999999999997</v>
      </c>
      <c r="E27" s="6">
        <v>7.04</v>
      </c>
      <c r="F27" s="6">
        <v>3.97</v>
      </c>
      <c r="G27" s="6">
        <v>1.74</v>
      </c>
      <c r="H27" s="6">
        <v>2.21</v>
      </c>
      <c r="I27" s="6">
        <v>1.54</v>
      </c>
      <c r="J27" s="6" t="s">
        <v>154</v>
      </c>
      <c r="K27" s="6">
        <v>1.34</v>
      </c>
      <c r="L27" s="6" t="s">
        <v>184</v>
      </c>
      <c r="M27" s="6">
        <v>46</v>
      </c>
      <c r="N27" s="6" t="s">
        <v>43</v>
      </c>
      <c r="O27" s="6">
        <v>1.28</v>
      </c>
      <c r="P27" s="6">
        <v>1.93</v>
      </c>
      <c r="Q27" s="6">
        <v>2.2200000000000002</v>
      </c>
      <c r="R27" s="6">
        <v>2.54</v>
      </c>
      <c r="S27" s="6">
        <v>2.82</v>
      </c>
    </row>
    <row r="28" spans="1:19" x14ac:dyDescent="0.25">
      <c r="A28" s="46">
        <v>45039</v>
      </c>
      <c r="B28" s="6" t="s">
        <v>252</v>
      </c>
      <c r="C28" s="6">
        <v>2.35</v>
      </c>
      <c r="D28" s="6">
        <v>3.41</v>
      </c>
      <c r="E28" s="6">
        <v>3.31</v>
      </c>
      <c r="F28" s="6">
        <v>3.55</v>
      </c>
      <c r="G28" s="6">
        <v>2.06</v>
      </c>
      <c r="H28" s="6">
        <v>1.85</v>
      </c>
      <c r="I28" s="6">
        <v>1.79</v>
      </c>
      <c r="J28" s="6" t="s">
        <v>154</v>
      </c>
      <c r="K28" s="6">
        <v>1.52</v>
      </c>
      <c r="L28" s="6" t="s">
        <v>189</v>
      </c>
      <c r="M28" s="6">
        <v>35</v>
      </c>
      <c r="N28" s="6" t="s">
        <v>43</v>
      </c>
      <c r="O28" s="6">
        <v>1.4</v>
      </c>
      <c r="P28" s="6">
        <v>2.35</v>
      </c>
      <c r="Q28" s="6">
        <v>2.87</v>
      </c>
      <c r="R28" s="6">
        <v>3.2</v>
      </c>
      <c r="S28" s="6">
        <v>3.56</v>
      </c>
    </row>
    <row r="29" spans="1:19" x14ac:dyDescent="0.25">
      <c r="A29" s="46">
        <v>45039</v>
      </c>
      <c r="B29" s="6" t="s">
        <v>253</v>
      </c>
      <c r="C29" s="6">
        <v>1.76</v>
      </c>
      <c r="D29" s="6">
        <v>3.85</v>
      </c>
      <c r="E29" s="6">
        <v>5.13</v>
      </c>
      <c r="F29" s="6">
        <v>3.84</v>
      </c>
      <c r="G29" s="6">
        <v>1.93</v>
      </c>
      <c r="H29" s="6">
        <v>1.98</v>
      </c>
      <c r="I29" s="6">
        <v>1.68</v>
      </c>
      <c r="J29" s="6" t="s">
        <v>154</v>
      </c>
      <c r="K29" s="6">
        <v>1.45</v>
      </c>
      <c r="L29" s="6" t="s">
        <v>208</v>
      </c>
      <c r="M29" s="6">
        <v>17</v>
      </c>
      <c r="N29" s="6" t="s">
        <v>52</v>
      </c>
      <c r="O29" s="6">
        <v>1.35</v>
      </c>
      <c r="P29" s="6">
        <v>2.17</v>
      </c>
      <c r="Q29" s="6">
        <v>2.6</v>
      </c>
      <c r="R29" s="6">
        <v>2.92</v>
      </c>
      <c r="S29" s="6">
        <v>3.25</v>
      </c>
    </row>
    <row r="30" spans="1:19" x14ac:dyDescent="0.25">
      <c r="A30" s="46">
        <v>45039</v>
      </c>
      <c r="B30" s="6" t="s">
        <v>254</v>
      </c>
      <c r="C30" s="6">
        <v>404</v>
      </c>
      <c r="D30" s="6">
        <v>404</v>
      </c>
      <c r="E30" s="6">
        <v>404</v>
      </c>
      <c r="F30" s="6">
        <v>0</v>
      </c>
      <c r="G30" s="6">
        <v>404</v>
      </c>
      <c r="H30" s="6">
        <v>404</v>
      </c>
      <c r="I30" s="6">
        <v>404</v>
      </c>
      <c r="J30" s="6" t="s">
        <v>154</v>
      </c>
      <c r="K30" s="6">
        <v>404</v>
      </c>
      <c r="L30" s="6">
        <v>404</v>
      </c>
      <c r="M30" s="6">
        <v>74</v>
      </c>
      <c r="N30" s="6" t="s">
        <v>134</v>
      </c>
      <c r="O30" s="6">
        <v>404</v>
      </c>
      <c r="P30" s="6">
        <v>404</v>
      </c>
      <c r="Q30" s="6">
        <v>404</v>
      </c>
      <c r="R30" s="6">
        <v>404</v>
      </c>
      <c r="S30" s="6">
        <v>404</v>
      </c>
    </row>
    <row r="31" spans="1:19" x14ac:dyDescent="0.25">
      <c r="A31" s="46">
        <v>45044</v>
      </c>
      <c r="B31" s="6" t="s">
        <v>255</v>
      </c>
      <c r="C31" s="6">
        <v>2.73</v>
      </c>
      <c r="D31" s="6">
        <v>3.45</v>
      </c>
      <c r="E31" s="6">
        <v>2.73</v>
      </c>
      <c r="F31" s="6">
        <v>3.65</v>
      </c>
      <c r="G31" s="6">
        <v>2</v>
      </c>
      <c r="H31" s="6">
        <v>1.9</v>
      </c>
      <c r="I31" s="6">
        <v>1.75</v>
      </c>
      <c r="J31" s="6" t="s">
        <v>154</v>
      </c>
      <c r="K31" s="6">
        <v>1.5</v>
      </c>
      <c r="L31" s="6" t="s">
        <v>34</v>
      </c>
      <c r="M31" s="6">
        <v>29</v>
      </c>
      <c r="N31" s="6" t="s">
        <v>43</v>
      </c>
      <c r="O31" s="6">
        <v>1.38</v>
      </c>
      <c r="P31" s="6">
        <v>2.27</v>
      </c>
      <c r="Q31" s="6">
        <v>2.75</v>
      </c>
      <c r="R31" s="6">
        <v>3.08</v>
      </c>
      <c r="S31" s="6">
        <v>3.42</v>
      </c>
    </row>
    <row r="32" spans="1:19" x14ac:dyDescent="0.25">
      <c r="A32" s="46">
        <v>45045</v>
      </c>
      <c r="B32" s="6" t="s">
        <v>256</v>
      </c>
      <c r="C32" s="6">
        <v>3.6</v>
      </c>
      <c r="D32" s="6">
        <v>3.5</v>
      </c>
      <c r="E32" s="6">
        <v>2.12</v>
      </c>
      <c r="F32" s="6">
        <v>3.48</v>
      </c>
      <c r="G32" s="6">
        <v>2.04</v>
      </c>
      <c r="H32" s="6">
        <v>1.86</v>
      </c>
      <c r="I32" s="6">
        <v>1.78</v>
      </c>
      <c r="J32" s="6" t="s">
        <v>154</v>
      </c>
      <c r="K32" s="6">
        <v>1.52</v>
      </c>
      <c r="L32" s="6" t="s">
        <v>178</v>
      </c>
      <c r="M32" s="6">
        <v>29</v>
      </c>
      <c r="N32" s="6" t="s">
        <v>114</v>
      </c>
      <c r="O32" s="6">
        <v>1.43</v>
      </c>
      <c r="P32" s="6">
        <v>2.33</v>
      </c>
      <c r="Q32" s="6">
        <v>2.88</v>
      </c>
      <c r="R32" s="6">
        <v>404</v>
      </c>
      <c r="S32" s="6">
        <v>3.6</v>
      </c>
    </row>
    <row r="33" spans="1:19" x14ac:dyDescent="0.25">
      <c r="A33" s="46">
        <v>45045</v>
      </c>
      <c r="B33" s="6" t="s">
        <v>257</v>
      </c>
      <c r="C33" s="6">
        <v>2.15</v>
      </c>
      <c r="D33" s="6">
        <v>3.43</v>
      </c>
      <c r="E33" s="6">
        <v>3.62</v>
      </c>
      <c r="F33" s="6">
        <v>3.47</v>
      </c>
      <c r="G33" s="6">
        <v>2</v>
      </c>
      <c r="H33" s="6">
        <v>1.88</v>
      </c>
      <c r="I33" s="6">
        <v>1.75</v>
      </c>
      <c r="J33" s="6" t="s">
        <v>154</v>
      </c>
      <c r="K33" s="6">
        <v>1.51</v>
      </c>
      <c r="L33" s="6" t="s">
        <v>211</v>
      </c>
      <c r="M33" s="6">
        <v>35</v>
      </c>
      <c r="N33" s="6" t="s">
        <v>36</v>
      </c>
      <c r="O33" s="6">
        <v>1.45</v>
      </c>
      <c r="P33" s="6">
        <v>2.2799999999999998</v>
      </c>
      <c r="Q33" s="6">
        <v>2.79</v>
      </c>
      <c r="R33" s="6">
        <v>404</v>
      </c>
      <c r="S33" s="6">
        <v>3.48</v>
      </c>
    </row>
    <row r="34" spans="1:19" x14ac:dyDescent="0.25">
      <c r="A34" s="46">
        <v>45045</v>
      </c>
      <c r="B34" s="6" t="s">
        <v>258</v>
      </c>
      <c r="C34" s="6">
        <v>1.61</v>
      </c>
      <c r="D34" s="6">
        <v>4.4800000000000004</v>
      </c>
      <c r="E34" s="6">
        <v>5.58</v>
      </c>
      <c r="F34" s="6">
        <v>4.28</v>
      </c>
      <c r="G34" s="6">
        <v>1.66</v>
      </c>
      <c r="H34" s="6">
        <v>2.34</v>
      </c>
      <c r="I34" s="6">
        <v>1.47</v>
      </c>
      <c r="J34" s="6" t="s">
        <v>154</v>
      </c>
      <c r="K34" s="6">
        <v>1.29</v>
      </c>
      <c r="L34" s="6" t="s">
        <v>32</v>
      </c>
      <c r="M34" s="6">
        <v>50</v>
      </c>
      <c r="N34" s="6" t="s">
        <v>78</v>
      </c>
      <c r="O34" s="6">
        <v>1.25</v>
      </c>
      <c r="P34" s="6">
        <v>1.81</v>
      </c>
      <c r="Q34" s="6">
        <v>2.08</v>
      </c>
      <c r="R34" s="6">
        <v>2.36</v>
      </c>
      <c r="S34" s="6">
        <v>2.65</v>
      </c>
    </row>
    <row r="35" spans="1:19" x14ac:dyDescent="0.25">
      <c r="A35" s="46">
        <v>45045</v>
      </c>
      <c r="B35" s="6" t="s">
        <v>259</v>
      </c>
      <c r="C35" s="6">
        <v>2.15</v>
      </c>
      <c r="D35" s="6">
        <v>3.38</v>
      </c>
      <c r="E35" s="6">
        <v>3.75</v>
      </c>
      <c r="F35" s="6">
        <v>3.28</v>
      </c>
      <c r="G35" s="6">
        <v>2.13</v>
      </c>
      <c r="H35" s="6">
        <v>1.78</v>
      </c>
      <c r="I35" s="6">
        <v>1.87</v>
      </c>
      <c r="J35" s="6" t="s">
        <v>154</v>
      </c>
      <c r="K35" s="6">
        <v>1.58</v>
      </c>
      <c r="L35" s="6" t="s">
        <v>31</v>
      </c>
      <c r="M35" s="6">
        <v>61</v>
      </c>
      <c r="N35" s="6" t="s">
        <v>114</v>
      </c>
      <c r="O35" s="6">
        <v>1.45</v>
      </c>
      <c r="P35" s="6">
        <v>2.4700000000000002</v>
      </c>
      <c r="Q35" s="6">
        <v>2.97</v>
      </c>
      <c r="R35" s="6">
        <v>404</v>
      </c>
      <c r="S35" s="6">
        <v>3.87</v>
      </c>
    </row>
    <row r="36" spans="1:19" x14ac:dyDescent="0.25">
      <c r="A36" s="46">
        <v>45045</v>
      </c>
      <c r="B36" s="6" t="s">
        <v>260</v>
      </c>
      <c r="C36" s="6">
        <v>4.67</v>
      </c>
      <c r="D36" s="6">
        <v>4.2300000000000004</v>
      </c>
      <c r="E36" s="6">
        <v>1.73</v>
      </c>
      <c r="F36" s="6">
        <v>4.75</v>
      </c>
      <c r="G36" s="6">
        <v>1.61</v>
      </c>
      <c r="H36" s="6">
        <v>2.42</v>
      </c>
      <c r="I36" s="6">
        <v>1.5</v>
      </c>
      <c r="J36" s="6" t="s">
        <v>154</v>
      </c>
      <c r="K36" s="6">
        <v>404</v>
      </c>
      <c r="L36" s="6" t="s">
        <v>294</v>
      </c>
      <c r="M36" s="6">
        <v>35</v>
      </c>
      <c r="N36" s="6" t="s">
        <v>114</v>
      </c>
      <c r="O36" s="6">
        <v>404</v>
      </c>
      <c r="P36" s="6">
        <v>1.75</v>
      </c>
      <c r="Q36" s="6">
        <v>1.94</v>
      </c>
      <c r="R36" s="6">
        <v>2.2200000000000002</v>
      </c>
      <c r="S36" s="6">
        <v>2.4700000000000002</v>
      </c>
    </row>
    <row r="37" spans="1:19" x14ac:dyDescent="0.25">
      <c r="A37" s="46">
        <v>45046</v>
      </c>
      <c r="B37" s="6" t="s">
        <v>261</v>
      </c>
      <c r="C37" s="6">
        <v>1.08</v>
      </c>
      <c r="D37" s="6">
        <v>14</v>
      </c>
      <c r="E37" s="6">
        <v>26</v>
      </c>
      <c r="F37" s="6">
        <v>404</v>
      </c>
      <c r="G37" s="6">
        <v>404</v>
      </c>
      <c r="H37" s="6">
        <v>404</v>
      </c>
      <c r="I37" s="6">
        <v>404</v>
      </c>
      <c r="J37" s="6" t="s">
        <v>154</v>
      </c>
      <c r="K37" s="6">
        <v>404</v>
      </c>
      <c r="L37" s="6" t="s">
        <v>186</v>
      </c>
      <c r="M37" s="6">
        <v>63</v>
      </c>
      <c r="N37" s="6" t="s">
        <v>78</v>
      </c>
      <c r="O37" s="6">
        <v>404</v>
      </c>
      <c r="P37" s="6">
        <v>1.31</v>
      </c>
      <c r="Q37" s="6">
        <v>1.25</v>
      </c>
      <c r="R37" s="6">
        <v>1.33</v>
      </c>
      <c r="S37" s="6">
        <v>1.46</v>
      </c>
    </row>
    <row r="38" spans="1:19" x14ac:dyDescent="0.25">
      <c r="A38" s="46">
        <v>45046</v>
      </c>
      <c r="B38" s="6" t="s">
        <v>262</v>
      </c>
      <c r="C38" s="6">
        <v>1.31</v>
      </c>
      <c r="D38" s="6">
        <v>5.96</v>
      </c>
      <c r="E38" s="6">
        <v>10.54</v>
      </c>
      <c r="F38" s="6">
        <v>404</v>
      </c>
      <c r="G38" s="6">
        <v>1.64</v>
      </c>
      <c r="H38" s="6">
        <v>2.39</v>
      </c>
      <c r="I38" s="6">
        <v>1.46</v>
      </c>
      <c r="J38" s="6" t="s">
        <v>154</v>
      </c>
      <c r="K38" s="6">
        <v>1.29</v>
      </c>
      <c r="L38" s="6" t="s">
        <v>31</v>
      </c>
      <c r="M38" s="6">
        <v>14</v>
      </c>
      <c r="N38" s="6" t="s">
        <v>43</v>
      </c>
      <c r="O38" s="6">
        <v>1.26</v>
      </c>
      <c r="P38" s="6">
        <v>1.79</v>
      </c>
      <c r="Q38" s="6">
        <v>2.04</v>
      </c>
      <c r="R38" s="6">
        <v>2.3199999999999998</v>
      </c>
      <c r="S38" s="6">
        <v>2.61</v>
      </c>
    </row>
    <row r="39" spans="1:19" x14ac:dyDescent="0.25">
      <c r="A39" s="46">
        <v>45046</v>
      </c>
      <c r="B39" s="6" t="s">
        <v>263</v>
      </c>
      <c r="C39" s="6">
        <v>2.2799999999999998</v>
      </c>
      <c r="D39" s="6">
        <v>3.73</v>
      </c>
      <c r="E39" s="6">
        <v>3.17</v>
      </c>
      <c r="F39" s="6">
        <v>4.1100000000000003</v>
      </c>
      <c r="G39" s="6">
        <v>1.71</v>
      </c>
      <c r="H39" s="6">
        <v>2.25</v>
      </c>
      <c r="I39" s="6">
        <v>1.52</v>
      </c>
      <c r="J39" s="6" t="s">
        <v>154</v>
      </c>
      <c r="K39" s="6">
        <v>1.32</v>
      </c>
      <c r="L39" s="6" t="s">
        <v>208</v>
      </c>
      <c r="M39" s="6">
        <v>19</v>
      </c>
      <c r="N39" s="6" t="s">
        <v>78</v>
      </c>
      <c r="O39" s="6">
        <v>1.26</v>
      </c>
      <c r="P39" s="6">
        <v>1.89</v>
      </c>
      <c r="Q39" s="6">
        <v>2.16</v>
      </c>
      <c r="R39" s="6">
        <v>2.46</v>
      </c>
      <c r="S39" s="6">
        <v>2.74</v>
      </c>
    </row>
  </sheetData>
  <conditionalFormatting sqref="K1">
    <cfRule type="cellIs" dxfId="31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topLeftCell="A7" workbookViewId="0">
      <selection activeCell="F35" sqref="F35"/>
    </sheetView>
  </sheetViews>
  <sheetFormatPr defaultRowHeight="15" x14ac:dyDescent="0.25"/>
  <cols>
    <col min="1" max="1" width="10.7109375" bestFit="1" customWidth="1"/>
    <col min="2" max="2" width="37.42578125" bestFit="1" customWidth="1"/>
    <col min="4" max="4" width="16.42578125" bestFit="1" customWidth="1"/>
    <col min="6" max="6" width="9.140625" style="32"/>
    <col min="7" max="7" width="10.28515625" bestFit="1" customWidth="1"/>
    <col min="10" max="10" width="24" customWidth="1"/>
  </cols>
  <sheetData>
    <row r="1" spans="1:10" ht="154.5" x14ac:dyDescent="0.25">
      <c r="A1" s="41" t="s">
        <v>0</v>
      </c>
      <c r="B1" s="41" t="s">
        <v>1</v>
      </c>
      <c r="C1" s="41" t="s">
        <v>155</v>
      </c>
      <c r="D1" s="41" t="s">
        <v>156</v>
      </c>
      <c r="E1" s="42" t="s">
        <v>174</v>
      </c>
      <c r="F1" s="41" t="s">
        <v>157</v>
      </c>
      <c r="G1" s="41" t="s">
        <v>158</v>
      </c>
      <c r="H1" s="41" t="s">
        <v>159</v>
      </c>
      <c r="I1" s="41" t="s">
        <v>11</v>
      </c>
      <c r="J1" s="41" t="s">
        <v>13</v>
      </c>
    </row>
    <row r="2" spans="1:10" x14ac:dyDescent="0.25">
      <c r="A2" s="70">
        <v>45017</v>
      </c>
      <c r="B2" s="69" t="s">
        <v>225</v>
      </c>
      <c r="C2" s="69">
        <v>1.71</v>
      </c>
      <c r="D2" s="14" t="s">
        <v>154</v>
      </c>
      <c r="E2" s="14" t="s">
        <v>295</v>
      </c>
      <c r="F2" s="37" t="s">
        <v>296</v>
      </c>
      <c r="G2" s="28">
        <f>C2*D$32</f>
        <v>636.66719999999998</v>
      </c>
      <c r="H2" s="28">
        <f t="shared" ref="H2:H17" si="0">G2-D$32</f>
        <v>264.34719999999999</v>
      </c>
      <c r="I2" s="69" t="s">
        <v>183</v>
      </c>
      <c r="J2" s="69" t="s">
        <v>43</v>
      </c>
    </row>
    <row r="3" spans="1:10" x14ac:dyDescent="0.25">
      <c r="A3" s="70">
        <v>45023</v>
      </c>
      <c r="B3" s="69" t="s">
        <v>232</v>
      </c>
      <c r="C3" s="69">
        <v>1.91</v>
      </c>
      <c r="D3" s="14" t="s">
        <v>154</v>
      </c>
      <c r="E3" s="69" t="s">
        <v>175</v>
      </c>
      <c r="F3" s="49" t="s">
        <v>160</v>
      </c>
      <c r="G3" s="28">
        <v>0</v>
      </c>
      <c r="H3" s="28">
        <f t="shared" si="0"/>
        <v>-372.32</v>
      </c>
      <c r="I3" s="69" t="s">
        <v>185</v>
      </c>
      <c r="J3" s="14" t="s">
        <v>52</v>
      </c>
    </row>
    <row r="4" spans="1:10" x14ac:dyDescent="0.25">
      <c r="A4" s="46">
        <v>45023</v>
      </c>
      <c r="B4" s="6" t="s">
        <v>233</v>
      </c>
      <c r="C4" s="6">
        <v>1.46</v>
      </c>
      <c r="D4" s="14" t="s">
        <v>154</v>
      </c>
      <c r="E4" s="47" t="s">
        <v>175</v>
      </c>
      <c r="F4" s="50" t="s">
        <v>306</v>
      </c>
      <c r="G4" s="28">
        <f>C4*D$32</f>
        <v>543.58719999999994</v>
      </c>
      <c r="H4" s="28">
        <f t="shared" si="0"/>
        <v>171.26719999999995</v>
      </c>
      <c r="I4" s="6" t="s">
        <v>31</v>
      </c>
      <c r="J4" s="6" t="s">
        <v>43</v>
      </c>
    </row>
    <row r="5" spans="1:10" x14ac:dyDescent="0.25">
      <c r="A5" s="46">
        <v>45024</v>
      </c>
      <c r="B5" s="6" t="s">
        <v>234</v>
      </c>
      <c r="C5" s="12">
        <v>1.58</v>
      </c>
      <c r="D5" s="14" t="s">
        <v>154</v>
      </c>
      <c r="E5" s="47" t="s">
        <v>175</v>
      </c>
      <c r="F5" s="49" t="s">
        <v>160</v>
      </c>
      <c r="G5" s="28">
        <v>0</v>
      </c>
      <c r="H5" s="28">
        <f t="shared" si="0"/>
        <v>-372.32</v>
      </c>
      <c r="I5" s="6" t="s">
        <v>178</v>
      </c>
      <c r="J5" s="6" t="s">
        <v>78</v>
      </c>
    </row>
    <row r="6" spans="1:10" x14ac:dyDescent="0.25">
      <c r="A6" s="46">
        <v>45025</v>
      </c>
      <c r="B6" s="6" t="s">
        <v>237</v>
      </c>
      <c r="C6" s="6">
        <v>1.65</v>
      </c>
      <c r="D6" s="14" t="s">
        <v>154</v>
      </c>
      <c r="E6" s="47" t="s">
        <v>175</v>
      </c>
      <c r="F6" s="49" t="s">
        <v>160</v>
      </c>
      <c r="G6" s="28">
        <v>0</v>
      </c>
      <c r="H6" s="28">
        <f t="shared" si="0"/>
        <v>-372.32</v>
      </c>
      <c r="I6" s="6" t="s">
        <v>186</v>
      </c>
      <c r="J6" s="6" t="s">
        <v>78</v>
      </c>
    </row>
    <row r="7" spans="1:10" x14ac:dyDescent="0.25">
      <c r="A7" s="46">
        <v>45026</v>
      </c>
      <c r="B7" s="6" t="s">
        <v>238</v>
      </c>
      <c r="C7" s="12">
        <v>1.81</v>
      </c>
      <c r="D7" s="14" t="s">
        <v>154</v>
      </c>
      <c r="E7" s="47" t="s">
        <v>175</v>
      </c>
      <c r="F7" s="50" t="s">
        <v>160</v>
      </c>
      <c r="G7" s="28">
        <f>C7*D$32</f>
        <v>673.89919999999995</v>
      </c>
      <c r="H7" s="28">
        <f t="shared" si="0"/>
        <v>301.57919999999996</v>
      </c>
      <c r="I7" s="6" t="s">
        <v>211</v>
      </c>
      <c r="J7" s="6" t="s">
        <v>36</v>
      </c>
    </row>
    <row r="8" spans="1:10" x14ac:dyDescent="0.25">
      <c r="A8" s="46">
        <v>45038</v>
      </c>
      <c r="B8" s="6" t="s">
        <v>243</v>
      </c>
      <c r="C8" s="6">
        <v>1.7</v>
      </c>
      <c r="D8" s="14" t="s">
        <v>154</v>
      </c>
      <c r="E8" s="47" t="s">
        <v>175</v>
      </c>
      <c r="F8" s="50" t="s">
        <v>160</v>
      </c>
      <c r="G8" s="28">
        <f>C8*D$32</f>
        <v>632.94399999999996</v>
      </c>
      <c r="H8" s="28">
        <f t="shared" si="0"/>
        <v>260.62399999999997</v>
      </c>
      <c r="I8" s="6" t="s">
        <v>182</v>
      </c>
      <c r="J8" s="6" t="s">
        <v>36</v>
      </c>
    </row>
    <row r="9" spans="1:10" x14ac:dyDescent="0.25">
      <c r="A9" s="46">
        <v>45038</v>
      </c>
      <c r="B9" s="6" t="s">
        <v>244</v>
      </c>
      <c r="C9" s="6">
        <v>1.74</v>
      </c>
      <c r="D9" s="14" t="s">
        <v>154</v>
      </c>
      <c r="E9" s="47" t="s">
        <v>175</v>
      </c>
      <c r="F9" s="49" t="s">
        <v>160</v>
      </c>
      <c r="G9" s="28">
        <v>0</v>
      </c>
      <c r="H9" s="28">
        <f t="shared" si="0"/>
        <v>-372.32</v>
      </c>
      <c r="I9" s="6" t="s">
        <v>183</v>
      </c>
      <c r="J9" s="6" t="s">
        <v>36</v>
      </c>
    </row>
    <row r="10" spans="1:10" x14ac:dyDescent="0.25">
      <c r="A10" s="46">
        <v>45038</v>
      </c>
      <c r="B10" s="6" t="s">
        <v>245</v>
      </c>
      <c r="C10" s="6">
        <v>1.58</v>
      </c>
      <c r="D10" s="14" t="s">
        <v>154</v>
      </c>
      <c r="E10" s="47" t="s">
        <v>175</v>
      </c>
      <c r="F10" s="50" t="s">
        <v>160</v>
      </c>
      <c r="G10" s="28">
        <f t="shared" ref="G10:G15" si="1">C10*D$32</f>
        <v>588.26560000000006</v>
      </c>
      <c r="H10" s="28">
        <f t="shared" si="0"/>
        <v>215.94560000000007</v>
      </c>
      <c r="I10" s="6" t="s">
        <v>179</v>
      </c>
      <c r="J10" s="6" t="s">
        <v>78</v>
      </c>
    </row>
    <row r="11" spans="1:10" x14ac:dyDescent="0.25">
      <c r="A11" s="46">
        <v>45038</v>
      </c>
      <c r="B11" s="6" t="s">
        <v>246</v>
      </c>
      <c r="C11" s="6">
        <v>1.68</v>
      </c>
      <c r="D11" s="14" t="s">
        <v>154</v>
      </c>
      <c r="E11" s="47" t="s">
        <v>175</v>
      </c>
      <c r="F11" s="50" t="s">
        <v>160</v>
      </c>
      <c r="G11" s="28">
        <f t="shared" si="1"/>
        <v>625.49759999999992</v>
      </c>
      <c r="H11" s="28">
        <f t="shared" si="0"/>
        <v>253.17759999999993</v>
      </c>
      <c r="I11" s="6" t="s">
        <v>208</v>
      </c>
      <c r="J11" s="6" t="s">
        <v>43</v>
      </c>
    </row>
    <row r="12" spans="1:10" x14ac:dyDescent="0.25">
      <c r="A12" s="70">
        <v>45038</v>
      </c>
      <c r="B12" s="69" t="s">
        <v>247</v>
      </c>
      <c r="C12" s="69">
        <v>1.84</v>
      </c>
      <c r="D12" s="14" t="s">
        <v>154</v>
      </c>
      <c r="E12" s="69" t="s">
        <v>175</v>
      </c>
      <c r="F12" s="50" t="s">
        <v>160</v>
      </c>
      <c r="G12" s="28">
        <f t="shared" si="1"/>
        <v>685.06880000000001</v>
      </c>
      <c r="H12" s="28">
        <f t="shared" si="0"/>
        <v>312.74880000000002</v>
      </c>
      <c r="I12" s="69" t="s">
        <v>208</v>
      </c>
      <c r="J12" s="69" t="s">
        <v>52</v>
      </c>
    </row>
    <row r="13" spans="1:10" x14ac:dyDescent="0.25">
      <c r="A13" s="46">
        <v>45039</v>
      </c>
      <c r="B13" s="6" t="s">
        <v>251</v>
      </c>
      <c r="C13" s="6">
        <v>1.74</v>
      </c>
      <c r="D13" s="14" t="s">
        <v>154</v>
      </c>
      <c r="E13" s="47" t="s">
        <v>175</v>
      </c>
      <c r="F13" s="50" t="s">
        <v>312</v>
      </c>
      <c r="G13" s="28">
        <f t="shared" si="1"/>
        <v>647.83680000000004</v>
      </c>
      <c r="H13" s="28">
        <f t="shared" si="0"/>
        <v>275.51680000000005</v>
      </c>
      <c r="I13" s="6" t="s">
        <v>184</v>
      </c>
      <c r="J13" s="6" t="s">
        <v>43</v>
      </c>
    </row>
    <row r="14" spans="1:10" x14ac:dyDescent="0.25">
      <c r="A14" s="70">
        <v>45039</v>
      </c>
      <c r="B14" s="69" t="s">
        <v>252</v>
      </c>
      <c r="C14" s="12">
        <v>1.85</v>
      </c>
      <c r="D14" s="14" t="s">
        <v>154</v>
      </c>
      <c r="E14" s="69" t="s">
        <v>295</v>
      </c>
      <c r="F14" s="50" t="s">
        <v>296</v>
      </c>
      <c r="G14" s="28">
        <f t="shared" si="1"/>
        <v>688.79200000000003</v>
      </c>
      <c r="H14" s="28">
        <f t="shared" si="0"/>
        <v>316.47200000000004</v>
      </c>
      <c r="I14" s="69" t="s">
        <v>189</v>
      </c>
      <c r="J14" s="69" t="s">
        <v>43</v>
      </c>
    </row>
    <row r="15" spans="1:10" x14ac:dyDescent="0.25">
      <c r="A15" s="70">
        <v>45039</v>
      </c>
      <c r="B15" s="69" t="s">
        <v>253</v>
      </c>
      <c r="C15" s="12">
        <v>1.93</v>
      </c>
      <c r="D15" s="14" t="s">
        <v>154</v>
      </c>
      <c r="E15" s="69" t="s">
        <v>175</v>
      </c>
      <c r="F15" s="50" t="s">
        <v>160</v>
      </c>
      <c r="G15" s="28">
        <f t="shared" si="1"/>
        <v>718.57759999999996</v>
      </c>
      <c r="H15" s="28">
        <f t="shared" si="0"/>
        <v>346.25759999999997</v>
      </c>
      <c r="I15" s="69" t="s">
        <v>208</v>
      </c>
      <c r="J15" s="69" t="s">
        <v>52</v>
      </c>
    </row>
    <row r="16" spans="1:10" x14ac:dyDescent="0.25">
      <c r="A16" s="46">
        <v>45045</v>
      </c>
      <c r="B16" s="6" t="s">
        <v>258</v>
      </c>
      <c r="C16" s="47">
        <v>1.66</v>
      </c>
      <c r="D16" s="14" t="s">
        <v>154</v>
      </c>
      <c r="E16" s="47" t="s">
        <v>175</v>
      </c>
      <c r="F16" s="49" t="s">
        <v>160</v>
      </c>
      <c r="G16" s="28">
        <v>0</v>
      </c>
      <c r="H16" s="28">
        <f t="shared" si="0"/>
        <v>-372.32</v>
      </c>
      <c r="I16" s="6" t="s">
        <v>32</v>
      </c>
      <c r="J16" s="6" t="s">
        <v>78</v>
      </c>
    </row>
    <row r="17" spans="1:10" x14ac:dyDescent="0.25">
      <c r="A17" s="46">
        <v>45046</v>
      </c>
      <c r="B17" s="6" t="s">
        <v>263</v>
      </c>
      <c r="C17" s="47">
        <v>1.71</v>
      </c>
      <c r="D17" s="14" t="s">
        <v>154</v>
      </c>
      <c r="E17" s="47" t="s">
        <v>175</v>
      </c>
      <c r="F17" s="50" t="s">
        <v>160</v>
      </c>
      <c r="G17" s="28">
        <f>C17*D$32</f>
        <v>636.66719999999998</v>
      </c>
      <c r="H17" s="28">
        <f t="shared" si="0"/>
        <v>264.34719999999999</v>
      </c>
      <c r="I17" s="6" t="s">
        <v>208</v>
      </c>
      <c r="J17" s="6" t="s">
        <v>78</v>
      </c>
    </row>
    <row r="18" spans="1:10" x14ac:dyDescent="0.25">
      <c r="A18" s="16"/>
      <c r="B18" s="40"/>
      <c r="C18" s="47"/>
      <c r="D18" s="14"/>
      <c r="E18" s="47"/>
      <c r="F18" s="35"/>
      <c r="G18" s="28"/>
      <c r="H18" s="28"/>
      <c r="J18" s="47"/>
    </row>
    <row r="19" spans="1:10" x14ac:dyDescent="0.25">
      <c r="A19" s="16"/>
      <c r="B19" s="40"/>
      <c r="C19" s="47"/>
      <c r="D19" s="14"/>
      <c r="E19" s="47"/>
      <c r="F19" s="35"/>
      <c r="G19" s="28"/>
      <c r="H19" s="28"/>
      <c r="I19" s="47"/>
      <c r="J19" s="47"/>
    </row>
    <row r="20" spans="1:10" x14ac:dyDescent="0.25">
      <c r="A20" s="16"/>
      <c r="B20" s="47"/>
      <c r="C20" s="12"/>
      <c r="D20" s="14"/>
      <c r="E20" s="47"/>
      <c r="F20" s="35"/>
      <c r="G20" s="28"/>
      <c r="H20" s="28"/>
      <c r="I20" s="47"/>
      <c r="J20" s="47"/>
    </row>
    <row r="21" spans="1:10" ht="15.75" x14ac:dyDescent="0.25">
      <c r="A21" s="5"/>
      <c r="B21" s="6"/>
      <c r="C21" s="6"/>
      <c r="D21" s="17">
        <f>COUNT(C2:C20)</f>
        <v>16</v>
      </c>
      <c r="E21" s="36"/>
      <c r="F21" s="14"/>
      <c r="G21" s="18"/>
      <c r="H21" s="47"/>
      <c r="I21" s="47"/>
    </row>
    <row r="22" spans="1:10" x14ac:dyDescent="0.25">
      <c r="A22" s="6"/>
      <c r="B22" s="6"/>
      <c r="C22" s="6"/>
      <c r="D22" s="10">
        <v>5</v>
      </c>
      <c r="E22" s="34"/>
      <c r="F22" s="19"/>
      <c r="G22" s="20"/>
      <c r="H22" s="21"/>
      <c r="I22" s="22"/>
    </row>
    <row r="23" spans="1:10" x14ac:dyDescent="0.25">
      <c r="A23" s="6"/>
      <c r="B23" s="6" t="s">
        <v>161</v>
      </c>
      <c r="C23" s="6"/>
      <c r="D23" s="23">
        <f>D21-D22</f>
        <v>11</v>
      </c>
      <c r="E23" s="37"/>
      <c r="F23" s="19"/>
      <c r="G23" s="20"/>
      <c r="H23" s="21"/>
      <c r="I23" s="22"/>
    </row>
    <row r="24" spans="1:10" x14ac:dyDescent="0.25">
      <c r="A24" s="6"/>
      <c r="B24" s="6" t="s">
        <v>162</v>
      </c>
      <c r="C24" s="6"/>
      <c r="D24" s="6">
        <f>D23/D21*100</f>
        <v>68.75</v>
      </c>
      <c r="E24" s="47"/>
      <c r="F24" s="19"/>
      <c r="G24" s="20"/>
      <c r="H24" s="21"/>
      <c r="I24" s="22"/>
    </row>
    <row r="25" spans="1:10" x14ac:dyDescent="0.25">
      <c r="A25" s="6"/>
      <c r="B25" s="6" t="s">
        <v>163</v>
      </c>
      <c r="C25" s="6"/>
      <c r="D25" s="6">
        <f>1/D26*100</f>
        <v>58.076225045372055</v>
      </c>
      <c r="E25" s="47"/>
      <c r="F25" s="19"/>
      <c r="G25" s="20"/>
      <c r="H25" s="21"/>
      <c r="I25" s="22"/>
    </row>
    <row r="26" spans="1:10" x14ac:dyDescent="0.25">
      <c r="A26" s="6"/>
      <c r="B26" s="6" t="s">
        <v>164</v>
      </c>
      <c r="C26" s="6"/>
      <c r="D26" s="6">
        <f>SUM(C2:C20)/D21</f>
        <v>1.721875</v>
      </c>
      <c r="E26" s="47"/>
      <c r="F26" s="19"/>
      <c r="G26" s="73" t="s">
        <v>313</v>
      </c>
      <c r="H26" s="21"/>
      <c r="I26" s="22"/>
    </row>
    <row r="27" spans="1:10" x14ac:dyDescent="0.25">
      <c r="A27" s="6"/>
      <c r="B27" s="6" t="s">
        <v>165</v>
      </c>
      <c r="C27" s="6"/>
      <c r="D27" s="23">
        <f>D24-D25</f>
        <v>10.673774954627945</v>
      </c>
      <c r="E27" s="37"/>
      <c r="F27" s="19"/>
      <c r="G27" s="20"/>
      <c r="H27" s="21"/>
      <c r="I27" s="22"/>
    </row>
    <row r="28" spans="1:10" x14ac:dyDescent="0.25">
      <c r="A28" s="6"/>
      <c r="B28" s="6" t="s">
        <v>166</v>
      </c>
      <c r="C28" s="6"/>
      <c r="D28" s="23">
        <f>D27/1</f>
        <v>10.673774954627945</v>
      </c>
      <c r="E28" s="37"/>
      <c r="F28" s="19"/>
      <c r="G28" s="20"/>
      <c r="H28" s="21"/>
      <c r="I28" s="22"/>
    </row>
    <row r="29" spans="1:10" ht="18.75" x14ac:dyDescent="0.3">
      <c r="A29" s="6"/>
      <c r="B29" s="6" t="s">
        <v>167</v>
      </c>
      <c r="C29" s="6"/>
      <c r="D29" s="24">
        <v>18616</v>
      </c>
      <c r="E29" s="38"/>
      <c r="F29" s="19"/>
      <c r="G29" s="20"/>
      <c r="H29" s="21"/>
      <c r="I29" s="22"/>
    </row>
    <row r="30" spans="1:10" ht="18.75" x14ac:dyDescent="0.3">
      <c r="A30" s="6"/>
      <c r="B30" s="6" t="s">
        <v>168</v>
      </c>
      <c r="C30" s="6"/>
      <c r="D30" s="25">
        <v>18616</v>
      </c>
      <c r="E30" s="39"/>
      <c r="F30" s="19"/>
      <c r="G30" s="20"/>
      <c r="H30" s="21"/>
      <c r="I30" s="22"/>
    </row>
    <row r="31" spans="1:10" ht="15.75" x14ac:dyDescent="0.25">
      <c r="A31" s="6"/>
      <c r="B31" s="26" t="s">
        <v>169</v>
      </c>
      <c r="C31" s="6"/>
      <c r="D31" s="11">
        <f>D30/100</f>
        <v>186.16</v>
      </c>
      <c r="E31" s="28"/>
      <c r="F31" s="19"/>
      <c r="G31" s="20"/>
      <c r="H31" s="21"/>
      <c r="I31" s="22"/>
    </row>
    <row r="32" spans="1:10" ht="15.75" x14ac:dyDescent="0.25">
      <c r="A32" s="6"/>
      <c r="B32" s="6" t="s">
        <v>170</v>
      </c>
      <c r="C32" s="6"/>
      <c r="D32" s="27">
        <f>D31*2</f>
        <v>372.32</v>
      </c>
      <c r="E32" s="28"/>
      <c r="F32" s="19"/>
      <c r="G32" s="20"/>
      <c r="H32" s="21"/>
      <c r="I32" s="22"/>
    </row>
    <row r="33" spans="1:9" x14ac:dyDescent="0.25">
      <c r="A33" s="6"/>
      <c r="B33" s="6" t="s">
        <v>171</v>
      </c>
      <c r="C33" s="6"/>
      <c r="D33" s="28">
        <f>SUM(H2:H20)</f>
        <v>1120.6831999999997</v>
      </c>
      <c r="E33" s="28"/>
      <c r="F33" s="19"/>
      <c r="G33" s="20"/>
      <c r="H33" s="21"/>
      <c r="I33" s="22"/>
    </row>
    <row r="34" spans="1:9" x14ac:dyDescent="0.25">
      <c r="A34" s="6"/>
      <c r="B34" s="29" t="s">
        <v>176</v>
      </c>
      <c r="C34" s="6"/>
      <c r="D34" s="47">
        <f>D33/D29*100</f>
        <v>6.0199999999999987</v>
      </c>
      <c r="E34" s="47"/>
      <c r="F34" s="19"/>
      <c r="G34" s="20"/>
      <c r="H34" s="21"/>
      <c r="I34" s="22"/>
    </row>
    <row r="35" spans="1:9" x14ac:dyDescent="0.25">
      <c r="A35" s="6"/>
      <c r="B35" s="6" t="s">
        <v>172</v>
      </c>
      <c r="C35" s="6"/>
      <c r="D35" s="47"/>
      <c r="E35" s="47"/>
      <c r="F35" s="19"/>
      <c r="G35" s="20"/>
      <c r="H35" s="21"/>
      <c r="I35" s="22"/>
    </row>
    <row r="36" spans="1:9" x14ac:dyDescent="0.25">
      <c r="A36" s="6"/>
      <c r="B36" s="30" t="s">
        <v>173</v>
      </c>
      <c r="C36" s="6"/>
      <c r="D36" s="47"/>
      <c r="E36" s="47"/>
      <c r="F36" s="19"/>
      <c r="G36" s="20"/>
      <c r="H36" s="21"/>
      <c r="I36" s="22"/>
    </row>
    <row r="37" spans="1:9" x14ac:dyDescent="0.25">
      <c r="A37" s="6"/>
      <c r="B37" s="6"/>
      <c r="C37" s="6"/>
      <c r="D37" s="47"/>
      <c r="E37" s="47"/>
      <c r="F37" s="19"/>
      <c r="G37" s="20"/>
      <c r="H37" s="21"/>
      <c r="I37" s="22"/>
    </row>
    <row r="38" spans="1:9" x14ac:dyDescent="0.25">
      <c r="A38" s="6"/>
      <c r="B38" s="6"/>
      <c r="C38" s="6"/>
      <c r="D38" s="47"/>
      <c r="E38" s="47"/>
      <c r="F38" s="19"/>
      <c r="G38" s="20"/>
      <c r="H38" s="21"/>
      <c r="I38" s="22"/>
    </row>
    <row r="39" spans="1:9" x14ac:dyDescent="0.25">
      <c r="A39" s="6"/>
      <c r="B39" s="31"/>
      <c r="C39" s="6"/>
      <c r="D39" s="47"/>
      <c r="E39" s="47"/>
      <c r="F39" s="19"/>
      <c r="G39" s="20"/>
      <c r="H39" s="21"/>
      <c r="I39" s="22"/>
    </row>
  </sheetData>
  <conditionalFormatting sqref="F22:F39 I22:I39">
    <cfRule type="cellIs" dxfId="30" priority="1" operator="greaterThan">
      <formula>0</formula>
    </cfRule>
    <cfRule type="cellIs" dxfId="29" priority="2" operator="lessThan">
      <formula>-240.63</formula>
    </cfRule>
    <cfRule type="cellIs" dxfId="28" priority="3" operator="greaterThan">
      <formula>0</formula>
    </cfRule>
  </conditionalFormatting>
  <conditionalFormatting sqref="H2:H20">
    <cfRule type="cellIs" dxfId="27" priority="4" operator="lessThan">
      <formula>0</formula>
    </cfRule>
    <cfRule type="cellIs" dxfId="26" priority="5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all</vt:lpstr>
      <vt:lpstr>janeiro</vt:lpstr>
      <vt:lpstr>janeiroInvest</vt:lpstr>
      <vt:lpstr>fevereiro</vt:lpstr>
      <vt:lpstr>fevereiroInvest</vt:lpstr>
      <vt:lpstr>marco</vt:lpstr>
      <vt:lpstr>marcoInvest</vt:lpstr>
      <vt:lpstr>abril</vt:lpstr>
      <vt:lpstr>abrilInvest</vt:lpstr>
      <vt:lpstr>maio</vt:lpstr>
      <vt:lpstr>maioInvest</vt:lpstr>
      <vt:lpstr>junho</vt:lpstr>
      <vt:lpstr>junhoInvest</vt:lpstr>
      <vt:lpstr>julho</vt:lpstr>
      <vt:lpstr>julhoInvest</vt:lpstr>
      <vt:lpstr>agosto</vt:lpstr>
      <vt:lpstr>agostoInvest</vt:lpstr>
      <vt:lpstr>setembro</vt:lpstr>
      <vt:lpstr>outubro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2023-10-26T18:21:53Z</dcterms:modified>
</cp:coreProperties>
</file>