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all" sheetId="1" r:id="rId1"/>
    <sheet name="la liga" sheetId="2" r:id="rId2"/>
    <sheet name="championship" sheetId="5" r:id="rId3"/>
    <sheet name="league one" sheetId="3" r:id="rId4"/>
    <sheet name="brazil serie a" sheetId="6" r:id="rId5"/>
    <sheet name="italia serie b" sheetId="9" r:id="rId6"/>
    <sheet name="league two" sheetId="4" r:id="rId7"/>
    <sheet name="braziil serie b" sheetId="7" r:id="rId8"/>
    <sheet name="brazil serie c" sheetId="8" r:id="rId9"/>
    <sheet name="bundesliga" sheetId="10" r:id="rId10"/>
    <sheet name="italia serie d group a" sheetId="11" r:id="rId11"/>
  </sheets>
  <calcPr calcId="152511"/>
</workbook>
</file>

<file path=xl/calcChain.xml><?xml version="1.0" encoding="utf-8"?>
<calcChain xmlns="http://schemas.openxmlformats.org/spreadsheetml/2006/main">
  <c r="F45" i="3" l="1"/>
  <c r="H7" i="3"/>
  <c r="F52" i="3"/>
  <c r="F51" i="3"/>
  <c r="E76" i="6" l="1"/>
  <c r="E77" i="6" l="1"/>
  <c r="E72" i="6"/>
  <c r="I31" i="3"/>
  <c r="I26" i="3"/>
  <c r="I25" i="3"/>
  <c r="I22" i="3"/>
  <c r="I20" i="3"/>
  <c r="I19" i="3"/>
  <c r="I18" i="3"/>
  <c r="I16" i="3"/>
  <c r="I15" i="3"/>
  <c r="I12" i="3"/>
  <c r="I11" i="3"/>
  <c r="I10" i="3"/>
  <c r="I6" i="3"/>
  <c r="I32" i="3"/>
  <c r="I33" i="3"/>
  <c r="I34" i="3"/>
  <c r="I4" i="3"/>
  <c r="I2" i="3"/>
  <c r="I24" i="3"/>
  <c r="I23" i="3"/>
  <c r="I17" i="3"/>
  <c r="I14" i="3"/>
  <c r="I5" i="3"/>
  <c r="I3" i="3"/>
  <c r="I7" i="3"/>
  <c r="I8" i="3"/>
  <c r="I9" i="3"/>
  <c r="I13" i="3"/>
  <c r="I21" i="3"/>
  <c r="I27" i="3"/>
  <c r="I28" i="3"/>
  <c r="I29" i="3"/>
  <c r="I30" i="3"/>
  <c r="H3" i="3"/>
  <c r="H4" i="3"/>
  <c r="H6" i="3"/>
  <c r="H8" i="3"/>
  <c r="H9" i="3"/>
  <c r="H10" i="3"/>
  <c r="H11" i="3"/>
  <c r="H12" i="3"/>
  <c r="H13" i="3"/>
  <c r="H15" i="3"/>
  <c r="H16" i="3"/>
  <c r="H18" i="3"/>
  <c r="H19" i="3"/>
  <c r="H20" i="3"/>
  <c r="H21" i="3"/>
  <c r="H22" i="3"/>
  <c r="H25" i="3"/>
  <c r="H27" i="3"/>
  <c r="H28" i="3"/>
  <c r="H29" i="3"/>
  <c r="H30" i="3"/>
  <c r="H31" i="3"/>
  <c r="H33" i="3"/>
  <c r="H34" i="3"/>
  <c r="H2" i="3"/>
  <c r="F40" i="3"/>
  <c r="F42" i="3"/>
  <c r="F43" i="3" s="1"/>
  <c r="F50" i="3"/>
  <c r="F53" i="3" l="1"/>
  <c r="F44" i="3"/>
  <c r="F46" i="3" s="1"/>
  <c r="F47" i="3" s="1"/>
  <c r="E58" i="5" l="1"/>
  <c r="F32" i="5"/>
  <c r="G3" i="5"/>
  <c r="G4" i="5"/>
  <c r="G5" i="5"/>
  <c r="G6" i="5"/>
  <c r="G7" i="5"/>
  <c r="G9" i="5"/>
  <c r="G10" i="5"/>
  <c r="G11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6" i="5"/>
  <c r="G37" i="5"/>
  <c r="G38" i="5"/>
  <c r="G40" i="5"/>
  <c r="G41" i="5"/>
  <c r="G2" i="5"/>
  <c r="F3" i="5"/>
  <c r="F4" i="5"/>
  <c r="F5" i="5"/>
  <c r="F6" i="5"/>
  <c r="F7" i="5"/>
  <c r="F9" i="5"/>
  <c r="F10" i="5"/>
  <c r="F11" i="5"/>
  <c r="F13" i="5"/>
  <c r="F14" i="5"/>
  <c r="F15" i="5"/>
  <c r="F17" i="5"/>
  <c r="F18" i="5"/>
  <c r="F19" i="5"/>
  <c r="F20" i="5"/>
  <c r="F21" i="5"/>
  <c r="F22" i="5"/>
  <c r="F26" i="5"/>
  <c r="F28" i="5"/>
  <c r="F29" i="5"/>
  <c r="F30" i="5"/>
  <c r="F33" i="5"/>
  <c r="F40" i="5"/>
  <c r="F41" i="5"/>
  <c r="F2" i="5"/>
  <c r="E50" i="5"/>
  <c r="E51" i="5"/>
  <c r="E46" i="5"/>
  <c r="E56" i="5"/>
  <c r="E57" i="5" s="1"/>
  <c r="E48" i="5" l="1"/>
  <c r="E49" i="5" s="1"/>
  <c r="E52" i="5" s="1"/>
  <c r="E53" i="5" s="1"/>
  <c r="E59" i="5"/>
  <c r="E83" i="6"/>
  <c r="H3" i="6"/>
  <c r="H4" i="6"/>
  <c r="H5" i="6"/>
  <c r="H6" i="6"/>
  <c r="H7" i="6"/>
  <c r="H9" i="6"/>
  <c r="H10" i="6"/>
  <c r="H11" i="6"/>
  <c r="H12" i="6"/>
  <c r="H14" i="6"/>
  <c r="H17" i="6"/>
  <c r="H18" i="6"/>
  <c r="H19" i="6"/>
  <c r="H21" i="6"/>
  <c r="H22" i="6"/>
  <c r="H23" i="6"/>
  <c r="H24" i="6"/>
  <c r="H25" i="6"/>
  <c r="H26" i="6"/>
  <c r="H28" i="6"/>
  <c r="H29" i="6"/>
  <c r="H30" i="6"/>
  <c r="H31" i="6"/>
  <c r="H32" i="6"/>
  <c r="H33" i="6"/>
  <c r="H35" i="6"/>
  <c r="H36" i="6"/>
  <c r="H37" i="6"/>
  <c r="H39" i="6"/>
  <c r="H40" i="6"/>
  <c r="H42" i="6"/>
  <c r="H43" i="6"/>
  <c r="H44" i="6"/>
  <c r="H45" i="6"/>
  <c r="H48" i="6"/>
  <c r="H50" i="6"/>
  <c r="H52" i="6"/>
  <c r="H53" i="6"/>
  <c r="H54" i="6"/>
  <c r="H55" i="6"/>
  <c r="H57" i="6"/>
  <c r="H58" i="6"/>
  <c r="H59" i="6"/>
  <c r="H60" i="6"/>
  <c r="H61" i="6"/>
  <c r="H62" i="6"/>
  <c r="H64" i="6"/>
  <c r="H65" i="6"/>
  <c r="H66" i="6"/>
  <c r="H67" i="6"/>
  <c r="H68" i="6"/>
  <c r="H69" i="6"/>
  <c r="H2" i="6"/>
  <c r="I2" i="6" s="1"/>
  <c r="E82" i="6" l="1"/>
  <c r="I61" i="6" l="1"/>
  <c r="I36" i="6"/>
  <c r="I31" i="6"/>
  <c r="I5" i="6"/>
  <c r="I15" i="6"/>
  <c r="I34" i="6"/>
  <c r="I47" i="6"/>
  <c r="E74" i="6"/>
  <c r="E75" i="6" s="1"/>
  <c r="E78" i="6" s="1"/>
  <c r="E79" i="6" s="1"/>
  <c r="D35" i="2"/>
  <c r="I4" i="6" l="1"/>
  <c r="I6" i="6"/>
  <c r="I9" i="6"/>
  <c r="I17" i="6"/>
  <c r="I19" i="6"/>
  <c r="I22" i="6"/>
  <c r="I24" i="6"/>
  <c r="I26" i="6"/>
  <c r="I30" i="6"/>
  <c r="I40" i="6"/>
  <c r="I44" i="6"/>
  <c r="I50" i="6"/>
  <c r="I53" i="6"/>
  <c r="I55" i="6"/>
  <c r="I58" i="6"/>
  <c r="I60" i="6"/>
  <c r="I65" i="6"/>
  <c r="I67" i="6"/>
  <c r="I7" i="6"/>
  <c r="I14" i="6"/>
  <c r="I18" i="6"/>
  <c r="I21" i="6"/>
  <c r="I23" i="6"/>
  <c r="I25" i="6"/>
  <c r="I28" i="6"/>
  <c r="I37" i="6"/>
  <c r="I43" i="6"/>
  <c r="I45" i="6"/>
  <c r="I52" i="6"/>
  <c r="I54" i="6"/>
  <c r="I57" i="6"/>
  <c r="I59" i="6"/>
  <c r="I64" i="6"/>
  <c r="I66" i="6"/>
  <c r="I68" i="6"/>
  <c r="I63" i="6"/>
  <c r="I49" i="6"/>
  <c r="I38" i="6"/>
  <c r="I16" i="6"/>
  <c r="I29" i="6"/>
  <c r="I12" i="6"/>
  <c r="I35" i="6"/>
  <c r="I48" i="6"/>
  <c r="I56" i="6"/>
  <c r="I46" i="6"/>
  <c r="I27" i="6"/>
  <c r="I13" i="6"/>
  <c r="I10" i="6"/>
  <c r="I32" i="6"/>
  <c r="I39" i="6"/>
  <c r="I62" i="6"/>
  <c r="I51" i="6"/>
  <c r="I41" i="6"/>
  <c r="I20" i="6"/>
  <c r="I8" i="6"/>
  <c r="I11" i="6"/>
  <c r="I33" i="6"/>
  <c r="I42" i="6"/>
  <c r="I69" i="6"/>
  <c r="I3" i="6"/>
  <c r="G16" i="9"/>
  <c r="G9" i="9"/>
  <c r="F26" i="9"/>
  <c r="G26" i="9" s="1"/>
  <c r="F16" i="9"/>
  <c r="F12" i="9"/>
  <c r="G12" i="9" s="1"/>
  <c r="F6" i="9"/>
  <c r="G6" i="9" s="1"/>
  <c r="F7" i="9"/>
  <c r="G7" i="9" s="1"/>
  <c r="F8" i="9"/>
  <c r="G8" i="9" s="1"/>
  <c r="F9" i="9"/>
  <c r="D42" i="9"/>
  <c r="G10" i="9"/>
  <c r="G11" i="9"/>
  <c r="G14" i="9"/>
  <c r="G19" i="9"/>
  <c r="G22" i="9"/>
  <c r="G25" i="9"/>
  <c r="G27" i="9"/>
  <c r="F3" i="9"/>
  <c r="G3" i="9" s="1"/>
  <c r="F4" i="9"/>
  <c r="G4" i="9" s="1"/>
  <c r="F5" i="9"/>
  <c r="G5" i="9" s="1"/>
  <c r="F13" i="9"/>
  <c r="G13" i="9" s="1"/>
  <c r="F15" i="9"/>
  <c r="G15" i="9" s="1"/>
  <c r="F17" i="9"/>
  <c r="G17" i="9" s="1"/>
  <c r="F18" i="9"/>
  <c r="G18" i="9" s="1"/>
  <c r="F20" i="9"/>
  <c r="G20" i="9" s="1"/>
  <c r="F21" i="9"/>
  <c r="G21" i="9" s="1"/>
  <c r="F23" i="9"/>
  <c r="G23" i="9" s="1"/>
  <c r="F24" i="9"/>
  <c r="G24" i="9" s="1"/>
  <c r="F2" i="9"/>
  <c r="G2" i="9" s="1"/>
  <c r="D31" i="9"/>
  <c r="D36" i="9" s="1"/>
  <c r="D35" i="9" s="1"/>
  <c r="D41" i="9"/>
  <c r="D41" i="2"/>
  <c r="D30" i="2"/>
  <c r="D34" i="2" s="1"/>
  <c r="G8" i="2"/>
  <c r="G15" i="2"/>
  <c r="G17" i="2"/>
  <c r="G18" i="2"/>
  <c r="G19" i="2"/>
  <c r="G23" i="2"/>
  <c r="G25" i="2"/>
  <c r="F8" i="2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F16" i="2"/>
  <c r="F19" i="2"/>
  <c r="F21" i="2"/>
  <c r="F25" i="2"/>
  <c r="F26" i="2"/>
  <c r="F27" i="2"/>
  <c r="F28" i="2"/>
  <c r="G28" i="2" s="1"/>
  <c r="D40" i="2"/>
  <c r="E84" i="6" l="1"/>
  <c r="E85" i="6" s="1"/>
  <c r="D43" i="9"/>
  <c r="D44" i="9" s="1"/>
  <c r="D33" i="9"/>
  <c r="D34" i="9" s="1"/>
  <c r="D37" i="9" s="1"/>
  <c r="D38" i="9" s="1"/>
  <c r="D32" i="2"/>
  <c r="D33" i="2" s="1"/>
  <c r="D36" i="2" s="1"/>
  <c r="D37" i="2" s="1"/>
  <c r="F7" i="2"/>
  <c r="G7" i="2" s="1"/>
  <c r="F6" i="2"/>
  <c r="G6" i="2" s="1"/>
  <c r="F5" i="2"/>
  <c r="G5" i="2" s="1"/>
  <c r="D42" i="2" s="1"/>
  <c r="G2" i="2"/>
  <c r="D43" i="2" l="1"/>
</calcChain>
</file>

<file path=xl/sharedStrings.xml><?xml version="1.0" encoding="utf-8"?>
<sst xmlns="http://schemas.openxmlformats.org/spreadsheetml/2006/main" count="1166" uniqueCount="260">
  <si>
    <t>DATA</t>
  </si>
  <si>
    <t>GAME</t>
  </si>
  <si>
    <t>PRICE</t>
  </si>
  <si>
    <t>ANALISE-FUNDAMENTALSTA</t>
  </si>
  <si>
    <t>ANALISE-TECNICA</t>
  </si>
  <si>
    <t>RETURN</t>
  </si>
  <si>
    <t>PROFIT</t>
  </si>
  <si>
    <t>RESULT</t>
  </si>
  <si>
    <t>LEAGUE</t>
  </si>
  <si>
    <t>matriz-full</t>
  </si>
  <si>
    <t>over 2,5</t>
  </si>
  <si>
    <t>under 2</t>
  </si>
  <si>
    <t>0--0</t>
  </si>
  <si>
    <t>1--1</t>
  </si>
  <si>
    <t>1--3</t>
  </si>
  <si>
    <t>over 2,25</t>
  </si>
  <si>
    <t>2--2</t>
  </si>
  <si>
    <t> ALAVES vs VALENCIA</t>
  </si>
  <si>
    <t xml:space="preserve">under </t>
  </si>
  <si>
    <t>2--1</t>
  </si>
  <si>
    <t>LA LIGA</t>
  </si>
  <si>
    <t>REAL SOCIEDAD vs GRANADA</t>
  </si>
  <si>
    <t>2--0</t>
  </si>
  <si>
    <t> LA LIGA</t>
  </si>
  <si>
    <t>CADIZ vs GETAFE</t>
  </si>
  <si>
    <t>PARMA vs TERNANA</t>
  </si>
  <si>
    <t>2--3</t>
  </si>
  <si>
    <t> ITALY - SERIE B</t>
  </si>
  <si>
    <t> BRESCIA vs FROSINONE</t>
  </si>
  <si>
    <t>ITALY - SERIE B</t>
  </si>
  <si>
    <t> VALENCIA vs FC BARCELONA</t>
  </si>
  <si>
    <t>1--4</t>
  </si>
  <si>
    <t>1--2</t>
  </si>
  <si>
    <t>  LECCE vs CITTADELLA</t>
  </si>
  <si>
    <t>3--2</t>
  </si>
  <si>
    <t>3--1</t>
  </si>
  <si>
    <t>0--2</t>
  </si>
  <si>
    <t> ASCOLI vs CROTONE</t>
  </si>
  <si>
    <t>0--1</t>
  </si>
  <si>
    <t>  FC BARCELONA vs ATHLETIC BILBAO</t>
  </si>
  <si>
    <t>4--0</t>
  </si>
  <si>
    <t> REAL SOCIEDAD vs OSASUNA</t>
  </si>
  <si>
    <t>uncer 2</t>
  </si>
  <si>
    <t>1--0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</si>
  <si>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</si>
  <si>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</si>
  <si>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</si>
  <si>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</si>
  <si>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</si>
  <si>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</si>
  <si>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</si>
  <si>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</si>
  <si>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 INICIAL BANTUBET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</si>
  <si>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</si>
  <si>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STAKE</t>
  </si>
  <si>
    <t>STAKE BET MATRIZ-FULL 4%</t>
  </si>
  <si>
    <t>LUCRO</t>
  </si>
  <si>
    <t>RATE</t>
  </si>
  <si>
    <t>MONZA vs PARMA</t>
  </si>
  <si>
    <t> PISA vs CROTONE</t>
  </si>
  <si>
    <t>  ALAVES vs SEVILLA FC</t>
  </si>
  <si>
    <t> VALENCIA vs GRANADA</t>
  </si>
  <si>
    <t>  ELCHE vs FC BARCELONA</t>
  </si>
  <si>
    <t>  ATLETICO MADRID vs CADIZ</t>
  </si>
  <si>
    <t>  MALLORCA vs REAL MADRID</t>
  </si>
  <si>
    <t>0--3</t>
  </si>
  <si>
    <t>   COMO vs TERNANA</t>
  </si>
  <si>
    <t>   FROSINONE vs BENEVENTO</t>
  </si>
  <si>
    <t>   PARMA vs LECCE</t>
  </si>
  <si>
    <t>   REAL MADRID vs FC BARCELONA</t>
  </si>
  <si>
    <t>0--4</t>
  </si>
  <si>
    <t>  PERUGIA vs COMO</t>
  </si>
  <si>
    <t>  CELTA VIGO vs REAL MADRID</t>
  </si>
  <si>
    <t> VALENCIA vs CADIZ</t>
  </si>
  <si>
    <t>3--0</t>
  </si>
  <si>
    <t> PORDENONE vs FROSINONE</t>
  </si>
  <si>
    <t> TERNANA vs LECCE</t>
  </si>
  <si>
    <t> LECCE vs SPAL</t>
  </si>
  <si>
    <t>   PORDENONE vs BENEVENTO</t>
  </si>
  <si>
    <t>  CELTA VIGO vs GETAFE</t>
  </si>
  <si>
    <t>     BRESCIA vs SPAL</t>
  </si>
  <si>
    <t>     MONZA vs BENEVENTO</t>
  </si>
  <si>
    <t>  REGGINA vs COMO</t>
  </si>
  <si>
    <t>             TERNANA vs PERUGIA</t>
  </si>
  <si>
    <t> VICENZA vs LECCE</t>
  </si>
  <si>
    <t>  ASCOLI vs TERNANA</t>
  </si>
  <si>
    <t>   CROTONE vs PARMA</t>
  </si>
  <si>
    <t>  ATHLETIC BILBAO vs VALENCIA</t>
  </si>
  <si>
    <t> GRANADA vs ATHLETIC BILBAO</t>
  </si>
  <si>
    <t> VALENCIA vs REAL BETIS</t>
  </si>
  <si>
    <t> ELCHE vs ATLETICO MADRID</t>
  </si>
  <si>
    <t> OSASUNA vs GETAFE</t>
  </si>
  <si>
    <t>ATHLETIC BILBAO vs OSASUNA</t>
  </si>
  <si>
    <t>CELTA VIGO vs ELCHE</t>
  </si>
  <si>
    <t>    FC BARCELONA vs VILLARREAL</t>
  </si>
  <si>
    <t> MALLORCA vs SEVILLA FC</t>
  </si>
  <si>
    <t> COMO vs BENEVENTO</t>
  </si>
  <si>
    <t>MALLORCA vs ESPANYOL</t>
  </si>
  <si>
    <t> GETAFE vs MALLORCA</t>
  </si>
  <si>
    <t>VILLARREAL vs VALENCIA</t>
  </si>
  <si>
    <t> COMO vs SPAL</t>
  </si>
  <si>
    <t>3--3</t>
  </si>
  <si>
    <t>COMO vs VENEZIA</t>
  </si>
  <si>
    <t> COMO vs BARI</t>
  </si>
  <si>
    <t>TERNANA vs CAGLIARI</t>
  </si>
  <si>
    <t>over 2</t>
  </si>
  <si>
    <t>4--2</t>
  </si>
  <si>
    <t>  BRAGANTINO vs ATLETICO MG</t>
  </si>
  <si>
    <t>BRAZIL - SERIE A</t>
  </si>
  <si>
    <t>  BOTAFOGO vs FORTALEZA</t>
  </si>
  <si>
    <t> BRAZIL - SERIE A</t>
  </si>
  <si>
    <t>    JUVENTUDE vs PALMEIRAS</t>
  </si>
  <si>
    <t> FORTALEZA vs GOIAS</t>
  </si>
  <si>
    <t>  INTERNACIONAL vs FLAMENGO</t>
  </si>
  <si>
    <t> ATLETICO GO vs JUVENTUDE</t>
  </si>
  <si>
    <t>FORTALEZA vs AMERICA MG</t>
  </si>
  <si>
    <t>   SANTOS vs BRAGANTINO</t>
  </si>
  <si>
    <t>  ATLETICO MG vs FLAMENGO</t>
  </si>
  <si>
    <t> CEARA vs ATLETICO GO</t>
  </si>
  <si>
    <t> PALMEIRAS vs ATHLETICO PR</t>
  </si>
  <si>
    <t>   ATLETICO MG vs SAO PAULO</t>
  </si>
  <si>
    <t> FLUMINENSE vs CEARA</t>
  </si>
  <si>
    <t>  FORTALEZA vs PALMEIRAS</t>
  </si>
  <si>
    <t> SANTOS vs ATLETICO GO</t>
  </si>
  <si>
    <t>  ATHLETICO PR vs ATLETICO GO</t>
  </si>
  <si>
    <t>4--1</t>
  </si>
  <si>
    <t> GOIAS vs FLUMINENSE</t>
  </si>
  <si>
    <t> SAO PAULO vs GOIAS</t>
  </si>
  <si>
    <t>     FORTALEZA vs SANTOS</t>
  </si>
  <si>
    <t> PALMEIRAS vs INTERNACIONAL</t>
  </si>
  <si>
    <t>    CEARA vs PALMEIRAS</t>
  </si>
  <si>
    <t>   ATLETICO GO vs BRAGANTINO</t>
  </si>
  <si>
    <t> ATLETICO MG vs ATHLETICO PR</t>
  </si>
  <si>
    <t>    FORTALEZA vs INTERNACIONAL</t>
  </si>
  <si>
    <t> PALMEIRAS vs GOIAS</t>
  </si>
  <si>
    <t>  ATLETICO MG vs GOIAS</t>
  </si>
  <si>
    <t>  JUVENTUDE vs BOTAFOGO</t>
  </si>
  <si>
    <t>  FLUMINENSE vs PALMEIRAS</t>
  </si>
  <si>
    <t> BRAGANTINO vs PALMEIRAS</t>
  </si>
  <si>
    <t> ATLETICO GO vs ATLETICO MG</t>
  </si>
  <si>
    <t>  ATLETICO MG vs BRAGANTINO</t>
  </si>
  <si>
    <t>GOIAS vs FLAMENGO</t>
  </si>
  <si>
    <t>AVAI vs ATLETICO MG</t>
  </si>
  <si>
    <t>BRAGANTINO vs GOIAS</t>
  </si>
  <si>
    <t> JUVENTUDE vs FORTALEZA</t>
  </si>
  <si>
    <t> ATLETICO GO vs INTERNACIONAL</t>
  </si>
  <si>
    <t> GOIAS vs BOTAFOGO</t>
  </si>
  <si>
    <t> ATLETICO MG vs FLUMINENSE</t>
  </si>
  <si>
    <t>CEARA vs AMERICA MG</t>
  </si>
  <si>
    <t> GOIAS vs FORTALEZA</t>
  </si>
  <si>
    <t>ATHLETICO PR vs FORTALEZA</t>
  </si>
  <si>
    <t> AMERICA MG vs SAO PAULO</t>
  </si>
  <si>
    <t>ove 2</t>
  </si>
  <si>
    <t>AVAI vs BOTAFOGO</t>
  </si>
  <si>
    <t>   INTERNACIONAL vs GOIAS</t>
  </si>
  <si>
    <t> SAO PAULO vs BOTAFOGO</t>
  </si>
  <si>
    <t> BOTAFOGO vs INTERNACIONAL</t>
  </si>
  <si>
    <t> JUVENTUDE vs ATLETICO GO</t>
  </si>
  <si>
    <t> PALMEIRAS vs SAO PAULO</t>
  </si>
  <si>
    <t> BRAGANTINO vs ATHLETICO PR</t>
  </si>
  <si>
    <t>ATLETICO GO vs CEARA</t>
  </si>
  <si>
    <t>CUIABA vs GOIAS</t>
  </si>
  <si>
    <t> JUVENTUDE vs SAO PAULO</t>
  </si>
  <si>
    <t> BOTAFOGO vs BRAGANTINO</t>
  </si>
  <si>
    <t>FLAMENGO vs SANTOS</t>
  </si>
  <si>
    <t> AMERICA MG vs INTERNACIONAL</t>
  </si>
  <si>
    <t> ATHLETICO PR vs GOIAS</t>
  </si>
  <si>
    <t> ATLETICO GO vs SANTOS</t>
  </si>
  <si>
    <t>BRAGANTINO vs AMERICA MG</t>
  </si>
  <si>
    <t>FLUMINENSE vs SAO PAULO</t>
  </si>
  <si>
    <t>ATLETICO MG vs BOTAFOGO</t>
  </si>
  <si>
    <t> AVAI vs CEARA</t>
  </si>
  <si>
    <t>SAO PAULO vs INTERNACIONAL</t>
  </si>
  <si>
    <t> ATLETICO MG vs CUIABA</t>
  </si>
  <si>
    <t> JUVENTUDE vs FLAMENGO</t>
  </si>
  <si>
    <t> ATHLETICO PR vs BOTAFOGO</t>
  </si>
  <si>
    <t>GOIAS vs SAO PAULO</t>
  </si>
  <si>
    <t> INTERNACIONAL vs PALMEIRAS</t>
  </si>
  <si>
    <t>SANTOS vs FORTALEZA</t>
  </si>
  <si>
    <t>QP RANGERS vs MIDDLESBROUGH</t>
  </si>
  <si>
    <t>CHAMPIONSHIP</t>
  </si>
  <si>
    <t>LINCOLN CITY vs WYCOMBE</t>
  </si>
  <si>
    <t> LEAGUE ONE</t>
  </si>
  <si>
    <t> BRISTOL CITY vs MIDDLESBROUGH</t>
  </si>
  <si>
    <t> CHAMPIONSHIP</t>
  </si>
  <si>
    <t> BRISTOL CITY vs COVENTRY CITY</t>
  </si>
  <si>
    <t>LEAGUE ONE</t>
  </si>
  <si>
    <t>  BOURNEMOUTH vs STOKE CITY</t>
  </si>
  <si>
    <t> LINCOLN CITY vs GILLINGHAM</t>
  </si>
  <si>
    <t> PORTSMOUTH vs OXFORD UTD</t>
  </si>
  <si>
    <t> COVENTRY CITY vs BLACKBURN</t>
  </si>
  <si>
    <t>  PETERBOROUGH vs MIDDLESBROUGH</t>
  </si>
  <si>
    <t>   SUNDERLAND vs GILLINGHAM</t>
  </si>
  <si>
    <t>  CAMBRIDGE UTD vs WYCOMBE</t>
  </si>
  <si>
    <t>  BLACKBURN vs BLACKPOOL</t>
  </si>
  <si>
    <t>  BOLTON vs SHEFFIELD WED</t>
  </si>
  <si>
    <t> BIRMINGHAM CITY vs COVENTRY CITY</t>
  </si>
  <si>
    <t>   DERBY COUNTY vs FULHAM</t>
  </si>
  <si>
    <t>  PETERBOROUGH vs BLACKBURN</t>
  </si>
  <si>
    <t>   SWANSEA CITY vs BARNSLEY</t>
  </si>
  <si>
    <t>  WEST BROM vs BLACKPOOL</t>
  </si>
  <si>
    <t>  BLACKPOOL vs BIRMINGHAM CITY</t>
  </si>
  <si>
    <t>6--1</t>
  </si>
  <si>
    <t>   BRISTOL CITY vs SHEFFIELD UTD</t>
  </si>
  <si>
    <t>     MORECAMBE vs PORTSMOUTH</t>
  </si>
  <si>
    <t> BURTON ALBION vs ROTHERHAM</t>
  </si>
  <si>
    <t>   CHELTENHAM vs BOLTON</t>
  </si>
  <si>
    <t> WEST BROM vs COVENTRY CITY</t>
  </si>
  <si>
    <t> FLEETWOOD vs SHEFFIELD WED</t>
  </si>
  <si>
    <t>  QP RANGERS vs SHEFFIELD UTD</t>
  </si>
  <si>
    <t>   BLACKBURN vs BOURNEMOUTH</t>
  </si>
  <si>
    <t>  BURTON ALBION vs WYCOMBE</t>
  </si>
  <si>
    <t>  GILLINGHAM vs ROTHERHAM</t>
  </si>
  <si>
    <t>MILLWALL vs PETERBOROUGH</t>
  </si>
  <si>
    <t>  NOTTM FOREST vs SWANSEA CITY</t>
  </si>
  <si>
    <t>5--1</t>
  </si>
  <si>
    <t>     FULHAM vs LUTON TOWN</t>
  </si>
  <si>
    <t>7--0</t>
  </si>
  <si>
    <t>  BIRMINGHAM CITY vs BLACKBURN</t>
  </si>
  <si>
    <t> BOURNEMOUTH vs MILLWALL</t>
  </si>
  <si>
    <t> STOKE CITY vs COVENTRY CITY</t>
  </si>
  <si>
    <t> SWANSEA CITY vs QP RANGERS</t>
  </si>
  <si>
    <t>  MIDDLESBROUGH vs SWANSEA CITY</t>
  </si>
  <si>
    <t> SUNDERLAND vs NORWICH CITY</t>
  </si>
  <si>
    <t>SUNDERLAND vs ROTHERHAM</t>
  </si>
  <si>
    <t> SWANSEA CITY vs HULL CITY</t>
  </si>
  <si>
    <t>WEST BROM vs SWANSEA CITY</t>
  </si>
  <si>
    <t>BURNLEY vs STOKE CITY</t>
  </si>
  <si>
    <t>WATFORD vs SWANSEA CITY</t>
  </si>
  <si>
    <t>  PORTSMOUTH vs FLEETWOOD</t>
  </si>
  <si>
    <t>CHARLTON vs EXETER CITY</t>
  </si>
  <si>
    <t> BURNLEY vs SWANSEA CITY</t>
  </si>
  <si>
    <t>NORWICH CITY vs LUTON TOWN</t>
  </si>
  <si>
    <t>FLEETWOOD vs FOREST GREEN</t>
  </si>
  <si>
    <t>FLEETWOOD vs ACCRINGTON</t>
  </si>
  <si>
    <t> WEST BROM vs SHEFFIELD UTD</t>
  </si>
  <si>
    <t> BRISTOL CITY vs SHEFFIELD UTD</t>
  </si>
  <si>
    <t>OXFORD UTD vs FLEETWOOD</t>
  </si>
  <si>
    <t>MIDDLESBROUGH vs BRISTOL CITY</t>
  </si>
  <si>
    <t> WATFORD vs COVENTRY CITY</t>
  </si>
  <si>
    <t>LUTON TOWN vs ROTHERHAM</t>
  </si>
  <si>
    <t>MORECAMBE vs PORTSMOUTH</t>
  </si>
  <si>
    <t>LINCOLN CITY vs MORECAMBE</t>
  </si>
  <si>
    <t>PORT VALE vs CHARLTON</t>
  </si>
  <si>
    <t>IPSWICH TOWN vs FLEETWOOD</t>
  </si>
  <si>
    <t>WYCOMBE vs PORTSMOUTH</t>
  </si>
  <si>
    <t>BURTON ALBION vs DERBY COUNTY</t>
  </si>
  <si>
    <t>BOLTON vs EXETER CITY</t>
  </si>
  <si>
    <t>WEST BROM vs ROTHERHAM</t>
  </si>
  <si>
    <t>IPSWICH TOWN vs OXFORD UTD</t>
  </si>
  <si>
    <t>SHEFFIELD UTD vs COVENTRY CITY</t>
  </si>
  <si>
    <t>BOLTON vs DERBY COUNTY</t>
  </si>
  <si>
    <t> BARNSLEY vs FLEETWOOD</t>
  </si>
  <si>
    <t> OXFORD UTD vs CHARLTON</t>
  </si>
  <si>
    <t> WYCOMBE vs ACCRINGTON</t>
  </si>
  <si>
    <t> FOREST GREEN vs MORECAMBE</t>
  </si>
  <si>
    <t> BARNSLEY vs CHARLTON</t>
  </si>
  <si>
    <t> BRISTOL ROVERS vs ACCRINGTON</t>
  </si>
  <si>
    <t> FOREST GREEN vs EXETER CITY</t>
  </si>
  <si>
    <t>over 1,75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</si>
</sst>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FF66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F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2"/>
      <color theme="9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2" fillId="0" borderId="0" xfId="0" applyFont="1" applyAlignment="1">
      <alignment horizontal="center" textRotation="45"/>
    </xf>
    <xf numFmtId="2" fontId="3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64" fontId="4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/>
    </xf>
    <xf numFmtId="14" fontId="0" fillId="0" borderId="0" xfId="0" applyNumberFormat="1"/>
    <xf numFmtId="14" fontId="0" fillId="3" borderId="0" xfId="0" applyNumberFormat="1" applyFill="1"/>
    <xf numFmtId="0" fontId="0" fillId="3" borderId="0" xfId="0" applyFill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/>
    </xf>
    <xf numFmtId="0" fontId="0" fillId="0" borderId="0" xfId="0" applyFont="1"/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center"/>
    </xf>
    <xf numFmtId="0" fontId="6" fillId="4" borderId="0" xfId="0" applyFont="1" applyFill="1" applyAlignment="1">
      <alignment horizontal="center"/>
    </xf>
    <xf numFmtId="165" fontId="7" fillId="4" borderId="0" xfId="0" applyNumberFormat="1" applyFont="1" applyFill="1" applyAlignment="1">
      <alignment horizontal="center"/>
    </xf>
    <xf numFmtId="164" fontId="9" fillId="5" borderId="0" xfId="0" applyNumberFormat="1" applyFont="1" applyFill="1" applyAlignment="1">
      <alignment horizontal="center"/>
    </xf>
    <xf numFmtId="0" fontId="0" fillId="6" borderId="0" xfId="0" applyFill="1" applyAlignment="1">
      <alignment horizontal="center"/>
    </xf>
    <xf numFmtId="164" fontId="0" fillId="6" borderId="0" xfId="0" applyNumberForma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165" fontId="0" fillId="0" borderId="0" xfId="0" applyNumberForma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0" fontId="10" fillId="0" borderId="0" xfId="0" applyFont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/>
    <xf numFmtId="0" fontId="4" fillId="0" borderId="0" xfId="0" applyFont="1"/>
    <xf numFmtId="0" fontId="1" fillId="0" borderId="0" xfId="0" applyFont="1"/>
    <xf numFmtId="0" fontId="0" fillId="3" borderId="0" xfId="0" applyFill="1"/>
    <xf numFmtId="14" fontId="0" fillId="0" borderId="0" xfId="0" applyNumberFormat="1" applyAlignment="1">
      <alignment horizontal="center"/>
    </xf>
    <xf numFmtId="0" fontId="11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164" fontId="4" fillId="0" borderId="0" xfId="0" applyNumberFormat="1" applyFont="1" applyFill="1" applyAlignment="1">
      <alignment horizontal="center" vertical="center"/>
    </xf>
    <xf numFmtId="164" fontId="1" fillId="0" borderId="0" xfId="0" applyNumberFormat="1" applyFont="1" applyFill="1" applyAlignment="1">
      <alignment horizontal="center" vertical="center"/>
    </xf>
    <xf numFmtId="0" fontId="4" fillId="0" borderId="0" xfId="0" applyFont="1" applyFill="1"/>
    <xf numFmtId="0" fontId="1" fillId="0" borderId="0" xfId="0" applyFont="1" applyFill="1"/>
    <xf numFmtId="0" fontId="10" fillId="3" borderId="0" xfId="0" applyFon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0" fontId="5" fillId="3" borderId="0" xfId="0" applyFont="1" applyFill="1"/>
    <xf numFmtId="0" fontId="4" fillId="3" borderId="0" xfId="0" applyFont="1" applyFill="1"/>
    <xf numFmtId="0" fontId="0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0" fillId="8" borderId="0" xfId="0" applyFont="1" applyFill="1" applyAlignment="1">
      <alignment horizontal="center"/>
    </xf>
    <xf numFmtId="0" fontId="0" fillId="8" borderId="0" xfId="0" applyFill="1"/>
    <xf numFmtId="0" fontId="10" fillId="0" borderId="0" xfId="0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14" fontId="0" fillId="0" borderId="0" xfId="0" applyNumberFormat="1" applyFill="1"/>
    <xf numFmtId="0" fontId="0" fillId="0" borderId="0" xfId="0" applyFill="1"/>
    <xf numFmtId="14" fontId="0" fillId="0" borderId="0" xfId="0" applyNumberFormat="1" applyFill="1" applyAlignment="1">
      <alignment horizontal="center"/>
    </xf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2" fontId="3" fillId="8" borderId="0" xfId="0" applyNumberFormat="1" applyFont="1" applyFill="1" applyAlignment="1">
      <alignment horizontal="center"/>
    </xf>
    <xf numFmtId="164" fontId="5" fillId="0" borderId="0" xfId="0" applyNumberFormat="1" applyFont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14" fontId="0" fillId="0" borderId="0" xfId="0" applyNumberFormat="1" applyAlignment="1"/>
    <xf numFmtId="0" fontId="11" fillId="0" borderId="0" xfId="0" applyFont="1" applyAlignment="1">
      <alignment horizontal="center"/>
    </xf>
    <xf numFmtId="0" fontId="10" fillId="8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0" fillId="9" borderId="0" xfId="0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164" fontId="14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/>
    </xf>
    <xf numFmtId="0" fontId="14" fillId="0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textRotation="45"/>
    </xf>
    <xf numFmtId="164" fontId="0" fillId="0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opLeftCell="A27" workbookViewId="0">
      <selection activeCell="E50" sqref="E50"/>
    </sheetView>
  </sheetViews>
  <sheetFormatPr defaultRowHeight="15" x14ac:dyDescent="0.25"/>
  <cols>
    <col min="1" max="1" width="10.7109375" bestFit="1" customWidth="1"/>
    <col min="2" max="2" width="33.5703125" bestFit="1" customWidth="1"/>
    <col min="3" max="3" width="9.140625" style="3"/>
    <col min="4" max="4" width="23.28515625" bestFit="1" customWidth="1"/>
    <col min="6" max="6" width="12.42578125" bestFit="1" customWidth="1"/>
    <col min="7" max="7" width="11.7109375" bestFit="1" customWidth="1"/>
    <col min="9" max="9" width="16.5703125" style="3" bestFit="1" customWidth="1"/>
  </cols>
  <sheetData>
    <row r="1" spans="1:9" ht="1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10">
        <v>44605</v>
      </c>
      <c r="B2" s="11" t="s">
        <v>17</v>
      </c>
      <c r="C2" s="2">
        <v>2</v>
      </c>
      <c r="D2" s="3" t="s">
        <v>9</v>
      </c>
      <c r="E2" s="7" t="s">
        <v>18</v>
      </c>
      <c r="F2" s="5">
        <v>0</v>
      </c>
      <c r="G2" s="5">
        <f>(F2-D$41)/2</f>
        <v>-500</v>
      </c>
      <c r="H2" s="3" t="s">
        <v>19</v>
      </c>
      <c r="I2" s="3" t="s">
        <v>20</v>
      </c>
    </row>
    <row r="3" spans="1:9" x14ac:dyDescent="0.25">
      <c r="A3" s="10">
        <v>44605</v>
      </c>
      <c r="B3" s="11" t="s">
        <v>21</v>
      </c>
      <c r="C3" s="2">
        <v>2.25</v>
      </c>
      <c r="D3" s="3" t="s">
        <v>9</v>
      </c>
      <c r="E3" s="4" t="s">
        <v>15</v>
      </c>
      <c r="F3" s="5">
        <v>0</v>
      </c>
      <c r="G3" s="5">
        <v>0</v>
      </c>
      <c r="H3" s="6" t="s">
        <v>22</v>
      </c>
      <c r="I3" s="3" t="s">
        <v>23</v>
      </c>
    </row>
    <row r="4" spans="1:9" x14ac:dyDescent="0.25">
      <c r="A4" s="10">
        <v>44611</v>
      </c>
      <c r="B4" s="11" t="s">
        <v>24</v>
      </c>
      <c r="C4" s="2"/>
      <c r="D4" s="3" t="s">
        <v>9</v>
      </c>
      <c r="E4" s="12" t="s">
        <v>18</v>
      </c>
      <c r="F4" s="5"/>
      <c r="G4" s="5">
        <v>0</v>
      </c>
      <c r="H4" s="3" t="s">
        <v>13</v>
      </c>
      <c r="I4" s="3" t="s">
        <v>23</v>
      </c>
    </row>
    <row r="5" spans="1:9" x14ac:dyDescent="0.25">
      <c r="A5" s="10">
        <v>44612</v>
      </c>
      <c r="B5" s="11" t="s">
        <v>30</v>
      </c>
      <c r="C5" s="2">
        <v>1.45</v>
      </c>
      <c r="D5" s="3" t="s">
        <v>9</v>
      </c>
      <c r="E5" s="13" t="s">
        <v>15</v>
      </c>
      <c r="F5" s="5">
        <f>C5*D$41</f>
        <v>1450</v>
      </c>
      <c r="G5" s="5">
        <f>F5-D$41</f>
        <v>450</v>
      </c>
      <c r="H5" s="3" t="s">
        <v>31</v>
      </c>
      <c r="I5" s="3" t="s">
        <v>20</v>
      </c>
    </row>
    <row r="6" spans="1:9" x14ac:dyDescent="0.25">
      <c r="A6" s="10">
        <v>44619</v>
      </c>
      <c r="B6" s="11" t="s">
        <v>39</v>
      </c>
      <c r="C6" s="2">
        <v>1.45</v>
      </c>
      <c r="D6" s="3" t="s">
        <v>9</v>
      </c>
      <c r="E6" s="13" t="s">
        <v>15</v>
      </c>
      <c r="F6" s="5">
        <f>C6*D$41</f>
        <v>1450</v>
      </c>
      <c r="G6" s="5">
        <f>F6-D$41</f>
        <v>450</v>
      </c>
      <c r="H6" s="3" t="s">
        <v>40</v>
      </c>
      <c r="I6" s="3" t="s">
        <v>23</v>
      </c>
    </row>
    <row r="7" spans="1:9" x14ac:dyDescent="0.25">
      <c r="A7" s="10">
        <v>44619</v>
      </c>
      <c r="B7" s="11" t="s">
        <v>41</v>
      </c>
      <c r="C7" s="2">
        <v>2</v>
      </c>
      <c r="D7" s="3" t="s">
        <v>9</v>
      </c>
      <c r="E7" s="13" t="s">
        <v>42</v>
      </c>
      <c r="F7" s="5">
        <f>C7*D$41</f>
        <v>2000</v>
      </c>
      <c r="G7" s="5">
        <f>F7-D$41</f>
        <v>1000</v>
      </c>
      <c r="H7" s="3" t="s">
        <v>43</v>
      </c>
      <c r="I7" s="3" t="s">
        <v>20</v>
      </c>
    </row>
    <row r="8" spans="1:9" x14ac:dyDescent="0.25">
      <c r="A8" s="10">
        <v>44624</v>
      </c>
      <c r="B8" s="11" t="s">
        <v>60</v>
      </c>
      <c r="C8" s="2">
        <v>2</v>
      </c>
      <c r="D8" s="3" t="s">
        <v>9</v>
      </c>
      <c r="E8" s="13" t="s">
        <v>11</v>
      </c>
      <c r="F8" s="5">
        <f t="shared" ref="F8:F28" si="0">C8*D$41</f>
        <v>2000</v>
      </c>
      <c r="G8" s="5">
        <f t="shared" ref="G8:G28" si="1">F8-D$41</f>
        <v>1000</v>
      </c>
      <c r="H8" s="3" t="s">
        <v>12</v>
      </c>
      <c r="I8" s="3" t="s">
        <v>23</v>
      </c>
    </row>
    <row r="9" spans="1:9" x14ac:dyDescent="0.25">
      <c r="A9" s="10">
        <v>44625</v>
      </c>
      <c r="B9" s="11" t="s">
        <v>61</v>
      </c>
      <c r="C9" s="2">
        <v>1.45</v>
      </c>
      <c r="D9" s="3" t="s">
        <v>9</v>
      </c>
      <c r="E9" s="13" t="s">
        <v>15</v>
      </c>
      <c r="F9" s="5">
        <f t="shared" si="0"/>
        <v>1450</v>
      </c>
      <c r="G9" s="5">
        <f t="shared" si="1"/>
        <v>450</v>
      </c>
      <c r="H9" s="3" t="s">
        <v>35</v>
      </c>
      <c r="I9" s="3" t="s">
        <v>23</v>
      </c>
    </row>
    <row r="10" spans="1:9" x14ac:dyDescent="0.25">
      <c r="A10" s="9">
        <v>44626</v>
      </c>
      <c r="B10" s="3" t="s">
        <v>62</v>
      </c>
      <c r="C10" s="2">
        <v>1.45</v>
      </c>
      <c r="D10" s="3" t="s">
        <v>9</v>
      </c>
      <c r="E10" s="13" t="s">
        <v>15</v>
      </c>
      <c r="F10" s="5">
        <f t="shared" si="0"/>
        <v>1450</v>
      </c>
      <c r="G10" s="5">
        <f t="shared" si="1"/>
        <v>450</v>
      </c>
      <c r="H10" s="3" t="s">
        <v>32</v>
      </c>
      <c r="I10" s="3" t="s">
        <v>23</v>
      </c>
    </row>
    <row r="11" spans="1:9" x14ac:dyDescent="0.25">
      <c r="A11" s="10">
        <v>44631</v>
      </c>
      <c r="B11" s="11" t="s">
        <v>63</v>
      </c>
      <c r="C11" s="2">
        <v>1.45</v>
      </c>
      <c r="D11" s="3" t="s">
        <v>9</v>
      </c>
      <c r="E11" s="13" t="s">
        <v>15</v>
      </c>
      <c r="F11" s="5">
        <f t="shared" si="0"/>
        <v>1450</v>
      </c>
      <c r="G11" s="5">
        <f t="shared" si="1"/>
        <v>450</v>
      </c>
      <c r="H11" s="3" t="s">
        <v>19</v>
      </c>
      <c r="I11" s="3" t="s">
        <v>23</v>
      </c>
    </row>
    <row r="12" spans="1:9" x14ac:dyDescent="0.25">
      <c r="A12" s="10">
        <v>44634</v>
      </c>
      <c r="B12" s="11" t="s">
        <v>64</v>
      </c>
      <c r="C12" s="2">
        <v>1.45</v>
      </c>
      <c r="D12" s="3" t="s">
        <v>9</v>
      </c>
      <c r="E12" s="13" t="s">
        <v>15</v>
      </c>
      <c r="F12" s="5">
        <f t="shared" si="0"/>
        <v>1450</v>
      </c>
      <c r="G12" s="5">
        <f t="shared" si="1"/>
        <v>450</v>
      </c>
      <c r="H12" s="3" t="s">
        <v>65</v>
      </c>
      <c r="I12" s="3" t="s">
        <v>23</v>
      </c>
    </row>
    <row r="13" spans="1:9" x14ac:dyDescent="0.25">
      <c r="A13" s="10">
        <v>44640</v>
      </c>
      <c r="B13" s="11" t="s">
        <v>69</v>
      </c>
      <c r="C13" s="2">
        <v>1.45</v>
      </c>
      <c r="D13" s="3" t="s">
        <v>9</v>
      </c>
      <c r="E13" s="13" t="s">
        <v>15</v>
      </c>
      <c r="F13" s="5">
        <f t="shared" si="0"/>
        <v>1450</v>
      </c>
      <c r="G13" s="5">
        <f t="shared" si="1"/>
        <v>450</v>
      </c>
      <c r="H13" s="3" t="s">
        <v>70</v>
      </c>
      <c r="I13" s="3" t="s">
        <v>20</v>
      </c>
    </row>
    <row r="14" spans="1:9" ht="15.75" x14ac:dyDescent="0.25">
      <c r="A14" s="10">
        <v>44653</v>
      </c>
      <c r="B14" s="11" t="s">
        <v>72</v>
      </c>
      <c r="C14" s="2">
        <v>1.45</v>
      </c>
      <c r="D14" s="28" t="s">
        <v>9</v>
      </c>
      <c r="E14" s="13" t="s">
        <v>15</v>
      </c>
      <c r="F14" s="5">
        <f t="shared" si="0"/>
        <v>1450</v>
      </c>
      <c r="G14" s="5">
        <f t="shared" si="1"/>
        <v>450</v>
      </c>
      <c r="H14" t="s">
        <v>32</v>
      </c>
      <c r="I14" s="3" t="s">
        <v>20</v>
      </c>
    </row>
    <row r="15" spans="1:9" ht="15.75" x14ac:dyDescent="0.25">
      <c r="A15" s="10">
        <v>44654</v>
      </c>
      <c r="B15" s="11" t="s">
        <v>73</v>
      </c>
      <c r="C15" s="2">
        <v>2</v>
      </c>
      <c r="D15" s="28" t="s">
        <v>9</v>
      </c>
      <c r="E15" s="13" t="s">
        <v>11</v>
      </c>
      <c r="F15" s="5">
        <f t="shared" si="0"/>
        <v>2000</v>
      </c>
      <c r="G15" s="5">
        <f t="shared" si="1"/>
        <v>1000</v>
      </c>
      <c r="H15" t="s">
        <v>12</v>
      </c>
      <c r="I15" s="3" t="s">
        <v>23</v>
      </c>
    </row>
    <row r="16" spans="1:9" ht="15.75" x14ac:dyDescent="0.25">
      <c r="A16" s="10">
        <v>44671</v>
      </c>
      <c r="B16" s="11" t="s">
        <v>79</v>
      </c>
      <c r="C16" s="2"/>
      <c r="D16" s="28" t="s">
        <v>9</v>
      </c>
      <c r="E16" s="30" t="s">
        <v>11</v>
      </c>
      <c r="F16" s="5">
        <f t="shared" si="0"/>
        <v>0</v>
      </c>
      <c r="G16" s="5">
        <v>0</v>
      </c>
      <c r="H16" s="3" t="s">
        <v>36</v>
      </c>
      <c r="I16" s="3" t="s">
        <v>20</v>
      </c>
    </row>
    <row r="17" spans="1:9" ht="15.75" x14ac:dyDescent="0.25">
      <c r="A17" s="10">
        <v>44688</v>
      </c>
      <c r="B17" s="33" t="s">
        <v>87</v>
      </c>
      <c r="C17" s="3">
        <v>1.45</v>
      </c>
      <c r="D17" s="28" t="s">
        <v>9</v>
      </c>
      <c r="E17" s="32" t="s">
        <v>10</v>
      </c>
      <c r="F17" s="5">
        <v>0</v>
      </c>
      <c r="G17" s="5">
        <f t="shared" si="1"/>
        <v>-1000</v>
      </c>
      <c r="H17" t="s">
        <v>12</v>
      </c>
      <c r="I17" s="3" t="s">
        <v>20</v>
      </c>
    </row>
    <row r="18" spans="1:9" ht="15.75" x14ac:dyDescent="0.25">
      <c r="A18" s="10">
        <v>44691</v>
      </c>
      <c r="B18" s="33" t="s">
        <v>88</v>
      </c>
      <c r="C18" s="3">
        <v>1.45</v>
      </c>
      <c r="D18" s="28" t="s">
        <v>9</v>
      </c>
      <c r="E18" s="32" t="s">
        <v>15</v>
      </c>
      <c r="F18" s="5">
        <v>0</v>
      </c>
      <c r="G18" s="5">
        <f t="shared" si="1"/>
        <v>-1000</v>
      </c>
      <c r="H18" s="3" t="s">
        <v>43</v>
      </c>
      <c r="I18" s="3" t="s">
        <v>23</v>
      </c>
    </row>
    <row r="19" spans="1:9" ht="15.75" x14ac:dyDescent="0.25">
      <c r="A19" s="10">
        <v>44691</v>
      </c>
      <c r="B19" s="33" t="s">
        <v>89</v>
      </c>
      <c r="C19" s="3">
        <v>1.45</v>
      </c>
      <c r="D19" s="28" t="s">
        <v>9</v>
      </c>
      <c r="E19" s="31" t="s">
        <v>15</v>
      </c>
      <c r="F19" s="5">
        <f t="shared" si="0"/>
        <v>1450</v>
      </c>
      <c r="G19" s="5">
        <f t="shared" si="1"/>
        <v>450</v>
      </c>
      <c r="H19" s="3" t="s">
        <v>65</v>
      </c>
      <c r="I19" s="3" t="s">
        <v>23</v>
      </c>
    </row>
    <row r="20" spans="1:9" ht="15.75" x14ac:dyDescent="0.25">
      <c r="A20" s="10">
        <v>44692</v>
      </c>
      <c r="B20" s="33" t="s">
        <v>90</v>
      </c>
      <c r="C20" s="3">
        <v>1.45</v>
      </c>
      <c r="D20" s="28" t="s">
        <v>9</v>
      </c>
      <c r="E20" s="31" t="s">
        <v>15</v>
      </c>
      <c r="F20" s="5">
        <v>0</v>
      </c>
      <c r="G20" s="5">
        <v>0</v>
      </c>
      <c r="H20" s="3" t="s">
        <v>36</v>
      </c>
      <c r="I20" s="3" t="s">
        <v>20</v>
      </c>
    </row>
    <row r="21" spans="1:9" ht="15.75" x14ac:dyDescent="0.25">
      <c r="A21" s="10">
        <v>44692</v>
      </c>
      <c r="B21" s="33" t="s">
        <v>91</v>
      </c>
      <c r="D21" s="28" t="s">
        <v>9</v>
      </c>
      <c r="E21" s="30" t="s">
        <v>11</v>
      </c>
      <c r="F21" s="5">
        <f t="shared" si="0"/>
        <v>0</v>
      </c>
      <c r="G21" s="5">
        <v>0</v>
      </c>
      <c r="H21" s="3" t="s">
        <v>13</v>
      </c>
      <c r="I21" s="3" t="s">
        <v>20</v>
      </c>
    </row>
    <row r="22" spans="1:9" ht="15.75" x14ac:dyDescent="0.25">
      <c r="A22" s="9">
        <v>44696</v>
      </c>
      <c r="B22" t="s">
        <v>92</v>
      </c>
      <c r="C22" s="3">
        <v>1.45</v>
      </c>
      <c r="D22" s="28" t="s">
        <v>9</v>
      </c>
      <c r="E22" s="31" t="s">
        <v>15</v>
      </c>
      <c r="F22" s="5">
        <v>0</v>
      </c>
      <c r="G22" s="5">
        <v>0</v>
      </c>
      <c r="H22" s="3" t="s">
        <v>22</v>
      </c>
      <c r="I22" s="3" t="s">
        <v>23</v>
      </c>
    </row>
    <row r="23" spans="1:9" ht="15.75" x14ac:dyDescent="0.25">
      <c r="A23" s="10">
        <v>44696</v>
      </c>
      <c r="B23" s="33" t="s">
        <v>93</v>
      </c>
      <c r="C23" s="3">
        <v>1.45</v>
      </c>
      <c r="D23" s="28" t="s">
        <v>9</v>
      </c>
      <c r="E23" s="32" t="s">
        <v>10</v>
      </c>
      <c r="F23" s="5">
        <v>0</v>
      </c>
      <c r="G23" s="5">
        <f t="shared" si="1"/>
        <v>-1000</v>
      </c>
      <c r="H23" s="3" t="s">
        <v>43</v>
      </c>
      <c r="I23" s="3" t="s">
        <v>23</v>
      </c>
    </row>
    <row r="24" spans="1:9" ht="15.75" x14ac:dyDescent="0.25">
      <c r="A24" s="10">
        <v>44703</v>
      </c>
      <c r="B24" s="33" t="s">
        <v>94</v>
      </c>
      <c r="C24" s="3">
        <v>1.45</v>
      </c>
      <c r="D24" s="28" t="s">
        <v>9</v>
      </c>
      <c r="E24" s="31" t="s">
        <v>15</v>
      </c>
      <c r="F24" s="5">
        <v>0</v>
      </c>
      <c r="G24" s="5">
        <v>0</v>
      </c>
      <c r="H24" s="3" t="s">
        <v>36</v>
      </c>
      <c r="I24" s="3" t="s">
        <v>20</v>
      </c>
    </row>
    <row r="25" spans="1:9" ht="15.75" x14ac:dyDescent="0.25">
      <c r="A25" s="34">
        <v>44849</v>
      </c>
      <c r="B25" s="3" t="s">
        <v>95</v>
      </c>
      <c r="C25" s="36">
        <v>2</v>
      </c>
      <c r="D25" s="28" t="s">
        <v>9</v>
      </c>
      <c r="E25" s="29" t="s">
        <v>11</v>
      </c>
      <c r="F25" s="5">
        <f t="shared" si="0"/>
        <v>2000</v>
      </c>
      <c r="G25" s="5">
        <f t="shared" si="1"/>
        <v>1000</v>
      </c>
      <c r="H25" s="3" t="s">
        <v>43</v>
      </c>
      <c r="I25" s="3" t="s">
        <v>23</v>
      </c>
    </row>
    <row r="26" spans="1:9" ht="15.75" x14ac:dyDescent="0.25">
      <c r="A26" s="34">
        <v>44862</v>
      </c>
      <c r="B26" s="3" t="s">
        <v>97</v>
      </c>
      <c r="C26" s="36"/>
      <c r="D26" s="28" t="s">
        <v>9</v>
      </c>
      <c r="E26" s="38" t="s">
        <v>11</v>
      </c>
      <c r="F26" s="5">
        <f t="shared" si="0"/>
        <v>0</v>
      </c>
      <c r="G26" s="5">
        <v>0</v>
      </c>
      <c r="H26" s="8" t="s">
        <v>13</v>
      </c>
      <c r="I26" s="3" t="s">
        <v>20</v>
      </c>
    </row>
    <row r="27" spans="1:9" ht="15.75" x14ac:dyDescent="0.25">
      <c r="A27" s="34">
        <v>44925</v>
      </c>
      <c r="B27" s="3" t="s">
        <v>98</v>
      </c>
      <c r="C27" s="36"/>
      <c r="D27" s="28" t="s">
        <v>9</v>
      </c>
      <c r="E27" s="38" t="s">
        <v>11</v>
      </c>
      <c r="F27" s="5">
        <f t="shared" si="0"/>
        <v>0</v>
      </c>
      <c r="G27" s="5">
        <v>0</v>
      </c>
      <c r="H27" s="3" t="s">
        <v>22</v>
      </c>
      <c r="I27" s="3" t="s">
        <v>20</v>
      </c>
    </row>
    <row r="28" spans="1:9" ht="15.75" x14ac:dyDescent="0.25">
      <c r="A28" s="34">
        <v>44926</v>
      </c>
      <c r="B28" s="3" t="s">
        <v>99</v>
      </c>
      <c r="C28" s="36">
        <v>1.45</v>
      </c>
      <c r="D28" s="28" t="s">
        <v>9</v>
      </c>
      <c r="E28" s="29" t="s">
        <v>15</v>
      </c>
      <c r="F28" s="5">
        <f t="shared" si="0"/>
        <v>1450</v>
      </c>
      <c r="G28" s="5">
        <f t="shared" si="1"/>
        <v>450</v>
      </c>
      <c r="H28" s="3" t="s">
        <v>19</v>
      </c>
      <c r="I28" s="3" t="s">
        <v>23</v>
      </c>
    </row>
    <row r="29" spans="1:9" x14ac:dyDescent="0.25">
      <c r="A29" s="9"/>
      <c r="B29" s="3"/>
      <c r="C29" s="2"/>
      <c r="D29" s="3"/>
      <c r="E29" s="14"/>
      <c r="F29" s="5"/>
      <c r="G29" s="5"/>
      <c r="H29" s="6"/>
    </row>
    <row r="30" spans="1:9" x14ac:dyDescent="0.25">
      <c r="A30" s="3"/>
      <c r="B30" s="3" t="s">
        <v>44</v>
      </c>
      <c r="D30" s="15">
        <f>COUNT(C2:C28)</f>
        <v>22</v>
      </c>
      <c r="E30" s="3"/>
      <c r="H30" s="16"/>
    </row>
    <row r="31" spans="1:9" x14ac:dyDescent="0.25">
      <c r="A31" s="3"/>
      <c r="B31" s="3" t="s">
        <v>45</v>
      </c>
      <c r="D31" s="17">
        <v>4</v>
      </c>
      <c r="E31" s="3"/>
      <c r="F31" s="26"/>
      <c r="G31" s="18"/>
      <c r="H31" s="6"/>
    </row>
    <row r="32" spans="1:9" x14ac:dyDescent="0.25">
      <c r="A32" s="3"/>
      <c r="B32" s="3" t="s">
        <v>46</v>
      </c>
      <c r="D32" s="13">
        <f>D30-D31</f>
        <v>18</v>
      </c>
      <c r="E32" s="3"/>
      <c r="F32" s="26"/>
      <c r="G32" s="18"/>
      <c r="H32" s="6"/>
    </row>
    <row r="33" spans="1:8" x14ac:dyDescent="0.25">
      <c r="A33" s="3"/>
      <c r="B33" s="3" t="s">
        <v>47</v>
      </c>
      <c r="D33" s="3">
        <f>D32/D30*100</f>
        <v>81.818181818181827</v>
      </c>
      <c r="E33" s="3"/>
      <c r="F33" s="26"/>
      <c r="G33" s="18"/>
      <c r="H33" s="6"/>
    </row>
    <row r="34" spans="1:8" x14ac:dyDescent="0.25">
      <c r="A34" s="3"/>
      <c r="B34" s="3" t="s">
        <v>48</v>
      </c>
      <c r="D34" s="3">
        <f>1/D35*100</f>
        <v>62.059238363892824</v>
      </c>
      <c r="E34" s="3"/>
      <c r="F34" s="26"/>
      <c r="G34" s="18"/>
      <c r="H34" s="6"/>
    </row>
    <row r="35" spans="1:8" x14ac:dyDescent="0.25">
      <c r="A35" s="3"/>
      <c r="B35" s="3" t="s">
        <v>49</v>
      </c>
      <c r="D35" s="3">
        <f>SUM(C2:C28)/D30</f>
        <v>1.6113636363636361</v>
      </c>
      <c r="E35" s="3"/>
      <c r="F35" s="26"/>
      <c r="G35" s="18"/>
      <c r="H35" s="6"/>
    </row>
    <row r="36" spans="1:8" x14ac:dyDescent="0.25">
      <c r="A36" s="3"/>
      <c r="B36" s="3" t="s">
        <v>50</v>
      </c>
      <c r="D36" s="13">
        <f>D33-D34</f>
        <v>19.758943454289003</v>
      </c>
      <c r="E36" s="3"/>
      <c r="F36" s="26"/>
      <c r="G36" s="18"/>
      <c r="H36" s="6"/>
    </row>
    <row r="37" spans="1:8" x14ac:dyDescent="0.25">
      <c r="A37" s="3"/>
      <c r="B37" s="3" t="s">
        <v>51</v>
      </c>
      <c r="D37" s="13">
        <f>D36/1</f>
        <v>19.758943454289003</v>
      </c>
      <c r="E37" s="3"/>
      <c r="F37" s="26"/>
      <c r="G37" s="18"/>
      <c r="H37" s="6"/>
    </row>
    <row r="38" spans="1:8" ht="18.75" x14ac:dyDescent="0.3">
      <c r="A38" s="3"/>
      <c r="B38" s="19" t="s">
        <v>52</v>
      </c>
      <c r="D38" s="20">
        <v>25000</v>
      </c>
      <c r="E38" s="3"/>
      <c r="F38" s="26"/>
      <c r="G38" s="18"/>
      <c r="H38" s="6"/>
    </row>
    <row r="39" spans="1:8" ht="18.75" x14ac:dyDescent="0.3">
      <c r="A39" s="3"/>
      <c r="B39" s="3" t="s">
        <v>53</v>
      </c>
      <c r="D39" s="21">
        <v>25000</v>
      </c>
      <c r="E39" s="3"/>
      <c r="F39" s="26"/>
      <c r="G39" s="18"/>
      <c r="H39" s="6"/>
    </row>
    <row r="40" spans="1:8" x14ac:dyDescent="0.25">
      <c r="A40" s="3"/>
      <c r="B40" s="3" t="s">
        <v>54</v>
      </c>
      <c r="D40" s="5">
        <f>D39/100</f>
        <v>250</v>
      </c>
      <c r="E40" s="3"/>
      <c r="F40" s="26"/>
      <c r="G40" s="18"/>
      <c r="H40" s="6"/>
    </row>
    <row r="41" spans="1:8" x14ac:dyDescent="0.25">
      <c r="A41" s="3"/>
      <c r="B41" s="22" t="s">
        <v>55</v>
      </c>
      <c r="D41" s="23">
        <f>D40*4</f>
        <v>1000</v>
      </c>
      <c r="E41" s="3"/>
      <c r="F41" s="26"/>
      <c r="G41" s="18"/>
      <c r="H41" s="6"/>
    </row>
    <row r="42" spans="1:8" x14ac:dyDescent="0.25">
      <c r="A42" s="3"/>
      <c r="B42" s="3" t="s">
        <v>56</v>
      </c>
      <c r="D42" s="24">
        <f>SUM(G2:G28)</f>
        <v>5000</v>
      </c>
      <c r="E42" s="3"/>
      <c r="F42" s="27"/>
      <c r="G42" s="18"/>
      <c r="H42" s="6"/>
    </row>
    <row r="43" spans="1:8" x14ac:dyDescent="0.25">
      <c r="A43" s="3"/>
      <c r="B43" s="25" t="s">
        <v>57</v>
      </c>
      <c r="D43" s="8">
        <f>D42/D38*100</f>
        <v>20</v>
      </c>
      <c r="E43" s="3"/>
      <c r="F43" s="26"/>
      <c r="G43" s="18"/>
      <c r="H43" s="6"/>
    </row>
    <row r="44" spans="1:8" x14ac:dyDescent="0.25">
      <c r="A44" s="3"/>
      <c r="B44" s="3"/>
      <c r="D44" s="8"/>
      <c r="E44" s="3"/>
      <c r="F44" s="26"/>
      <c r="G44" s="18"/>
      <c r="H44" s="6"/>
    </row>
  </sheetData>
  <conditionalFormatting sqref="G2:G3 G5:G29">
    <cfRule type="cellIs" dxfId="26" priority="22" operator="lessThan">
      <formula>0</formula>
    </cfRule>
    <cfRule type="cellIs" dxfId="25" priority="23" operator="greaterThan">
      <formula>0</formula>
    </cfRule>
  </conditionalFormatting>
  <conditionalFormatting sqref="F31:F44">
    <cfRule type="cellIs" dxfId="24" priority="19" operator="greaterThan">
      <formula>0</formula>
    </cfRule>
    <cfRule type="cellIs" dxfId="23" priority="20" operator="lessThan">
      <formula>-240.63</formula>
    </cfRule>
    <cfRule type="cellIs" dxfId="22" priority="21" operator="greaterThan">
      <formula>0</formula>
    </cfRule>
  </conditionalFormatting>
  <conditionalFormatting sqref="G4">
    <cfRule type="cellIs" dxfId="21" priority="17" operator="lessThan">
      <formula>0</formula>
    </cfRule>
    <cfRule type="cellIs" dxfId="20" priority="18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opLeftCell="A14" workbookViewId="0">
      <selection activeCell="E40" sqref="E40:E41"/>
    </sheetView>
  </sheetViews>
  <sheetFormatPr defaultRowHeight="15" x14ac:dyDescent="0.25"/>
  <cols>
    <col min="1" max="1" width="10.7109375" bestFit="1" customWidth="1"/>
    <col min="2" max="2" width="31" bestFit="1" customWidth="1"/>
    <col min="4" max="4" width="10.28515625" bestFit="1" customWidth="1"/>
    <col min="5" max="5" width="23.28515625" bestFit="1" customWidth="1"/>
    <col min="6" max="6" width="10.28515625" bestFit="1" customWidth="1"/>
    <col min="7" max="8" width="11" bestFit="1" customWidth="1"/>
    <col min="9" max="9" width="16.5703125" bestFit="1" customWidth="1"/>
    <col min="10" max="10" width="15.5703125" bestFit="1" customWidth="1"/>
  </cols>
  <sheetData>
    <row r="1" spans="1:10" ht="117" x14ac:dyDescent="0.2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9">
        <v>44601</v>
      </c>
      <c r="B2" s="3" t="s">
        <v>179</v>
      </c>
      <c r="C2" s="60">
        <v>1.88</v>
      </c>
      <c r="D2" s="3" t="s">
        <v>9</v>
      </c>
      <c r="E2" s="40" t="s">
        <v>10</v>
      </c>
      <c r="F2" s="5">
        <f>C2*E$57</f>
        <v>1880</v>
      </c>
      <c r="G2" s="5">
        <f>F2-E$57</f>
        <v>880</v>
      </c>
      <c r="H2" s="6" t="s">
        <v>16</v>
      </c>
      <c r="I2" s="3" t="s">
        <v>180</v>
      </c>
      <c r="J2" s="8"/>
    </row>
    <row r="3" spans="1:10" x14ac:dyDescent="0.25">
      <c r="A3" s="9">
        <v>44611</v>
      </c>
      <c r="B3" s="3" t="s">
        <v>183</v>
      </c>
      <c r="C3" s="2">
        <v>1.5</v>
      </c>
      <c r="D3" s="3" t="s">
        <v>9</v>
      </c>
      <c r="E3" s="4" t="s">
        <v>105</v>
      </c>
      <c r="F3" s="5">
        <f t="shared" ref="F3:F41" si="0">C3*E$57</f>
        <v>1500</v>
      </c>
      <c r="G3" s="5">
        <f t="shared" ref="G3:G41" si="1">F3-E$57</f>
        <v>500</v>
      </c>
      <c r="H3" s="6" t="s">
        <v>19</v>
      </c>
      <c r="I3" s="3" t="s">
        <v>184</v>
      </c>
      <c r="J3" s="8"/>
    </row>
    <row r="4" spans="1:10" x14ac:dyDescent="0.25">
      <c r="A4" s="9">
        <v>44614</v>
      </c>
      <c r="B4" s="3" t="s">
        <v>185</v>
      </c>
      <c r="C4" s="60">
        <v>1.95</v>
      </c>
      <c r="D4" s="3" t="s">
        <v>9</v>
      </c>
      <c r="E4" s="4" t="s">
        <v>10</v>
      </c>
      <c r="F4" s="5">
        <f t="shared" si="0"/>
        <v>1950</v>
      </c>
      <c r="G4" s="5">
        <f t="shared" si="1"/>
        <v>950</v>
      </c>
      <c r="H4" s="3" t="s">
        <v>32</v>
      </c>
      <c r="I4" s="3" t="s">
        <v>184</v>
      </c>
      <c r="J4" s="8"/>
    </row>
    <row r="5" spans="1:10" x14ac:dyDescent="0.25">
      <c r="A5" s="9">
        <v>44618</v>
      </c>
      <c r="B5" s="3" t="s">
        <v>187</v>
      </c>
      <c r="C5" s="2">
        <v>1.53</v>
      </c>
      <c r="D5" s="3" t="s">
        <v>9</v>
      </c>
      <c r="E5" s="4" t="s">
        <v>105</v>
      </c>
      <c r="F5" s="5">
        <f t="shared" si="0"/>
        <v>1530</v>
      </c>
      <c r="G5" s="5">
        <f t="shared" si="1"/>
        <v>530</v>
      </c>
      <c r="H5" s="3" t="s">
        <v>35</v>
      </c>
      <c r="I5" s="8" t="s">
        <v>184</v>
      </c>
      <c r="J5" s="8"/>
    </row>
    <row r="6" spans="1:10" ht="15.75" x14ac:dyDescent="0.25">
      <c r="A6" s="63">
        <v>44653</v>
      </c>
      <c r="B6" s="3" t="s">
        <v>190</v>
      </c>
      <c r="C6" s="28">
        <v>1.54</v>
      </c>
      <c r="D6" s="28" t="s">
        <v>9</v>
      </c>
      <c r="E6" s="64" t="s">
        <v>105</v>
      </c>
      <c r="F6" s="5">
        <f t="shared" si="0"/>
        <v>1540</v>
      </c>
      <c r="G6" s="5">
        <f t="shared" si="1"/>
        <v>540</v>
      </c>
      <c r="H6" s="3" t="s">
        <v>16</v>
      </c>
      <c r="I6" s="3" t="s">
        <v>180</v>
      </c>
      <c r="J6" s="8"/>
    </row>
    <row r="7" spans="1:10" ht="15.75" x14ac:dyDescent="0.25">
      <c r="A7" s="9">
        <v>44653</v>
      </c>
      <c r="B7" s="3" t="s">
        <v>191</v>
      </c>
      <c r="C7" s="65">
        <v>1.77</v>
      </c>
      <c r="D7" s="28" t="s">
        <v>9</v>
      </c>
      <c r="E7" s="64" t="s">
        <v>10</v>
      </c>
      <c r="F7" s="5">
        <f t="shared" si="0"/>
        <v>1770</v>
      </c>
      <c r="G7" s="5">
        <f t="shared" si="1"/>
        <v>770</v>
      </c>
      <c r="H7" s="28" t="s">
        <v>31</v>
      </c>
      <c r="I7" s="3" t="s">
        <v>180</v>
      </c>
      <c r="J7" s="8"/>
    </row>
    <row r="8" spans="1:10" ht="15.75" x14ac:dyDescent="0.25">
      <c r="A8" s="9">
        <v>44660</v>
      </c>
      <c r="B8" s="3" t="s">
        <v>194</v>
      </c>
      <c r="C8" s="28">
        <v>1.53</v>
      </c>
      <c r="D8" s="28" t="s">
        <v>9</v>
      </c>
      <c r="E8" s="67" t="s">
        <v>105</v>
      </c>
      <c r="F8" s="5">
        <v>0</v>
      </c>
      <c r="G8" s="5">
        <v>0</v>
      </c>
      <c r="H8" s="3" t="s">
        <v>13</v>
      </c>
      <c r="I8" s="3" t="s">
        <v>180</v>
      </c>
      <c r="J8" s="3"/>
    </row>
    <row r="9" spans="1:10" ht="15.75" x14ac:dyDescent="0.25">
      <c r="A9" s="9">
        <v>44666</v>
      </c>
      <c r="B9" s="3" t="s">
        <v>196</v>
      </c>
      <c r="C9" s="65">
        <v>1.89</v>
      </c>
      <c r="D9" s="28" t="s">
        <v>9</v>
      </c>
      <c r="E9" s="64" t="s">
        <v>10</v>
      </c>
      <c r="F9" s="5">
        <f t="shared" si="0"/>
        <v>1890</v>
      </c>
      <c r="G9" s="5">
        <f t="shared" si="1"/>
        <v>890</v>
      </c>
      <c r="H9" s="3" t="s">
        <v>31</v>
      </c>
      <c r="I9" s="3" t="s">
        <v>180</v>
      </c>
      <c r="J9" s="3"/>
    </row>
    <row r="10" spans="1:10" ht="15.75" x14ac:dyDescent="0.25">
      <c r="A10" s="9">
        <v>44666</v>
      </c>
      <c r="B10" s="3" t="s">
        <v>197</v>
      </c>
      <c r="C10" s="65">
        <v>1.83</v>
      </c>
      <c r="D10" s="28" t="s">
        <v>9</v>
      </c>
      <c r="E10" s="64" t="s">
        <v>10</v>
      </c>
      <c r="F10" s="5">
        <f t="shared" si="0"/>
        <v>1830</v>
      </c>
      <c r="G10" s="5">
        <f t="shared" si="1"/>
        <v>830</v>
      </c>
      <c r="H10" s="3" t="s">
        <v>19</v>
      </c>
      <c r="I10" s="3" t="s">
        <v>184</v>
      </c>
      <c r="J10" s="3"/>
    </row>
    <row r="11" spans="1:10" ht="15.75" x14ac:dyDescent="0.25">
      <c r="A11" s="9">
        <v>44666</v>
      </c>
      <c r="B11" s="3" t="s">
        <v>198</v>
      </c>
      <c r="C11" s="28">
        <v>1.48</v>
      </c>
      <c r="D11" s="28" t="s">
        <v>9</v>
      </c>
      <c r="E11" s="64" t="s">
        <v>105</v>
      </c>
      <c r="F11" s="5">
        <f t="shared" si="0"/>
        <v>1480</v>
      </c>
      <c r="G11" s="5">
        <f t="shared" si="1"/>
        <v>480</v>
      </c>
      <c r="H11" s="3" t="s">
        <v>19</v>
      </c>
      <c r="I11" s="3" t="s">
        <v>184</v>
      </c>
      <c r="J11" s="3"/>
    </row>
    <row r="12" spans="1:10" ht="15.75" x14ac:dyDescent="0.25">
      <c r="A12" s="9">
        <v>44666</v>
      </c>
      <c r="B12" s="3" t="s">
        <v>199</v>
      </c>
      <c r="C12" s="28">
        <v>1.51</v>
      </c>
      <c r="D12" s="28" t="s">
        <v>9</v>
      </c>
      <c r="E12" s="67" t="s">
        <v>105</v>
      </c>
      <c r="F12" s="5">
        <v>0</v>
      </c>
      <c r="G12" s="5">
        <v>0</v>
      </c>
      <c r="H12" s="3" t="s">
        <v>13</v>
      </c>
      <c r="I12" s="3" t="s">
        <v>180</v>
      </c>
      <c r="J12" s="3"/>
    </row>
    <row r="13" spans="1:10" ht="15.75" x14ac:dyDescent="0.25">
      <c r="A13" s="9">
        <v>44666</v>
      </c>
      <c r="B13" s="3" t="s">
        <v>200</v>
      </c>
      <c r="C13" s="28">
        <v>1.52</v>
      </c>
      <c r="D13" s="28" t="s">
        <v>9</v>
      </c>
      <c r="E13" s="64" t="s">
        <v>105</v>
      </c>
      <c r="F13" s="5">
        <f t="shared" si="0"/>
        <v>1520</v>
      </c>
      <c r="G13" s="5">
        <f t="shared" si="1"/>
        <v>520</v>
      </c>
      <c r="H13" s="28" t="s">
        <v>19</v>
      </c>
      <c r="I13" s="3" t="s">
        <v>180</v>
      </c>
      <c r="J13" s="3"/>
    </row>
    <row r="14" spans="1:10" x14ac:dyDescent="0.25">
      <c r="A14" s="9">
        <v>44669</v>
      </c>
      <c r="B14" s="3" t="s">
        <v>201</v>
      </c>
      <c r="C14" s="2">
        <v>1.5</v>
      </c>
      <c r="D14" s="3" t="s">
        <v>9</v>
      </c>
      <c r="E14" s="4" t="s">
        <v>105</v>
      </c>
      <c r="F14" s="5">
        <f t="shared" si="0"/>
        <v>1500</v>
      </c>
      <c r="G14" s="5">
        <f t="shared" si="1"/>
        <v>500</v>
      </c>
      <c r="H14" s="8" t="s">
        <v>202</v>
      </c>
      <c r="I14" s="3" t="s">
        <v>184</v>
      </c>
      <c r="J14" s="3"/>
    </row>
    <row r="15" spans="1:10" x14ac:dyDescent="0.25">
      <c r="A15" s="9">
        <v>44669</v>
      </c>
      <c r="B15" s="3" t="s">
        <v>203</v>
      </c>
      <c r="C15" s="2">
        <v>1.49</v>
      </c>
      <c r="D15" s="3" t="s">
        <v>9</v>
      </c>
      <c r="E15" s="61" t="s">
        <v>105</v>
      </c>
      <c r="F15" s="5">
        <f t="shared" si="0"/>
        <v>1490</v>
      </c>
      <c r="G15" s="5">
        <f t="shared" si="1"/>
        <v>490</v>
      </c>
      <c r="H15" s="8" t="s">
        <v>13</v>
      </c>
      <c r="I15" s="3" t="s">
        <v>180</v>
      </c>
      <c r="J15" s="3"/>
    </row>
    <row r="16" spans="1:10" x14ac:dyDescent="0.25">
      <c r="A16" s="9">
        <v>44674</v>
      </c>
      <c r="B16" s="3" t="s">
        <v>207</v>
      </c>
      <c r="C16" s="3">
        <v>1.5</v>
      </c>
      <c r="D16" s="3" t="s">
        <v>9</v>
      </c>
      <c r="E16" s="17" t="s">
        <v>105</v>
      </c>
      <c r="F16" s="5">
        <v>0</v>
      </c>
      <c r="G16" s="5">
        <f t="shared" si="1"/>
        <v>-1000</v>
      </c>
      <c r="H16" s="3" t="s">
        <v>12</v>
      </c>
      <c r="I16" s="3" t="s">
        <v>180</v>
      </c>
    </row>
    <row r="17" spans="1:9" x14ac:dyDescent="0.25">
      <c r="A17" s="9">
        <v>44680</v>
      </c>
      <c r="B17" s="3" t="s">
        <v>209</v>
      </c>
      <c r="C17" s="46">
        <v>1.82</v>
      </c>
      <c r="D17" s="3" t="s">
        <v>9</v>
      </c>
      <c r="E17" s="13" t="s">
        <v>10</v>
      </c>
      <c r="F17" s="5">
        <f t="shared" si="0"/>
        <v>1820</v>
      </c>
      <c r="G17" s="5">
        <f t="shared" si="1"/>
        <v>820</v>
      </c>
      <c r="H17" s="3" t="s">
        <v>14</v>
      </c>
      <c r="I17" s="3" t="s">
        <v>184</v>
      </c>
    </row>
    <row r="18" spans="1:9" x14ac:dyDescent="0.25">
      <c r="A18" s="9">
        <v>44681</v>
      </c>
      <c r="B18" s="3" t="s">
        <v>210</v>
      </c>
      <c r="C18" s="3">
        <v>1.5</v>
      </c>
      <c r="D18" s="3" t="s">
        <v>9</v>
      </c>
      <c r="E18" s="13" t="s">
        <v>105</v>
      </c>
      <c r="F18" s="5">
        <f t="shared" si="0"/>
        <v>1500</v>
      </c>
      <c r="G18" s="5">
        <f t="shared" si="1"/>
        <v>500</v>
      </c>
      <c r="H18" s="3" t="s">
        <v>65</v>
      </c>
      <c r="I18" s="3" t="s">
        <v>180</v>
      </c>
    </row>
    <row r="19" spans="1:9" x14ac:dyDescent="0.25">
      <c r="A19" s="9">
        <v>44681</v>
      </c>
      <c r="B19" s="3" t="s">
        <v>213</v>
      </c>
      <c r="C19" s="46">
        <v>1.74</v>
      </c>
      <c r="D19" s="3" t="s">
        <v>9</v>
      </c>
      <c r="E19" s="13" t="s">
        <v>10</v>
      </c>
      <c r="F19" s="5">
        <f t="shared" si="0"/>
        <v>1740</v>
      </c>
      <c r="G19" s="5">
        <f t="shared" si="1"/>
        <v>740</v>
      </c>
      <c r="H19" s="3" t="s">
        <v>74</v>
      </c>
      <c r="I19" s="3" t="s">
        <v>184</v>
      </c>
    </row>
    <row r="20" spans="1:9" x14ac:dyDescent="0.25">
      <c r="A20" s="9">
        <v>44681</v>
      </c>
      <c r="B20" s="3" t="s">
        <v>214</v>
      </c>
      <c r="C20" s="46">
        <v>1.64</v>
      </c>
      <c r="D20" s="3" t="s">
        <v>9</v>
      </c>
      <c r="E20" s="13" t="s">
        <v>10</v>
      </c>
      <c r="F20" s="5">
        <f t="shared" si="0"/>
        <v>1640</v>
      </c>
      <c r="G20" s="5">
        <f t="shared" si="1"/>
        <v>640</v>
      </c>
      <c r="H20" s="3" t="s">
        <v>215</v>
      </c>
      <c r="I20" s="3" t="s">
        <v>184</v>
      </c>
    </row>
    <row r="21" spans="1:9" ht="15.75" x14ac:dyDescent="0.25">
      <c r="A21" s="9">
        <v>44683</v>
      </c>
      <c r="B21" t="s">
        <v>216</v>
      </c>
      <c r="C21" s="65">
        <v>1.75</v>
      </c>
      <c r="D21" s="3" t="s">
        <v>9</v>
      </c>
      <c r="E21" s="64" t="s">
        <v>10</v>
      </c>
      <c r="F21" s="5">
        <f t="shared" si="0"/>
        <v>1750</v>
      </c>
      <c r="G21" s="5">
        <f t="shared" si="1"/>
        <v>750</v>
      </c>
      <c r="H21" s="3" t="s">
        <v>217</v>
      </c>
      <c r="I21" s="3" t="s">
        <v>180</v>
      </c>
    </row>
    <row r="22" spans="1:9" x14ac:dyDescent="0.25">
      <c r="A22" s="9">
        <v>44688</v>
      </c>
      <c r="B22" t="s">
        <v>218</v>
      </c>
      <c r="C22" s="46">
        <v>1.7</v>
      </c>
      <c r="D22" s="3" t="s">
        <v>9</v>
      </c>
      <c r="E22" s="13" t="s">
        <v>10</v>
      </c>
      <c r="F22" s="5">
        <f t="shared" si="0"/>
        <v>1700</v>
      </c>
      <c r="G22" s="5">
        <f t="shared" si="1"/>
        <v>700</v>
      </c>
      <c r="H22" s="3" t="s">
        <v>32</v>
      </c>
      <c r="I22" s="3" t="s">
        <v>180</v>
      </c>
    </row>
    <row r="23" spans="1:9" x14ac:dyDescent="0.25">
      <c r="A23" s="9">
        <v>44688</v>
      </c>
      <c r="B23" t="s">
        <v>219</v>
      </c>
      <c r="C23" s="46">
        <v>1.5</v>
      </c>
      <c r="D23" s="3" t="s">
        <v>9</v>
      </c>
      <c r="E23" s="17" t="s">
        <v>10</v>
      </c>
      <c r="F23" s="5">
        <v>0</v>
      </c>
      <c r="G23" s="5">
        <f t="shared" si="1"/>
        <v>-1000</v>
      </c>
      <c r="H23" s="3" t="s">
        <v>43</v>
      </c>
      <c r="I23" s="3" t="s">
        <v>184</v>
      </c>
    </row>
    <row r="24" spans="1:9" x14ac:dyDescent="0.25">
      <c r="A24" s="9">
        <v>44688</v>
      </c>
      <c r="B24" t="s">
        <v>220</v>
      </c>
      <c r="C24" s="46">
        <v>1.76</v>
      </c>
      <c r="D24" s="3" t="s">
        <v>9</v>
      </c>
      <c r="E24" s="17" t="s">
        <v>10</v>
      </c>
      <c r="F24" s="5">
        <v>0</v>
      </c>
      <c r="G24" s="5">
        <f t="shared" si="1"/>
        <v>-1000</v>
      </c>
      <c r="H24" s="3" t="s">
        <v>13</v>
      </c>
      <c r="I24" s="3" t="s">
        <v>180</v>
      </c>
    </row>
    <row r="25" spans="1:9" x14ac:dyDescent="0.25">
      <c r="A25" s="9">
        <v>44688</v>
      </c>
      <c r="B25" t="s">
        <v>221</v>
      </c>
      <c r="C25" s="46">
        <v>1.47</v>
      </c>
      <c r="D25" s="3" t="s">
        <v>9</v>
      </c>
      <c r="E25" s="17" t="s">
        <v>10</v>
      </c>
      <c r="F25" s="5">
        <v>0</v>
      </c>
      <c r="G25" s="5">
        <f t="shared" si="1"/>
        <v>-1000</v>
      </c>
      <c r="H25" s="3" t="s">
        <v>38</v>
      </c>
      <c r="I25" s="3" t="s">
        <v>184</v>
      </c>
    </row>
    <row r="26" spans="1:9" x14ac:dyDescent="0.25">
      <c r="A26" s="9">
        <v>44800</v>
      </c>
      <c r="B26" t="s">
        <v>222</v>
      </c>
      <c r="C26" s="51">
        <v>1.88</v>
      </c>
      <c r="D26" s="3" t="s">
        <v>9</v>
      </c>
      <c r="E26" s="13" t="s">
        <v>10</v>
      </c>
      <c r="F26" s="5">
        <f t="shared" si="0"/>
        <v>1880</v>
      </c>
      <c r="G26" s="5">
        <f t="shared" si="1"/>
        <v>880</v>
      </c>
      <c r="H26" s="3" t="s">
        <v>19</v>
      </c>
      <c r="I26" s="3" t="s">
        <v>180</v>
      </c>
    </row>
    <row r="27" spans="1:9" x14ac:dyDescent="0.25">
      <c r="A27" s="9">
        <v>44800</v>
      </c>
      <c r="B27" t="s">
        <v>223</v>
      </c>
      <c r="C27" s="6">
        <v>1.49</v>
      </c>
      <c r="D27" s="3" t="s">
        <v>9</v>
      </c>
      <c r="E27" s="17" t="s">
        <v>105</v>
      </c>
      <c r="F27" s="5">
        <v>0</v>
      </c>
      <c r="G27" s="5">
        <f t="shared" si="1"/>
        <v>-1000</v>
      </c>
      <c r="H27" s="3" t="s">
        <v>38</v>
      </c>
      <c r="I27" s="3" t="s">
        <v>184</v>
      </c>
    </row>
    <row r="28" spans="1:9" x14ac:dyDescent="0.25">
      <c r="A28" s="9">
        <v>44804</v>
      </c>
      <c r="B28" s="3" t="s">
        <v>224</v>
      </c>
      <c r="C28" s="6">
        <v>1.48</v>
      </c>
      <c r="D28" s="3" t="s">
        <v>9</v>
      </c>
      <c r="E28" s="13" t="s">
        <v>105</v>
      </c>
      <c r="F28" s="5">
        <f t="shared" si="0"/>
        <v>1480</v>
      </c>
      <c r="G28" s="5">
        <f t="shared" si="1"/>
        <v>480</v>
      </c>
      <c r="H28" s="3" t="s">
        <v>74</v>
      </c>
      <c r="I28" s="3" t="s">
        <v>184</v>
      </c>
    </row>
    <row r="29" spans="1:9" x14ac:dyDescent="0.25">
      <c r="A29" s="34">
        <v>44821</v>
      </c>
      <c r="B29" s="3" t="s">
        <v>225</v>
      </c>
      <c r="C29" s="36">
        <v>1.52</v>
      </c>
      <c r="D29" s="3" t="s">
        <v>9</v>
      </c>
      <c r="E29" s="29" t="s">
        <v>105</v>
      </c>
      <c r="F29" s="5">
        <f t="shared" si="0"/>
        <v>1520</v>
      </c>
      <c r="G29" s="5">
        <f t="shared" si="1"/>
        <v>520</v>
      </c>
      <c r="H29" s="8" t="s">
        <v>74</v>
      </c>
      <c r="I29" s="3" t="s">
        <v>184</v>
      </c>
    </row>
    <row r="30" spans="1:9" x14ac:dyDescent="0.25">
      <c r="A30" s="34">
        <v>44835</v>
      </c>
      <c r="B30" s="3" t="s">
        <v>226</v>
      </c>
      <c r="C30" s="51">
        <v>1.93</v>
      </c>
      <c r="D30" s="3" t="s">
        <v>9</v>
      </c>
      <c r="E30" s="29" t="s">
        <v>10</v>
      </c>
      <c r="F30" s="5">
        <f t="shared" si="0"/>
        <v>1930</v>
      </c>
      <c r="G30" s="5">
        <f t="shared" si="1"/>
        <v>930</v>
      </c>
      <c r="H30" s="36" t="s">
        <v>26</v>
      </c>
      <c r="I30" s="3" t="s">
        <v>184</v>
      </c>
    </row>
    <row r="31" spans="1:9" x14ac:dyDescent="0.25">
      <c r="A31" s="34">
        <v>44839</v>
      </c>
      <c r="B31" s="3" t="s">
        <v>227</v>
      </c>
      <c r="C31" s="51">
        <v>1.89</v>
      </c>
      <c r="D31" s="3" t="s">
        <v>9</v>
      </c>
      <c r="E31" s="37" t="s">
        <v>10</v>
      </c>
      <c r="F31" s="5">
        <v>0</v>
      </c>
      <c r="G31" s="5">
        <f t="shared" si="1"/>
        <v>-1000</v>
      </c>
      <c r="H31" s="3" t="s">
        <v>13</v>
      </c>
      <c r="I31" s="3" t="s">
        <v>184</v>
      </c>
    </row>
    <row r="32" spans="1:9" x14ac:dyDescent="0.25">
      <c r="A32" s="34">
        <v>44839</v>
      </c>
      <c r="B32" s="3" t="s">
        <v>228</v>
      </c>
      <c r="C32" s="51">
        <v>1.97</v>
      </c>
      <c r="D32" s="3" t="s">
        <v>9</v>
      </c>
      <c r="E32" s="29" t="s">
        <v>10</v>
      </c>
      <c r="F32" s="5">
        <f t="shared" si="0"/>
        <v>1970</v>
      </c>
      <c r="G32" s="5">
        <f t="shared" si="1"/>
        <v>970</v>
      </c>
      <c r="H32" s="3" t="s">
        <v>32</v>
      </c>
      <c r="I32" s="3" t="s">
        <v>180</v>
      </c>
    </row>
    <row r="33" spans="1:9" x14ac:dyDescent="0.25">
      <c r="A33" s="34">
        <v>44849</v>
      </c>
      <c r="B33" s="3" t="s">
        <v>231</v>
      </c>
      <c r="C33" s="51">
        <v>1.81</v>
      </c>
      <c r="D33" s="3" t="s">
        <v>9</v>
      </c>
      <c r="E33" s="29" t="s">
        <v>10</v>
      </c>
      <c r="F33" s="5">
        <f t="shared" si="0"/>
        <v>1810</v>
      </c>
      <c r="G33" s="5">
        <f t="shared" si="1"/>
        <v>810</v>
      </c>
      <c r="H33" s="8" t="s">
        <v>40</v>
      </c>
      <c r="I33" s="3" t="s">
        <v>180</v>
      </c>
    </row>
    <row r="34" spans="1:9" x14ac:dyDescent="0.25">
      <c r="A34" s="34">
        <v>44852</v>
      </c>
      <c r="B34" s="3" t="s">
        <v>232</v>
      </c>
      <c r="C34" s="51">
        <v>1.93</v>
      </c>
      <c r="D34" s="3" t="s">
        <v>9</v>
      </c>
      <c r="E34" s="37" t="s">
        <v>10</v>
      </c>
      <c r="F34" s="5">
        <v>0</v>
      </c>
      <c r="G34" s="5">
        <f t="shared" si="1"/>
        <v>-1000</v>
      </c>
      <c r="H34" s="3" t="s">
        <v>43</v>
      </c>
      <c r="I34" s="3" t="s">
        <v>184</v>
      </c>
    </row>
    <row r="35" spans="1:9" x14ac:dyDescent="0.25">
      <c r="A35" s="34">
        <v>44863</v>
      </c>
      <c r="B35" s="3" t="s">
        <v>235</v>
      </c>
      <c r="C35" s="36">
        <v>1.5</v>
      </c>
      <c r="D35" s="3" t="s">
        <v>9</v>
      </c>
      <c r="E35" s="38" t="s">
        <v>105</v>
      </c>
      <c r="F35" s="5">
        <v>0</v>
      </c>
      <c r="G35" s="5">
        <v>0</v>
      </c>
      <c r="H35" s="8" t="s">
        <v>36</v>
      </c>
      <c r="I35" s="3" t="s">
        <v>180</v>
      </c>
    </row>
    <row r="36" spans="1:9" ht="15.75" x14ac:dyDescent="0.25">
      <c r="A36" s="34">
        <v>44866</v>
      </c>
      <c r="B36" s="3" t="s">
        <v>236</v>
      </c>
      <c r="C36" s="65">
        <v>1.89</v>
      </c>
      <c r="D36" s="3" t="s">
        <v>9</v>
      </c>
      <c r="E36" s="39" t="s">
        <v>10</v>
      </c>
      <c r="F36" s="5">
        <v>0</v>
      </c>
      <c r="G36" s="5">
        <f t="shared" si="1"/>
        <v>-1000</v>
      </c>
      <c r="H36" s="36" t="s">
        <v>43</v>
      </c>
      <c r="I36" s="3" t="s">
        <v>180</v>
      </c>
    </row>
    <row r="37" spans="1:9" x14ac:dyDescent="0.25">
      <c r="A37" s="34">
        <v>44870</v>
      </c>
      <c r="B37" s="3" t="s">
        <v>238</v>
      </c>
      <c r="C37" s="51">
        <v>1.93</v>
      </c>
      <c r="D37" s="3" t="s">
        <v>9</v>
      </c>
      <c r="E37" s="37" t="s">
        <v>10</v>
      </c>
      <c r="F37" s="5">
        <v>0</v>
      </c>
      <c r="G37" s="5">
        <f t="shared" si="1"/>
        <v>-1000</v>
      </c>
      <c r="H37" s="3" t="s">
        <v>13</v>
      </c>
      <c r="I37" s="3" t="s">
        <v>184</v>
      </c>
    </row>
    <row r="38" spans="1:9" x14ac:dyDescent="0.25">
      <c r="A38" s="34">
        <v>44870</v>
      </c>
      <c r="B38" s="3" t="s">
        <v>239</v>
      </c>
      <c r="C38" s="46">
        <v>1.93</v>
      </c>
      <c r="D38" s="3" t="s">
        <v>9</v>
      </c>
      <c r="E38" s="37" t="s">
        <v>10</v>
      </c>
      <c r="F38" s="5">
        <v>0</v>
      </c>
      <c r="G38" s="5">
        <f t="shared" si="1"/>
        <v>-1000</v>
      </c>
      <c r="H38" s="3" t="s">
        <v>38</v>
      </c>
      <c r="I38" s="3" t="s">
        <v>180</v>
      </c>
    </row>
    <row r="39" spans="1:9" x14ac:dyDescent="0.25">
      <c r="A39" s="34">
        <v>44877</v>
      </c>
      <c r="B39" s="3" t="s">
        <v>240</v>
      </c>
      <c r="C39" s="36">
        <v>1.51</v>
      </c>
      <c r="D39" s="3" t="s">
        <v>9</v>
      </c>
      <c r="E39" s="38" t="s">
        <v>105</v>
      </c>
      <c r="F39" s="5">
        <v>0</v>
      </c>
      <c r="G39" s="5">
        <v>0</v>
      </c>
      <c r="H39" s="3" t="s">
        <v>13</v>
      </c>
      <c r="I39" s="3" t="s">
        <v>184</v>
      </c>
    </row>
    <row r="40" spans="1:9" x14ac:dyDescent="0.25">
      <c r="A40" s="34">
        <v>44912</v>
      </c>
      <c r="B40" s="3" t="s">
        <v>248</v>
      </c>
      <c r="C40" s="36">
        <v>1.5</v>
      </c>
      <c r="D40" s="3" t="s">
        <v>9</v>
      </c>
      <c r="E40" s="29" t="s">
        <v>105</v>
      </c>
      <c r="F40" s="5">
        <f t="shared" si="0"/>
        <v>1500</v>
      </c>
      <c r="G40" s="5">
        <f t="shared" si="1"/>
        <v>500</v>
      </c>
      <c r="H40" s="8" t="s">
        <v>74</v>
      </c>
      <c r="I40" s="3" t="s">
        <v>180</v>
      </c>
    </row>
    <row r="41" spans="1:9" x14ac:dyDescent="0.25">
      <c r="A41" s="34">
        <v>44921</v>
      </c>
      <c r="B41" s="3" t="s">
        <v>250</v>
      </c>
      <c r="C41" s="36">
        <v>1.5</v>
      </c>
      <c r="D41" s="3" t="s">
        <v>9</v>
      </c>
      <c r="E41" s="29" t="s">
        <v>105</v>
      </c>
      <c r="F41" s="5">
        <f t="shared" si="0"/>
        <v>1500</v>
      </c>
      <c r="G41" s="5">
        <f t="shared" si="1"/>
        <v>500</v>
      </c>
      <c r="H41" s="3" t="s">
        <v>35</v>
      </c>
      <c r="I41" s="3" t="s">
        <v>180</v>
      </c>
    </row>
    <row r="42" spans="1:9" ht="15.75" x14ac:dyDescent="0.25">
      <c r="A42" s="55"/>
      <c r="B42" s="56"/>
      <c r="C42" s="8"/>
      <c r="D42" s="3"/>
      <c r="E42" s="53"/>
      <c r="F42" s="5"/>
      <c r="G42" s="5"/>
      <c r="H42" s="24"/>
      <c r="I42" s="8"/>
    </row>
    <row r="43" spans="1:9" ht="15.75" x14ac:dyDescent="0.25">
      <c r="A43" s="55"/>
      <c r="B43" s="56"/>
      <c r="C43" s="8"/>
      <c r="D43" s="3"/>
      <c r="E43" s="53"/>
      <c r="F43" s="5"/>
      <c r="G43" s="5"/>
      <c r="H43" s="24"/>
      <c r="I43" s="8"/>
    </row>
    <row r="44" spans="1:9" ht="15.75" x14ac:dyDescent="0.25">
      <c r="A44" s="34"/>
      <c r="B44" s="3"/>
      <c r="C44" s="36"/>
      <c r="D44" s="36"/>
      <c r="E44" s="28"/>
      <c r="F44" s="29"/>
      <c r="G44" s="5"/>
      <c r="H44" s="5"/>
      <c r="I44" s="3"/>
    </row>
    <row r="45" spans="1:9" x14ac:dyDescent="0.25">
      <c r="A45" s="9"/>
      <c r="B45" s="3"/>
      <c r="C45" s="2"/>
      <c r="D45" s="2"/>
      <c r="E45" s="3"/>
      <c r="F45" s="14"/>
      <c r="G45" s="5"/>
      <c r="H45" s="5"/>
      <c r="I45" s="6"/>
    </row>
    <row r="46" spans="1:9" x14ac:dyDescent="0.25">
      <c r="A46" s="3"/>
      <c r="B46" s="3" t="s">
        <v>44</v>
      </c>
      <c r="C46" s="3"/>
      <c r="D46" s="3"/>
      <c r="E46" s="15">
        <f>COUNT(C2:C44)</f>
        <v>40</v>
      </c>
      <c r="F46" s="3"/>
      <c r="I46" s="16"/>
    </row>
    <row r="47" spans="1:9" x14ac:dyDescent="0.25">
      <c r="A47" s="3"/>
      <c r="B47" s="3" t="s">
        <v>45</v>
      </c>
      <c r="C47" s="3"/>
      <c r="D47" s="3"/>
      <c r="E47" s="17">
        <v>10</v>
      </c>
      <c r="F47" s="3"/>
      <c r="G47" s="26"/>
      <c r="H47" s="18"/>
      <c r="I47" s="6"/>
    </row>
    <row r="48" spans="1:9" x14ac:dyDescent="0.25">
      <c r="A48" s="3"/>
      <c r="B48" s="3" t="s">
        <v>46</v>
      </c>
      <c r="C48" s="3"/>
      <c r="D48" s="3"/>
      <c r="E48" s="13">
        <f>E46-E47</f>
        <v>30</v>
      </c>
      <c r="F48" s="3"/>
      <c r="G48" s="26"/>
      <c r="H48" s="18"/>
      <c r="I48" s="6"/>
    </row>
    <row r="49" spans="1:9" x14ac:dyDescent="0.25">
      <c r="A49" s="3"/>
      <c r="B49" s="3" t="s">
        <v>47</v>
      </c>
      <c r="C49" s="3"/>
      <c r="D49" s="3"/>
      <c r="E49" s="3">
        <f>E48/E46*100</f>
        <v>75</v>
      </c>
      <c r="F49" s="3"/>
      <c r="G49" s="26"/>
      <c r="H49" s="18"/>
      <c r="I49" s="6"/>
    </row>
    <row r="50" spans="1:9" x14ac:dyDescent="0.25">
      <c r="A50" s="3"/>
      <c r="B50" s="3" t="s">
        <v>48</v>
      </c>
      <c r="C50" s="3"/>
      <c r="D50" s="3"/>
      <c r="E50" s="3">
        <f>1/E51*100</f>
        <v>59.737156511350051</v>
      </c>
      <c r="F50" s="3"/>
      <c r="G50" s="26"/>
      <c r="H50" s="18"/>
      <c r="I50" s="6"/>
    </row>
    <row r="51" spans="1:9" x14ac:dyDescent="0.25">
      <c r="A51" s="3"/>
      <c r="B51" s="3" t="s">
        <v>49</v>
      </c>
      <c r="C51" s="3"/>
      <c r="D51" s="3"/>
      <c r="E51" s="3">
        <f>SUM(C2:C43)/E46</f>
        <v>1.6740000000000002</v>
      </c>
      <c r="F51" s="3"/>
      <c r="G51" s="26"/>
      <c r="H51" s="18"/>
      <c r="I51" s="6"/>
    </row>
    <row r="52" spans="1:9" x14ac:dyDescent="0.25">
      <c r="A52" s="3"/>
      <c r="B52" s="3" t="s">
        <v>50</v>
      </c>
      <c r="C52" s="3"/>
      <c r="D52" s="3"/>
      <c r="E52" s="13">
        <f>E49-E50</f>
        <v>15.262843488649949</v>
      </c>
      <c r="F52" s="3"/>
      <c r="G52" s="26"/>
      <c r="H52" s="18"/>
      <c r="I52" s="6"/>
    </row>
    <row r="53" spans="1:9" x14ac:dyDescent="0.25">
      <c r="A53" s="3"/>
      <c r="B53" s="3" t="s">
        <v>51</v>
      </c>
      <c r="C53" s="3"/>
      <c r="D53" s="3"/>
      <c r="E53" s="13">
        <f>E52/1</f>
        <v>15.262843488649949</v>
      </c>
      <c r="F53" s="3"/>
      <c r="G53" s="26"/>
      <c r="H53" s="18"/>
      <c r="I53" s="6"/>
    </row>
    <row r="54" spans="1:9" ht="18.75" x14ac:dyDescent="0.3">
      <c r="A54" s="3"/>
      <c r="B54" s="19" t="s">
        <v>52</v>
      </c>
      <c r="C54" s="3"/>
      <c r="D54" s="3"/>
      <c r="E54" s="20">
        <v>25000</v>
      </c>
      <c r="F54" s="3"/>
      <c r="G54" s="26"/>
      <c r="H54" s="18"/>
      <c r="I54" s="6"/>
    </row>
    <row r="55" spans="1:9" ht="18.75" x14ac:dyDescent="0.3">
      <c r="A55" s="3"/>
      <c r="B55" s="3" t="s">
        <v>53</v>
      </c>
      <c r="C55" s="3"/>
      <c r="D55" s="3"/>
      <c r="E55" s="21">
        <v>25000</v>
      </c>
      <c r="F55" s="3"/>
      <c r="G55" s="26"/>
      <c r="H55" s="18"/>
      <c r="I55" s="6"/>
    </row>
    <row r="56" spans="1:9" x14ac:dyDescent="0.25">
      <c r="A56" s="3"/>
      <c r="B56" s="3" t="s">
        <v>54</v>
      </c>
      <c r="C56" s="3"/>
      <c r="D56" s="3"/>
      <c r="E56" s="5">
        <f>E55/100</f>
        <v>250</v>
      </c>
      <c r="F56" s="3"/>
      <c r="G56" s="26"/>
      <c r="H56" s="18"/>
      <c r="I56" s="6"/>
    </row>
    <row r="57" spans="1:9" x14ac:dyDescent="0.25">
      <c r="A57" s="3"/>
      <c r="B57" s="22" t="s">
        <v>55</v>
      </c>
      <c r="C57" s="3"/>
      <c r="D57" s="3"/>
      <c r="E57" s="23">
        <f>E56*4</f>
        <v>1000</v>
      </c>
      <c r="F57" s="3"/>
      <c r="G57" s="26"/>
      <c r="H57" s="18"/>
      <c r="I57" s="6"/>
    </row>
    <row r="58" spans="1:9" x14ac:dyDescent="0.25">
      <c r="A58" s="3"/>
      <c r="B58" s="3" t="s">
        <v>56</v>
      </c>
      <c r="C58" s="3"/>
      <c r="D58" s="3"/>
      <c r="E58" s="24">
        <f>SUM(G2:G43)</f>
        <v>7620</v>
      </c>
      <c r="F58" s="3"/>
      <c r="G58" s="27"/>
      <c r="H58" s="18"/>
      <c r="I58" s="6"/>
    </row>
    <row r="59" spans="1:9" x14ac:dyDescent="0.25">
      <c r="A59" s="3"/>
      <c r="B59" s="25" t="s">
        <v>57</v>
      </c>
      <c r="C59" s="3"/>
      <c r="D59" s="3"/>
      <c r="E59" s="8">
        <f>E58/E54*100</f>
        <v>30.48</v>
      </c>
      <c r="F59" s="3"/>
      <c r="G59" s="26"/>
      <c r="H59" s="18"/>
      <c r="I59" s="6"/>
    </row>
    <row r="60" spans="1:9" x14ac:dyDescent="0.25">
      <c r="A60" s="3"/>
      <c r="B60" s="3"/>
      <c r="C60" s="3"/>
      <c r="D60" s="3"/>
      <c r="E60" s="8"/>
      <c r="F60" s="3"/>
      <c r="G60" s="26"/>
      <c r="H60" s="18"/>
      <c r="I60" s="6"/>
    </row>
  </sheetData>
  <conditionalFormatting sqref="H42:H45 G2:G43">
    <cfRule type="cellIs" dxfId="19" priority="27" operator="lessThan">
      <formula>0</formula>
    </cfRule>
    <cfRule type="cellIs" dxfId="18" priority="28" operator="greaterThan">
      <formula>0</formula>
    </cfRule>
  </conditionalFormatting>
  <conditionalFormatting sqref="G47:G60">
    <cfRule type="cellIs" dxfId="17" priority="29" operator="greaterThan">
      <formula>0</formula>
    </cfRule>
    <cfRule type="cellIs" dxfId="16" priority="30" operator="lessThan">
      <formula>-240.63</formula>
    </cfRule>
    <cfRule type="cellIs" dxfId="15" priority="31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abSelected="1" topLeftCell="A23" workbookViewId="0">
      <selection activeCell="F40" sqref="F40"/>
    </sheetView>
  </sheetViews>
  <sheetFormatPr defaultRowHeight="15" x14ac:dyDescent="0.25"/>
  <cols>
    <col min="1" max="1" width="10.7109375" bestFit="1" customWidth="1"/>
    <col min="2" max="2" width="35" bestFit="1" customWidth="1"/>
    <col min="5" max="5" width="10.42578125" bestFit="1" customWidth="1"/>
    <col min="6" max="6" width="23.28515625" bestFit="1" customWidth="1"/>
    <col min="7" max="7" width="15.42578125" bestFit="1" customWidth="1"/>
    <col min="8" max="8" width="10.28515625" bestFit="1" customWidth="1"/>
    <col min="9" max="9" width="11" bestFit="1" customWidth="1"/>
    <col min="10" max="10" width="15.5703125" bestFit="1" customWidth="1"/>
    <col min="11" max="11" width="12.42578125" bestFit="1" customWidth="1"/>
  </cols>
  <sheetData>
    <row r="1" spans="1:11" ht="117" x14ac:dyDescent="0.25">
      <c r="A1" s="1" t="s">
        <v>0</v>
      </c>
      <c r="B1" s="1" t="s">
        <v>1</v>
      </c>
      <c r="C1" s="1" t="s">
        <v>2</v>
      </c>
      <c r="D1" s="1"/>
      <c r="E1" s="1"/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x14ac:dyDescent="0.25">
      <c r="A2" s="9">
        <v>44604</v>
      </c>
      <c r="B2" s="3" t="s">
        <v>181</v>
      </c>
      <c r="C2" s="2">
        <v>1.47</v>
      </c>
      <c r="D2" s="2">
        <v>1.38</v>
      </c>
      <c r="E2" s="3" t="s">
        <v>9</v>
      </c>
      <c r="F2" s="61" t="s">
        <v>105</v>
      </c>
      <c r="G2" s="70" t="s">
        <v>105</v>
      </c>
      <c r="H2" s="5">
        <f>D2*F$51</f>
        <v>1380</v>
      </c>
      <c r="I2" s="5">
        <f>(H2-F$51)/2</f>
        <v>190</v>
      </c>
      <c r="J2" s="6" t="s">
        <v>13</v>
      </c>
      <c r="K2" s="8" t="s">
        <v>182</v>
      </c>
    </row>
    <row r="3" spans="1:11" x14ac:dyDescent="0.25">
      <c r="A3" s="9">
        <v>44618</v>
      </c>
      <c r="B3" s="3" t="s">
        <v>188</v>
      </c>
      <c r="C3" s="2">
        <v>1.51</v>
      </c>
      <c r="D3" s="2">
        <v>1.38</v>
      </c>
      <c r="E3" s="3" t="s">
        <v>9</v>
      </c>
      <c r="F3" s="61" t="s">
        <v>105</v>
      </c>
      <c r="G3" s="70" t="s">
        <v>105</v>
      </c>
      <c r="H3" s="5">
        <f t="shared" ref="H3:H34" si="0">D3*F$51</f>
        <v>1380</v>
      </c>
      <c r="I3" s="5">
        <f t="shared" ref="I3:I30" si="1">(H3-F$51)/2</f>
        <v>190</v>
      </c>
      <c r="J3" s="3" t="s">
        <v>36</v>
      </c>
      <c r="K3" s="8" t="s">
        <v>186</v>
      </c>
    </row>
    <row r="4" spans="1:11" x14ac:dyDescent="0.25">
      <c r="A4" s="58">
        <v>44621</v>
      </c>
      <c r="B4" s="59" t="s">
        <v>189</v>
      </c>
      <c r="C4" s="60">
        <v>1.82</v>
      </c>
      <c r="D4" s="2">
        <v>1.82</v>
      </c>
      <c r="E4" s="3" t="s">
        <v>9</v>
      </c>
      <c r="F4" s="4" t="s">
        <v>105</v>
      </c>
      <c r="G4" s="4" t="s">
        <v>10</v>
      </c>
      <c r="H4" s="5">
        <f t="shared" si="0"/>
        <v>1820</v>
      </c>
      <c r="I4" s="5">
        <f>(H4-F$51)</f>
        <v>820</v>
      </c>
      <c r="J4" s="8" t="s">
        <v>34</v>
      </c>
      <c r="K4" s="62" t="s">
        <v>186</v>
      </c>
    </row>
    <row r="5" spans="1:11" ht="15.75" x14ac:dyDescent="0.25">
      <c r="A5" s="9">
        <v>44653</v>
      </c>
      <c r="B5" s="3" t="s">
        <v>192</v>
      </c>
      <c r="C5" s="65">
        <v>1.91</v>
      </c>
      <c r="D5" s="2">
        <v>1.91</v>
      </c>
      <c r="E5" s="28" t="s">
        <v>9</v>
      </c>
      <c r="F5" s="66" t="s">
        <v>10</v>
      </c>
      <c r="G5" s="66" t="s">
        <v>10</v>
      </c>
      <c r="H5" s="5">
        <v>0</v>
      </c>
      <c r="I5" s="5">
        <f>(H5-F$51)</f>
        <v>-1000</v>
      </c>
      <c r="J5" s="28" t="s">
        <v>43</v>
      </c>
      <c r="K5" s="3" t="s">
        <v>182</v>
      </c>
    </row>
    <row r="6" spans="1:11" ht="15.75" x14ac:dyDescent="0.25">
      <c r="A6" s="9">
        <v>44656</v>
      </c>
      <c r="B6" s="3" t="s">
        <v>193</v>
      </c>
      <c r="C6" s="28">
        <v>1.47</v>
      </c>
      <c r="D6" s="2">
        <v>1.38</v>
      </c>
      <c r="E6" s="28" t="s">
        <v>9</v>
      </c>
      <c r="F6" s="64" t="s">
        <v>105</v>
      </c>
      <c r="G6" s="64" t="s">
        <v>105</v>
      </c>
      <c r="H6" s="5">
        <f t="shared" si="0"/>
        <v>1380</v>
      </c>
      <c r="I6" s="5">
        <f>(H6-F$51)</f>
        <v>380</v>
      </c>
      <c r="J6" s="28" t="s">
        <v>31</v>
      </c>
      <c r="K6" s="3" t="s">
        <v>186</v>
      </c>
    </row>
    <row r="7" spans="1:11" ht="15.75" x14ac:dyDescent="0.25">
      <c r="A7" s="9">
        <v>44660</v>
      </c>
      <c r="B7" s="3" t="s">
        <v>195</v>
      </c>
      <c r="C7" s="28">
        <v>1.52</v>
      </c>
      <c r="D7" s="2">
        <v>1.38</v>
      </c>
      <c r="E7" s="28" t="s">
        <v>9</v>
      </c>
      <c r="F7" s="67" t="s">
        <v>105</v>
      </c>
      <c r="G7" s="71" t="s">
        <v>105</v>
      </c>
      <c r="H7" s="5">
        <f>D7*F$51</f>
        <v>1380</v>
      </c>
      <c r="I7" s="5">
        <f t="shared" si="1"/>
        <v>190</v>
      </c>
      <c r="J7" s="3" t="s">
        <v>13</v>
      </c>
      <c r="K7" s="3" t="s">
        <v>186</v>
      </c>
    </row>
    <row r="8" spans="1:11" x14ac:dyDescent="0.25">
      <c r="A8" s="9">
        <v>44669</v>
      </c>
      <c r="B8" s="3" t="s">
        <v>204</v>
      </c>
      <c r="C8" s="3">
        <v>1.48</v>
      </c>
      <c r="D8" s="2">
        <v>1.38</v>
      </c>
      <c r="E8" s="3" t="s">
        <v>9</v>
      </c>
      <c r="F8" s="38" t="s">
        <v>105</v>
      </c>
      <c r="G8" s="72" t="s">
        <v>105</v>
      </c>
      <c r="H8" s="5">
        <f t="shared" si="0"/>
        <v>1380</v>
      </c>
      <c r="I8" s="5">
        <f t="shared" si="1"/>
        <v>190</v>
      </c>
      <c r="J8" s="3" t="s">
        <v>13</v>
      </c>
      <c r="K8" s="8" t="s">
        <v>186</v>
      </c>
    </row>
    <row r="9" spans="1:11" x14ac:dyDescent="0.25">
      <c r="A9" s="9">
        <v>44670</v>
      </c>
      <c r="B9" s="3" t="s">
        <v>205</v>
      </c>
      <c r="C9" s="3">
        <v>1.47</v>
      </c>
      <c r="D9" s="2">
        <v>1.38</v>
      </c>
      <c r="E9" s="3" t="s">
        <v>9</v>
      </c>
      <c r="F9" s="12" t="s">
        <v>105</v>
      </c>
      <c r="G9" s="73" t="s">
        <v>105</v>
      </c>
      <c r="H9" s="5">
        <f t="shared" si="0"/>
        <v>1380</v>
      </c>
      <c r="I9" s="5">
        <f t="shared" si="1"/>
        <v>190</v>
      </c>
      <c r="J9" s="3" t="s">
        <v>22</v>
      </c>
      <c r="K9" s="8" t="s">
        <v>182</v>
      </c>
    </row>
    <row r="10" spans="1:11" x14ac:dyDescent="0.25">
      <c r="A10" s="9">
        <v>44674</v>
      </c>
      <c r="B10" s="3" t="s">
        <v>206</v>
      </c>
      <c r="C10" s="46">
        <v>1.76</v>
      </c>
      <c r="D10" s="2">
        <v>1.76</v>
      </c>
      <c r="E10" s="3" t="s">
        <v>9</v>
      </c>
      <c r="F10" s="13" t="s">
        <v>10</v>
      </c>
      <c r="G10" s="13" t="s">
        <v>10</v>
      </c>
      <c r="H10" s="5">
        <f t="shared" si="0"/>
        <v>1760</v>
      </c>
      <c r="I10" s="5">
        <f>(H10-F$51)</f>
        <v>760</v>
      </c>
      <c r="J10" s="3" t="s">
        <v>32</v>
      </c>
      <c r="K10" s="68" t="s">
        <v>186</v>
      </c>
    </row>
    <row r="11" spans="1:11" x14ac:dyDescent="0.25">
      <c r="A11" s="9">
        <v>44677</v>
      </c>
      <c r="B11" s="3" t="s">
        <v>208</v>
      </c>
      <c r="C11" s="3">
        <v>1.47</v>
      </c>
      <c r="D11" s="2">
        <v>1.38</v>
      </c>
      <c r="E11" s="3" t="s">
        <v>9</v>
      </c>
      <c r="F11" s="13" t="s">
        <v>105</v>
      </c>
      <c r="G11" s="13" t="s">
        <v>105</v>
      </c>
      <c r="H11" s="5">
        <f t="shared" si="0"/>
        <v>1380</v>
      </c>
      <c r="I11" s="5">
        <f>(H11-F$51)</f>
        <v>380</v>
      </c>
      <c r="J11" s="3" t="s">
        <v>26</v>
      </c>
      <c r="K11" s="68" t="s">
        <v>182</v>
      </c>
    </row>
    <row r="12" spans="1:11" x14ac:dyDescent="0.25">
      <c r="A12" s="9">
        <v>44681</v>
      </c>
      <c r="B12" s="3" t="s">
        <v>211</v>
      </c>
      <c r="C12" s="46">
        <v>1.57</v>
      </c>
      <c r="D12" s="2">
        <v>1.57</v>
      </c>
      <c r="E12" s="3" t="s">
        <v>9</v>
      </c>
      <c r="F12" s="13" t="s">
        <v>10</v>
      </c>
      <c r="G12" s="13" t="s">
        <v>10</v>
      </c>
      <c r="H12" s="5">
        <f t="shared" si="0"/>
        <v>1570</v>
      </c>
      <c r="I12" s="5">
        <f>(H12-F$51)</f>
        <v>570</v>
      </c>
      <c r="J12" s="3" t="s">
        <v>32</v>
      </c>
      <c r="K12" s="68" t="s">
        <v>182</v>
      </c>
    </row>
    <row r="13" spans="1:11" x14ac:dyDescent="0.25">
      <c r="A13" s="9">
        <v>44681</v>
      </c>
      <c r="B13" s="3" t="s">
        <v>212</v>
      </c>
      <c r="C13" s="3">
        <v>1.54</v>
      </c>
      <c r="D13" s="2">
        <v>1.38</v>
      </c>
      <c r="E13" s="3" t="s">
        <v>9</v>
      </c>
      <c r="F13" s="12" t="s">
        <v>105</v>
      </c>
      <c r="G13" s="73" t="s">
        <v>105</v>
      </c>
      <c r="H13" s="5">
        <f t="shared" si="0"/>
        <v>1380</v>
      </c>
      <c r="I13" s="5">
        <f t="shared" si="1"/>
        <v>190</v>
      </c>
      <c r="J13" s="3" t="s">
        <v>36</v>
      </c>
      <c r="K13" s="68" t="s">
        <v>182</v>
      </c>
    </row>
    <row r="14" spans="1:11" ht="15.75" x14ac:dyDescent="0.25">
      <c r="A14" s="34">
        <v>44817</v>
      </c>
      <c r="B14" s="3" t="s">
        <v>254</v>
      </c>
      <c r="C14" s="51">
        <v>1.69</v>
      </c>
      <c r="D14" s="2">
        <v>1.69</v>
      </c>
      <c r="E14" s="53"/>
      <c r="F14" s="37" t="s">
        <v>10</v>
      </c>
      <c r="G14" s="37" t="s">
        <v>10</v>
      </c>
      <c r="H14" s="5">
        <v>0</v>
      </c>
      <c r="I14" s="5">
        <f>(H14-F$51)</f>
        <v>-1000</v>
      </c>
      <c r="J14" s="8" t="s">
        <v>43</v>
      </c>
      <c r="K14" s="3" t="s">
        <v>186</v>
      </c>
    </row>
    <row r="15" spans="1:11" ht="15.75" x14ac:dyDescent="0.25">
      <c r="A15" s="34">
        <v>44821</v>
      </c>
      <c r="B15" s="3" t="s">
        <v>255</v>
      </c>
      <c r="C15" s="36">
        <v>1.51</v>
      </c>
      <c r="D15" s="2">
        <v>1.38</v>
      </c>
      <c r="E15" s="53"/>
      <c r="F15" s="29" t="s">
        <v>105</v>
      </c>
      <c r="G15" s="29" t="s">
        <v>105</v>
      </c>
      <c r="H15" s="5">
        <f t="shared" si="0"/>
        <v>1380</v>
      </c>
      <c r="I15" s="5">
        <f>(H15-F$51)</f>
        <v>380</v>
      </c>
      <c r="J15" s="8" t="s">
        <v>32</v>
      </c>
      <c r="K15" s="3" t="s">
        <v>186</v>
      </c>
    </row>
    <row r="16" spans="1:11" ht="15.75" x14ac:dyDescent="0.25">
      <c r="A16" s="34">
        <v>44828</v>
      </c>
      <c r="B16" s="3" t="s">
        <v>256</v>
      </c>
      <c r="C16" s="51">
        <v>1.89</v>
      </c>
      <c r="D16" s="2">
        <v>1.89</v>
      </c>
      <c r="E16" s="53"/>
      <c r="F16" s="29" t="s">
        <v>10</v>
      </c>
      <c r="G16" s="29" t="s">
        <v>10</v>
      </c>
      <c r="H16" s="5">
        <f t="shared" si="0"/>
        <v>1890</v>
      </c>
      <c r="I16" s="5">
        <f>(H16-F$51)</f>
        <v>890</v>
      </c>
      <c r="J16" s="3" t="s">
        <v>35</v>
      </c>
      <c r="K16" s="3" t="s">
        <v>182</v>
      </c>
    </row>
    <row r="17" spans="1:11" ht="15.75" x14ac:dyDescent="0.25">
      <c r="A17" s="34">
        <v>44828</v>
      </c>
      <c r="B17" s="3" t="s">
        <v>257</v>
      </c>
      <c r="C17" s="36">
        <v>1.74</v>
      </c>
      <c r="D17" s="2">
        <v>1.38</v>
      </c>
      <c r="E17" s="53"/>
      <c r="F17" s="37" t="s">
        <v>10</v>
      </c>
      <c r="G17" s="37" t="s">
        <v>10</v>
      </c>
      <c r="H17" s="5">
        <v>0</v>
      </c>
      <c r="I17" s="5">
        <f>(H17-F$51)</f>
        <v>-1000</v>
      </c>
      <c r="J17" s="3" t="s">
        <v>38</v>
      </c>
      <c r="K17" s="3" t="s">
        <v>182</v>
      </c>
    </row>
    <row r="18" spans="1:11" ht="15.75" x14ac:dyDescent="0.25">
      <c r="A18" s="34">
        <v>44828</v>
      </c>
      <c r="B18" s="3" t="s">
        <v>258</v>
      </c>
      <c r="C18" s="36">
        <v>1.53</v>
      </c>
      <c r="D18" s="2">
        <v>1.38</v>
      </c>
      <c r="E18" s="53"/>
      <c r="F18" s="29" t="s">
        <v>105</v>
      </c>
      <c r="G18" s="29" t="s">
        <v>105</v>
      </c>
      <c r="H18" s="5">
        <f t="shared" si="0"/>
        <v>1380</v>
      </c>
      <c r="I18" s="5">
        <f>(H18-F$51)</f>
        <v>380</v>
      </c>
      <c r="J18" s="3" t="s">
        <v>70</v>
      </c>
      <c r="K18" s="3" t="s">
        <v>186</v>
      </c>
    </row>
    <row r="19" spans="1:11" ht="15.75" x14ac:dyDescent="0.25">
      <c r="A19" s="34">
        <v>44842</v>
      </c>
      <c r="B19" s="3" t="s">
        <v>229</v>
      </c>
      <c r="C19" s="36">
        <v>1.45</v>
      </c>
      <c r="D19" s="2">
        <v>1.38</v>
      </c>
      <c r="E19" s="53"/>
      <c r="F19" s="38" t="s">
        <v>105</v>
      </c>
      <c r="G19" s="72" t="s">
        <v>105</v>
      </c>
      <c r="H19" s="5">
        <f t="shared" si="0"/>
        <v>1380</v>
      </c>
      <c r="I19" s="5">
        <f>(H19-F$51)/2</f>
        <v>190</v>
      </c>
      <c r="J19" s="8" t="s">
        <v>13</v>
      </c>
      <c r="K19" s="3" t="s">
        <v>182</v>
      </c>
    </row>
    <row r="20" spans="1:11" ht="15.75" x14ac:dyDescent="0.25">
      <c r="A20" s="34">
        <v>44845</v>
      </c>
      <c r="B20" s="3" t="s">
        <v>230</v>
      </c>
      <c r="C20" s="51">
        <v>1.91</v>
      </c>
      <c r="D20" s="2">
        <v>1.91</v>
      </c>
      <c r="E20" s="53"/>
      <c r="F20" s="29" t="s">
        <v>10</v>
      </c>
      <c r="G20" s="29" t="s">
        <v>10</v>
      </c>
      <c r="H20" s="5">
        <f t="shared" si="0"/>
        <v>1910</v>
      </c>
      <c r="I20" s="5">
        <f>(H20-F$51)</f>
        <v>910</v>
      </c>
      <c r="J20" s="8" t="s">
        <v>106</v>
      </c>
      <c r="K20" s="3" t="s">
        <v>182</v>
      </c>
    </row>
    <row r="21" spans="1:11" ht="15.75" x14ac:dyDescent="0.25">
      <c r="A21" s="34">
        <v>44859</v>
      </c>
      <c r="B21" s="3" t="s">
        <v>233</v>
      </c>
      <c r="C21" s="36">
        <v>1.46</v>
      </c>
      <c r="D21" s="2">
        <v>1.38</v>
      </c>
      <c r="E21" s="53"/>
      <c r="F21" s="38" t="s">
        <v>105</v>
      </c>
      <c r="G21" s="72" t="s">
        <v>105</v>
      </c>
      <c r="H21" s="5">
        <f t="shared" si="0"/>
        <v>1380</v>
      </c>
      <c r="I21" s="5">
        <f t="shared" si="1"/>
        <v>190</v>
      </c>
      <c r="J21" s="8" t="s">
        <v>13</v>
      </c>
      <c r="K21" s="3" t="s">
        <v>182</v>
      </c>
    </row>
    <row r="22" spans="1:11" ht="15.75" x14ac:dyDescent="0.25">
      <c r="A22" s="34">
        <v>44863</v>
      </c>
      <c r="B22" s="3" t="s">
        <v>234</v>
      </c>
      <c r="C22" s="51">
        <v>1.85</v>
      </c>
      <c r="D22" s="2">
        <v>1.85</v>
      </c>
      <c r="E22" s="53"/>
      <c r="F22" s="29" t="s">
        <v>10</v>
      </c>
      <c r="G22" s="29" t="s">
        <v>10</v>
      </c>
      <c r="H22" s="5">
        <f t="shared" si="0"/>
        <v>1850</v>
      </c>
      <c r="I22" s="5">
        <f>(H22-F$51)</f>
        <v>850</v>
      </c>
      <c r="J22" s="8" t="s">
        <v>74</v>
      </c>
      <c r="K22" s="3" t="s">
        <v>182</v>
      </c>
    </row>
    <row r="23" spans="1:11" ht="15.75" x14ac:dyDescent="0.25">
      <c r="A23" s="34">
        <v>44866</v>
      </c>
      <c r="B23" s="3" t="s">
        <v>237</v>
      </c>
      <c r="C23" s="51">
        <v>1.93</v>
      </c>
      <c r="D23" s="2">
        <v>1.93</v>
      </c>
      <c r="E23" s="53"/>
      <c r="F23" s="37" t="s">
        <v>10</v>
      </c>
      <c r="G23" s="37" t="s">
        <v>10</v>
      </c>
      <c r="H23" s="5">
        <v>0</v>
      </c>
      <c r="I23" s="5">
        <f>(H23-F$51)</f>
        <v>-1000</v>
      </c>
      <c r="J23" s="3" t="s">
        <v>13</v>
      </c>
      <c r="K23" s="3" t="s">
        <v>182</v>
      </c>
    </row>
    <row r="24" spans="1:11" ht="15.75" x14ac:dyDescent="0.25">
      <c r="A24" s="34">
        <v>44877</v>
      </c>
      <c r="B24" s="3" t="s">
        <v>241</v>
      </c>
      <c r="C24" s="51">
        <v>1.86</v>
      </c>
      <c r="D24" s="2">
        <v>1.86</v>
      </c>
      <c r="E24" s="53">
        <v>1.43</v>
      </c>
      <c r="F24" s="37" t="s">
        <v>10</v>
      </c>
      <c r="G24" s="37" t="s">
        <v>10</v>
      </c>
      <c r="H24" s="5">
        <v>0</v>
      </c>
      <c r="I24" s="5">
        <f>(H24-F$51)</f>
        <v>-1000</v>
      </c>
      <c r="J24" s="3" t="s">
        <v>13</v>
      </c>
      <c r="K24" s="3" t="s">
        <v>182</v>
      </c>
    </row>
    <row r="25" spans="1:11" ht="15.75" x14ac:dyDescent="0.25">
      <c r="A25" s="34">
        <v>44884</v>
      </c>
      <c r="B25" s="3" t="s">
        <v>242</v>
      </c>
      <c r="C25" s="36">
        <v>1.5</v>
      </c>
      <c r="D25" s="2">
        <v>1.38</v>
      </c>
      <c r="E25" s="53"/>
      <c r="F25" s="36" t="s">
        <v>105</v>
      </c>
      <c r="G25" s="29" t="s">
        <v>105</v>
      </c>
      <c r="H25" s="5">
        <f t="shared" si="0"/>
        <v>1380</v>
      </c>
      <c r="I25" s="5">
        <f>(H25-F$51)</f>
        <v>380</v>
      </c>
      <c r="J25" s="3" t="s">
        <v>19</v>
      </c>
      <c r="K25" s="3" t="s">
        <v>186</v>
      </c>
    </row>
    <row r="26" spans="1:11" ht="15.75" x14ac:dyDescent="0.25">
      <c r="A26" s="34">
        <v>44884</v>
      </c>
      <c r="B26" s="3" t="s">
        <v>243</v>
      </c>
      <c r="C26" s="36">
        <v>1.5</v>
      </c>
      <c r="D26" s="2">
        <v>1.38</v>
      </c>
      <c r="E26" s="53"/>
      <c r="F26" s="36" t="s">
        <v>105</v>
      </c>
      <c r="G26" s="37" t="s">
        <v>105</v>
      </c>
      <c r="H26" s="5">
        <v>0</v>
      </c>
      <c r="I26" s="5">
        <f>(H26-F$51)</f>
        <v>-1000</v>
      </c>
      <c r="J26" s="3" t="s">
        <v>43</v>
      </c>
      <c r="K26" s="3" t="s">
        <v>186</v>
      </c>
    </row>
    <row r="27" spans="1:11" ht="15.75" x14ac:dyDescent="0.25">
      <c r="A27" s="34">
        <v>44897</v>
      </c>
      <c r="B27" s="3" t="s">
        <v>244</v>
      </c>
      <c r="C27" s="36">
        <v>1.5</v>
      </c>
      <c r="D27" s="2">
        <v>1.38</v>
      </c>
      <c r="E27" s="53"/>
      <c r="F27" s="54" t="s">
        <v>105</v>
      </c>
      <c r="G27" s="74" t="s">
        <v>105</v>
      </c>
      <c r="H27" s="5">
        <f t="shared" si="0"/>
        <v>1380</v>
      </c>
      <c r="I27" s="5">
        <f t="shared" si="1"/>
        <v>190</v>
      </c>
      <c r="J27" s="36" t="s">
        <v>13</v>
      </c>
      <c r="K27" s="3" t="s">
        <v>182</v>
      </c>
    </row>
    <row r="28" spans="1:11" ht="15.75" x14ac:dyDescent="0.25">
      <c r="A28" s="34">
        <v>44899</v>
      </c>
      <c r="B28" s="3" t="s">
        <v>245</v>
      </c>
      <c r="C28" s="36">
        <v>1.5</v>
      </c>
      <c r="D28" s="2">
        <v>1.38</v>
      </c>
      <c r="E28" s="53"/>
      <c r="F28" s="38" t="s">
        <v>105</v>
      </c>
      <c r="G28" s="72" t="s">
        <v>105</v>
      </c>
      <c r="H28" s="5">
        <f t="shared" si="0"/>
        <v>1380</v>
      </c>
      <c r="I28" s="5">
        <f t="shared" si="1"/>
        <v>190</v>
      </c>
      <c r="J28" s="3" t="s">
        <v>22</v>
      </c>
      <c r="K28" s="3" t="s">
        <v>186</v>
      </c>
    </row>
    <row r="29" spans="1:11" ht="15.75" x14ac:dyDescent="0.25">
      <c r="A29" s="34">
        <v>44905</v>
      </c>
      <c r="B29" s="3" t="s">
        <v>246</v>
      </c>
      <c r="C29" s="36">
        <v>1.5</v>
      </c>
      <c r="D29" s="2">
        <v>1.38</v>
      </c>
      <c r="E29" s="53"/>
      <c r="F29" s="38" t="s">
        <v>105</v>
      </c>
      <c r="G29" s="72" t="s">
        <v>105</v>
      </c>
      <c r="H29" s="5">
        <f t="shared" si="0"/>
        <v>1380</v>
      </c>
      <c r="I29" s="5">
        <f t="shared" si="1"/>
        <v>190</v>
      </c>
      <c r="J29" s="8" t="s">
        <v>13</v>
      </c>
      <c r="K29" s="3" t="s">
        <v>186</v>
      </c>
    </row>
    <row r="30" spans="1:11" ht="15.75" x14ac:dyDescent="0.25">
      <c r="A30" s="34">
        <v>44912</v>
      </c>
      <c r="B30" s="3" t="s">
        <v>247</v>
      </c>
      <c r="C30" s="36">
        <v>1.5</v>
      </c>
      <c r="D30" s="2">
        <v>1.38</v>
      </c>
      <c r="E30" s="53"/>
      <c r="F30" s="38" t="s">
        <v>105</v>
      </c>
      <c r="G30" s="72" t="s">
        <v>105</v>
      </c>
      <c r="H30" s="5">
        <f t="shared" si="0"/>
        <v>1380</v>
      </c>
      <c r="I30" s="5">
        <f t="shared" si="1"/>
        <v>190</v>
      </c>
      <c r="J30" s="3" t="s">
        <v>22</v>
      </c>
      <c r="K30" s="3" t="s">
        <v>186</v>
      </c>
    </row>
    <row r="31" spans="1:11" ht="15.75" x14ac:dyDescent="0.25">
      <c r="A31" s="34">
        <v>44921</v>
      </c>
      <c r="B31" s="3" t="s">
        <v>249</v>
      </c>
      <c r="C31" s="36">
        <v>1.5</v>
      </c>
      <c r="D31" s="2">
        <v>1.38</v>
      </c>
      <c r="E31" s="53"/>
      <c r="F31" s="36" t="s">
        <v>105</v>
      </c>
      <c r="G31" s="29" t="s">
        <v>105</v>
      </c>
      <c r="H31" s="5">
        <f t="shared" si="0"/>
        <v>1380</v>
      </c>
      <c r="I31" s="5">
        <f>(H31-F$51)</f>
        <v>380</v>
      </c>
      <c r="J31" s="3" t="s">
        <v>74</v>
      </c>
      <c r="K31" s="3" t="s">
        <v>186</v>
      </c>
    </row>
    <row r="32" spans="1:11" ht="15.75" x14ac:dyDescent="0.25">
      <c r="A32" s="34">
        <v>44922</v>
      </c>
      <c r="B32" s="3" t="s">
        <v>251</v>
      </c>
      <c r="C32" s="36">
        <v>1.5</v>
      </c>
      <c r="D32" s="2">
        <v>1.38</v>
      </c>
      <c r="E32" s="53"/>
      <c r="F32" s="36" t="s">
        <v>105</v>
      </c>
      <c r="G32" s="37" t="s">
        <v>105</v>
      </c>
      <c r="H32" s="5">
        <v>0</v>
      </c>
      <c r="I32" s="5">
        <f>(H32-F$51)</f>
        <v>-1000</v>
      </c>
      <c r="J32" s="3" t="s">
        <v>12</v>
      </c>
      <c r="K32" s="3" t="s">
        <v>186</v>
      </c>
    </row>
    <row r="33" spans="1:11" ht="15.75" x14ac:dyDescent="0.25">
      <c r="A33" s="34">
        <v>44924</v>
      </c>
      <c r="B33" s="3" t="s">
        <v>252</v>
      </c>
      <c r="C33" s="36">
        <v>1.5</v>
      </c>
      <c r="D33" s="2">
        <v>1.38</v>
      </c>
      <c r="E33" s="53"/>
      <c r="F33" s="36" t="s">
        <v>105</v>
      </c>
      <c r="G33" s="29" t="s">
        <v>105</v>
      </c>
      <c r="H33" s="5">
        <f t="shared" si="0"/>
        <v>1380</v>
      </c>
      <c r="I33" s="5">
        <f>(H33-F$51)</f>
        <v>380</v>
      </c>
      <c r="J33" s="3" t="s">
        <v>19</v>
      </c>
      <c r="K33" s="3" t="s">
        <v>186</v>
      </c>
    </row>
    <row r="34" spans="1:11" ht="15.75" x14ac:dyDescent="0.25">
      <c r="A34" s="34">
        <v>44924</v>
      </c>
      <c r="B34" s="3" t="s">
        <v>253</v>
      </c>
      <c r="C34" s="36">
        <v>1.5</v>
      </c>
      <c r="D34" s="2">
        <v>1.38</v>
      </c>
      <c r="E34" s="53"/>
      <c r="F34" s="36" t="s">
        <v>105</v>
      </c>
      <c r="G34" s="29" t="s">
        <v>105</v>
      </c>
      <c r="H34" s="5">
        <f t="shared" si="0"/>
        <v>1380</v>
      </c>
      <c r="I34" s="5">
        <f>(H34-F$51)</f>
        <v>380</v>
      </c>
      <c r="J34" s="3" t="s">
        <v>35</v>
      </c>
      <c r="K34" s="3" t="s">
        <v>182</v>
      </c>
    </row>
    <row r="35" spans="1:11" x14ac:dyDescent="0.25">
      <c r="A35" s="55"/>
      <c r="B35" s="56"/>
      <c r="C35" s="36"/>
      <c r="D35" s="36"/>
      <c r="E35" s="8"/>
      <c r="F35" s="37"/>
      <c r="H35" s="69"/>
      <c r="I35" s="69"/>
      <c r="J35" s="8"/>
      <c r="K35" s="8"/>
    </row>
    <row r="36" spans="1:11" x14ac:dyDescent="0.25">
      <c r="A36" s="55"/>
      <c r="B36" s="8"/>
      <c r="C36" s="36"/>
      <c r="D36" s="36"/>
      <c r="E36" s="8"/>
      <c r="F36" s="29"/>
      <c r="H36" s="69"/>
      <c r="I36" s="69"/>
      <c r="J36" s="8"/>
      <c r="K36" s="8"/>
    </row>
    <row r="37" spans="1:11" x14ac:dyDescent="0.25">
      <c r="A37" s="57"/>
      <c r="B37" s="8"/>
      <c r="C37" s="36"/>
      <c r="D37" s="36"/>
      <c r="E37" s="8"/>
      <c r="F37" s="29"/>
      <c r="H37" s="24"/>
      <c r="I37" s="69"/>
      <c r="J37" s="8"/>
      <c r="K37" s="8"/>
    </row>
    <row r="38" spans="1:11" ht="15.75" x14ac:dyDescent="0.25">
      <c r="A38" s="34"/>
      <c r="B38" s="3"/>
      <c r="C38" s="36"/>
      <c r="D38" s="36"/>
      <c r="E38" s="36"/>
      <c r="F38" s="28"/>
      <c r="H38" s="29"/>
      <c r="I38" s="5"/>
      <c r="J38" s="5"/>
      <c r="K38" s="3"/>
    </row>
    <row r="39" spans="1:11" x14ac:dyDescent="0.25">
      <c r="A39" s="9"/>
      <c r="B39" s="3"/>
      <c r="C39" s="2"/>
      <c r="D39" s="2"/>
      <c r="E39" s="2"/>
      <c r="F39" s="3"/>
      <c r="G39" s="14"/>
      <c r="H39" s="5"/>
      <c r="I39" s="5"/>
      <c r="J39" s="6"/>
    </row>
    <row r="40" spans="1:11" x14ac:dyDescent="0.25">
      <c r="A40" s="3"/>
      <c r="B40" s="3" t="s">
        <v>44</v>
      </c>
      <c r="C40" s="3"/>
      <c r="D40" s="3"/>
      <c r="E40" s="3"/>
      <c r="F40" s="15">
        <f>COUNT(C2:C38)</f>
        <v>33</v>
      </c>
      <c r="G40" s="3"/>
      <c r="J40" s="16"/>
    </row>
    <row r="41" spans="1:11" x14ac:dyDescent="0.25">
      <c r="A41" s="3"/>
      <c r="B41" s="3" t="s">
        <v>45</v>
      </c>
      <c r="C41" s="3"/>
      <c r="D41" s="3"/>
      <c r="E41" s="3"/>
      <c r="F41" s="17">
        <v>7</v>
      </c>
      <c r="G41" s="3"/>
      <c r="H41" s="26"/>
      <c r="I41" s="18"/>
      <c r="J41" s="6"/>
    </row>
    <row r="42" spans="1:11" x14ac:dyDescent="0.25">
      <c r="A42" s="3"/>
      <c r="B42" s="3" t="s">
        <v>46</v>
      </c>
      <c r="C42" s="3"/>
      <c r="D42" s="3"/>
      <c r="E42" s="3"/>
      <c r="F42" s="13">
        <f>F40-F41</f>
        <v>26</v>
      </c>
      <c r="G42" s="3"/>
      <c r="H42" s="26"/>
      <c r="I42" s="18"/>
      <c r="J42" s="6"/>
    </row>
    <row r="43" spans="1:11" x14ac:dyDescent="0.25">
      <c r="A43" s="3"/>
      <c r="B43" s="3" t="s">
        <v>47</v>
      </c>
      <c r="C43" s="3"/>
      <c r="D43" s="3"/>
      <c r="E43" s="3"/>
      <c r="F43" s="3">
        <f>F42/F40*100</f>
        <v>78.787878787878782</v>
      </c>
      <c r="G43" s="3"/>
      <c r="H43" s="26"/>
      <c r="I43" s="18"/>
      <c r="J43" s="6"/>
    </row>
    <row r="44" spans="1:11" x14ac:dyDescent="0.25">
      <c r="A44" s="3"/>
      <c r="B44" s="3" t="s">
        <v>48</v>
      </c>
      <c r="C44" s="3"/>
      <c r="D44" s="3"/>
      <c r="E44" s="3"/>
      <c r="F44" s="3">
        <f>1/F45*100</f>
        <v>66.092529541357877</v>
      </c>
      <c r="G44" s="3"/>
      <c r="H44" s="26"/>
      <c r="I44" s="18"/>
      <c r="J44" s="6"/>
    </row>
    <row r="45" spans="1:11" x14ac:dyDescent="0.25">
      <c r="A45" s="3"/>
      <c r="B45" s="3" t="s">
        <v>49</v>
      </c>
      <c r="C45" s="3"/>
      <c r="D45" s="3"/>
      <c r="E45" s="3"/>
      <c r="F45" s="3">
        <f>SUM(D2:D37)/F40</f>
        <v>1.5130303030303036</v>
      </c>
      <c r="G45" s="3"/>
      <c r="H45" s="26"/>
      <c r="I45" s="18"/>
      <c r="J45" s="6"/>
    </row>
    <row r="46" spans="1:11" x14ac:dyDescent="0.25">
      <c r="A46" s="3"/>
      <c r="B46" s="3" t="s">
        <v>50</v>
      </c>
      <c r="C46" s="3"/>
      <c r="D46" s="3"/>
      <c r="E46" s="3"/>
      <c r="F46" s="13">
        <f>F43-F44</f>
        <v>12.695349246520905</v>
      </c>
      <c r="G46" s="3"/>
      <c r="H46" s="26"/>
      <c r="I46" s="18"/>
      <c r="J46" s="6"/>
    </row>
    <row r="47" spans="1:11" x14ac:dyDescent="0.25">
      <c r="A47" s="3"/>
      <c r="B47" s="3" t="s">
        <v>51</v>
      </c>
      <c r="C47" s="3"/>
      <c r="D47" s="3"/>
      <c r="E47" s="3"/>
      <c r="F47" s="13">
        <f>F46/1</f>
        <v>12.695349246520905</v>
      </c>
      <c r="G47" s="3"/>
      <c r="H47" s="26"/>
      <c r="I47" s="18"/>
      <c r="J47" s="6"/>
    </row>
    <row r="48" spans="1:11" ht="18.75" x14ac:dyDescent="0.3">
      <c r="A48" s="3"/>
      <c r="B48" s="19" t="s">
        <v>52</v>
      </c>
      <c r="C48" s="3"/>
      <c r="D48" s="3"/>
      <c r="E48" s="3"/>
      <c r="F48" s="20">
        <v>25000</v>
      </c>
      <c r="G48" s="3"/>
      <c r="H48" s="26"/>
      <c r="I48" s="18"/>
      <c r="J48" s="6"/>
    </row>
    <row r="49" spans="1:10" ht="18.75" x14ac:dyDescent="0.3">
      <c r="A49" s="3"/>
      <c r="B49" s="3" t="s">
        <v>53</v>
      </c>
      <c r="C49" s="3"/>
      <c r="D49" s="3"/>
      <c r="E49" s="3"/>
      <c r="F49" s="21">
        <v>25000</v>
      </c>
      <c r="G49" s="3"/>
      <c r="H49" s="26"/>
      <c r="I49" s="18"/>
      <c r="J49" s="6"/>
    </row>
    <row r="50" spans="1:10" x14ac:dyDescent="0.25">
      <c r="A50" s="3"/>
      <c r="B50" s="3" t="s">
        <v>54</v>
      </c>
      <c r="C50" s="3"/>
      <c r="D50" s="3"/>
      <c r="E50" s="3"/>
      <c r="F50" s="5">
        <f>F49/100</f>
        <v>250</v>
      </c>
      <c r="G50" s="3"/>
      <c r="H50" s="26"/>
      <c r="I50" s="18"/>
      <c r="J50" s="6"/>
    </row>
    <row r="51" spans="1:10" x14ac:dyDescent="0.25">
      <c r="A51" s="3"/>
      <c r="B51" s="22" t="s">
        <v>55</v>
      </c>
      <c r="C51" s="3"/>
      <c r="D51" s="3"/>
      <c r="E51" s="3"/>
      <c r="F51" s="23">
        <f>F50*4</f>
        <v>1000</v>
      </c>
      <c r="G51" s="3"/>
      <c r="H51" s="26"/>
      <c r="I51" s="18"/>
      <c r="J51" s="6"/>
    </row>
    <row r="52" spans="1:10" x14ac:dyDescent="0.25">
      <c r="A52" s="3"/>
      <c r="B52" s="3" t="s">
        <v>56</v>
      </c>
      <c r="C52" s="3"/>
      <c r="D52" s="3"/>
      <c r="E52" s="3"/>
      <c r="F52" s="24">
        <f>SUM(I2:I37)</f>
        <v>3120</v>
      </c>
      <c r="G52" s="3"/>
      <c r="H52" s="27"/>
      <c r="I52" s="18"/>
      <c r="J52" s="6"/>
    </row>
    <row r="53" spans="1:10" x14ac:dyDescent="0.25">
      <c r="A53" s="3"/>
      <c r="B53" s="25" t="s">
        <v>57</v>
      </c>
      <c r="C53" s="3"/>
      <c r="D53" s="3"/>
      <c r="E53" s="3"/>
      <c r="F53" s="8">
        <f>F52/F48*100</f>
        <v>12.479999999999999</v>
      </c>
      <c r="G53" s="3"/>
      <c r="H53" s="26"/>
      <c r="I53" s="18"/>
      <c r="J53" s="6"/>
    </row>
    <row r="54" spans="1:10" x14ac:dyDescent="0.25">
      <c r="A54" s="3"/>
      <c r="B54" s="3"/>
      <c r="C54" s="3"/>
      <c r="D54" s="3"/>
      <c r="E54" s="3"/>
      <c r="F54" s="8"/>
      <c r="G54" s="3"/>
      <c r="H54" s="26"/>
      <c r="I54" s="18"/>
      <c r="J54" s="6"/>
    </row>
  </sheetData>
  <conditionalFormatting sqref="I39 J38 I2:I37">
    <cfRule type="cellIs" dxfId="14" priority="15" operator="lessThan">
      <formula>0</formula>
    </cfRule>
    <cfRule type="cellIs" dxfId="13" priority="16" operator="greaterThan">
      <formula>0</formula>
    </cfRule>
  </conditionalFormatting>
  <conditionalFormatting sqref="H41:H54">
    <cfRule type="cellIs" dxfId="12" priority="21" operator="greaterThan">
      <formula>0</formula>
    </cfRule>
    <cfRule type="cellIs" dxfId="11" priority="22" operator="lessThan">
      <formula>-240.63</formula>
    </cfRule>
    <cfRule type="cellIs" dxfId="10" priority="2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"/>
  <sheetViews>
    <sheetView workbookViewId="0">
      <selection activeCell="C53" sqref="C53"/>
    </sheetView>
  </sheetViews>
  <sheetFormatPr defaultRowHeight="15" x14ac:dyDescent="0.25"/>
  <cols>
    <col min="1" max="1" width="10.7109375" bestFit="1" customWidth="1"/>
    <col min="2" max="2" width="28" bestFit="1" customWidth="1"/>
    <col min="3" max="4" width="9.140625" style="3"/>
    <col min="5" max="5" width="23.28515625" bestFit="1" customWidth="1"/>
    <col min="7" max="7" width="9.140625" style="56"/>
    <col min="8" max="8" width="10.28515625" bestFit="1" customWidth="1"/>
    <col min="9" max="9" width="11" bestFit="1" customWidth="1"/>
    <col min="11" max="11" width="15.5703125" bestFit="1" customWidth="1"/>
  </cols>
  <sheetData>
    <row r="1" spans="1:11" ht="117" x14ac:dyDescent="0.25">
      <c r="A1" s="1" t="s">
        <v>0</v>
      </c>
      <c r="B1" s="1" t="s">
        <v>1</v>
      </c>
      <c r="C1" s="1" t="s">
        <v>2</v>
      </c>
      <c r="D1" s="1"/>
      <c r="E1" s="1" t="s">
        <v>3</v>
      </c>
      <c r="F1" s="1" t="s">
        <v>4</v>
      </c>
      <c r="G1" s="75" t="s">
        <v>259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ht="15.75" x14ac:dyDescent="0.25">
      <c r="A2" s="10">
        <v>44692</v>
      </c>
      <c r="B2" s="33" t="s">
        <v>107</v>
      </c>
      <c r="C2" s="11">
        <v>2.11</v>
      </c>
      <c r="D2" s="11">
        <v>1.45</v>
      </c>
      <c r="E2" s="28" t="s">
        <v>9</v>
      </c>
      <c r="F2" s="47" t="s">
        <v>15</v>
      </c>
      <c r="G2" s="42" t="s">
        <v>259</v>
      </c>
      <c r="H2" s="24">
        <f>D2*E$83</f>
        <v>1450</v>
      </c>
      <c r="I2" s="45">
        <f>(H2-E$83)/2</f>
        <v>225</v>
      </c>
      <c r="J2" s="11" t="s">
        <v>13</v>
      </c>
      <c r="K2" s="11" t="s">
        <v>108</v>
      </c>
    </row>
    <row r="3" spans="1:11" ht="15.75" x14ac:dyDescent="0.25">
      <c r="A3" s="10">
        <v>44697</v>
      </c>
      <c r="B3" s="33" t="s">
        <v>109</v>
      </c>
      <c r="C3" s="11">
        <v>2.08</v>
      </c>
      <c r="D3" s="11">
        <v>1.45</v>
      </c>
      <c r="E3" s="28" t="s">
        <v>9</v>
      </c>
      <c r="F3" s="48" t="s">
        <v>15</v>
      </c>
      <c r="G3" s="42" t="s">
        <v>259</v>
      </c>
      <c r="H3" s="24">
        <f t="shared" ref="H3:H66" si="0">D3*E$83</f>
        <v>1450</v>
      </c>
      <c r="I3" s="45">
        <f>(H3-E$83)</f>
        <v>450</v>
      </c>
      <c r="J3" s="11" t="s">
        <v>35</v>
      </c>
      <c r="K3" s="11" t="s">
        <v>110</v>
      </c>
    </row>
    <row r="4" spans="1:11" ht="15.75" x14ac:dyDescent="0.25">
      <c r="A4" s="10">
        <v>44701</v>
      </c>
      <c r="B4" s="33" t="s">
        <v>111</v>
      </c>
      <c r="C4" s="11">
        <v>1.99</v>
      </c>
      <c r="D4" s="11">
        <v>1.45</v>
      </c>
      <c r="E4" s="28" t="s">
        <v>9</v>
      </c>
      <c r="F4" s="48" t="s">
        <v>15</v>
      </c>
      <c r="G4" s="42" t="s">
        <v>259</v>
      </c>
      <c r="H4" s="24">
        <f t="shared" si="0"/>
        <v>1450</v>
      </c>
      <c r="I4" s="45">
        <f>(H4-E$83)</f>
        <v>450</v>
      </c>
      <c r="J4" s="11" t="s">
        <v>74</v>
      </c>
      <c r="K4" s="11" t="s">
        <v>110</v>
      </c>
    </row>
    <row r="5" spans="1:11" ht="15.75" x14ac:dyDescent="0.25">
      <c r="A5" s="9">
        <v>44721</v>
      </c>
      <c r="B5" s="3" t="s">
        <v>112</v>
      </c>
      <c r="C5" s="6">
        <v>1.71</v>
      </c>
      <c r="D5" s="11">
        <v>1.45</v>
      </c>
      <c r="E5" s="28" t="s">
        <v>9</v>
      </c>
      <c r="F5" s="12" t="s">
        <v>15</v>
      </c>
      <c r="G5" s="29" t="s">
        <v>259</v>
      </c>
      <c r="H5" s="24">
        <f t="shared" si="0"/>
        <v>1450</v>
      </c>
      <c r="I5" s="45">
        <f t="shared" ref="I5:I62" si="1">(H5-E$83)/2</f>
        <v>225</v>
      </c>
      <c r="J5" s="6" t="s">
        <v>13</v>
      </c>
      <c r="K5" s="8" t="s">
        <v>110</v>
      </c>
    </row>
    <row r="6" spans="1:11" ht="15.75" x14ac:dyDescent="0.25">
      <c r="A6" s="10">
        <v>44724</v>
      </c>
      <c r="B6" s="11" t="s">
        <v>113</v>
      </c>
      <c r="C6" s="49">
        <v>1.9</v>
      </c>
      <c r="D6" s="11">
        <v>1.45</v>
      </c>
      <c r="E6" s="44" t="s">
        <v>9</v>
      </c>
      <c r="F6" s="50" t="s">
        <v>15</v>
      </c>
      <c r="G6" s="29" t="s">
        <v>259</v>
      </c>
      <c r="H6" s="24">
        <f t="shared" si="0"/>
        <v>1450</v>
      </c>
      <c r="I6" s="45">
        <f>(H6-E$83)</f>
        <v>450</v>
      </c>
      <c r="J6" s="49" t="s">
        <v>35</v>
      </c>
      <c r="K6" s="11" t="s">
        <v>110</v>
      </c>
    </row>
    <row r="7" spans="1:11" ht="15.75" x14ac:dyDescent="0.25">
      <c r="A7" s="9">
        <v>44731</v>
      </c>
      <c r="B7" s="11" t="s">
        <v>114</v>
      </c>
      <c r="C7" s="6">
        <v>1.88</v>
      </c>
      <c r="D7" s="11">
        <v>1.45</v>
      </c>
      <c r="E7" s="28" t="s">
        <v>9</v>
      </c>
      <c r="F7" s="13" t="s">
        <v>15</v>
      </c>
      <c r="G7" s="29" t="s">
        <v>259</v>
      </c>
      <c r="H7" s="24">
        <f t="shared" si="0"/>
        <v>1450</v>
      </c>
      <c r="I7" s="45">
        <f>(H7-E$83)</f>
        <v>450</v>
      </c>
      <c r="J7" s="3" t="s">
        <v>35</v>
      </c>
      <c r="K7" s="8" t="s">
        <v>110</v>
      </c>
    </row>
    <row r="8" spans="1:11" ht="15.75" x14ac:dyDescent="0.25">
      <c r="A8" s="9">
        <v>44731</v>
      </c>
      <c r="B8" s="11" t="s">
        <v>115</v>
      </c>
      <c r="C8" s="6">
        <v>1.91</v>
      </c>
      <c r="D8" s="11">
        <v>1.45</v>
      </c>
      <c r="E8" s="28" t="s">
        <v>9</v>
      </c>
      <c r="F8" s="17" t="s">
        <v>15</v>
      </c>
      <c r="G8" s="37" t="s">
        <v>259</v>
      </c>
      <c r="H8" s="24">
        <v>0</v>
      </c>
      <c r="I8" s="45">
        <f>(H8-E$83)</f>
        <v>-1000</v>
      </c>
      <c r="J8" s="3" t="s">
        <v>43</v>
      </c>
      <c r="K8" s="8" t="s">
        <v>110</v>
      </c>
    </row>
    <row r="9" spans="1:11" ht="15.75" x14ac:dyDescent="0.25">
      <c r="A9" s="10">
        <v>44731</v>
      </c>
      <c r="B9" s="11" t="s">
        <v>116</v>
      </c>
      <c r="C9" s="6">
        <v>1.98</v>
      </c>
      <c r="D9" s="11">
        <v>1.45</v>
      </c>
      <c r="E9" s="28" t="s">
        <v>9</v>
      </c>
      <c r="F9" s="13" t="s">
        <v>15</v>
      </c>
      <c r="G9" s="29" t="s">
        <v>259</v>
      </c>
      <c r="H9" s="24">
        <f t="shared" si="0"/>
        <v>1450</v>
      </c>
      <c r="I9" s="45">
        <f>(H9-E$83)</f>
        <v>450</v>
      </c>
      <c r="J9" s="3" t="s">
        <v>16</v>
      </c>
      <c r="K9" s="3" t="s">
        <v>108</v>
      </c>
    </row>
    <row r="10" spans="1:11" ht="15.75" x14ac:dyDescent="0.25">
      <c r="A10" s="9">
        <v>44731</v>
      </c>
      <c r="B10" s="3" t="s">
        <v>117</v>
      </c>
      <c r="C10" s="6">
        <v>1.7</v>
      </c>
      <c r="D10" s="11">
        <v>1.45</v>
      </c>
      <c r="E10" s="28" t="s">
        <v>9</v>
      </c>
      <c r="F10" s="12" t="s">
        <v>15</v>
      </c>
      <c r="G10" s="29" t="s">
        <v>259</v>
      </c>
      <c r="H10" s="24">
        <f t="shared" si="0"/>
        <v>1450</v>
      </c>
      <c r="I10" s="45">
        <f t="shared" si="1"/>
        <v>225</v>
      </c>
      <c r="J10" s="6" t="s">
        <v>22</v>
      </c>
      <c r="K10" s="8" t="s">
        <v>108</v>
      </c>
    </row>
    <row r="11" spans="1:11" ht="15.75" x14ac:dyDescent="0.25">
      <c r="A11" s="9">
        <v>44738</v>
      </c>
      <c r="B11" s="11" t="s">
        <v>118</v>
      </c>
      <c r="C11" s="6">
        <v>1.96</v>
      </c>
      <c r="D11" s="11">
        <v>1.45</v>
      </c>
      <c r="E11" s="28" t="s">
        <v>9</v>
      </c>
      <c r="F11" s="12" t="s">
        <v>15</v>
      </c>
      <c r="G11" s="29" t="s">
        <v>259</v>
      </c>
      <c r="H11" s="24">
        <f t="shared" si="0"/>
        <v>1450</v>
      </c>
      <c r="I11" s="45">
        <f t="shared" si="1"/>
        <v>225</v>
      </c>
      <c r="J11" s="6" t="s">
        <v>13</v>
      </c>
      <c r="K11" s="8" t="s">
        <v>108</v>
      </c>
    </row>
    <row r="12" spans="1:11" ht="15.75" x14ac:dyDescent="0.25">
      <c r="A12" s="9">
        <v>44745</v>
      </c>
      <c r="B12" t="s">
        <v>119</v>
      </c>
      <c r="C12" s="51">
        <v>1.68</v>
      </c>
      <c r="D12" s="11">
        <v>1.45</v>
      </c>
      <c r="E12" s="28" t="s">
        <v>9</v>
      </c>
      <c r="F12" s="17" t="s">
        <v>10</v>
      </c>
      <c r="G12" s="29" t="s">
        <v>259</v>
      </c>
      <c r="H12" s="24">
        <f t="shared" si="0"/>
        <v>1450</v>
      </c>
      <c r="I12" s="45">
        <f t="shared" si="1"/>
        <v>225</v>
      </c>
      <c r="J12" s="6" t="s">
        <v>36</v>
      </c>
      <c r="K12" s="8" t="s">
        <v>108</v>
      </c>
    </row>
    <row r="13" spans="1:11" ht="15.75" x14ac:dyDescent="0.25">
      <c r="A13" s="9">
        <v>44752</v>
      </c>
      <c r="B13" t="s">
        <v>120</v>
      </c>
      <c r="C13" s="6">
        <v>1.88</v>
      </c>
      <c r="D13" s="11">
        <v>1.45</v>
      </c>
      <c r="E13" s="28" t="s">
        <v>9</v>
      </c>
      <c r="F13" s="17" t="s">
        <v>105</v>
      </c>
      <c r="G13" s="37" t="s">
        <v>259</v>
      </c>
      <c r="H13" s="24">
        <v>0</v>
      </c>
      <c r="I13" s="45">
        <f>(H13-E$83)</f>
        <v>-1000</v>
      </c>
      <c r="J13" s="3" t="s">
        <v>12</v>
      </c>
      <c r="K13" s="3" t="s">
        <v>110</v>
      </c>
    </row>
    <row r="14" spans="1:11" ht="15.75" x14ac:dyDescent="0.25">
      <c r="A14" s="9">
        <v>44752</v>
      </c>
      <c r="B14" t="s">
        <v>121</v>
      </c>
      <c r="C14" s="6">
        <v>2.0299999999999998</v>
      </c>
      <c r="D14" s="11">
        <v>1.45</v>
      </c>
      <c r="E14" s="28" t="s">
        <v>9</v>
      </c>
      <c r="F14" s="13" t="s">
        <v>105</v>
      </c>
      <c r="G14" s="29" t="s">
        <v>259</v>
      </c>
      <c r="H14" s="24">
        <f t="shared" si="0"/>
        <v>1450</v>
      </c>
      <c r="I14" s="45">
        <f>(H14-E$83)</f>
        <v>450</v>
      </c>
      <c r="J14" s="3" t="s">
        <v>19</v>
      </c>
      <c r="K14" s="3" t="s">
        <v>108</v>
      </c>
    </row>
    <row r="15" spans="1:11" ht="15.75" x14ac:dyDescent="0.25">
      <c r="A15" s="9">
        <v>44752</v>
      </c>
      <c r="B15" t="s">
        <v>122</v>
      </c>
      <c r="C15" s="6">
        <v>1.86</v>
      </c>
      <c r="D15" s="11">
        <v>1.45</v>
      </c>
      <c r="E15" s="28" t="s">
        <v>9</v>
      </c>
      <c r="F15" s="17" t="s">
        <v>105</v>
      </c>
      <c r="G15" s="37" t="s">
        <v>259</v>
      </c>
      <c r="H15" s="24">
        <v>0</v>
      </c>
      <c r="I15" s="45">
        <f>(H15-E$83)</f>
        <v>-1000</v>
      </c>
      <c r="J15" s="3" t="s">
        <v>12</v>
      </c>
      <c r="K15" s="3" t="s">
        <v>110</v>
      </c>
    </row>
    <row r="16" spans="1:11" ht="15.75" x14ac:dyDescent="0.25">
      <c r="A16" s="9">
        <v>44752</v>
      </c>
      <c r="B16" t="s">
        <v>123</v>
      </c>
      <c r="C16" s="6">
        <v>1.97</v>
      </c>
      <c r="D16" s="11">
        <v>1.45</v>
      </c>
      <c r="E16" s="28" t="s">
        <v>9</v>
      </c>
      <c r="F16" s="17" t="s">
        <v>105</v>
      </c>
      <c r="G16" s="37" t="s">
        <v>259</v>
      </c>
      <c r="H16" s="24">
        <v>0</v>
      </c>
      <c r="I16" s="45">
        <f>(H16-E$83)</f>
        <v>-1000</v>
      </c>
      <c r="J16" s="3" t="s">
        <v>43</v>
      </c>
      <c r="K16" s="3" t="s">
        <v>110</v>
      </c>
    </row>
    <row r="17" spans="1:11" ht="15.75" x14ac:dyDescent="0.25">
      <c r="A17" s="9">
        <v>44762</v>
      </c>
      <c r="B17" t="s">
        <v>124</v>
      </c>
      <c r="C17" s="6">
        <v>1.96</v>
      </c>
      <c r="D17" s="11">
        <v>1.45</v>
      </c>
      <c r="E17" s="28" t="s">
        <v>9</v>
      </c>
      <c r="F17" s="13" t="s">
        <v>105</v>
      </c>
      <c r="G17" s="29" t="s">
        <v>259</v>
      </c>
      <c r="H17" s="24">
        <f t="shared" si="0"/>
        <v>1450</v>
      </c>
      <c r="I17" s="45">
        <f>(H17-E$83)</f>
        <v>450</v>
      </c>
      <c r="J17" s="3" t="s">
        <v>125</v>
      </c>
      <c r="K17" s="3" t="s">
        <v>110</v>
      </c>
    </row>
    <row r="18" spans="1:11" ht="15.75" x14ac:dyDescent="0.25">
      <c r="A18" s="9">
        <v>44762</v>
      </c>
      <c r="B18" t="s">
        <v>126</v>
      </c>
      <c r="C18" s="6">
        <v>1.93</v>
      </c>
      <c r="D18" s="11">
        <v>1.45</v>
      </c>
      <c r="E18" s="28" t="s">
        <v>9</v>
      </c>
      <c r="F18" s="13" t="s">
        <v>105</v>
      </c>
      <c r="G18" s="29" t="s">
        <v>259</v>
      </c>
      <c r="H18" s="24">
        <f t="shared" si="0"/>
        <v>1450</v>
      </c>
      <c r="I18" s="45">
        <f t="shared" ref="I18:I19" si="2">(H18-E$83)</f>
        <v>450</v>
      </c>
      <c r="J18" s="3" t="s">
        <v>26</v>
      </c>
      <c r="K18" s="3" t="s">
        <v>108</v>
      </c>
    </row>
    <row r="19" spans="1:11" ht="15.75" x14ac:dyDescent="0.25">
      <c r="A19" s="9">
        <v>44765</v>
      </c>
      <c r="B19" t="s">
        <v>127</v>
      </c>
      <c r="C19" s="6">
        <v>1.76</v>
      </c>
      <c r="D19" s="11">
        <v>1.45</v>
      </c>
      <c r="E19" s="28" t="s">
        <v>9</v>
      </c>
      <c r="F19" s="13" t="s">
        <v>105</v>
      </c>
      <c r="G19" s="29" t="s">
        <v>259</v>
      </c>
      <c r="H19" s="24">
        <f t="shared" si="0"/>
        <v>1450</v>
      </c>
      <c r="I19" s="45">
        <f t="shared" si="2"/>
        <v>450</v>
      </c>
      <c r="J19" s="3" t="s">
        <v>101</v>
      </c>
      <c r="K19" s="3" t="s">
        <v>110</v>
      </c>
    </row>
    <row r="20" spans="1:11" ht="15.75" x14ac:dyDescent="0.25">
      <c r="A20" s="9">
        <v>44766</v>
      </c>
      <c r="B20" s="52" t="s">
        <v>128</v>
      </c>
      <c r="C20" s="6">
        <v>1.92</v>
      </c>
      <c r="D20" s="11">
        <v>1.45</v>
      </c>
      <c r="E20" s="28" t="s">
        <v>9</v>
      </c>
      <c r="F20" s="17" t="s">
        <v>105</v>
      </c>
      <c r="G20" s="37" t="s">
        <v>259</v>
      </c>
      <c r="H20" s="24">
        <v>0</v>
      </c>
      <c r="I20" s="45">
        <f>(H20-E$83)</f>
        <v>-1000</v>
      </c>
      <c r="J20" s="3" t="s">
        <v>12</v>
      </c>
      <c r="K20" s="3" t="s">
        <v>110</v>
      </c>
    </row>
    <row r="21" spans="1:11" ht="15.75" x14ac:dyDescent="0.25">
      <c r="A21" s="9">
        <v>44766</v>
      </c>
      <c r="B21" t="s">
        <v>129</v>
      </c>
      <c r="C21" s="51">
        <v>1.84</v>
      </c>
      <c r="D21" s="11">
        <v>1.45</v>
      </c>
      <c r="E21" s="28" t="s">
        <v>9</v>
      </c>
      <c r="F21" s="13" t="s">
        <v>10</v>
      </c>
      <c r="G21" s="29" t="s">
        <v>259</v>
      </c>
      <c r="H21" s="24">
        <f t="shared" si="0"/>
        <v>1450</v>
      </c>
      <c r="I21" s="45">
        <f>(H21-E$83)</f>
        <v>450</v>
      </c>
      <c r="J21" s="3" t="s">
        <v>19</v>
      </c>
      <c r="K21" s="3" t="s">
        <v>108</v>
      </c>
    </row>
    <row r="22" spans="1:11" ht="15.75" x14ac:dyDescent="0.25">
      <c r="A22" s="9">
        <v>44772</v>
      </c>
      <c r="B22" t="s">
        <v>130</v>
      </c>
      <c r="C22" s="6">
        <v>1.97</v>
      </c>
      <c r="D22" s="11">
        <v>1.45</v>
      </c>
      <c r="E22" s="28" t="s">
        <v>9</v>
      </c>
      <c r="F22" s="13" t="s">
        <v>105</v>
      </c>
      <c r="G22" s="29" t="s">
        <v>259</v>
      </c>
      <c r="H22" s="24">
        <f t="shared" si="0"/>
        <v>1450</v>
      </c>
      <c r="I22" s="45">
        <f t="shared" ref="I22:I26" si="3">(H22-E$83)</f>
        <v>450</v>
      </c>
      <c r="J22" s="3" t="s">
        <v>32</v>
      </c>
      <c r="K22" s="3" t="s">
        <v>110</v>
      </c>
    </row>
    <row r="23" spans="1:11" ht="15.75" x14ac:dyDescent="0.25">
      <c r="A23" s="9">
        <v>44779</v>
      </c>
      <c r="B23" t="s">
        <v>131</v>
      </c>
      <c r="C23" s="6">
        <v>1.95</v>
      </c>
      <c r="D23" s="11">
        <v>1.45</v>
      </c>
      <c r="E23" s="28" t="s">
        <v>9</v>
      </c>
      <c r="F23" s="13" t="s">
        <v>105</v>
      </c>
      <c r="G23" s="29" t="s">
        <v>259</v>
      </c>
      <c r="H23" s="24">
        <f t="shared" si="0"/>
        <v>1450</v>
      </c>
      <c r="I23" s="45">
        <f t="shared" si="3"/>
        <v>450</v>
      </c>
      <c r="J23" s="3" t="s">
        <v>19</v>
      </c>
      <c r="K23" s="3" t="s">
        <v>110</v>
      </c>
    </row>
    <row r="24" spans="1:11" ht="15.75" x14ac:dyDescent="0.25">
      <c r="A24" s="9">
        <v>44780</v>
      </c>
      <c r="B24" t="s">
        <v>132</v>
      </c>
      <c r="C24" s="6">
        <v>1.8</v>
      </c>
      <c r="D24" s="11">
        <v>1.45</v>
      </c>
      <c r="E24" s="28" t="s">
        <v>9</v>
      </c>
      <c r="F24" s="13" t="s">
        <v>105</v>
      </c>
      <c r="G24" s="29" t="s">
        <v>259</v>
      </c>
      <c r="H24" s="24">
        <f t="shared" si="0"/>
        <v>1450</v>
      </c>
      <c r="I24" s="45">
        <f t="shared" si="3"/>
        <v>450</v>
      </c>
      <c r="J24" s="6" t="s">
        <v>26</v>
      </c>
      <c r="K24" s="3" t="s">
        <v>108</v>
      </c>
    </row>
    <row r="25" spans="1:11" ht="15.75" x14ac:dyDescent="0.25">
      <c r="A25" s="9">
        <v>44780</v>
      </c>
      <c r="B25" t="s">
        <v>133</v>
      </c>
      <c r="C25" s="6">
        <v>1.85</v>
      </c>
      <c r="D25" s="11">
        <v>1.45</v>
      </c>
      <c r="E25" s="28" t="s">
        <v>9</v>
      </c>
      <c r="F25" s="13" t="s">
        <v>105</v>
      </c>
      <c r="G25" s="29" t="s">
        <v>259</v>
      </c>
      <c r="H25" s="24">
        <f t="shared" si="0"/>
        <v>1450</v>
      </c>
      <c r="I25" s="45">
        <f t="shared" si="3"/>
        <v>450</v>
      </c>
      <c r="J25" s="6" t="s">
        <v>74</v>
      </c>
      <c r="K25" s="3" t="s">
        <v>110</v>
      </c>
    </row>
    <row r="26" spans="1:11" ht="15.75" x14ac:dyDescent="0.25">
      <c r="A26" s="9">
        <v>44780</v>
      </c>
      <c r="B26" t="s">
        <v>134</v>
      </c>
      <c r="C26" s="51">
        <v>1.56</v>
      </c>
      <c r="D26" s="11">
        <v>1.45</v>
      </c>
      <c r="E26" s="28" t="s">
        <v>9</v>
      </c>
      <c r="F26" s="13" t="s">
        <v>10</v>
      </c>
      <c r="G26" s="29" t="s">
        <v>259</v>
      </c>
      <c r="H26" s="24">
        <f t="shared" si="0"/>
        <v>1450</v>
      </c>
      <c r="I26" s="45">
        <f t="shared" si="3"/>
        <v>450</v>
      </c>
      <c r="J26" s="3" t="s">
        <v>74</v>
      </c>
      <c r="K26" s="3" t="s">
        <v>108</v>
      </c>
    </row>
    <row r="27" spans="1:11" ht="15.75" x14ac:dyDescent="0.25">
      <c r="A27" s="9">
        <v>44793</v>
      </c>
      <c r="B27" t="s">
        <v>135</v>
      </c>
      <c r="C27" s="51">
        <v>1.67</v>
      </c>
      <c r="D27" s="11">
        <v>1.45</v>
      </c>
      <c r="E27" s="28" t="s">
        <v>9</v>
      </c>
      <c r="F27" s="17" t="s">
        <v>10</v>
      </c>
      <c r="G27" s="37" t="s">
        <v>259</v>
      </c>
      <c r="H27" s="24">
        <v>0</v>
      </c>
      <c r="I27" s="45">
        <f>(H27-E$83)</f>
        <v>-1000</v>
      </c>
      <c r="J27" s="3" t="s">
        <v>38</v>
      </c>
      <c r="K27" s="3" t="s">
        <v>110</v>
      </c>
    </row>
    <row r="28" spans="1:11" ht="15.75" x14ac:dyDescent="0.25">
      <c r="A28" s="9">
        <v>44794</v>
      </c>
      <c r="B28" t="s">
        <v>136</v>
      </c>
      <c r="C28" s="6">
        <v>2.08</v>
      </c>
      <c r="D28" s="11">
        <v>1.45</v>
      </c>
      <c r="E28" s="28" t="s">
        <v>9</v>
      </c>
      <c r="F28" s="13" t="s">
        <v>105</v>
      </c>
      <c r="G28" s="29" t="s">
        <v>259</v>
      </c>
      <c r="H28" s="24">
        <f t="shared" si="0"/>
        <v>1450</v>
      </c>
      <c r="I28" s="45">
        <f>(H28-E$83)</f>
        <v>450</v>
      </c>
      <c r="J28" s="3" t="s">
        <v>16</v>
      </c>
      <c r="K28" s="3" t="s">
        <v>108</v>
      </c>
    </row>
    <row r="29" spans="1:11" ht="15.75" x14ac:dyDescent="0.25">
      <c r="A29" s="9">
        <v>44800</v>
      </c>
      <c r="B29" t="s">
        <v>137</v>
      </c>
      <c r="C29" s="6">
        <v>2.0099999999999998</v>
      </c>
      <c r="D29" s="11">
        <v>1.45</v>
      </c>
      <c r="E29" s="28" t="s">
        <v>9</v>
      </c>
      <c r="F29" s="12" t="s">
        <v>105</v>
      </c>
      <c r="G29" s="29" t="s">
        <v>259</v>
      </c>
      <c r="H29" s="24">
        <f t="shared" si="0"/>
        <v>1450</v>
      </c>
      <c r="I29" s="45">
        <f>(H29-E$83)/2</f>
        <v>225</v>
      </c>
      <c r="J29" s="3" t="s">
        <v>13</v>
      </c>
      <c r="K29" s="3" t="s">
        <v>108</v>
      </c>
    </row>
    <row r="30" spans="1:11" ht="15.75" x14ac:dyDescent="0.25">
      <c r="A30" s="34">
        <v>44807</v>
      </c>
      <c r="B30" s="3" t="s">
        <v>138</v>
      </c>
      <c r="C30" s="36">
        <v>2.08</v>
      </c>
      <c r="D30" s="11">
        <v>1.45</v>
      </c>
      <c r="E30" s="28" t="s">
        <v>9</v>
      </c>
      <c r="F30" s="29" t="s">
        <v>105</v>
      </c>
      <c r="G30" s="29" t="s">
        <v>259</v>
      </c>
      <c r="H30" s="24">
        <f t="shared" si="0"/>
        <v>1450</v>
      </c>
      <c r="I30" s="45">
        <f>(H30-E$83)</f>
        <v>450</v>
      </c>
      <c r="J30" s="3" t="s">
        <v>16</v>
      </c>
      <c r="K30" s="3" t="s">
        <v>110</v>
      </c>
    </row>
    <row r="31" spans="1:11" ht="15.75" x14ac:dyDescent="0.25">
      <c r="A31" s="34">
        <v>44808</v>
      </c>
      <c r="B31" s="3" t="s">
        <v>139</v>
      </c>
      <c r="C31" s="36">
        <v>2</v>
      </c>
      <c r="D31" s="11">
        <v>1.45</v>
      </c>
      <c r="E31" s="28" t="s">
        <v>9</v>
      </c>
      <c r="F31" s="38" t="s">
        <v>105</v>
      </c>
      <c r="G31" s="29" t="s">
        <v>259</v>
      </c>
      <c r="H31" s="24">
        <f t="shared" si="0"/>
        <v>1450</v>
      </c>
      <c r="I31" s="45">
        <f t="shared" si="1"/>
        <v>225</v>
      </c>
      <c r="J31" s="36" t="s">
        <v>36</v>
      </c>
      <c r="K31" s="3" t="s">
        <v>108</v>
      </c>
    </row>
    <row r="32" spans="1:11" ht="15.75" x14ac:dyDescent="0.25">
      <c r="A32" s="34">
        <v>44811</v>
      </c>
      <c r="B32" s="3" t="s">
        <v>140</v>
      </c>
      <c r="C32" s="36">
        <v>1.91</v>
      </c>
      <c r="D32" s="11">
        <v>1.45</v>
      </c>
      <c r="E32" s="28" t="s">
        <v>9</v>
      </c>
      <c r="F32" s="38" t="s">
        <v>105</v>
      </c>
      <c r="G32" s="29" t="s">
        <v>259</v>
      </c>
      <c r="H32" s="24">
        <f t="shared" si="0"/>
        <v>1450</v>
      </c>
      <c r="I32" s="45">
        <f t="shared" si="1"/>
        <v>225</v>
      </c>
      <c r="J32" s="3" t="s">
        <v>13</v>
      </c>
      <c r="K32" s="3" t="s">
        <v>108</v>
      </c>
    </row>
    <row r="33" spans="1:11" ht="15.75" x14ac:dyDescent="0.25">
      <c r="A33" s="34">
        <v>44815</v>
      </c>
      <c r="B33" s="3" t="s">
        <v>141</v>
      </c>
      <c r="C33" s="36">
        <v>1.71</v>
      </c>
      <c r="D33" s="11">
        <v>1.45</v>
      </c>
      <c r="E33" s="28" t="s">
        <v>9</v>
      </c>
      <c r="F33" s="38" t="s">
        <v>105</v>
      </c>
      <c r="G33" s="29" t="s">
        <v>259</v>
      </c>
      <c r="H33" s="24">
        <f t="shared" si="0"/>
        <v>1450</v>
      </c>
      <c r="I33" s="45">
        <f t="shared" si="1"/>
        <v>225</v>
      </c>
      <c r="J33" s="3" t="s">
        <v>13</v>
      </c>
      <c r="K33" s="3" t="s">
        <v>108</v>
      </c>
    </row>
    <row r="34" spans="1:11" ht="15.75" x14ac:dyDescent="0.25">
      <c r="A34" s="34">
        <v>44821</v>
      </c>
      <c r="B34" s="3" t="s">
        <v>142</v>
      </c>
      <c r="C34" s="36">
        <v>1.97</v>
      </c>
      <c r="D34" s="11">
        <v>1.45</v>
      </c>
      <c r="E34" s="28" t="s">
        <v>9</v>
      </c>
      <c r="F34" s="37" t="s">
        <v>105</v>
      </c>
      <c r="G34" s="37" t="s">
        <v>259</v>
      </c>
      <c r="H34" s="24">
        <v>0</v>
      </c>
      <c r="I34" s="45">
        <f>(H34-E$83)</f>
        <v>-1000</v>
      </c>
      <c r="J34" s="8" t="s">
        <v>43</v>
      </c>
      <c r="K34" s="3" t="s">
        <v>110</v>
      </c>
    </row>
    <row r="35" spans="1:11" ht="15.75" x14ac:dyDescent="0.25">
      <c r="A35" s="34">
        <v>44822</v>
      </c>
      <c r="B35" s="3" t="s">
        <v>143</v>
      </c>
      <c r="C35" s="36">
        <v>1.68</v>
      </c>
      <c r="D35" s="11">
        <v>1.45</v>
      </c>
      <c r="E35" s="28" t="s">
        <v>9</v>
      </c>
      <c r="F35" s="38" t="s">
        <v>105</v>
      </c>
      <c r="G35" s="29" t="s">
        <v>259</v>
      </c>
      <c r="H35" s="24">
        <f t="shared" si="0"/>
        <v>1450</v>
      </c>
      <c r="I35" s="45">
        <f t="shared" si="1"/>
        <v>225</v>
      </c>
      <c r="J35" s="8" t="s">
        <v>13</v>
      </c>
      <c r="K35" s="3" t="s">
        <v>110</v>
      </c>
    </row>
    <row r="36" spans="1:11" ht="15.75" x14ac:dyDescent="0.25">
      <c r="A36" s="34">
        <v>44822</v>
      </c>
      <c r="B36" s="3" t="s">
        <v>144</v>
      </c>
      <c r="C36" s="36">
        <v>2</v>
      </c>
      <c r="D36" s="11">
        <v>1.45</v>
      </c>
      <c r="E36" s="28" t="s">
        <v>9</v>
      </c>
      <c r="F36" s="38" t="s">
        <v>105</v>
      </c>
      <c r="G36" s="29" t="s">
        <v>259</v>
      </c>
      <c r="H36" s="24">
        <f t="shared" si="0"/>
        <v>1450</v>
      </c>
      <c r="I36" s="45">
        <f t="shared" si="1"/>
        <v>225</v>
      </c>
      <c r="J36" s="8" t="s">
        <v>13</v>
      </c>
      <c r="K36" s="3" t="s">
        <v>108</v>
      </c>
    </row>
    <row r="37" spans="1:11" ht="15.75" x14ac:dyDescent="0.25">
      <c r="A37" s="34">
        <v>44823</v>
      </c>
      <c r="B37" s="3" t="s">
        <v>145</v>
      </c>
      <c r="C37" s="36">
        <v>2.04</v>
      </c>
      <c r="D37" s="11">
        <v>1.45</v>
      </c>
      <c r="E37" s="28" t="s">
        <v>9</v>
      </c>
      <c r="F37" s="29" t="s">
        <v>105</v>
      </c>
      <c r="G37" s="29" t="s">
        <v>259</v>
      </c>
      <c r="H37" s="24">
        <f t="shared" si="0"/>
        <v>1450</v>
      </c>
      <c r="I37" s="45">
        <f>(H37-E$83)</f>
        <v>450</v>
      </c>
      <c r="J37" s="8" t="s">
        <v>32</v>
      </c>
      <c r="K37" s="3" t="s">
        <v>110</v>
      </c>
    </row>
    <row r="38" spans="1:11" ht="15.75" x14ac:dyDescent="0.25">
      <c r="A38" s="34">
        <v>44833</v>
      </c>
      <c r="B38" s="3" t="s">
        <v>146</v>
      </c>
      <c r="C38" s="36">
        <v>2.06</v>
      </c>
      <c r="D38" s="11">
        <v>1.45</v>
      </c>
      <c r="E38" s="28" t="s">
        <v>9</v>
      </c>
      <c r="F38" s="37" t="s">
        <v>105</v>
      </c>
      <c r="G38" s="37" t="s">
        <v>259</v>
      </c>
      <c r="H38" s="24">
        <v>0</v>
      </c>
      <c r="I38" s="45">
        <f>(H38-E$83)</f>
        <v>-1000</v>
      </c>
      <c r="J38" s="8" t="s">
        <v>38</v>
      </c>
      <c r="K38" s="3" t="s">
        <v>110</v>
      </c>
    </row>
    <row r="39" spans="1:11" ht="15.75" x14ac:dyDescent="0.25">
      <c r="A39" s="34">
        <v>44835</v>
      </c>
      <c r="B39" s="3" t="s">
        <v>147</v>
      </c>
      <c r="C39" s="53">
        <v>1.83</v>
      </c>
      <c r="D39" s="11">
        <v>1.45</v>
      </c>
      <c r="E39" s="28" t="s">
        <v>9</v>
      </c>
      <c r="F39" s="54" t="s">
        <v>105</v>
      </c>
      <c r="G39" s="35" t="s">
        <v>259</v>
      </c>
      <c r="H39" s="24">
        <f t="shared" si="0"/>
        <v>1450</v>
      </c>
      <c r="I39" s="45">
        <f t="shared" si="1"/>
        <v>225</v>
      </c>
      <c r="J39" s="36" t="s">
        <v>22</v>
      </c>
      <c r="K39" s="3" t="s">
        <v>108</v>
      </c>
    </row>
    <row r="40" spans="1:11" ht="15.75" x14ac:dyDescent="0.25">
      <c r="A40" s="34">
        <v>44835</v>
      </c>
      <c r="B40" s="3" t="s">
        <v>148</v>
      </c>
      <c r="C40" s="36">
        <v>1.96</v>
      </c>
      <c r="D40" s="11">
        <v>1.45</v>
      </c>
      <c r="E40" s="28" t="s">
        <v>9</v>
      </c>
      <c r="F40" s="29" t="s">
        <v>105</v>
      </c>
      <c r="G40" s="29" t="s">
        <v>259</v>
      </c>
      <c r="H40" s="24">
        <f t="shared" si="0"/>
        <v>1450</v>
      </c>
      <c r="I40" s="45">
        <f>(H40-E$83)</f>
        <v>450</v>
      </c>
      <c r="J40" s="3" t="s">
        <v>32</v>
      </c>
      <c r="K40" s="3" t="s">
        <v>110</v>
      </c>
    </row>
    <row r="41" spans="1:11" ht="15.75" x14ac:dyDescent="0.25">
      <c r="A41" s="34">
        <v>44835</v>
      </c>
      <c r="B41" s="3" t="s">
        <v>149</v>
      </c>
      <c r="C41" s="36">
        <v>2.08</v>
      </c>
      <c r="D41" s="11">
        <v>1.45</v>
      </c>
      <c r="E41" s="28" t="s">
        <v>9</v>
      </c>
      <c r="F41" s="37" t="s">
        <v>105</v>
      </c>
      <c r="G41" s="37" t="s">
        <v>259</v>
      </c>
      <c r="H41" s="24">
        <v>0</v>
      </c>
      <c r="I41" s="45">
        <f>(H41-E$83)</f>
        <v>-1000</v>
      </c>
      <c r="J41" s="3" t="s">
        <v>38</v>
      </c>
      <c r="K41" s="3" t="s">
        <v>110</v>
      </c>
    </row>
    <row r="42" spans="1:11" ht="15.75" x14ac:dyDescent="0.25">
      <c r="A42" s="34">
        <v>44839</v>
      </c>
      <c r="B42" s="3" t="s">
        <v>150</v>
      </c>
      <c r="C42" s="36">
        <v>2</v>
      </c>
      <c r="D42" s="11">
        <v>1.45</v>
      </c>
      <c r="E42" s="28" t="s">
        <v>9</v>
      </c>
      <c r="F42" s="38" t="s">
        <v>105</v>
      </c>
      <c r="G42" s="29" t="s">
        <v>259</v>
      </c>
      <c r="H42" s="24">
        <f t="shared" si="0"/>
        <v>1450</v>
      </c>
      <c r="I42" s="45">
        <f t="shared" si="1"/>
        <v>225</v>
      </c>
      <c r="J42" s="36" t="s">
        <v>13</v>
      </c>
      <c r="K42" s="3" t="s">
        <v>110</v>
      </c>
    </row>
    <row r="43" spans="1:11" ht="15.75" x14ac:dyDescent="0.25">
      <c r="A43" s="34">
        <v>44840</v>
      </c>
      <c r="B43" s="3" t="s">
        <v>151</v>
      </c>
      <c r="C43" s="36">
        <v>1.98</v>
      </c>
      <c r="D43" s="11">
        <v>1.45</v>
      </c>
      <c r="E43" s="28" t="s">
        <v>9</v>
      </c>
      <c r="F43" s="29" t="s">
        <v>152</v>
      </c>
      <c r="G43" s="29" t="s">
        <v>259</v>
      </c>
      <c r="H43" s="24">
        <f t="shared" si="0"/>
        <v>1450</v>
      </c>
      <c r="I43" s="45">
        <f>(H43-E$83)</f>
        <v>450</v>
      </c>
      <c r="J43" s="8" t="s">
        <v>32</v>
      </c>
      <c r="K43" s="3" t="s">
        <v>108</v>
      </c>
    </row>
    <row r="44" spans="1:11" ht="15.75" x14ac:dyDescent="0.25">
      <c r="A44" s="34">
        <v>44840</v>
      </c>
      <c r="B44" s="3" t="s">
        <v>153</v>
      </c>
      <c r="C44" s="36">
        <v>2.11</v>
      </c>
      <c r="D44" s="11">
        <v>1.45</v>
      </c>
      <c r="E44" s="28" t="s">
        <v>9</v>
      </c>
      <c r="F44" s="29" t="s">
        <v>105</v>
      </c>
      <c r="G44" s="29" t="s">
        <v>259</v>
      </c>
      <c r="H44" s="24">
        <f t="shared" si="0"/>
        <v>1450</v>
      </c>
      <c r="I44" s="45">
        <f t="shared" ref="I44:I45" si="4">(H44-E$83)</f>
        <v>450</v>
      </c>
      <c r="J44" s="8" t="s">
        <v>32</v>
      </c>
      <c r="K44" s="3" t="s">
        <v>108</v>
      </c>
    </row>
    <row r="45" spans="1:11" ht="15.75" x14ac:dyDescent="0.25">
      <c r="A45" s="34">
        <v>44843</v>
      </c>
      <c r="B45" s="3" t="s">
        <v>154</v>
      </c>
      <c r="C45" s="36">
        <v>1.7</v>
      </c>
      <c r="D45" s="11">
        <v>1.45</v>
      </c>
      <c r="E45" s="28" t="s">
        <v>9</v>
      </c>
      <c r="F45" s="29" t="s">
        <v>105</v>
      </c>
      <c r="G45" s="29" t="s">
        <v>259</v>
      </c>
      <c r="H45" s="24">
        <f t="shared" si="0"/>
        <v>1450</v>
      </c>
      <c r="I45" s="45">
        <f t="shared" si="4"/>
        <v>450</v>
      </c>
      <c r="J45" s="3" t="s">
        <v>106</v>
      </c>
      <c r="K45" s="3" t="s">
        <v>110</v>
      </c>
    </row>
    <row r="46" spans="1:11" ht="15.75" x14ac:dyDescent="0.25">
      <c r="A46" s="34">
        <v>44843</v>
      </c>
      <c r="B46" s="3" t="s">
        <v>155</v>
      </c>
      <c r="C46" s="36">
        <v>1.84</v>
      </c>
      <c r="D46" s="11">
        <v>1.45</v>
      </c>
      <c r="E46" s="28" t="s">
        <v>9</v>
      </c>
      <c r="F46" s="37" t="s">
        <v>105</v>
      </c>
      <c r="G46" s="37" t="s">
        <v>259</v>
      </c>
      <c r="H46" s="24">
        <v>0</v>
      </c>
      <c r="I46" s="45">
        <f>(H46-E$83)</f>
        <v>-1000</v>
      </c>
      <c r="J46" s="3" t="s">
        <v>38</v>
      </c>
      <c r="K46" s="3" t="s">
        <v>108</v>
      </c>
    </row>
    <row r="47" spans="1:11" ht="15.75" x14ac:dyDescent="0.25">
      <c r="A47" s="34">
        <v>44850</v>
      </c>
      <c r="B47" s="3" t="s">
        <v>156</v>
      </c>
      <c r="C47" s="36">
        <v>2.06</v>
      </c>
      <c r="D47" s="11">
        <v>1.45</v>
      </c>
      <c r="E47" s="28" t="s">
        <v>9</v>
      </c>
      <c r="F47" s="37" t="s">
        <v>105</v>
      </c>
      <c r="G47" s="37" t="s">
        <v>259</v>
      </c>
      <c r="H47" s="24">
        <v>0</v>
      </c>
      <c r="I47" s="45">
        <f>(H47-E$83)</f>
        <v>-1000</v>
      </c>
      <c r="J47" s="3" t="s">
        <v>38</v>
      </c>
      <c r="K47" s="3" t="s">
        <v>108</v>
      </c>
    </row>
    <row r="48" spans="1:11" ht="15.75" x14ac:dyDescent="0.25">
      <c r="A48" s="34">
        <v>44850</v>
      </c>
      <c r="B48" s="3" t="s">
        <v>157</v>
      </c>
      <c r="C48" s="36">
        <v>1.99</v>
      </c>
      <c r="D48" s="11">
        <v>1.45</v>
      </c>
      <c r="E48" s="28" t="s">
        <v>9</v>
      </c>
      <c r="F48" s="38" t="s">
        <v>105</v>
      </c>
      <c r="G48" s="29" t="s">
        <v>259</v>
      </c>
      <c r="H48" s="24">
        <f t="shared" si="0"/>
        <v>1450</v>
      </c>
      <c r="I48" s="45">
        <f t="shared" si="1"/>
        <v>225</v>
      </c>
      <c r="J48" s="3" t="s">
        <v>13</v>
      </c>
      <c r="K48" s="3" t="s">
        <v>108</v>
      </c>
    </row>
    <row r="49" spans="1:11" ht="15.75" x14ac:dyDescent="0.25">
      <c r="A49" s="34">
        <v>44850</v>
      </c>
      <c r="B49" s="3" t="s">
        <v>158</v>
      </c>
      <c r="C49" s="36">
        <v>1.81</v>
      </c>
      <c r="D49" s="11">
        <v>1.45</v>
      </c>
      <c r="E49" s="28" t="s">
        <v>9</v>
      </c>
      <c r="F49" s="37" t="s">
        <v>105</v>
      </c>
      <c r="G49" s="37" t="s">
        <v>259</v>
      </c>
      <c r="H49" s="24">
        <v>0</v>
      </c>
      <c r="I49" s="45">
        <f>(H49-E$83)</f>
        <v>-1000</v>
      </c>
      <c r="J49" s="3" t="s">
        <v>12</v>
      </c>
      <c r="K49" s="3" t="s">
        <v>110</v>
      </c>
    </row>
    <row r="50" spans="1:11" ht="15.75" x14ac:dyDescent="0.25">
      <c r="A50" s="34">
        <v>44856</v>
      </c>
      <c r="B50" s="3" t="s">
        <v>159</v>
      </c>
      <c r="C50" s="36">
        <v>1.99</v>
      </c>
      <c r="D50" s="11">
        <v>1.45</v>
      </c>
      <c r="E50" s="28" t="s">
        <v>9</v>
      </c>
      <c r="F50" s="29" t="s">
        <v>105</v>
      </c>
      <c r="G50" s="29" t="s">
        <v>259</v>
      </c>
      <c r="H50" s="24">
        <f t="shared" si="0"/>
        <v>1450</v>
      </c>
      <c r="I50" s="45">
        <f>(H50-E$83)</f>
        <v>450</v>
      </c>
      <c r="J50" s="3" t="s">
        <v>106</v>
      </c>
      <c r="K50" s="3" t="s">
        <v>108</v>
      </c>
    </row>
    <row r="51" spans="1:11" ht="15.75" x14ac:dyDescent="0.25">
      <c r="A51" s="34">
        <v>44857</v>
      </c>
      <c r="B51" s="3" t="s">
        <v>160</v>
      </c>
      <c r="C51" s="36">
        <v>2.0099999999999998</v>
      </c>
      <c r="D51" s="11">
        <v>1.45</v>
      </c>
      <c r="E51" s="28" t="s">
        <v>9</v>
      </c>
      <c r="F51" s="37" t="s">
        <v>105</v>
      </c>
      <c r="G51" s="37" t="s">
        <v>259</v>
      </c>
      <c r="H51" s="24">
        <v>0</v>
      </c>
      <c r="I51" s="45">
        <f>(H51-E$83)</f>
        <v>-1000</v>
      </c>
      <c r="J51" s="8" t="s">
        <v>43</v>
      </c>
      <c r="K51" s="3" t="s">
        <v>108</v>
      </c>
    </row>
    <row r="52" spans="1:11" ht="15.75" x14ac:dyDescent="0.25">
      <c r="A52" s="34">
        <v>44857</v>
      </c>
      <c r="B52" s="3" t="s">
        <v>161</v>
      </c>
      <c r="C52" s="36">
        <v>1.95</v>
      </c>
      <c r="D52" s="11">
        <v>1.45</v>
      </c>
      <c r="E52" s="28" t="s">
        <v>9</v>
      </c>
      <c r="F52" s="29" t="s">
        <v>105</v>
      </c>
      <c r="G52" s="29" t="s">
        <v>259</v>
      </c>
      <c r="H52" s="24">
        <f t="shared" si="0"/>
        <v>1450</v>
      </c>
      <c r="I52" s="45">
        <f>(H52-E$83)</f>
        <v>450</v>
      </c>
      <c r="J52" s="8" t="s">
        <v>32</v>
      </c>
      <c r="K52" s="3" t="s">
        <v>108</v>
      </c>
    </row>
    <row r="53" spans="1:11" ht="15.75" x14ac:dyDescent="0.25">
      <c r="A53" s="34">
        <v>44857</v>
      </c>
      <c r="B53" s="3" t="s">
        <v>162</v>
      </c>
      <c r="C53" s="36">
        <v>1.92</v>
      </c>
      <c r="D53" s="11">
        <v>1.45</v>
      </c>
      <c r="E53" s="28" t="s">
        <v>9</v>
      </c>
      <c r="F53" s="29" t="s">
        <v>105</v>
      </c>
      <c r="G53" s="29" t="s">
        <v>259</v>
      </c>
      <c r="H53" s="24">
        <f t="shared" si="0"/>
        <v>1450</v>
      </c>
      <c r="I53" s="45">
        <f t="shared" ref="I53:I55" si="5">(H53-E$83)</f>
        <v>450</v>
      </c>
      <c r="J53" s="3" t="s">
        <v>32</v>
      </c>
      <c r="K53" s="3" t="s">
        <v>110</v>
      </c>
    </row>
    <row r="54" spans="1:11" ht="15.75" x14ac:dyDescent="0.25">
      <c r="A54" s="34">
        <v>44860</v>
      </c>
      <c r="B54" s="3" t="s">
        <v>163</v>
      </c>
      <c r="C54" s="3">
        <v>2.02</v>
      </c>
      <c r="D54" s="11">
        <v>1.45</v>
      </c>
      <c r="E54" s="28" t="s">
        <v>9</v>
      </c>
      <c r="F54" s="29" t="s">
        <v>105</v>
      </c>
      <c r="G54" s="29" t="s">
        <v>259</v>
      </c>
      <c r="H54" s="24">
        <f t="shared" si="0"/>
        <v>1450</v>
      </c>
      <c r="I54" s="45">
        <f t="shared" si="5"/>
        <v>450</v>
      </c>
      <c r="J54" s="3" t="s">
        <v>19</v>
      </c>
      <c r="K54" s="3" t="s">
        <v>110</v>
      </c>
    </row>
    <row r="55" spans="1:11" ht="15.75" x14ac:dyDescent="0.25">
      <c r="A55" s="34">
        <v>44860</v>
      </c>
      <c r="B55" s="3" t="s">
        <v>164</v>
      </c>
      <c r="C55" s="46">
        <v>1.81</v>
      </c>
      <c r="D55" s="11">
        <v>1.45</v>
      </c>
      <c r="E55" s="28" t="s">
        <v>9</v>
      </c>
      <c r="F55" s="29" t="s">
        <v>10</v>
      </c>
      <c r="G55" s="29" t="s">
        <v>259</v>
      </c>
      <c r="H55" s="24">
        <f t="shared" si="0"/>
        <v>1450</v>
      </c>
      <c r="I55" s="45">
        <f t="shared" si="5"/>
        <v>450</v>
      </c>
      <c r="J55" s="3" t="s">
        <v>34</v>
      </c>
      <c r="K55" s="3" t="s">
        <v>108</v>
      </c>
    </row>
    <row r="56" spans="1:11" ht="15.75" x14ac:dyDescent="0.25">
      <c r="A56" s="34">
        <v>44867</v>
      </c>
      <c r="B56" s="3" t="s">
        <v>165</v>
      </c>
      <c r="C56" s="3">
        <v>1.87</v>
      </c>
      <c r="D56" s="11">
        <v>1.45</v>
      </c>
      <c r="E56" s="28" t="s">
        <v>9</v>
      </c>
      <c r="F56" s="37" t="s">
        <v>105</v>
      </c>
      <c r="G56" s="37" t="s">
        <v>259</v>
      </c>
      <c r="H56" s="24">
        <v>0</v>
      </c>
      <c r="I56" s="45">
        <f>(H56-E$83)</f>
        <v>-1000</v>
      </c>
      <c r="J56" s="3" t="s">
        <v>43</v>
      </c>
      <c r="K56" s="3" t="s">
        <v>108</v>
      </c>
    </row>
    <row r="57" spans="1:11" ht="15.75" x14ac:dyDescent="0.25">
      <c r="A57" s="34">
        <v>44867</v>
      </c>
      <c r="B57" s="3" t="s">
        <v>166</v>
      </c>
      <c r="C57" s="3">
        <v>1.76</v>
      </c>
      <c r="D57" s="11">
        <v>1.45</v>
      </c>
      <c r="E57" s="28" t="s">
        <v>9</v>
      </c>
      <c r="F57" s="29" t="s">
        <v>105</v>
      </c>
      <c r="G57" s="29" t="s">
        <v>259</v>
      </c>
      <c r="H57" s="24">
        <f t="shared" si="0"/>
        <v>1450</v>
      </c>
      <c r="I57" s="45">
        <f>(H57-E$83)</f>
        <v>450</v>
      </c>
      <c r="J57" s="3" t="s">
        <v>34</v>
      </c>
      <c r="K57" s="3" t="s">
        <v>108</v>
      </c>
    </row>
    <row r="58" spans="1:11" ht="15.75" x14ac:dyDescent="0.25">
      <c r="A58" s="34">
        <v>44867</v>
      </c>
      <c r="B58" s="3" t="s">
        <v>167</v>
      </c>
      <c r="C58" s="3">
        <v>1.96</v>
      </c>
      <c r="D58" s="11">
        <v>1.45</v>
      </c>
      <c r="E58" s="28" t="s">
        <v>9</v>
      </c>
      <c r="F58" s="29" t="s">
        <v>105</v>
      </c>
      <c r="G58" s="29" t="s">
        <v>259</v>
      </c>
      <c r="H58" s="24">
        <f t="shared" si="0"/>
        <v>1450</v>
      </c>
      <c r="I58" s="45">
        <f t="shared" ref="I58:I60" si="6">(H58-E$83)</f>
        <v>450</v>
      </c>
      <c r="J58" s="3" t="s">
        <v>26</v>
      </c>
      <c r="K58" s="3" t="s">
        <v>108</v>
      </c>
    </row>
    <row r="59" spans="1:11" ht="15.75" x14ac:dyDescent="0.25">
      <c r="A59" s="34">
        <v>44870</v>
      </c>
      <c r="B59" s="3" t="s">
        <v>168</v>
      </c>
      <c r="C59" s="36">
        <v>1.72</v>
      </c>
      <c r="D59" s="11">
        <v>1.45</v>
      </c>
      <c r="E59" s="28" t="s">
        <v>9</v>
      </c>
      <c r="F59" s="29" t="s">
        <v>105</v>
      </c>
      <c r="G59" s="29" t="s">
        <v>259</v>
      </c>
      <c r="H59" s="24">
        <f t="shared" si="0"/>
        <v>1450</v>
      </c>
      <c r="I59" s="45">
        <f t="shared" si="6"/>
        <v>450</v>
      </c>
      <c r="J59" s="3" t="s">
        <v>31</v>
      </c>
      <c r="K59" s="3" t="s">
        <v>108</v>
      </c>
    </row>
    <row r="60" spans="1:11" ht="15.75" x14ac:dyDescent="0.25">
      <c r="A60" s="34">
        <v>44870</v>
      </c>
      <c r="B60" s="3" t="s">
        <v>169</v>
      </c>
      <c r="C60" s="36">
        <v>1.7</v>
      </c>
      <c r="D60" s="11">
        <v>1.45</v>
      </c>
      <c r="E60" s="28" t="s">
        <v>9</v>
      </c>
      <c r="F60" s="29" t="s">
        <v>105</v>
      </c>
      <c r="G60" s="29" t="s">
        <v>259</v>
      </c>
      <c r="H60" s="24">
        <f t="shared" si="0"/>
        <v>1450</v>
      </c>
      <c r="I60" s="45">
        <f t="shared" si="6"/>
        <v>450</v>
      </c>
      <c r="J60" s="3" t="s">
        <v>35</v>
      </c>
      <c r="K60" s="3" t="s">
        <v>108</v>
      </c>
    </row>
    <row r="61" spans="1:11" ht="15.75" x14ac:dyDescent="0.25">
      <c r="A61" s="34">
        <v>44872</v>
      </c>
      <c r="B61" s="3" t="s">
        <v>170</v>
      </c>
      <c r="C61" s="36">
        <v>1.89</v>
      </c>
      <c r="D61" s="11">
        <v>1.45</v>
      </c>
      <c r="E61" s="28" t="s">
        <v>9</v>
      </c>
      <c r="F61" s="38" t="s">
        <v>105</v>
      </c>
      <c r="G61" s="29" t="s">
        <v>259</v>
      </c>
      <c r="H61" s="24">
        <f t="shared" si="0"/>
        <v>1450</v>
      </c>
      <c r="I61" s="45">
        <f t="shared" si="1"/>
        <v>225</v>
      </c>
      <c r="J61" s="8" t="s">
        <v>36</v>
      </c>
      <c r="K61" s="3" t="s">
        <v>108</v>
      </c>
    </row>
    <row r="62" spans="1:11" ht="15.75" x14ac:dyDescent="0.25">
      <c r="A62" s="34">
        <v>44874</v>
      </c>
      <c r="B62" s="3" t="s">
        <v>171</v>
      </c>
      <c r="C62" s="36">
        <v>2</v>
      </c>
      <c r="D62" s="11">
        <v>1.45</v>
      </c>
      <c r="E62" s="28" t="s">
        <v>9</v>
      </c>
      <c r="F62" s="38" t="s">
        <v>105</v>
      </c>
      <c r="G62" s="29" t="s">
        <v>259</v>
      </c>
      <c r="H62" s="24">
        <f t="shared" si="0"/>
        <v>1450</v>
      </c>
      <c r="I62" s="45">
        <f t="shared" si="1"/>
        <v>225</v>
      </c>
      <c r="J62" s="8" t="s">
        <v>22</v>
      </c>
      <c r="K62" s="3" t="s">
        <v>108</v>
      </c>
    </row>
    <row r="63" spans="1:11" ht="15.75" x14ac:dyDescent="0.25">
      <c r="A63" s="34">
        <v>44874</v>
      </c>
      <c r="B63" s="3" t="s">
        <v>172</v>
      </c>
      <c r="C63" s="36">
        <v>1.86</v>
      </c>
      <c r="D63" s="11">
        <v>1.45</v>
      </c>
      <c r="E63" s="28" t="s">
        <v>9</v>
      </c>
      <c r="F63" s="37" t="s">
        <v>105</v>
      </c>
      <c r="G63" s="37" t="s">
        <v>259</v>
      </c>
      <c r="H63" s="24">
        <v>0</v>
      </c>
      <c r="I63" s="45">
        <f>(H63-E$83)</f>
        <v>-1000</v>
      </c>
      <c r="J63" s="8" t="s">
        <v>38</v>
      </c>
      <c r="K63" s="3" t="s">
        <v>108</v>
      </c>
    </row>
    <row r="64" spans="1:11" ht="15.75" x14ac:dyDescent="0.25">
      <c r="A64" s="34">
        <v>44875</v>
      </c>
      <c r="B64" s="3" t="s">
        <v>173</v>
      </c>
      <c r="C64" s="36">
        <v>1.85</v>
      </c>
      <c r="D64" s="11">
        <v>1.45</v>
      </c>
      <c r="E64" s="28" t="s">
        <v>9</v>
      </c>
      <c r="F64" s="29" t="s">
        <v>105</v>
      </c>
      <c r="G64" s="29" t="s">
        <v>259</v>
      </c>
      <c r="H64" s="24">
        <f t="shared" si="0"/>
        <v>1450</v>
      </c>
      <c r="I64" s="45">
        <f>(H64-E$83)</f>
        <v>450</v>
      </c>
      <c r="J64" s="3" t="s">
        <v>74</v>
      </c>
      <c r="K64" s="3" t="s">
        <v>110</v>
      </c>
    </row>
    <row r="65" spans="1:11" ht="15.75" x14ac:dyDescent="0.25">
      <c r="A65" s="34">
        <v>44875</v>
      </c>
      <c r="B65" s="3" t="s">
        <v>174</v>
      </c>
      <c r="C65" s="36">
        <v>1.87</v>
      </c>
      <c r="D65" s="11">
        <v>1.45</v>
      </c>
      <c r="E65" s="28" t="s">
        <v>9</v>
      </c>
      <c r="F65" s="29" t="s">
        <v>105</v>
      </c>
      <c r="G65" s="29" t="s">
        <v>259</v>
      </c>
      <c r="H65" s="24">
        <f t="shared" si="0"/>
        <v>1450</v>
      </c>
      <c r="I65" s="45">
        <f t="shared" ref="I65:I68" si="7">(H65-E$83)</f>
        <v>450</v>
      </c>
      <c r="J65" s="3" t="s">
        <v>16</v>
      </c>
      <c r="K65" s="3" t="s">
        <v>108</v>
      </c>
    </row>
    <row r="66" spans="1:11" ht="15.75" x14ac:dyDescent="0.25">
      <c r="A66" s="34">
        <v>44878</v>
      </c>
      <c r="B66" s="3" t="s">
        <v>175</v>
      </c>
      <c r="C66" s="36">
        <v>1.93</v>
      </c>
      <c r="D66" s="11">
        <v>1.45</v>
      </c>
      <c r="E66" s="28" t="s">
        <v>9</v>
      </c>
      <c r="F66" s="29" t="s">
        <v>105</v>
      </c>
      <c r="G66" s="29" t="s">
        <v>259</v>
      </c>
      <c r="H66" s="24">
        <f t="shared" si="0"/>
        <v>1450</v>
      </c>
      <c r="I66" s="45">
        <f t="shared" si="7"/>
        <v>450</v>
      </c>
      <c r="J66" s="3" t="s">
        <v>74</v>
      </c>
      <c r="K66" s="3" t="s">
        <v>108</v>
      </c>
    </row>
    <row r="67" spans="1:11" ht="15.75" x14ac:dyDescent="0.25">
      <c r="A67" s="34">
        <v>44878</v>
      </c>
      <c r="B67" s="3" t="s">
        <v>176</v>
      </c>
      <c r="C67" s="36">
        <v>1.73</v>
      </c>
      <c r="D67" s="11">
        <v>1.45</v>
      </c>
      <c r="E67" s="28" t="s">
        <v>9</v>
      </c>
      <c r="F67" s="29" t="s">
        <v>105</v>
      </c>
      <c r="G67" s="29" t="s">
        <v>259</v>
      </c>
      <c r="H67" s="24">
        <f t="shared" ref="H67:H69" si="8">D67*E$83</f>
        <v>1450</v>
      </c>
      <c r="I67" s="45">
        <f t="shared" si="7"/>
        <v>450</v>
      </c>
      <c r="J67" s="3" t="s">
        <v>40</v>
      </c>
      <c r="K67" s="3" t="s">
        <v>108</v>
      </c>
    </row>
    <row r="68" spans="1:11" ht="15.75" x14ac:dyDescent="0.25">
      <c r="A68" s="34">
        <v>44879</v>
      </c>
      <c r="B68" s="3" t="s">
        <v>177</v>
      </c>
      <c r="C68" s="36">
        <v>1.59</v>
      </c>
      <c r="D68" s="11">
        <v>1.45</v>
      </c>
      <c r="E68" s="28" t="s">
        <v>9</v>
      </c>
      <c r="F68" s="36" t="s">
        <v>15</v>
      </c>
      <c r="G68" s="29" t="s">
        <v>259</v>
      </c>
      <c r="H68" s="24">
        <f t="shared" si="8"/>
        <v>1450</v>
      </c>
      <c r="I68" s="45">
        <f t="shared" si="7"/>
        <v>450</v>
      </c>
      <c r="J68" s="3" t="s">
        <v>74</v>
      </c>
      <c r="K68" s="3" t="s">
        <v>108</v>
      </c>
    </row>
    <row r="69" spans="1:11" ht="15.75" x14ac:dyDescent="0.25">
      <c r="A69" s="34">
        <v>44879</v>
      </c>
      <c r="B69" s="3" t="s">
        <v>178</v>
      </c>
      <c r="C69" s="36">
        <v>1.75</v>
      </c>
      <c r="D69" s="11">
        <v>1.45</v>
      </c>
      <c r="E69" s="28" t="s">
        <v>9</v>
      </c>
      <c r="F69" s="36" t="s">
        <v>15</v>
      </c>
      <c r="G69" s="29" t="s">
        <v>259</v>
      </c>
      <c r="H69" s="24">
        <f t="shared" si="8"/>
        <v>1450</v>
      </c>
      <c r="I69" s="45">
        <f t="shared" ref="I69" si="9">(H69-E$83)/2</f>
        <v>225</v>
      </c>
      <c r="J69" s="3" t="s">
        <v>36</v>
      </c>
      <c r="K69" s="3" t="s">
        <v>108</v>
      </c>
    </row>
    <row r="70" spans="1:11" ht="15.75" x14ac:dyDescent="0.25">
      <c r="A70" s="34"/>
      <c r="B70" s="3"/>
      <c r="C70" s="36"/>
      <c r="D70" s="36"/>
      <c r="E70" s="28"/>
      <c r="F70" s="29"/>
      <c r="G70" s="29"/>
      <c r="H70" s="5"/>
      <c r="I70" s="5"/>
      <c r="J70" s="3"/>
      <c r="K70" s="3"/>
    </row>
    <row r="71" spans="1:11" x14ac:dyDescent="0.25">
      <c r="A71" s="9"/>
      <c r="B71" s="3"/>
      <c r="C71" s="2"/>
      <c r="D71" s="2"/>
      <c r="E71" s="3"/>
      <c r="F71" s="14"/>
      <c r="G71" s="76"/>
      <c r="H71" s="5"/>
      <c r="I71" s="5"/>
      <c r="J71" s="6"/>
      <c r="K71" s="3"/>
    </row>
    <row r="72" spans="1:11" x14ac:dyDescent="0.25">
      <c r="A72" s="3"/>
      <c r="B72" s="3" t="s">
        <v>44</v>
      </c>
      <c r="E72" s="15">
        <f>COUNT(C2:C70)</f>
        <v>68</v>
      </c>
      <c r="F72" s="3"/>
      <c r="G72" s="8"/>
      <c r="J72" s="16"/>
      <c r="K72" s="3"/>
    </row>
    <row r="73" spans="1:11" x14ac:dyDescent="0.25">
      <c r="A73" s="3"/>
      <c r="B73" s="3" t="s">
        <v>45</v>
      </c>
      <c r="E73" s="17">
        <v>15</v>
      </c>
      <c r="F73" s="3"/>
      <c r="G73" s="8"/>
      <c r="H73" s="26"/>
      <c r="I73" s="18"/>
      <c r="J73" s="6"/>
      <c r="K73" s="3"/>
    </row>
    <row r="74" spans="1:11" x14ac:dyDescent="0.25">
      <c r="A74" s="3"/>
      <c r="B74" s="3" t="s">
        <v>46</v>
      </c>
      <c r="E74" s="13">
        <f>E72-E73</f>
        <v>53</v>
      </c>
      <c r="F74" s="3"/>
      <c r="G74" s="8"/>
      <c r="H74" s="26"/>
      <c r="I74" s="18"/>
      <c r="J74" s="6"/>
      <c r="K74" s="3"/>
    </row>
    <row r="75" spans="1:11" x14ac:dyDescent="0.25">
      <c r="A75" s="3"/>
      <c r="B75" s="3" t="s">
        <v>47</v>
      </c>
      <c r="E75" s="3">
        <f>E74/E72*100</f>
        <v>77.941176470588232</v>
      </c>
      <c r="F75" s="3"/>
      <c r="G75" s="8"/>
      <c r="H75" s="26"/>
      <c r="I75" s="18"/>
      <c r="J75" s="6"/>
      <c r="K75" s="3"/>
    </row>
    <row r="76" spans="1:11" x14ac:dyDescent="0.25">
      <c r="A76" s="3"/>
      <c r="B76" s="3" t="s">
        <v>48</v>
      </c>
      <c r="E76" s="3">
        <f>1/E77*100</f>
        <v>68.965517241379231</v>
      </c>
      <c r="F76" s="3"/>
      <c r="G76" s="8"/>
      <c r="H76" s="26"/>
      <c r="I76" s="18"/>
      <c r="J76" s="6"/>
      <c r="K76" s="3"/>
    </row>
    <row r="77" spans="1:11" x14ac:dyDescent="0.25">
      <c r="A77" s="3"/>
      <c r="B77" s="3" t="s">
        <v>49</v>
      </c>
      <c r="E77" s="3">
        <f>SUM(D2:D69)/E72</f>
        <v>1.4500000000000015</v>
      </c>
      <c r="F77" s="3"/>
      <c r="G77" s="8"/>
      <c r="H77" s="26"/>
      <c r="I77" s="18"/>
      <c r="J77" s="6"/>
      <c r="K77" s="3"/>
    </row>
    <row r="78" spans="1:11" x14ac:dyDescent="0.25">
      <c r="A78" s="3"/>
      <c r="B78" s="3" t="s">
        <v>50</v>
      </c>
      <c r="E78" s="13">
        <f>E75-E76</f>
        <v>8.9756592292090005</v>
      </c>
      <c r="F78" s="3"/>
      <c r="G78" s="8"/>
      <c r="H78" s="26"/>
      <c r="I78" s="18"/>
      <c r="J78" s="6"/>
      <c r="K78" s="3"/>
    </row>
    <row r="79" spans="1:11" x14ac:dyDescent="0.25">
      <c r="A79" s="3"/>
      <c r="B79" s="3" t="s">
        <v>51</v>
      </c>
      <c r="E79" s="13">
        <f>E78/1</f>
        <v>8.9756592292090005</v>
      </c>
      <c r="F79" s="3"/>
      <c r="G79" s="8"/>
      <c r="H79" s="26"/>
      <c r="I79" s="18"/>
      <c r="J79" s="6"/>
      <c r="K79" s="3"/>
    </row>
    <row r="80" spans="1:11" ht="18.75" x14ac:dyDescent="0.3">
      <c r="A80" s="3"/>
      <c r="B80" s="19" t="s">
        <v>52</v>
      </c>
      <c r="E80" s="20">
        <v>25000</v>
      </c>
      <c r="F80" s="3"/>
      <c r="G80" s="8"/>
      <c r="H80" s="26"/>
      <c r="I80" s="18"/>
      <c r="J80" s="6"/>
      <c r="K80" s="3"/>
    </row>
    <row r="81" spans="1:11" ht="18.75" x14ac:dyDescent="0.3">
      <c r="A81" s="3"/>
      <c r="B81" s="3" t="s">
        <v>53</v>
      </c>
      <c r="E81" s="21">
        <v>25000</v>
      </c>
      <c r="F81" s="3"/>
      <c r="G81" s="8"/>
      <c r="H81" s="26"/>
      <c r="I81" s="18"/>
      <c r="J81" s="6"/>
      <c r="K81" s="3"/>
    </row>
    <row r="82" spans="1:11" x14ac:dyDescent="0.25">
      <c r="A82" s="3"/>
      <c r="B82" s="3" t="s">
        <v>54</v>
      </c>
      <c r="E82" s="5">
        <f>E81/100</f>
        <v>250</v>
      </c>
      <c r="F82" s="3"/>
      <c r="G82" s="8"/>
      <c r="H82" s="26"/>
      <c r="I82" s="18"/>
      <c r="J82" s="6"/>
      <c r="K82" s="3"/>
    </row>
    <row r="83" spans="1:11" x14ac:dyDescent="0.25">
      <c r="A83" s="3"/>
      <c r="B83" s="22" t="s">
        <v>55</v>
      </c>
      <c r="E83" s="23">
        <f>E82*4</f>
        <v>1000</v>
      </c>
      <c r="F83" s="3"/>
      <c r="G83" s="8"/>
      <c r="H83" s="26"/>
      <c r="I83" s="18"/>
      <c r="J83" s="6"/>
      <c r="K83" s="3"/>
    </row>
    <row r="84" spans="1:11" x14ac:dyDescent="0.25">
      <c r="A84" s="3"/>
      <c r="B84" s="3" t="s">
        <v>56</v>
      </c>
      <c r="E84" s="24">
        <f>SUM(I2:I69)</f>
        <v>5025</v>
      </c>
      <c r="F84" s="3"/>
      <c r="G84" s="8"/>
      <c r="H84" s="27"/>
      <c r="I84" s="18"/>
      <c r="J84" s="6"/>
      <c r="K84" s="3"/>
    </row>
    <row r="85" spans="1:11" x14ac:dyDescent="0.25">
      <c r="A85" s="3"/>
      <c r="B85" s="25" t="s">
        <v>57</v>
      </c>
      <c r="E85" s="8">
        <f>E84/E80*100</f>
        <v>20.100000000000001</v>
      </c>
      <c r="F85" s="3"/>
      <c r="G85" s="8"/>
      <c r="H85" s="26"/>
      <c r="I85" s="18"/>
      <c r="J85" s="6"/>
      <c r="K85" s="3"/>
    </row>
    <row r="86" spans="1:11" x14ac:dyDescent="0.25">
      <c r="A86" s="3"/>
      <c r="B86" s="3"/>
      <c r="E86" s="8"/>
      <c r="F86" s="3"/>
      <c r="G86" s="8"/>
      <c r="H86" s="26"/>
      <c r="I86" s="18"/>
      <c r="J86" s="6"/>
      <c r="K86" s="3"/>
    </row>
  </sheetData>
  <conditionalFormatting sqref="I2:I71">
    <cfRule type="cellIs" dxfId="9" priority="19" operator="lessThan">
      <formula>0</formula>
    </cfRule>
    <cfRule type="cellIs" dxfId="8" priority="20" operator="greaterThan">
      <formula>0</formula>
    </cfRule>
  </conditionalFormatting>
  <conditionalFormatting sqref="H73:H86">
    <cfRule type="cellIs" dxfId="7" priority="21" operator="greaterThan">
      <formula>0</formula>
    </cfRule>
    <cfRule type="cellIs" dxfId="6" priority="22" operator="lessThan">
      <formula>-240.63</formula>
    </cfRule>
    <cfRule type="cellIs" dxfId="5" priority="23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topLeftCell="A10" workbookViewId="0">
      <selection activeCell="E28" sqref="E28"/>
    </sheetView>
  </sheetViews>
  <sheetFormatPr defaultRowHeight="15" x14ac:dyDescent="0.25"/>
  <cols>
    <col min="1" max="1" width="10.7109375" bestFit="1" customWidth="1"/>
    <col min="2" max="2" width="33.5703125" bestFit="1" customWidth="1"/>
    <col min="3" max="3" width="7" bestFit="1" customWidth="1"/>
    <col min="4" max="4" width="23.28515625" bestFit="1" customWidth="1"/>
    <col min="6" max="6" width="10.28515625" bestFit="1" customWidth="1"/>
    <col min="7" max="7" width="11" bestFit="1" customWidth="1"/>
    <col min="9" max="9" width="16.5703125" bestFit="1" customWidth="1"/>
  </cols>
  <sheetData>
    <row r="1" spans="1:9" ht="1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9">
        <v>44611</v>
      </c>
      <c r="B2" s="3" t="s">
        <v>25</v>
      </c>
      <c r="C2" s="2">
        <v>1.61</v>
      </c>
      <c r="D2" s="3" t="s">
        <v>9</v>
      </c>
      <c r="E2" s="40" t="s">
        <v>15</v>
      </c>
      <c r="F2" s="5">
        <f>C2*D$42</f>
        <v>1610</v>
      </c>
      <c r="G2" s="5">
        <f>F2-D$42</f>
        <v>610</v>
      </c>
      <c r="H2" s="6" t="s">
        <v>26</v>
      </c>
      <c r="I2" s="3" t="s">
        <v>27</v>
      </c>
    </row>
    <row r="3" spans="1:9" x14ac:dyDescent="0.25">
      <c r="A3" s="9">
        <v>44612</v>
      </c>
      <c r="B3" s="3" t="s">
        <v>28</v>
      </c>
      <c r="C3" s="2">
        <v>1.78</v>
      </c>
      <c r="D3" s="3" t="s">
        <v>9</v>
      </c>
      <c r="E3" s="40" t="s">
        <v>15</v>
      </c>
      <c r="F3" s="5">
        <f t="shared" ref="F3:F26" si="0">C3*D$42</f>
        <v>1780</v>
      </c>
      <c r="G3" s="5">
        <f t="shared" ref="G3:G27" si="1">F3-D$42</f>
        <v>780</v>
      </c>
      <c r="H3" s="6" t="s">
        <v>16</v>
      </c>
      <c r="I3" s="3" t="s">
        <v>29</v>
      </c>
    </row>
    <row r="4" spans="1:9" x14ac:dyDescent="0.25">
      <c r="A4" s="9">
        <v>44615</v>
      </c>
      <c r="B4" s="3" t="s">
        <v>33</v>
      </c>
      <c r="C4" s="2">
        <v>1.73</v>
      </c>
      <c r="D4" s="3" t="s">
        <v>9</v>
      </c>
      <c r="E4" s="40" t="s">
        <v>15</v>
      </c>
      <c r="F4" s="5">
        <f t="shared" si="0"/>
        <v>1730</v>
      </c>
      <c r="G4" s="5">
        <f t="shared" si="1"/>
        <v>730</v>
      </c>
      <c r="H4" s="3" t="s">
        <v>14</v>
      </c>
      <c r="I4" s="3" t="s">
        <v>27</v>
      </c>
    </row>
    <row r="5" spans="1:9" x14ac:dyDescent="0.25">
      <c r="A5" s="9">
        <v>44619</v>
      </c>
      <c r="B5" s="3" t="s">
        <v>37</v>
      </c>
      <c r="C5" s="2">
        <v>1.79</v>
      </c>
      <c r="D5" s="3" t="s">
        <v>9</v>
      </c>
      <c r="E5" s="40" t="s">
        <v>15</v>
      </c>
      <c r="F5" s="5">
        <f t="shared" si="0"/>
        <v>1790</v>
      </c>
      <c r="G5" s="5">
        <f t="shared" si="1"/>
        <v>790</v>
      </c>
      <c r="H5" s="3" t="s">
        <v>19</v>
      </c>
      <c r="I5" s="3" t="s">
        <v>27</v>
      </c>
    </row>
    <row r="6" spans="1:9" x14ac:dyDescent="0.25">
      <c r="A6" s="9">
        <v>44623</v>
      </c>
      <c r="B6" s="3" t="s">
        <v>58</v>
      </c>
      <c r="C6" s="2">
        <v>1.76</v>
      </c>
      <c r="D6" s="3" t="s">
        <v>9</v>
      </c>
      <c r="E6" s="40" t="s">
        <v>15</v>
      </c>
      <c r="F6" s="5">
        <f t="shared" si="0"/>
        <v>1760</v>
      </c>
      <c r="G6" s="5">
        <f>(F6-D$42)/2</f>
        <v>380</v>
      </c>
      <c r="H6" s="3" t="s">
        <v>13</v>
      </c>
      <c r="I6" s="3" t="s">
        <v>29</v>
      </c>
    </row>
    <row r="7" spans="1:9" x14ac:dyDescent="0.25">
      <c r="A7" s="9">
        <v>44623</v>
      </c>
      <c r="B7" s="3" t="s">
        <v>59</v>
      </c>
      <c r="C7" s="2">
        <v>1.79</v>
      </c>
      <c r="D7" s="3" t="s">
        <v>9</v>
      </c>
      <c r="E7" s="40" t="s">
        <v>15</v>
      </c>
      <c r="F7" s="5">
        <f t="shared" si="0"/>
        <v>1790</v>
      </c>
      <c r="G7" s="5">
        <f t="shared" si="1"/>
        <v>790</v>
      </c>
      <c r="H7" s="3" t="s">
        <v>34</v>
      </c>
      <c r="I7" s="3" t="s">
        <v>29</v>
      </c>
    </row>
    <row r="8" spans="1:9" x14ac:dyDescent="0.25">
      <c r="A8" s="9">
        <v>44635</v>
      </c>
      <c r="B8" s="3" t="s">
        <v>66</v>
      </c>
      <c r="C8" s="2">
        <v>1.56</v>
      </c>
      <c r="D8" s="3" t="s">
        <v>9</v>
      </c>
      <c r="E8" s="40" t="s">
        <v>15</v>
      </c>
      <c r="F8" s="5">
        <f t="shared" si="0"/>
        <v>1560</v>
      </c>
      <c r="G8" s="5">
        <f>(F8-D$42)/2</f>
        <v>280</v>
      </c>
      <c r="H8" s="3" t="s">
        <v>13</v>
      </c>
      <c r="I8" s="3" t="s">
        <v>29</v>
      </c>
    </row>
    <row r="9" spans="1:9" x14ac:dyDescent="0.25">
      <c r="A9" s="9">
        <v>44639</v>
      </c>
      <c r="B9" s="3" t="s">
        <v>67</v>
      </c>
      <c r="C9" s="2">
        <v>1.74</v>
      </c>
      <c r="D9" s="3" t="s">
        <v>9</v>
      </c>
      <c r="E9" s="40" t="s">
        <v>15</v>
      </c>
      <c r="F9" s="5">
        <f t="shared" si="0"/>
        <v>1740</v>
      </c>
      <c r="G9" s="5">
        <f>(F9-D$42)/2</f>
        <v>370</v>
      </c>
      <c r="H9" s="3" t="s">
        <v>22</v>
      </c>
      <c r="I9" s="3" t="s">
        <v>29</v>
      </c>
    </row>
    <row r="10" spans="1:9" x14ac:dyDescent="0.25">
      <c r="A10" s="9">
        <v>44639</v>
      </c>
      <c r="B10" s="3" t="s">
        <v>68</v>
      </c>
      <c r="C10" s="2">
        <v>1.74</v>
      </c>
      <c r="D10" s="3" t="s">
        <v>9</v>
      </c>
      <c r="E10" s="41" t="s">
        <v>15</v>
      </c>
      <c r="F10" s="5">
        <v>0</v>
      </c>
      <c r="G10" s="5">
        <f t="shared" si="1"/>
        <v>-1000</v>
      </c>
      <c r="H10" s="3" t="s">
        <v>12</v>
      </c>
      <c r="I10" s="3" t="s">
        <v>29</v>
      </c>
    </row>
    <row r="11" spans="1:9" x14ac:dyDescent="0.25">
      <c r="A11" s="9">
        <v>44640</v>
      </c>
      <c r="B11" s="3" t="s">
        <v>71</v>
      </c>
      <c r="C11" s="2">
        <v>1.61</v>
      </c>
      <c r="D11" s="3" t="s">
        <v>9</v>
      </c>
      <c r="E11" s="41" t="s">
        <v>15</v>
      </c>
      <c r="F11" s="5">
        <v>0</v>
      </c>
      <c r="G11" s="5">
        <f t="shared" si="1"/>
        <v>-1000</v>
      </c>
      <c r="H11" s="3" t="s">
        <v>38</v>
      </c>
      <c r="I11" s="3" t="s">
        <v>29</v>
      </c>
    </row>
    <row r="12" spans="1:9" ht="15.75" x14ac:dyDescent="0.25">
      <c r="A12" s="9">
        <v>44656</v>
      </c>
      <c r="B12" s="3" t="s">
        <v>75</v>
      </c>
      <c r="C12" s="2">
        <v>1.72</v>
      </c>
      <c r="D12" s="28" t="s">
        <v>9</v>
      </c>
      <c r="E12" s="35" t="s">
        <v>15</v>
      </c>
      <c r="F12" s="5">
        <f t="shared" si="0"/>
        <v>1720</v>
      </c>
      <c r="G12" s="5">
        <f>(F12-D$42)/2</f>
        <v>360</v>
      </c>
      <c r="H12" s="3" t="s">
        <v>22</v>
      </c>
      <c r="I12" s="3" t="s">
        <v>29</v>
      </c>
    </row>
    <row r="13" spans="1:9" ht="15.75" x14ac:dyDescent="0.25">
      <c r="A13" s="9">
        <v>44656</v>
      </c>
      <c r="B13" s="3" t="s">
        <v>76</v>
      </c>
      <c r="C13" s="2">
        <v>1.69</v>
      </c>
      <c r="D13" s="28" t="s">
        <v>9</v>
      </c>
      <c r="E13" s="35" t="s">
        <v>15</v>
      </c>
      <c r="F13" s="5">
        <f t="shared" si="0"/>
        <v>1690</v>
      </c>
      <c r="G13" s="5">
        <f t="shared" si="1"/>
        <v>690</v>
      </c>
      <c r="H13" s="3" t="s">
        <v>31</v>
      </c>
      <c r="I13" s="3" t="s">
        <v>29</v>
      </c>
    </row>
    <row r="14" spans="1:9" ht="15.75" x14ac:dyDescent="0.25">
      <c r="A14" s="9">
        <v>44660</v>
      </c>
      <c r="B14" s="3" t="s">
        <v>77</v>
      </c>
      <c r="C14" s="2">
        <v>1.55</v>
      </c>
      <c r="D14" s="28" t="s">
        <v>9</v>
      </c>
      <c r="E14" s="39" t="s">
        <v>15</v>
      </c>
      <c r="F14" s="5">
        <v>0</v>
      </c>
      <c r="G14" s="5">
        <f t="shared" si="1"/>
        <v>-1000</v>
      </c>
      <c r="H14" s="3" t="s">
        <v>43</v>
      </c>
      <c r="I14" s="3" t="s">
        <v>27</v>
      </c>
    </row>
    <row r="15" spans="1:9" x14ac:dyDescent="0.25">
      <c r="A15" s="9">
        <v>44669</v>
      </c>
      <c r="B15" s="3" t="s">
        <v>78</v>
      </c>
      <c r="C15" s="2">
        <v>1.69</v>
      </c>
      <c r="D15" s="3" t="s">
        <v>9</v>
      </c>
      <c r="E15" s="29" t="s">
        <v>15</v>
      </c>
      <c r="F15" s="5">
        <f t="shared" si="0"/>
        <v>1690</v>
      </c>
      <c r="G15" s="5">
        <f t="shared" si="1"/>
        <v>690</v>
      </c>
      <c r="H15" s="3" t="s">
        <v>31</v>
      </c>
      <c r="I15" s="3" t="s">
        <v>29</v>
      </c>
    </row>
    <row r="16" spans="1:9" x14ac:dyDescent="0.25">
      <c r="A16" s="9">
        <v>44676</v>
      </c>
      <c r="B16" s="3" t="s">
        <v>80</v>
      </c>
      <c r="C16" s="2">
        <v>1.55</v>
      </c>
      <c r="D16" s="3" t="s">
        <v>9</v>
      </c>
      <c r="E16" s="29" t="s">
        <v>15</v>
      </c>
      <c r="F16" s="5">
        <f t="shared" si="0"/>
        <v>1550</v>
      </c>
      <c r="G16" s="5">
        <f>(F16-D$42)/2</f>
        <v>275</v>
      </c>
      <c r="H16" s="3" t="s">
        <v>13</v>
      </c>
      <c r="I16" s="3" t="s">
        <v>29</v>
      </c>
    </row>
    <row r="17" spans="1:9" x14ac:dyDescent="0.25">
      <c r="A17" s="9">
        <v>44681</v>
      </c>
      <c r="B17" s="3" t="s">
        <v>81</v>
      </c>
      <c r="C17" s="2">
        <v>1.59</v>
      </c>
      <c r="D17" s="3" t="s">
        <v>9</v>
      </c>
      <c r="E17" s="29" t="s">
        <v>15</v>
      </c>
      <c r="F17" s="5">
        <f t="shared" si="0"/>
        <v>1590</v>
      </c>
      <c r="G17" s="5">
        <f t="shared" si="1"/>
        <v>590</v>
      </c>
      <c r="H17" s="3" t="s">
        <v>74</v>
      </c>
      <c r="I17" s="3" t="s">
        <v>27</v>
      </c>
    </row>
    <row r="18" spans="1:9" x14ac:dyDescent="0.25">
      <c r="A18" s="9">
        <v>44681</v>
      </c>
      <c r="B18" s="3" t="s">
        <v>82</v>
      </c>
      <c r="C18" s="2">
        <v>1.75</v>
      </c>
      <c r="D18" s="3" t="s">
        <v>9</v>
      </c>
      <c r="E18" s="29" t="s">
        <v>15</v>
      </c>
      <c r="F18" s="5">
        <f t="shared" si="0"/>
        <v>1750</v>
      </c>
      <c r="G18" s="5">
        <f t="shared" si="1"/>
        <v>750</v>
      </c>
      <c r="H18" s="3" t="s">
        <v>31</v>
      </c>
      <c r="I18" s="3" t="s">
        <v>27</v>
      </c>
    </row>
    <row r="19" spans="1:9" x14ac:dyDescent="0.25">
      <c r="A19" s="9">
        <v>44681</v>
      </c>
      <c r="B19" s="3" t="s">
        <v>83</v>
      </c>
      <c r="C19" s="2">
        <v>1.59</v>
      </c>
      <c r="D19" s="3" t="s">
        <v>9</v>
      </c>
      <c r="E19" s="37" t="s">
        <v>15</v>
      </c>
      <c r="F19" s="5">
        <v>0</v>
      </c>
      <c r="G19" s="5">
        <f t="shared" si="1"/>
        <v>-1000</v>
      </c>
      <c r="H19" s="3" t="s">
        <v>43</v>
      </c>
      <c r="I19" s="3" t="s">
        <v>29</v>
      </c>
    </row>
    <row r="20" spans="1:9" x14ac:dyDescent="0.25">
      <c r="A20" s="9">
        <v>44681</v>
      </c>
      <c r="B20" s="3" t="s">
        <v>84</v>
      </c>
      <c r="C20" s="2">
        <v>1.79</v>
      </c>
      <c r="D20" s="3" t="s">
        <v>9</v>
      </c>
      <c r="E20" s="29" t="s">
        <v>15</v>
      </c>
      <c r="F20" s="5">
        <f t="shared" si="0"/>
        <v>1790</v>
      </c>
      <c r="G20" s="5">
        <f t="shared" si="1"/>
        <v>790</v>
      </c>
      <c r="H20" s="3" t="s">
        <v>19</v>
      </c>
      <c r="I20" s="3" t="s">
        <v>27</v>
      </c>
    </row>
    <row r="21" spans="1:9" x14ac:dyDescent="0.25">
      <c r="A21" s="9">
        <v>44687</v>
      </c>
      <c r="B21" t="s">
        <v>85</v>
      </c>
      <c r="C21" s="2">
        <v>1.51</v>
      </c>
      <c r="D21" s="3" t="s">
        <v>9</v>
      </c>
      <c r="E21" s="42" t="s">
        <v>15</v>
      </c>
      <c r="F21" s="5">
        <f t="shared" si="0"/>
        <v>1510</v>
      </c>
      <c r="G21" s="5">
        <f t="shared" si="1"/>
        <v>510</v>
      </c>
      <c r="H21" s="3" t="s">
        <v>31</v>
      </c>
      <c r="I21" s="3" t="s">
        <v>27</v>
      </c>
    </row>
    <row r="22" spans="1:9" x14ac:dyDescent="0.25">
      <c r="A22" s="9">
        <v>44687</v>
      </c>
      <c r="B22" t="s">
        <v>86</v>
      </c>
      <c r="C22" s="2">
        <v>1.56</v>
      </c>
      <c r="D22" s="3" t="s">
        <v>9</v>
      </c>
      <c r="E22" s="43" t="s">
        <v>15</v>
      </c>
      <c r="F22" s="5">
        <v>0</v>
      </c>
      <c r="G22" s="5">
        <f t="shared" si="1"/>
        <v>-1000</v>
      </c>
      <c r="H22" s="3" t="s">
        <v>38</v>
      </c>
      <c r="I22" s="3" t="s">
        <v>29</v>
      </c>
    </row>
    <row r="23" spans="1:9" x14ac:dyDescent="0.25">
      <c r="A23" s="34">
        <v>44821</v>
      </c>
      <c r="B23" s="3" t="s">
        <v>100</v>
      </c>
      <c r="C23" s="2">
        <v>1.68</v>
      </c>
      <c r="D23" s="3" t="s">
        <v>9</v>
      </c>
      <c r="E23" s="29" t="s">
        <v>15</v>
      </c>
      <c r="F23" s="5">
        <f t="shared" si="0"/>
        <v>1680</v>
      </c>
      <c r="G23" s="5">
        <f t="shared" si="1"/>
        <v>680</v>
      </c>
      <c r="H23" s="8" t="s">
        <v>101</v>
      </c>
      <c r="I23" s="3" t="s">
        <v>27</v>
      </c>
    </row>
    <row r="24" spans="1:9" x14ac:dyDescent="0.25">
      <c r="A24" s="34">
        <v>44856</v>
      </c>
      <c r="B24" s="3" t="s">
        <v>96</v>
      </c>
      <c r="C24" s="2">
        <v>1.74</v>
      </c>
      <c r="D24" s="3" t="s">
        <v>9</v>
      </c>
      <c r="E24" s="29" t="s">
        <v>15</v>
      </c>
      <c r="F24" s="5">
        <f t="shared" si="0"/>
        <v>1740</v>
      </c>
      <c r="G24" s="5">
        <f t="shared" si="1"/>
        <v>740</v>
      </c>
      <c r="H24" s="3" t="s">
        <v>19</v>
      </c>
      <c r="I24" s="3" t="s">
        <v>29</v>
      </c>
    </row>
    <row r="25" spans="1:9" x14ac:dyDescent="0.25">
      <c r="A25" s="34">
        <v>44871</v>
      </c>
      <c r="B25" s="3" t="s">
        <v>102</v>
      </c>
      <c r="C25" s="2">
        <v>1.76</v>
      </c>
      <c r="D25" s="3" t="s">
        <v>9</v>
      </c>
      <c r="E25" s="37" t="s">
        <v>15</v>
      </c>
      <c r="F25" s="5">
        <v>0</v>
      </c>
      <c r="G25" s="5">
        <f t="shared" si="1"/>
        <v>-1000</v>
      </c>
      <c r="H25" s="3" t="s">
        <v>43</v>
      </c>
      <c r="I25" s="3" t="s">
        <v>27</v>
      </c>
    </row>
    <row r="26" spans="1:9" x14ac:dyDescent="0.25">
      <c r="A26" s="34">
        <v>44892</v>
      </c>
      <c r="B26" s="3" t="s">
        <v>103</v>
      </c>
      <c r="C26" s="2">
        <v>1.76</v>
      </c>
      <c r="D26" s="3" t="s">
        <v>9</v>
      </c>
      <c r="E26" s="29" t="s">
        <v>15</v>
      </c>
      <c r="F26" s="5">
        <f t="shared" si="0"/>
        <v>1760</v>
      </c>
      <c r="G26" s="5">
        <f>(F26-D$42)/2</f>
        <v>380</v>
      </c>
      <c r="H26" s="3" t="s">
        <v>13</v>
      </c>
      <c r="I26" s="3" t="s">
        <v>29</v>
      </c>
    </row>
    <row r="27" spans="1:9" x14ac:dyDescent="0.25">
      <c r="A27" s="34">
        <v>44900</v>
      </c>
      <c r="B27" s="3" t="s">
        <v>104</v>
      </c>
      <c r="C27" s="2">
        <v>1.78</v>
      </c>
      <c r="D27" s="3" t="s">
        <v>9</v>
      </c>
      <c r="E27" s="37" t="s">
        <v>15</v>
      </c>
      <c r="F27" s="5">
        <v>0</v>
      </c>
      <c r="G27" s="5">
        <f t="shared" si="1"/>
        <v>-1000</v>
      </c>
      <c r="H27" s="3" t="s">
        <v>43</v>
      </c>
      <c r="I27" s="3" t="s">
        <v>27</v>
      </c>
    </row>
    <row r="28" spans="1:9" ht="15.75" x14ac:dyDescent="0.25">
      <c r="A28" s="34"/>
      <c r="B28" s="3"/>
      <c r="C28" s="36"/>
      <c r="D28" s="28"/>
      <c r="E28" s="38"/>
      <c r="F28" s="5"/>
      <c r="G28" s="5"/>
      <c r="H28" s="3"/>
      <c r="I28" s="3"/>
    </row>
    <row r="29" spans="1:9" ht="15.75" x14ac:dyDescent="0.25">
      <c r="A29" s="34"/>
      <c r="B29" s="3"/>
      <c r="C29" s="36"/>
      <c r="D29" s="28"/>
      <c r="E29" s="29"/>
      <c r="F29" s="5"/>
      <c r="G29" s="5"/>
      <c r="H29" s="3"/>
      <c r="I29" s="3"/>
    </row>
    <row r="30" spans="1:9" x14ac:dyDescent="0.25">
      <c r="A30" s="9"/>
      <c r="B30" s="3"/>
      <c r="C30" s="2"/>
      <c r="D30" s="3"/>
      <c r="E30" s="14"/>
      <c r="F30" s="5"/>
      <c r="G30" s="5"/>
      <c r="H30" s="6"/>
      <c r="I30" s="3"/>
    </row>
    <row r="31" spans="1:9" x14ac:dyDescent="0.25">
      <c r="A31" s="3"/>
      <c r="B31" s="3" t="s">
        <v>44</v>
      </c>
      <c r="C31" s="3"/>
      <c r="D31" s="15">
        <f>COUNT(C2:C29)</f>
        <v>26</v>
      </c>
      <c r="E31" s="3"/>
      <c r="H31" s="16"/>
      <c r="I31" s="3"/>
    </row>
    <row r="32" spans="1:9" x14ac:dyDescent="0.25">
      <c r="A32" s="3"/>
      <c r="B32" s="3" t="s">
        <v>45</v>
      </c>
      <c r="C32" s="3"/>
      <c r="D32" s="17">
        <v>7</v>
      </c>
      <c r="E32" s="3"/>
      <c r="F32" s="26"/>
      <c r="G32" s="18"/>
      <c r="H32" s="6"/>
      <c r="I32" s="3"/>
    </row>
    <row r="33" spans="1:9" x14ac:dyDescent="0.25">
      <c r="A33" s="3"/>
      <c r="B33" s="3" t="s">
        <v>46</v>
      </c>
      <c r="C33" s="3"/>
      <c r="D33" s="13">
        <f>D31-D32</f>
        <v>19</v>
      </c>
      <c r="E33" s="3"/>
      <c r="F33" s="26"/>
      <c r="G33" s="18"/>
      <c r="H33" s="6"/>
      <c r="I33" s="3"/>
    </row>
    <row r="34" spans="1:9" x14ac:dyDescent="0.25">
      <c r="A34" s="3"/>
      <c r="B34" s="3" t="s">
        <v>47</v>
      </c>
      <c r="C34" s="3"/>
      <c r="D34" s="3">
        <f>D33/D31*100</f>
        <v>73.076923076923066</v>
      </c>
      <c r="E34" s="3"/>
      <c r="F34" s="26"/>
      <c r="G34" s="18"/>
      <c r="H34" s="6"/>
      <c r="I34" s="3"/>
    </row>
    <row r="35" spans="1:9" x14ac:dyDescent="0.25">
      <c r="A35" s="3"/>
      <c r="B35" s="3" t="s">
        <v>48</v>
      </c>
      <c r="C35" s="3"/>
      <c r="D35" s="3">
        <f>1/D36*100</f>
        <v>59.333637608397979</v>
      </c>
      <c r="E35" s="3"/>
      <c r="F35" s="26"/>
      <c r="G35" s="18"/>
      <c r="H35" s="6"/>
      <c r="I35" s="3"/>
    </row>
    <row r="36" spans="1:9" x14ac:dyDescent="0.25">
      <c r="A36" s="3"/>
      <c r="B36" s="3" t="s">
        <v>49</v>
      </c>
      <c r="C36" s="3"/>
      <c r="D36" s="3">
        <f>SUM(C2:C27)/D31</f>
        <v>1.6853846153846157</v>
      </c>
      <c r="E36" s="3"/>
      <c r="F36" s="26"/>
      <c r="G36" s="18"/>
      <c r="H36" s="6"/>
      <c r="I36" s="3"/>
    </row>
    <row r="37" spans="1:9" x14ac:dyDescent="0.25">
      <c r="A37" s="3"/>
      <c r="B37" s="3" t="s">
        <v>50</v>
      </c>
      <c r="C37" s="3"/>
      <c r="D37" s="13">
        <f>D34-D35</f>
        <v>13.743285468525087</v>
      </c>
      <c r="E37" s="3"/>
      <c r="F37" s="26"/>
      <c r="G37" s="18"/>
      <c r="H37" s="6"/>
      <c r="I37" s="3"/>
    </row>
    <row r="38" spans="1:9" x14ac:dyDescent="0.25">
      <c r="A38" s="3"/>
      <c r="B38" s="3" t="s">
        <v>51</v>
      </c>
      <c r="C38" s="3"/>
      <c r="D38" s="13">
        <f>D37/1</f>
        <v>13.743285468525087</v>
      </c>
      <c r="E38" s="3"/>
      <c r="F38" s="26"/>
      <c r="G38" s="18"/>
      <c r="H38" s="6"/>
      <c r="I38" s="3"/>
    </row>
    <row r="39" spans="1:9" ht="18.75" x14ac:dyDescent="0.3">
      <c r="A39" s="3"/>
      <c r="B39" s="19" t="s">
        <v>52</v>
      </c>
      <c r="C39" s="3"/>
      <c r="D39" s="20">
        <v>25000</v>
      </c>
      <c r="E39" s="3"/>
      <c r="F39" s="26"/>
      <c r="G39" s="18"/>
      <c r="H39" s="6"/>
      <c r="I39" s="3"/>
    </row>
    <row r="40" spans="1:9" ht="18.75" x14ac:dyDescent="0.3">
      <c r="A40" s="3"/>
      <c r="B40" s="3" t="s">
        <v>53</v>
      </c>
      <c r="C40" s="3"/>
      <c r="D40" s="21">
        <v>25000</v>
      </c>
      <c r="E40" s="3"/>
      <c r="F40" s="26"/>
      <c r="G40" s="18"/>
      <c r="H40" s="6"/>
      <c r="I40" s="3"/>
    </row>
    <row r="41" spans="1:9" x14ac:dyDescent="0.25">
      <c r="A41" s="3"/>
      <c r="B41" s="3" t="s">
        <v>54</v>
      </c>
      <c r="C41" s="3"/>
      <c r="D41" s="5">
        <f>D40/100</f>
        <v>250</v>
      </c>
      <c r="E41" s="3"/>
      <c r="F41" s="26"/>
      <c r="G41" s="18"/>
      <c r="H41" s="6"/>
      <c r="I41" s="3"/>
    </row>
    <row r="42" spans="1:9" x14ac:dyDescent="0.25">
      <c r="A42" s="3"/>
      <c r="B42" s="22" t="s">
        <v>55</v>
      </c>
      <c r="C42" s="3"/>
      <c r="D42" s="23">
        <f>D41*4</f>
        <v>1000</v>
      </c>
      <c r="E42" s="3"/>
      <c r="F42" s="26"/>
      <c r="G42" s="18"/>
      <c r="H42" s="6"/>
      <c r="I42" s="3"/>
    </row>
    <row r="43" spans="1:9" x14ac:dyDescent="0.25">
      <c r="A43" s="3"/>
      <c r="B43" s="3" t="s">
        <v>56</v>
      </c>
      <c r="C43" s="3"/>
      <c r="D43" s="24">
        <f>SUM(G2:G27)</f>
        <v>4185</v>
      </c>
      <c r="E43" s="3"/>
      <c r="F43" s="27"/>
      <c r="G43" s="18"/>
      <c r="H43" s="6"/>
      <c r="I43" s="3"/>
    </row>
    <row r="44" spans="1:9" x14ac:dyDescent="0.25">
      <c r="A44" s="3"/>
      <c r="B44" s="25" t="s">
        <v>57</v>
      </c>
      <c r="C44" s="3"/>
      <c r="D44" s="8">
        <f>D43/D39*100</f>
        <v>16.739999999999998</v>
      </c>
      <c r="E44" s="3"/>
      <c r="F44" s="26"/>
      <c r="G44" s="18"/>
      <c r="H44" s="6"/>
      <c r="I44" s="3"/>
    </row>
    <row r="45" spans="1:9" x14ac:dyDescent="0.25">
      <c r="A45" s="3"/>
      <c r="B45" s="3"/>
      <c r="C45" s="3"/>
      <c r="D45" s="8"/>
      <c r="E45" s="3"/>
      <c r="F45" s="26"/>
      <c r="G45" s="18"/>
      <c r="H45" s="6"/>
      <c r="I45" s="3"/>
    </row>
    <row r="46" spans="1:9" x14ac:dyDescent="0.25">
      <c r="C46" s="3"/>
      <c r="I46" s="3"/>
    </row>
  </sheetData>
  <conditionalFormatting sqref="G2:G30">
    <cfRule type="cellIs" dxfId="4" priority="25" operator="lessThan">
      <formula>0</formula>
    </cfRule>
    <cfRule type="cellIs" dxfId="3" priority="26" operator="greaterThan">
      <formula>0</formula>
    </cfRule>
  </conditionalFormatting>
  <conditionalFormatting sqref="F32:F45">
    <cfRule type="cellIs" dxfId="2" priority="27" operator="greaterThan">
      <formula>0</formula>
    </cfRule>
    <cfRule type="cellIs" dxfId="1" priority="28" operator="lessThan">
      <formula>-240.63</formula>
    </cfRule>
    <cfRule type="cellIs" dxfId="0" priority="29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1" zoomScaleNormal="100" workbookViewId="0"/>
  </sheetViews>
  <sheetFormatPr defaultRowHeight="15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</vt:lpstr>
      <vt:lpstr>la liga</vt:lpstr>
      <vt:lpstr>championship</vt:lpstr>
      <vt:lpstr>league one</vt:lpstr>
      <vt:lpstr>brazil serie a</vt:lpstr>
      <vt:lpstr>italia serie b</vt:lpstr>
      <vt:lpstr>league two</vt:lpstr>
      <vt:lpstr>braziil serie b</vt:lpstr>
      <vt:lpstr>brazil serie c</vt:lpstr>
      <vt:lpstr>bundesliga</vt:lpstr>
      <vt:lpstr>italia serie d group 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2023-07-20T16:46:47Z</dcterms:modified>
</cp:coreProperties>
</file>